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melia.seciu\Desktop\New folder (2)\"/>
    </mc:Choice>
  </mc:AlternateContent>
  <bookViews>
    <workbookView xWindow="0" yWindow="0" windowWidth="23250" windowHeight="11970" tabRatio="843" firstSheet="1" activeTab="2"/>
  </bookViews>
  <sheets>
    <sheet name="1" sheetId="1" state="hidden" r:id="rId1"/>
    <sheet name="2014 SUBV." sheetId="60" r:id="rId2"/>
    <sheet name="2014 V.P." sheetId="59" r:id="rId3"/>
  </sheets>
  <externalReferences>
    <externalReference r:id="rId4"/>
    <externalReference r:id="rId5"/>
    <externalReference r:id="rId6"/>
  </externalReferences>
  <definedNames>
    <definedName name="_11PROCENT_2" localSheetId="0">#REF!</definedName>
    <definedName name="_11PROCENT_2" localSheetId="1">#REF!</definedName>
    <definedName name="_11PROCENT_2" localSheetId="2">#REF!</definedName>
    <definedName name="_12PROCENT_1">#REF!</definedName>
    <definedName name="_12PROCENT_2" localSheetId="0">#REF!</definedName>
    <definedName name="_12PROCENT_2" localSheetId="1">#REF!</definedName>
    <definedName name="_12PROCENT_2" localSheetId="2">#REF!</definedName>
    <definedName name="_12PROCENT_2">#REF!</definedName>
    <definedName name="_16PROCENT_2">#REF!</definedName>
    <definedName name="_2PR_1" localSheetId="0">'[1]Satu Mare'!#REF!</definedName>
    <definedName name="_2PR_1" localSheetId="1">'[1]Satu Mare'!#REF!</definedName>
    <definedName name="_2PR_1" localSheetId="2">'[1]Satu Mare'!#REF!</definedName>
    <definedName name="_3PR_1" localSheetId="0">'[1]Satu Mare'!#REF!</definedName>
    <definedName name="_3PR_1" localSheetId="1">'[1]Satu Mare'!#REF!</definedName>
    <definedName name="_3PR_1" localSheetId="2">'[1]Satu Mare'!#REF!</definedName>
    <definedName name="_3PR_1">'[1]Satu Mare'!#REF!</definedName>
    <definedName name="_4PR_1">'[1]Satu Mare'!#REF!</definedName>
    <definedName name="_5PR_2" localSheetId="0">'[1]Satu Mare'!#REF!</definedName>
    <definedName name="_5PR_2" localSheetId="1">'[1]Satu Mare'!#REF!</definedName>
    <definedName name="_5PR_2" localSheetId="2">'[1]Satu Mare'!#REF!</definedName>
    <definedName name="_6PR_2" localSheetId="0">'[1]Satu Mare'!#REF!</definedName>
    <definedName name="_6PR_2" localSheetId="1">'[1]Satu Mare'!#REF!</definedName>
    <definedName name="_6PR_2" localSheetId="2">'[1]Satu Mare'!#REF!</definedName>
    <definedName name="_6PR_2">'[1]Satu Mare'!#REF!</definedName>
    <definedName name="_8PR_2">'[1]Satu Mare'!#REF!</definedName>
    <definedName name="_8PROCENT_1" localSheetId="0">#REF!</definedName>
    <definedName name="_8PROCENT_1" localSheetId="1">#REF!</definedName>
    <definedName name="_8PROCENT_1" localSheetId="2">#REF!</definedName>
    <definedName name="_9PROCENT_1" localSheetId="0">#REF!</definedName>
    <definedName name="_9PROCENT_1" localSheetId="1">#REF!</definedName>
    <definedName name="_9PROCENT_1" localSheetId="2">#REF!</definedName>
    <definedName name="_9PROCENT_1">#REF!</definedName>
    <definedName name="as">'[1]Satu Mare'!#REF!</definedName>
    <definedName name="b" localSheetId="0">#REF!</definedName>
    <definedName name="b" localSheetId="1">#REF!</definedName>
    <definedName name="b">#REF!</definedName>
    <definedName name="buget_campanie_de_informare_constentizare" localSheetId="0">#REF!</definedName>
    <definedName name="buget_campanie_de_informare_constentizare" localSheetId="1">#REF!</definedName>
    <definedName name="buget_campanie_de_informare_constentizare">#REF!</definedName>
    <definedName name="PR" localSheetId="0">'[1]Satu Mare'!#REF!</definedName>
    <definedName name="PR" localSheetId="1">'[1]Satu Mare'!#REF!</definedName>
    <definedName name="PR" localSheetId="2">'[1]Satu Mare'!#REF!</definedName>
    <definedName name="PR">'[1]Satu Mare'!#REF!</definedName>
    <definedName name="_xlnm.Print_Area" localSheetId="0">'1'!$A$1:$J$105</definedName>
    <definedName name="_xlnm.Print_Area" localSheetId="1">'2014 SUBV.'!$A$1:$N$119</definedName>
    <definedName name="_xlnm.Print_Area" localSheetId="2">'2014 V.P.'!$A$1:$N$69</definedName>
    <definedName name="_xlnm.Print_Titles" localSheetId="0">'1'!$3:$4</definedName>
    <definedName name="_xlnm.Print_Titles" localSheetId="1">'2014 SUBV.'!$4:$5</definedName>
    <definedName name="PROCENT" localSheetId="0">#REF!</definedName>
    <definedName name="PROCENT" localSheetId="1">#REF!</definedName>
    <definedName name="PROCENT" localSheetId="2">#REF!</definedName>
    <definedName name="PROCENT">#REF!</definedName>
    <definedName name="x" localSheetId="0">#REF!</definedName>
    <definedName name="x" localSheetId="1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5" i="60" l="1"/>
  <c r="M105" i="60"/>
  <c r="K105" i="60"/>
  <c r="I105" i="60"/>
  <c r="I104" i="60"/>
  <c r="I103" i="60"/>
  <c r="I102" i="60"/>
  <c r="I101" i="60"/>
  <c r="I100" i="60"/>
  <c r="I99" i="60"/>
  <c r="J95" i="60"/>
  <c r="L92" i="60"/>
  <c r="I92" i="60"/>
  <c r="N88" i="60"/>
  <c r="M88" i="60"/>
  <c r="L88" i="60"/>
  <c r="J89" i="60"/>
  <c r="J88" i="60" s="1"/>
  <c r="I88" i="60"/>
  <c r="J85" i="60"/>
  <c r="L80" i="60"/>
  <c r="M80" i="60"/>
  <c r="J81" i="60"/>
  <c r="I80" i="60"/>
  <c r="M77" i="60"/>
  <c r="L77" i="60"/>
  <c r="J78" i="60"/>
  <c r="I78" i="60"/>
  <c r="I77" i="60" s="1"/>
  <c r="I76" i="60" s="1"/>
  <c r="I27" i="60" s="1"/>
  <c r="I18" i="60" s="1"/>
  <c r="N77" i="60"/>
  <c r="I75" i="60"/>
  <c r="I74" i="60"/>
  <c r="J73" i="60"/>
  <c r="I73" i="60"/>
  <c r="N71" i="60"/>
  <c r="L71" i="60"/>
  <c r="J72" i="60"/>
  <c r="I72" i="60"/>
  <c r="M71" i="60"/>
  <c r="J70" i="60"/>
  <c r="I70" i="60"/>
  <c r="J69" i="60"/>
  <c r="I69" i="60"/>
  <c r="I68" i="60"/>
  <c r="I67" i="60"/>
  <c r="L65" i="60"/>
  <c r="I66" i="60"/>
  <c r="N63" i="60"/>
  <c r="M63" i="60"/>
  <c r="L63" i="60"/>
  <c r="I64" i="60"/>
  <c r="I63" i="60" s="1"/>
  <c r="K63" i="60"/>
  <c r="I62" i="60"/>
  <c r="J61" i="60"/>
  <c r="I61" i="60"/>
  <c r="J59" i="60"/>
  <c r="I59" i="60"/>
  <c r="J58" i="60"/>
  <c r="I58" i="60"/>
  <c r="J57" i="60"/>
  <c r="I57" i="60"/>
  <c r="I56" i="60"/>
  <c r="I55" i="60"/>
  <c r="L52" i="60"/>
  <c r="I54" i="60"/>
  <c r="J53" i="60"/>
  <c r="I53" i="60"/>
  <c r="J50" i="60"/>
  <c r="J49" i="60"/>
  <c r="L45" i="60"/>
  <c r="I45" i="60"/>
  <c r="N43" i="60"/>
  <c r="M43" i="60"/>
  <c r="L43" i="60"/>
  <c r="I43" i="60"/>
  <c r="J42" i="60"/>
  <c r="J41" i="60"/>
  <c r="J37" i="60"/>
  <c r="N35" i="60"/>
  <c r="M35" i="60"/>
  <c r="J36" i="60"/>
  <c r="I29" i="60"/>
  <c r="N12" i="60"/>
  <c r="M13" i="60"/>
  <c r="M12" i="60" s="1"/>
  <c r="L13" i="60"/>
  <c r="L12" i="60" s="1"/>
  <c r="K13" i="60"/>
  <c r="K12" i="60" s="1"/>
  <c r="N10" i="60"/>
  <c r="L10" i="60"/>
  <c r="M10" i="60"/>
  <c r="N8" i="60"/>
  <c r="M9" i="60"/>
  <c r="M8" i="60" s="1"/>
  <c r="L9" i="60"/>
  <c r="K9" i="60"/>
  <c r="K8" i="60" s="1"/>
  <c r="J9" i="60" l="1"/>
  <c r="I52" i="60"/>
  <c r="I91" i="60"/>
  <c r="I65" i="60"/>
  <c r="M104" i="60"/>
  <c r="N104" i="60"/>
  <c r="L91" i="60"/>
  <c r="L90" i="60" s="1"/>
  <c r="L29" i="60"/>
  <c r="L20" i="60" s="1"/>
  <c r="M29" i="60"/>
  <c r="M20" i="60" s="1"/>
  <c r="N29" i="60"/>
  <c r="N20" i="60" s="1"/>
  <c r="M76" i="60"/>
  <c r="L76" i="60"/>
  <c r="N76" i="60"/>
  <c r="L35" i="60"/>
  <c r="J44" i="60"/>
  <c r="J48" i="60"/>
  <c r="J56" i="60"/>
  <c r="J62" i="60"/>
  <c r="J64" i="60"/>
  <c r="M65" i="60"/>
  <c r="N92" i="60"/>
  <c r="N7" i="60"/>
  <c r="N6" i="60" s="1"/>
  <c r="J39" i="60"/>
  <c r="J63" i="60"/>
  <c r="J68" i="60"/>
  <c r="M84" i="60"/>
  <c r="J106" i="60"/>
  <c r="J12" i="60"/>
  <c r="J38" i="60"/>
  <c r="N80" i="60"/>
  <c r="N84" i="60"/>
  <c r="J94" i="60"/>
  <c r="L105" i="60"/>
  <c r="J105" i="60" s="1"/>
  <c r="J40" i="60"/>
  <c r="K43" i="60"/>
  <c r="N52" i="60"/>
  <c r="J75" i="60"/>
  <c r="J82" i="60"/>
  <c r="J83" i="60"/>
  <c r="J86" i="60"/>
  <c r="J87" i="60"/>
  <c r="M92" i="60"/>
  <c r="J13" i="60"/>
  <c r="J47" i="60"/>
  <c r="M52" i="60"/>
  <c r="J60" i="60"/>
  <c r="J67" i="60"/>
  <c r="J74" i="60"/>
  <c r="I84" i="60"/>
  <c r="L84" i="60"/>
  <c r="J93" i="60"/>
  <c r="J96" i="60"/>
  <c r="J11" i="60"/>
  <c r="I35" i="60"/>
  <c r="I34" i="60" s="1"/>
  <c r="I25" i="60" s="1"/>
  <c r="J46" i="60"/>
  <c r="N45" i="60"/>
  <c r="J54" i="60"/>
  <c r="J66" i="60"/>
  <c r="N65" i="60"/>
  <c r="I71" i="60"/>
  <c r="J107" i="60"/>
  <c r="M7" i="60"/>
  <c r="M6" i="60" s="1"/>
  <c r="L51" i="60"/>
  <c r="I51" i="60"/>
  <c r="L34" i="60"/>
  <c r="K45" i="60"/>
  <c r="K65" i="60"/>
  <c r="K77" i="60"/>
  <c r="L8" i="60"/>
  <c r="K92" i="60"/>
  <c r="K104" i="60"/>
  <c r="K10" i="60"/>
  <c r="M45" i="60"/>
  <c r="K52" i="60"/>
  <c r="K80" i="60"/>
  <c r="K84" i="60"/>
  <c r="K88" i="60"/>
  <c r="J55" i="60"/>
  <c r="K35" i="60"/>
  <c r="K71" i="60"/>
  <c r="I31" i="60" l="1"/>
  <c r="I22" i="60" s="1"/>
  <c r="I90" i="60"/>
  <c r="I79" i="60"/>
  <c r="I28" i="60"/>
  <c r="I19" i="60" s="1"/>
  <c r="I26" i="60"/>
  <c r="I17" i="60" s="1"/>
  <c r="L104" i="60"/>
  <c r="J104" i="60" s="1"/>
  <c r="N103" i="60"/>
  <c r="M103" i="60"/>
  <c r="L30" i="60"/>
  <c r="L21" i="60" s="1"/>
  <c r="N91" i="60"/>
  <c r="M91" i="60"/>
  <c r="L31" i="60"/>
  <c r="L22" i="60" s="1"/>
  <c r="K29" i="60"/>
  <c r="M79" i="60"/>
  <c r="M28" i="60" s="1"/>
  <c r="M19" i="60" s="1"/>
  <c r="J84" i="60"/>
  <c r="L79" i="60"/>
  <c r="L33" i="60" s="1"/>
  <c r="L32" i="60" s="1"/>
  <c r="L97" i="60" s="1"/>
  <c r="N27" i="60"/>
  <c r="N18" i="60" s="1"/>
  <c r="L27" i="60"/>
  <c r="L18" i="60" s="1"/>
  <c r="M27" i="60"/>
  <c r="M18" i="60" s="1"/>
  <c r="J71" i="60"/>
  <c r="M51" i="60"/>
  <c r="N51" i="60"/>
  <c r="L26" i="60"/>
  <c r="L17" i="60" s="1"/>
  <c r="J45" i="60"/>
  <c r="M34" i="60"/>
  <c r="N34" i="60"/>
  <c r="J43" i="60"/>
  <c r="N90" i="60"/>
  <c r="N79" i="60"/>
  <c r="J65" i="60"/>
  <c r="K34" i="60"/>
  <c r="J35" i="60"/>
  <c r="K103" i="60"/>
  <c r="K91" i="60"/>
  <c r="J92" i="60"/>
  <c r="K20" i="60"/>
  <c r="J20" i="60" s="1"/>
  <c r="J29" i="60"/>
  <c r="L7" i="60"/>
  <c r="L6" i="60" s="1"/>
  <c r="J8" i="60"/>
  <c r="I16" i="60"/>
  <c r="L25" i="60"/>
  <c r="K76" i="60"/>
  <c r="J77" i="60"/>
  <c r="I33" i="60"/>
  <c r="I32" i="60" s="1"/>
  <c r="I97" i="60" s="1"/>
  <c r="M25" i="60"/>
  <c r="K79" i="60"/>
  <c r="J80" i="60"/>
  <c r="K51" i="60"/>
  <c r="J52" i="60"/>
  <c r="N25" i="60"/>
  <c r="K7" i="60"/>
  <c r="J10" i="60"/>
  <c r="M33" i="60" l="1"/>
  <c r="L28" i="60"/>
  <c r="L19" i="60" s="1"/>
  <c r="I30" i="60"/>
  <c r="I21" i="60" s="1"/>
  <c r="I15" i="60"/>
  <c r="I24" i="60"/>
  <c r="I23" i="60" s="1"/>
  <c r="I98" i="60"/>
  <c r="N33" i="60"/>
  <c r="N32" i="60" s="1"/>
  <c r="N97" i="60" s="1"/>
  <c r="N98" i="60" s="1"/>
  <c r="M102" i="60"/>
  <c r="N102" i="60"/>
  <c r="L103" i="60"/>
  <c r="J103" i="60" s="1"/>
  <c r="N30" i="60"/>
  <c r="N21" i="60" s="1"/>
  <c r="M31" i="60"/>
  <c r="M22" i="60" s="1"/>
  <c r="M90" i="60"/>
  <c r="N31" i="60"/>
  <c r="N22" i="60" s="1"/>
  <c r="N28" i="60"/>
  <c r="N19" i="60" s="1"/>
  <c r="N26" i="60"/>
  <c r="N17" i="60" s="1"/>
  <c r="M26" i="60"/>
  <c r="M17" i="60" s="1"/>
  <c r="L98" i="60"/>
  <c r="K27" i="60"/>
  <c r="J76" i="60"/>
  <c r="K26" i="60"/>
  <c r="J51" i="60"/>
  <c r="L16" i="60"/>
  <c r="L15" i="60" s="1"/>
  <c r="L24" i="60"/>
  <c r="L23" i="60" s="1"/>
  <c r="K90" i="60"/>
  <c r="K31" i="60"/>
  <c r="J91" i="60"/>
  <c r="J79" i="60"/>
  <c r="K28" i="60"/>
  <c r="M16" i="60"/>
  <c r="M15" i="60" s="1"/>
  <c r="M24" i="60"/>
  <c r="K102" i="60"/>
  <c r="N16" i="60"/>
  <c r="N24" i="60"/>
  <c r="N23" i="60" s="1"/>
  <c r="K6" i="60"/>
  <c r="J6" i="60" s="1"/>
  <c r="J7" i="60"/>
  <c r="J34" i="60"/>
  <c r="K33" i="60"/>
  <c r="K25" i="60"/>
  <c r="I14" i="60" l="1"/>
  <c r="M101" i="60"/>
  <c r="L102" i="60"/>
  <c r="N101" i="60"/>
  <c r="M30" i="60"/>
  <c r="M21" i="60" s="1"/>
  <c r="M23" i="60"/>
  <c r="M32" i="60"/>
  <c r="M97" i="60" s="1"/>
  <c r="N15" i="60"/>
  <c r="K22" i="60"/>
  <c r="J22" i="60" s="1"/>
  <c r="J31" i="60"/>
  <c r="K30" i="60"/>
  <c r="J90" i="60"/>
  <c r="J33" i="60"/>
  <c r="K32" i="60"/>
  <c r="K16" i="60"/>
  <c r="K24" i="60"/>
  <c r="J25" i="60"/>
  <c r="J102" i="60"/>
  <c r="K101" i="60"/>
  <c r="K19" i="60"/>
  <c r="J19" i="60" s="1"/>
  <c r="J28" i="60"/>
  <c r="J26" i="60"/>
  <c r="K17" i="60"/>
  <c r="J17" i="60" s="1"/>
  <c r="J27" i="60"/>
  <c r="K18" i="60"/>
  <c r="J18" i="60" s="1"/>
  <c r="N100" i="60" l="1"/>
  <c r="M100" i="60"/>
  <c r="L101" i="60"/>
  <c r="J101" i="60" s="1"/>
  <c r="M98" i="60"/>
  <c r="K23" i="60"/>
  <c r="J23" i="60" s="1"/>
  <c r="J24" i="60"/>
  <c r="K97" i="60"/>
  <c r="J32" i="60"/>
  <c r="K100" i="60"/>
  <c r="J30" i="60"/>
  <c r="K21" i="60"/>
  <c r="J21" i="60" s="1"/>
  <c r="K15" i="60"/>
  <c r="J16" i="60"/>
  <c r="N99" i="60" l="1"/>
  <c r="L100" i="60"/>
  <c r="M99" i="60"/>
  <c r="K99" i="60"/>
  <c r="J100" i="60"/>
  <c r="J15" i="60"/>
  <c r="J97" i="60"/>
  <c r="K98" i="60"/>
  <c r="N14" i="60" l="1"/>
  <c r="M14" i="60"/>
  <c r="L99" i="60"/>
  <c r="J98" i="60"/>
  <c r="K14" i="60"/>
  <c r="L14" i="60" l="1"/>
  <c r="J14" i="60" s="1"/>
  <c r="J99" i="60"/>
  <c r="N64" i="59"/>
  <c r="L65" i="59"/>
  <c r="L64" i="59" s="1"/>
  <c r="K65" i="59"/>
  <c r="M64" i="59"/>
  <c r="L63" i="59"/>
  <c r="K63" i="59"/>
  <c r="L62" i="59"/>
  <c r="K62" i="59"/>
  <c r="L61" i="59"/>
  <c r="K61" i="59"/>
  <c r="J61" i="59" s="1"/>
  <c r="L60" i="59"/>
  <c r="K60" i="59"/>
  <c r="L56" i="59"/>
  <c r="K56" i="59"/>
  <c r="L55" i="59"/>
  <c r="K55" i="59"/>
  <c r="L54" i="59"/>
  <c r="K54" i="59"/>
  <c r="L53" i="59"/>
  <c r="K53" i="59"/>
  <c r="L51" i="59"/>
  <c r="K51" i="59"/>
  <c r="L50" i="59"/>
  <c r="K50" i="59"/>
  <c r="L49" i="59"/>
  <c r="K49" i="59"/>
  <c r="L48" i="59"/>
  <c r="K48" i="59"/>
  <c r="N46" i="59"/>
  <c r="M46" i="59"/>
  <c r="L47" i="59"/>
  <c r="K47" i="59"/>
  <c r="N44" i="59"/>
  <c r="M44" i="59"/>
  <c r="L45" i="59"/>
  <c r="L44" i="59" s="1"/>
  <c r="K45" i="59"/>
  <c r="L43" i="59"/>
  <c r="K43" i="59"/>
  <c r="L42" i="59"/>
  <c r="K42" i="59"/>
  <c r="L41" i="59"/>
  <c r="K41" i="59"/>
  <c r="L40" i="59"/>
  <c r="K40" i="59"/>
  <c r="J40" i="59" s="1"/>
  <c r="L39" i="59"/>
  <c r="K39" i="59"/>
  <c r="L38" i="59"/>
  <c r="K38" i="59"/>
  <c r="L37" i="59"/>
  <c r="K37" i="59"/>
  <c r="L36" i="59"/>
  <c r="K36" i="59"/>
  <c r="L35" i="59"/>
  <c r="L33" i="59" s="1"/>
  <c r="K35" i="59"/>
  <c r="L34" i="59"/>
  <c r="K34" i="59"/>
  <c r="L31" i="59"/>
  <c r="K31" i="59"/>
  <c r="J31" i="59" s="1"/>
  <c r="L30" i="59"/>
  <c r="K30" i="59"/>
  <c r="L29" i="59"/>
  <c r="K29" i="59"/>
  <c r="L28" i="59"/>
  <c r="K28" i="59"/>
  <c r="M26" i="59"/>
  <c r="L27" i="59"/>
  <c r="K27" i="59"/>
  <c r="N24" i="59"/>
  <c r="M24" i="59"/>
  <c r="L25" i="59"/>
  <c r="L24" i="59" s="1"/>
  <c r="K25" i="59"/>
  <c r="K24" i="59" s="1"/>
  <c r="L23" i="59"/>
  <c r="K23" i="59"/>
  <c r="L22" i="59"/>
  <c r="K22" i="59"/>
  <c r="L21" i="59"/>
  <c r="K21" i="59"/>
  <c r="L20" i="59"/>
  <c r="K20" i="59"/>
  <c r="L19" i="59"/>
  <c r="K19" i="59"/>
  <c r="L18" i="59"/>
  <c r="K18" i="59"/>
  <c r="L17" i="59"/>
  <c r="K17" i="59"/>
  <c r="K16" i="59" s="1"/>
  <c r="M11" i="59"/>
  <c r="L12" i="59"/>
  <c r="L11" i="59" s="1"/>
  <c r="K12" i="59"/>
  <c r="K11" i="59" s="1"/>
  <c r="N11" i="59"/>
  <c r="N9" i="59"/>
  <c r="M9" i="59"/>
  <c r="L10" i="59"/>
  <c r="L9" i="59" s="1"/>
  <c r="K10" i="59"/>
  <c r="K9" i="59" s="1"/>
  <c r="J43" i="59" l="1"/>
  <c r="J65" i="59"/>
  <c r="J64" i="59" s="1"/>
  <c r="K26" i="59"/>
  <c r="K52" i="59"/>
  <c r="K59" i="59"/>
  <c r="J12" i="59"/>
  <c r="J28" i="59"/>
  <c r="I24" i="59"/>
  <c r="J35" i="59"/>
  <c r="J45" i="59"/>
  <c r="N59" i="59"/>
  <c r="K64" i="59"/>
  <c r="I33" i="59"/>
  <c r="N26" i="59"/>
  <c r="J29" i="59"/>
  <c r="J48" i="59"/>
  <c r="I52" i="59"/>
  <c r="I16" i="59"/>
  <c r="M33" i="59"/>
  <c r="J36" i="59"/>
  <c r="I44" i="59"/>
  <c r="I46" i="59"/>
  <c r="J20" i="59"/>
  <c r="J60" i="59"/>
  <c r="I59" i="59"/>
  <c r="L16" i="59"/>
  <c r="I26" i="59"/>
  <c r="J38" i="59"/>
  <c r="J41" i="59"/>
  <c r="J56" i="59"/>
  <c r="M16" i="59"/>
  <c r="M15" i="59" s="1"/>
  <c r="J19" i="59"/>
  <c r="J22" i="59"/>
  <c r="L26" i="59"/>
  <c r="J47" i="59"/>
  <c r="J50" i="59"/>
  <c r="J54" i="59"/>
  <c r="L46" i="59"/>
  <c r="L8" i="59"/>
  <c r="L7" i="59" s="1"/>
  <c r="L6" i="59" s="1"/>
  <c r="L5" i="59" s="1"/>
  <c r="J34" i="59"/>
  <c r="J37" i="59"/>
  <c r="J18" i="59"/>
  <c r="J21" i="59"/>
  <c r="J49" i="59"/>
  <c r="J53" i="59"/>
  <c r="N52" i="59"/>
  <c r="J63" i="59"/>
  <c r="N8" i="59"/>
  <c r="N7" i="59" s="1"/>
  <c r="N6" i="59" s="1"/>
  <c r="N5" i="59" s="1"/>
  <c r="J24" i="59"/>
  <c r="J27" i="59"/>
  <c r="J30" i="59"/>
  <c r="J39" i="59"/>
  <c r="J42" i="59"/>
  <c r="L52" i="59"/>
  <c r="J23" i="59"/>
  <c r="N33" i="59"/>
  <c r="J51" i="59"/>
  <c r="M52" i="59"/>
  <c r="J55" i="59"/>
  <c r="L59" i="59"/>
  <c r="L58" i="59" s="1"/>
  <c r="L57" i="59" s="1"/>
  <c r="N16" i="59"/>
  <c r="K33" i="59"/>
  <c r="K44" i="59"/>
  <c r="J44" i="59" s="1"/>
  <c r="M59" i="59"/>
  <c r="J62" i="59"/>
  <c r="K15" i="59"/>
  <c r="M8" i="59"/>
  <c r="M7" i="59" s="1"/>
  <c r="M6" i="59" s="1"/>
  <c r="M5" i="59" s="1"/>
  <c r="J11" i="59"/>
  <c r="J9" i="59"/>
  <c r="K8" i="59"/>
  <c r="K46" i="59"/>
  <c r="K58" i="59"/>
  <c r="J10" i="59"/>
  <c r="J17" i="59"/>
  <c r="J25" i="59"/>
  <c r="L15" i="59" l="1"/>
  <c r="N58" i="59"/>
  <c r="M58" i="59"/>
  <c r="N32" i="59"/>
  <c r="M32" i="59"/>
  <c r="J26" i="59"/>
  <c r="N15" i="59"/>
  <c r="J15" i="59" s="1"/>
  <c r="I32" i="59"/>
  <c r="I15" i="59"/>
  <c r="I58" i="59"/>
  <c r="L32" i="59"/>
  <c r="L14" i="59" s="1"/>
  <c r="J16" i="59"/>
  <c r="J52" i="59"/>
  <c r="J33" i="59"/>
  <c r="J59" i="59"/>
  <c r="K57" i="59"/>
  <c r="J58" i="59"/>
  <c r="J8" i="59"/>
  <c r="K7" i="59"/>
  <c r="K32" i="59"/>
  <c r="J46" i="59"/>
  <c r="M57" i="59" l="1"/>
  <c r="N57" i="59"/>
  <c r="M13" i="59"/>
  <c r="M14" i="59"/>
  <c r="N13" i="59"/>
  <c r="N14" i="59"/>
  <c r="J32" i="59"/>
  <c r="I14" i="59"/>
  <c r="I13" i="59" s="1"/>
  <c r="I64" i="59" s="1"/>
  <c r="I57" i="59"/>
  <c r="L13" i="59"/>
  <c r="J7" i="59"/>
  <c r="K6" i="59"/>
  <c r="K14" i="59"/>
  <c r="K13" i="59"/>
  <c r="J57" i="59" l="1"/>
  <c r="J14" i="59"/>
  <c r="J13" i="59"/>
  <c r="I65" i="59"/>
  <c r="J6" i="59"/>
  <c r="K5" i="59"/>
  <c r="J5" i="59" s="1"/>
  <c r="T70" i="1" l="1"/>
  <c r="T69" i="1"/>
  <c r="T68" i="1"/>
  <c r="T67" i="1"/>
  <c r="T65" i="1"/>
  <c r="T64" i="1"/>
  <c r="T63" i="1"/>
  <c r="T62" i="1"/>
  <c r="T61" i="1"/>
  <c r="T59" i="1"/>
  <c r="T57" i="1"/>
  <c r="T56" i="1"/>
  <c r="T55" i="1"/>
  <c r="T54" i="1"/>
  <c r="T53" i="1"/>
  <c r="T52" i="1"/>
  <c r="T51" i="1"/>
  <c r="T50" i="1"/>
  <c r="T49" i="1"/>
  <c r="T48" i="1"/>
  <c r="T45" i="1"/>
  <c r="T44" i="1"/>
  <c r="T43" i="1"/>
  <c r="T42" i="1"/>
  <c r="T41" i="1"/>
  <c r="T39" i="1"/>
  <c r="T32" i="1"/>
  <c r="T33" i="1"/>
  <c r="T34" i="1"/>
  <c r="T35" i="1"/>
  <c r="T36" i="1"/>
  <c r="T37" i="1"/>
  <c r="T31" i="1"/>
  <c r="O7" i="1" l="1"/>
  <c r="P7" i="1"/>
  <c r="O11" i="1"/>
  <c r="P11" i="1"/>
  <c r="O30" i="1"/>
  <c r="P30" i="1"/>
  <c r="P29" i="1" s="1"/>
  <c r="O38" i="1"/>
  <c r="P38" i="1"/>
  <c r="O40" i="1"/>
  <c r="P40" i="1"/>
  <c r="O47" i="1"/>
  <c r="P47" i="1"/>
  <c r="O58" i="1"/>
  <c r="P58" i="1"/>
  <c r="O60" i="1"/>
  <c r="P60" i="1"/>
  <c r="O66" i="1"/>
  <c r="P66" i="1"/>
  <c r="O72" i="1"/>
  <c r="P72" i="1"/>
  <c r="O76" i="1"/>
  <c r="P76" i="1"/>
  <c r="O82" i="1"/>
  <c r="O81" i="1" s="1"/>
  <c r="O80" i="1" s="1"/>
  <c r="O25" i="1" s="1"/>
  <c r="O18" i="1" s="1"/>
  <c r="P82" i="1"/>
  <c r="P81" i="1" s="1"/>
  <c r="O96" i="1"/>
  <c r="O95" i="1" s="1"/>
  <c r="O94" i="1" s="1"/>
  <c r="O93" i="1" s="1"/>
  <c r="O92" i="1" s="1"/>
  <c r="O91" i="1" s="1"/>
  <c r="O90" i="1" s="1"/>
  <c r="P96" i="1"/>
  <c r="P95" i="1" s="1"/>
  <c r="P94" i="1" s="1"/>
  <c r="P93" i="1" s="1"/>
  <c r="P92" i="1" s="1"/>
  <c r="P91" i="1" s="1"/>
  <c r="P90" i="1" s="1"/>
  <c r="M7" i="1"/>
  <c r="M11" i="1"/>
  <c r="L11" i="1" s="1"/>
  <c r="N7" i="1"/>
  <c r="N11" i="1"/>
  <c r="M30" i="1"/>
  <c r="M96" i="1"/>
  <c r="M95" i="1" s="1"/>
  <c r="N96" i="1"/>
  <c r="N95" i="1" s="1"/>
  <c r="N94" i="1" s="1"/>
  <c r="N93" i="1" s="1"/>
  <c r="N92" i="1" s="1"/>
  <c r="N91" i="1" s="1"/>
  <c r="N90" i="1" s="1"/>
  <c r="M82" i="1"/>
  <c r="L82" i="1" s="1"/>
  <c r="N82" i="1"/>
  <c r="N81" i="1" s="1"/>
  <c r="M72" i="1"/>
  <c r="M71" i="1" s="1"/>
  <c r="M24" i="1" s="1"/>
  <c r="M17" i="1" s="1"/>
  <c r="M76" i="1"/>
  <c r="N76" i="1"/>
  <c r="N72" i="1"/>
  <c r="M47" i="1"/>
  <c r="M58" i="1"/>
  <c r="M60" i="1"/>
  <c r="M66" i="1"/>
  <c r="N66" i="1"/>
  <c r="N60" i="1"/>
  <c r="N58" i="1"/>
  <c r="N47" i="1"/>
  <c r="M40" i="1"/>
  <c r="L40" i="1" s="1"/>
  <c r="N40" i="1"/>
  <c r="M38" i="1"/>
  <c r="N38" i="1"/>
  <c r="N30" i="1"/>
  <c r="N29" i="1" s="1"/>
  <c r="L98" i="1"/>
  <c r="L97" i="1"/>
  <c r="L87" i="1"/>
  <c r="L86" i="1"/>
  <c r="L85" i="1"/>
  <c r="L84" i="1"/>
  <c r="L83" i="1"/>
  <c r="L79" i="1"/>
  <c r="L78" i="1"/>
  <c r="L77" i="1"/>
  <c r="L75" i="1"/>
  <c r="L74" i="1"/>
  <c r="L73" i="1"/>
  <c r="L70" i="1"/>
  <c r="L69" i="1"/>
  <c r="L68" i="1"/>
  <c r="L67" i="1"/>
  <c r="L65" i="1"/>
  <c r="L64" i="1"/>
  <c r="L63" i="1"/>
  <c r="L62" i="1"/>
  <c r="L61" i="1"/>
  <c r="L59" i="1"/>
  <c r="L57" i="1"/>
  <c r="L56" i="1"/>
  <c r="L55" i="1"/>
  <c r="L54" i="1"/>
  <c r="L53" i="1"/>
  <c r="L52" i="1"/>
  <c r="L51" i="1"/>
  <c r="L50" i="1"/>
  <c r="L49" i="1"/>
  <c r="L48" i="1"/>
  <c r="L45" i="1"/>
  <c r="L44" i="1"/>
  <c r="L43" i="1"/>
  <c r="L42" i="1"/>
  <c r="L41" i="1"/>
  <c r="L39" i="1"/>
  <c r="L37" i="1"/>
  <c r="L36" i="1"/>
  <c r="L35" i="1"/>
  <c r="L34" i="1"/>
  <c r="L33" i="1"/>
  <c r="L32" i="1"/>
  <c r="L31" i="1"/>
  <c r="L12" i="1"/>
  <c r="L8" i="1"/>
  <c r="K98" i="1"/>
  <c r="Q98" i="1" s="1"/>
  <c r="K97" i="1"/>
  <c r="Q97" i="1" s="1"/>
  <c r="K96" i="1"/>
  <c r="Q96" i="1" s="1"/>
  <c r="K95" i="1"/>
  <c r="Q95" i="1" s="1"/>
  <c r="K94" i="1"/>
  <c r="Q94" i="1" s="1"/>
  <c r="K93" i="1"/>
  <c r="Q93" i="1" s="1"/>
  <c r="K92" i="1"/>
  <c r="Q92" i="1" s="1"/>
  <c r="K91" i="1"/>
  <c r="Q91" i="1" s="1"/>
  <c r="K90" i="1"/>
  <c r="Q90" i="1" s="1"/>
  <c r="K89" i="1"/>
  <c r="Q89" i="1" s="1"/>
  <c r="K88" i="1"/>
  <c r="Q88" i="1" s="1"/>
  <c r="K87" i="1"/>
  <c r="Q87" i="1" s="1"/>
  <c r="K86" i="1"/>
  <c r="Q86" i="1" s="1"/>
  <c r="K85" i="1"/>
  <c r="Q85" i="1" s="1"/>
  <c r="K84" i="1"/>
  <c r="Q84" i="1" s="1"/>
  <c r="K83" i="1"/>
  <c r="Q83" i="1" s="1"/>
  <c r="K82" i="1"/>
  <c r="Q82" i="1" s="1"/>
  <c r="K81" i="1"/>
  <c r="Q81" i="1" s="1"/>
  <c r="K80" i="1"/>
  <c r="Q80" i="1" s="1"/>
  <c r="K79" i="1"/>
  <c r="Q79" i="1" s="1"/>
  <c r="K78" i="1"/>
  <c r="Q78" i="1" s="1"/>
  <c r="K77" i="1"/>
  <c r="Q77" i="1" s="1"/>
  <c r="K76" i="1"/>
  <c r="Q76" i="1" s="1"/>
  <c r="K75" i="1"/>
  <c r="Q75" i="1" s="1"/>
  <c r="K74" i="1"/>
  <c r="Q74" i="1" s="1"/>
  <c r="K73" i="1"/>
  <c r="Q73" i="1" s="1"/>
  <c r="K72" i="1"/>
  <c r="Q72" i="1" s="1"/>
  <c r="K71" i="1"/>
  <c r="Q71" i="1" s="1"/>
  <c r="K70" i="1"/>
  <c r="K69" i="1"/>
  <c r="K68" i="1"/>
  <c r="K67" i="1"/>
  <c r="K66" i="1"/>
  <c r="Q66" i="1" s="1"/>
  <c r="K65" i="1"/>
  <c r="K64" i="1"/>
  <c r="K63" i="1"/>
  <c r="K62" i="1"/>
  <c r="K61" i="1"/>
  <c r="K60" i="1"/>
  <c r="Q60" i="1" s="1"/>
  <c r="K59" i="1"/>
  <c r="K58" i="1"/>
  <c r="Q58" i="1" s="1"/>
  <c r="K57" i="1"/>
  <c r="K56" i="1"/>
  <c r="K55" i="1"/>
  <c r="K54" i="1"/>
  <c r="K53" i="1"/>
  <c r="K52" i="1"/>
  <c r="K51" i="1"/>
  <c r="K50" i="1"/>
  <c r="K49" i="1"/>
  <c r="K48" i="1"/>
  <c r="K47" i="1"/>
  <c r="Q47" i="1" s="1"/>
  <c r="K46" i="1"/>
  <c r="Q46" i="1" s="1"/>
  <c r="K45" i="1"/>
  <c r="K44" i="1"/>
  <c r="K43" i="1"/>
  <c r="K42" i="1"/>
  <c r="K41" i="1"/>
  <c r="K40" i="1"/>
  <c r="Q40" i="1" s="1"/>
  <c r="K39" i="1"/>
  <c r="K38" i="1"/>
  <c r="Q38" i="1" s="1"/>
  <c r="K37" i="1"/>
  <c r="K36" i="1"/>
  <c r="K35" i="1"/>
  <c r="K34" i="1"/>
  <c r="K33" i="1"/>
  <c r="K32" i="1"/>
  <c r="K31" i="1"/>
  <c r="K30" i="1"/>
  <c r="Q30" i="1" s="1"/>
  <c r="K29" i="1"/>
  <c r="Q29" i="1" s="1"/>
  <c r="K28" i="1"/>
  <c r="Q28" i="1" s="1"/>
  <c r="K27" i="1"/>
  <c r="Q27" i="1" s="1"/>
  <c r="K26" i="1"/>
  <c r="Q26" i="1" s="1"/>
  <c r="K25" i="1"/>
  <c r="Q25" i="1" s="1"/>
  <c r="K24" i="1"/>
  <c r="Q24" i="1" s="1"/>
  <c r="K23" i="1"/>
  <c r="Q23" i="1" s="1"/>
  <c r="K22" i="1"/>
  <c r="Q22" i="1" s="1"/>
  <c r="K21" i="1"/>
  <c r="Q21" i="1" s="1"/>
  <c r="K20" i="1"/>
  <c r="Q20" i="1" s="1"/>
  <c r="K19" i="1"/>
  <c r="Q19" i="1" s="1"/>
  <c r="K18" i="1"/>
  <c r="Q18" i="1" s="1"/>
  <c r="K17" i="1"/>
  <c r="Q17" i="1" s="1"/>
  <c r="K16" i="1"/>
  <c r="Q16" i="1" s="1"/>
  <c r="K15" i="1"/>
  <c r="Q15" i="1" s="1"/>
  <c r="K14" i="1"/>
  <c r="Q14" i="1" s="1"/>
  <c r="K13" i="1"/>
  <c r="Q13" i="1" s="1"/>
  <c r="K12" i="1"/>
  <c r="Q12" i="1" s="1"/>
  <c r="K11" i="1"/>
  <c r="Q11" i="1" s="1"/>
  <c r="K10" i="1"/>
  <c r="Q10" i="1" s="1"/>
  <c r="K9" i="1"/>
  <c r="Q9" i="1" s="1"/>
  <c r="K8" i="1"/>
  <c r="Q8" i="1" s="1"/>
  <c r="K7" i="1"/>
  <c r="Q7" i="1" s="1"/>
  <c r="K6" i="1"/>
  <c r="Q6" i="1" s="1"/>
  <c r="K5" i="1"/>
  <c r="Q5" i="1" s="1"/>
  <c r="M81" i="1" l="1"/>
  <c r="M26" i="1" s="1"/>
  <c r="M19" i="1" s="1"/>
  <c r="O29" i="1"/>
  <c r="N80" i="1"/>
  <c r="N25" i="1" s="1"/>
  <c r="N18" i="1" s="1"/>
  <c r="N26" i="1"/>
  <c r="N19" i="1" s="1"/>
  <c r="Q57" i="1"/>
  <c r="Y57" i="1"/>
  <c r="X57" i="1" s="1"/>
  <c r="Y36" i="1"/>
  <c r="X36" i="1" s="1"/>
  <c r="Q36" i="1"/>
  <c r="Y44" i="1"/>
  <c r="X44" i="1" s="1"/>
  <c r="Q44" i="1"/>
  <c r="Y52" i="1"/>
  <c r="X52" i="1" s="1"/>
  <c r="Q52" i="1"/>
  <c r="Y68" i="1"/>
  <c r="X68" i="1" s="1"/>
  <c r="Q68" i="1"/>
  <c r="Q53" i="1"/>
  <c r="Y53" i="1"/>
  <c r="X53" i="1" s="1"/>
  <c r="Q45" i="1"/>
  <c r="Y45" i="1"/>
  <c r="X45" i="1" s="1"/>
  <c r="Q54" i="1"/>
  <c r="Y54" i="1"/>
  <c r="X54" i="1" s="1"/>
  <c r="Q62" i="1"/>
  <c r="Y62" i="1"/>
  <c r="X62" i="1" s="1"/>
  <c r="Q70" i="1"/>
  <c r="Y70" i="1"/>
  <c r="X70" i="1" s="1"/>
  <c r="Q37" i="1"/>
  <c r="Y37" i="1"/>
  <c r="X37" i="1" s="1"/>
  <c r="Q61" i="1"/>
  <c r="Y61" i="1"/>
  <c r="X61" i="1" s="1"/>
  <c r="Q31" i="1"/>
  <c r="Y31" i="1"/>
  <c r="X31" i="1" s="1"/>
  <c r="Y39" i="1"/>
  <c r="X39" i="1" s="1"/>
  <c r="Q39" i="1"/>
  <c r="Q55" i="1"/>
  <c r="Y55" i="1"/>
  <c r="X55" i="1" s="1"/>
  <c r="Q63" i="1"/>
  <c r="Y63" i="1"/>
  <c r="X63" i="1" s="1"/>
  <c r="Q69" i="1"/>
  <c r="Y69" i="1"/>
  <c r="X69" i="1" s="1"/>
  <c r="Y32" i="1"/>
  <c r="X32" i="1" s="1"/>
  <c r="Q32" i="1"/>
  <c r="Y48" i="1"/>
  <c r="X48" i="1" s="1"/>
  <c r="Q48" i="1"/>
  <c r="Y56" i="1"/>
  <c r="X56" i="1" s="1"/>
  <c r="Q56" i="1"/>
  <c r="Y64" i="1"/>
  <c r="X64" i="1" s="1"/>
  <c r="Q64" i="1"/>
  <c r="Y49" i="1"/>
  <c r="X49" i="1" s="1"/>
  <c r="Q49" i="1"/>
  <c r="Q41" i="1"/>
  <c r="Y41" i="1"/>
  <c r="X41" i="1" s="1"/>
  <c r="Y34" i="1"/>
  <c r="X34" i="1" s="1"/>
  <c r="Q34" i="1"/>
  <c r="Q42" i="1"/>
  <c r="Y42" i="1"/>
  <c r="X42" i="1" s="1"/>
  <c r="Q50" i="1"/>
  <c r="Y50" i="1"/>
  <c r="X50" i="1" s="1"/>
  <c r="N46" i="1"/>
  <c r="N23" i="1" s="1"/>
  <c r="N16" i="1" s="1"/>
  <c r="N71" i="1"/>
  <c r="N24" i="1" s="1"/>
  <c r="N17" i="1" s="1"/>
  <c r="P71" i="1"/>
  <c r="P24" i="1" s="1"/>
  <c r="P17" i="1" s="1"/>
  <c r="Y33" i="1"/>
  <c r="X33" i="1" s="1"/>
  <c r="Q33" i="1"/>
  <c r="Y65" i="1"/>
  <c r="X65" i="1" s="1"/>
  <c r="Q65" i="1"/>
  <c r="Y35" i="1"/>
  <c r="X35" i="1" s="1"/>
  <c r="Q35" i="1"/>
  <c r="Q43" i="1"/>
  <c r="Y43" i="1"/>
  <c r="X43" i="1" s="1"/>
  <c r="Y51" i="1"/>
  <c r="X51" i="1" s="1"/>
  <c r="Q51" i="1"/>
  <c r="Q59" i="1"/>
  <c r="Y59" i="1"/>
  <c r="X59" i="1" s="1"/>
  <c r="Q67" i="1"/>
  <c r="Y67" i="1"/>
  <c r="X67" i="1" s="1"/>
  <c r="M29" i="1"/>
  <c r="M22" i="1" s="1"/>
  <c r="O71" i="1"/>
  <c r="O24" i="1" s="1"/>
  <c r="L96" i="1"/>
  <c r="M46" i="1"/>
  <c r="M23" i="1" s="1"/>
  <c r="M16" i="1" s="1"/>
  <c r="O46" i="1"/>
  <c r="O23" i="1" s="1"/>
  <c r="L60" i="1"/>
  <c r="L58" i="1"/>
  <c r="P46" i="1"/>
  <c r="P23" i="1" s="1"/>
  <c r="P16" i="1" s="1"/>
  <c r="L47" i="1"/>
  <c r="N22" i="1"/>
  <c r="O22" i="1"/>
  <c r="P80" i="1"/>
  <c r="P25" i="1" s="1"/>
  <c r="P18" i="1" s="1"/>
  <c r="P26" i="1"/>
  <c r="P19" i="1" s="1"/>
  <c r="O17" i="1"/>
  <c r="L38" i="1"/>
  <c r="L66" i="1"/>
  <c r="P22" i="1"/>
  <c r="L95" i="1"/>
  <c r="O26" i="1"/>
  <c r="L81" i="1"/>
  <c r="L17" i="1"/>
  <c r="L7" i="1"/>
  <c r="L30" i="1"/>
  <c r="M94" i="1"/>
  <c r="M80" i="1"/>
  <c r="L72" i="1"/>
  <c r="L76" i="1"/>
  <c r="L29" i="1" l="1"/>
  <c r="L24" i="1"/>
  <c r="L71" i="1"/>
  <c r="L80" i="1"/>
  <c r="M25" i="1"/>
  <c r="M28" i="1"/>
  <c r="M27" i="1" s="1"/>
  <c r="M10" i="1" s="1"/>
  <c r="M9" i="1" s="1"/>
  <c r="M6" i="1" s="1"/>
  <c r="M5" i="1" s="1"/>
  <c r="N28" i="1"/>
  <c r="N27" i="1" s="1"/>
  <c r="L23" i="1"/>
  <c r="O16" i="1"/>
  <c r="L16" i="1" s="1"/>
  <c r="L46" i="1"/>
  <c r="P28" i="1"/>
  <c r="P27" i="1" s="1"/>
  <c r="P10" i="1" s="1"/>
  <c r="P9" i="1" s="1"/>
  <c r="P6" i="1" s="1"/>
  <c r="P5" i="1" s="1"/>
  <c r="O28" i="1"/>
  <c r="O27" i="1" s="1"/>
  <c r="O10" i="1" s="1"/>
  <c r="N15" i="1"/>
  <c r="N14" i="1" s="1"/>
  <c r="N13" i="1" s="1"/>
  <c r="N21" i="1"/>
  <c r="N20" i="1" s="1"/>
  <c r="N10" i="1"/>
  <c r="N9" i="1" s="1"/>
  <c r="N6" i="1" s="1"/>
  <c r="N5" i="1" s="1"/>
  <c r="N88" i="1"/>
  <c r="N89" i="1" s="1"/>
  <c r="P15" i="1"/>
  <c r="P14" i="1" s="1"/>
  <c r="P13" i="1" s="1"/>
  <c r="P21" i="1"/>
  <c r="P20" i="1" s="1"/>
  <c r="O15" i="1"/>
  <c r="O14" i="1" s="1"/>
  <c r="O13" i="1" s="1"/>
  <c r="O21" i="1"/>
  <c r="O20" i="1" s="1"/>
  <c r="O19" i="1"/>
  <c r="L19" i="1" s="1"/>
  <c r="L26" i="1"/>
  <c r="M21" i="1"/>
  <c r="L22" i="1"/>
  <c r="M15" i="1"/>
  <c r="L94" i="1"/>
  <c r="M93" i="1"/>
  <c r="M18" i="1" l="1"/>
  <c r="L18" i="1" s="1"/>
  <c r="L25" i="1"/>
  <c r="L28" i="1"/>
  <c r="O88" i="1"/>
  <c r="O89" i="1" s="1"/>
  <c r="P88" i="1"/>
  <c r="P89" i="1" s="1"/>
  <c r="O9" i="1"/>
  <c r="L10" i="1"/>
  <c r="L15" i="1"/>
  <c r="M14" i="1"/>
  <c r="M20" i="1"/>
  <c r="L20" i="1" s="1"/>
  <c r="L21" i="1"/>
  <c r="M88" i="1"/>
  <c r="L27" i="1"/>
  <c r="L93" i="1"/>
  <c r="M92" i="1"/>
  <c r="O6" i="1" l="1"/>
  <c r="L9" i="1"/>
  <c r="L14" i="1"/>
  <c r="M89" i="1"/>
  <c r="L89" i="1" s="1"/>
  <c r="L88" i="1"/>
  <c r="M91" i="1"/>
  <c r="L92" i="1"/>
  <c r="O5" i="1" l="1"/>
  <c r="L5" i="1" s="1"/>
  <c r="L6" i="1"/>
  <c r="M90" i="1"/>
  <c r="L91" i="1"/>
  <c r="L90" i="1" l="1"/>
  <c r="M13" i="1"/>
  <c r="L13" i="1" s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<sst xmlns="http://schemas.openxmlformats.org/spreadsheetml/2006/main" count="816" uniqueCount="238">
  <si>
    <t>AGENȚIA NAȚIONALĂ DE CADASTRU ȘI PUBLICITATE IMOBILIARĂ</t>
  </si>
  <si>
    <t>buget subvenții</t>
  </si>
  <si>
    <t>Capitol</t>
  </si>
  <si>
    <t>Sub-capi-tol</t>
  </si>
  <si>
    <t>Para-graf</t>
  </si>
  <si>
    <t>Grupa/titlu</t>
  </si>
  <si>
    <t>Arti-col</t>
  </si>
  <si>
    <t>Ali-neat</t>
  </si>
  <si>
    <t>Denumire indicator</t>
  </si>
  <si>
    <t>Cod</t>
  </si>
  <si>
    <t>Credite de angajament</t>
  </si>
  <si>
    <t>VENITURI TOTALE</t>
  </si>
  <si>
    <t>00,01,10</t>
  </si>
  <si>
    <t>IV. SUBVENTII</t>
  </si>
  <si>
    <t>4208</t>
  </si>
  <si>
    <t>SUBVENȚII DE LA BUGETUL DE STAT</t>
  </si>
  <si>
    <t>42.08</t>
  </si>
  <si>
    <t>01</t>
  </si>
  <si>
    <t>08</t>
  </si>
  <si>
    <t>60</t>
  </si>
  <si>
    <t>Cofinanțare publică acordată în cadrul mecanismului SEE</t>
  </si>
  <si>
    <t>4208.60</t>
  </si>
  <si>
    <t>4310</t>
  </si>
  <si>
    <t>SUBVENTII DE LA ALTE ADMINISTRATII</t>
  </si>
  <si>
    <t>09</t>
  </si>
  <si>
    <t>00</t>
  </si>
  <si>
    <t>Subventii pentru institutii publice</t>
  </si>
  <si>
    <t>4310.09</t>
  </si>
  <si>
    <t>4508</t>
  </si>
  <si>
    <t>SUME PRIMITE DE LA UE/ALȚI DONATORI ÎN CONTUL PLĂȚILOR EFECTUATE ȘI PREFINANȚĂRI</t>
  </si>
  <si>
    <t>45.08</t>
  </si>
  <si>
    <t>17</t>
  </si>
  <si>
    <t>Mecanism financiar SEE</t>
  </si>
  <si>
    <t>4508.17</t>
  </si>
  <si>
    <t>51.01</t>
  </si>
  <si>
    <t>CHELTUIELI TOTALE</t>
  </si>
  <si>
    <t>CHELTUIELI CURENTE</t>
  </si>
  <si>
    <t>5000.01</t>
  </si>
  <si>
    <t>10</t>
  </si>
  <si>
    <t>TITLUL I CHELTUIELI DE PERSONAL</t>
  </si>
  <si>
    <t>5000.10</t>
  </si>
  <si>
    <t>20</t>
  </si>
  <si>
    <t>TITLUL II BUNURI SI SERVICII</t>
  </si>
  <si>
    <t>5000.20</t>
  </si>
  <si>
    <t>56</t>
  </si>
  <si>
    <t>TITLUL VIII PROIECTE CU FINANTARE DIN FONDURI EXTERNE NERAMBURSABILE (FEN) POSTADERARE</t>
  </si>
  <si>
    <t>5000.56</t>
  </si>
  <si>
    <t>70</t>
  </si>
  <si>
    <t>CHELTUIELI DE CAPITAL</t>
  </si>
  <si>
    <t>5000.70</t>
  </si>
  <si>
    <t>71</t>
  </si>
  <si>
    <t>TITLUL XII ACTIVE NEFINANCIARE</t>
  </si>
  <si>
    <t>5000.71</t>
  </si>
  <si>
    <t>5001</t>
  </si>
  <si>
    <t>CHELTUIELI - BUGET DE STAT</t>
  </si>
  <si>
    <t>5001.01</t>
  </si>
  <si>
    <t>5001.10</t>
  </si>
  <si>
    <t>5001.20</t>
  </si>
  <si>
    <t>5001.56</t>
  </si>
  <si>
    <t>5001.70</t>
  </si>
  <si>
    <t>5001.71</t>
  </si>
  <si>
    <t>5110</t>
  </si>
  <si>
    <t>03</t>
  </si>
  <si>
    <t>AUTORITATI PUBLICE ŞI ACŢIUNI EXTERNE</t>
  </si>
  <si>
    <t>5110.01.03</t>
  </si>
  <si>
    <t>Cheltuieli salariale in bani</t>
  </si>
  <si>
    <t>10,01</t>
  </si>
  <si>
    <t>Salarii de bază</t>
  </si>
  <si>
    <t>10,01,01</t>
  </si>
  <si>
    <t>05</t>
  </si>
  <si>
    <t>Sporuri pentru condiţii de muncă</t>
  </si>
  <si>
    <t>10,01,05</t>
  </si>
  <si>
    <t>12</t>
  </si>
  <si>
    <t>Indemnizaţii plătite unor persoane din afara unităţii</t>
  </si>
  <si>
    <t>10,01,12</t>
  </si>
  <si>
    <t>13</t>
  </si>
  <si>
    <t>Indemnizaţii de delegare</t>
  </si>
  <si>
    <t>10,01,13</t>
  </si>
  <si>
    <t>14</t>
  </si>
  <si>
    <t>Indemnizaţii de detaşare</t>
  </si>
  <si>
    <t>10,01,14</t>
  </si>
  <si>
    <t>16</t>
  </si>
  <si>
    <t>Alocaţii pentru locuinţe</t>
  </si>
  <si>
    <t>10,01,16</t>
  </si>
  <si>
    <t>30</t>
  </si>
  <si>
    <t>Alte drepturi salariale în bani</t>
  </si>
  <si>
    <t>10,01,30</t>
  </si>
  <si>
    <t>02</t>
  </si>
  <si>
    <t>Cheltuieli salariale în natură</t>
  </si>
  <si>
    <t>10,02</t>
  </si>
  <si>
    <t>Normă de hrană</t>
  </si>
  <si>
    <t>10,02,02</t>
  </si>
  <si>
    <t>Contribuţii</t>
  </si>
  <si>
    <t>10,03</t>
  </si>
  <si>
    <t>Contribuţii de asigurări sociale de stat</t>
  </si>
  <si>
    <t>10,03,01</t>
  </si>
  <si>
    <t>Contribuţii de asigurări de şomaj</t>
  </si>
  <si>
    <t>10,03,02</t>
  </si>
  <si>
    <t>Contribuţii de asigurări sociale de sănătate</t>
  </si>
  <si>
    <t>10,03,03</t>
  </si>
  <si>
    <t>04</t>
  </si>
  <si>
    <t>Contribuţii de asigurări pentru accidente de muncă şi boli profesionale</t>
  </si>
  <si>
    <t>10,03,04</t>
  </si>
  <si>
    <t>06</t>
  </si>
  <si>
    <t>Contribuţii pentru concedii şi indemnizaţii</t>
  </si>
  <si>
    <t>10,03,06</t>
  </si>
  <si>
    <t>Bunuri şi servicii</t>
  </si>
  <si>
    <t>20,01</t>
  </si>
  <si>
    <t>Furnituri de birou</t>
  </si>
  <si>
    <t>20,01,01</t>
  </si>
  <si>
    <t>Materiale pentru curăţenie</t>
  </si>
  <si>
    <t>20,01,02</t>
  </si>
  <si>
    <t>Incălzit, iluminat şi forţă motrică</t>
  </si>
  <si>
    <t>20,01,03</t>
  </si>
  <si>
    <t>Apă, canal şi salubritate</t>
  </si>
  <si>
    <t>20,01,04</t>
  </si>
  <si>
    <t xml:space="preserve">Carburanţi şi lubrifianţi </t>
  </si>
  <si>
    <t>20,01,05</t>
  </si>
  <si>
    <t>Piese de schimb</t>
  </si>
  <si>
    <t>20,01,06</t>
  </si>
  <si>
    <t>Poştă, telecomunicaţii, radio, tv, internet</t>
  </si>
  <si>
    <t>20,01,08</t>
  </si>
  <si>
    <t>Materiale şi prestări de servicii cu caracter funcţional</t>
  </si>
  <si>
    <t>20,01,09</t>
  </si>
  <si>
    <t>Alte bunuri şi servicii pentru întreţinere şi funcţionare</t>
  </si>
  <si>
    <t>20,01,30</t>
  </si>
  <si>
    <t>Reparatii curente</t>
  </si>
  <si>
    <t>20,02</t>
  </si>
  <si>
    <t>Bunuri de natura obiectelor de inventar</t>
  </si>
  <si>
    <t>20,05</t>
  </si>
  <si>
    <t>Alte obiecte de inventar</t>
  </si>
  <si>
    <t>20,05,30</t>
  </si>
  <si>
    <t>Deplasări, detaşări, transferări</t>
  </si>
  <si>
    <t>20,06</t>
  </si>
  <si>
    <t>Deplasări interne, detaşări, transferări</t>
  </si>
  <si>
    <t>20,06,01</t>
  </si>
  <si>
    <t>Deplasări în străinătate</t>
  </si>
  <si>
    <t>20,06,02</t>
  </si>
  <si>
    <t>11</t>
  </si>
  <si>
    <t>Cărţi, publicaţii şi materiale documentare</t>
  </si>
  <si>
    <t>20,11</t>
  </si>
  <si>
    <t>Pregătire profesională</t>
  </si>
  <si>
    <t>20,13</t>
  </si>
  <si>
    <t>Protecţia muncii</t>
  </si>
  <si>
    <t>20,14</t>
  </si>
  <si>
    <t>Alte cheltuieli</t>
  </si>
  <si>
    <t>20,30</t>
  </si>
  <si>
    <t>Reclamă şi publicitate</t>
  </si>
  <si>
    <t>20,30,01</t>
  </si>
  <si>
    <t>Protocol şi reprezentare</t>
  </si>
  <si>
    <t>20,30,02</t>
  </si>
  <si>
    <t>Chirii</t>
  </si>
  <si>
    <t>20,30,04</t>
  </si>
  <si>
    <t>Alte cheltuieli cu bunuri şi servicii</t>
  </si>
  <si>
    <t>20,30,30</t>
  </si>
  <si>
    <t>Programe din FEDR (Fondul European de Dezvoltare Regională)</t>
  </si>
  <si>
    <t>56.01</t>
  </si>
  <si>
    <t>Finanţare naţională</t>
  </si>
  <si>
    <t>56.01.01</t>
  </si>
  <si>
    <t>Finanţare externă nerambursabilă</t>
  </si>
  <si>
    <t>56.01.02</t>
  </si>
  <si>
    <t>Cheltuieli neeligibile</t>
  </si>
  <si>
    <t>56.01.03</t>
  </si>
  <si>
    <t>Programe din FSE (Fondul Social European)</t>
  </si>
  <si>
    <t>56.02</t>
  </si>
  <si>
    <t>56.02.01</t>
  </si>
  <si>
    <t>56.02.02</t>
  </si>
  <si>
    <t>56.03.03</t>
  </si>
  <si>
    <t xml:space="preserve">Active fixe </t>
  </si>
  <si>
    <t>71,01</t>
  </si>
  <si>
    <t>Construcţii</t>
  </si>
  <si>
    <t>71,01,01</t>
  </si>
  <si>
    <t>Masini, echipamente si mijloace de transport</t>
  </si>
  <si>
    <t>71,01,02</t>
  </si>
  <si>
    <t>Mobilier, aparatura birotica si alte active corporale</t>
  </si>
  <si>
    <t>71,01,03</t>
  </si>
  <si>
    <t xml:space="preserve">Alte active </t>
  </si>
  <si>
    <t>71,01,30</t>
  </si>
  <si>
    <t>Reparații capitale</t>
  </si>
  <si>
    <t>Autorităţi executive şi legislative</t>
  </si>
  <si>
    <t>Autorităţi executive</t>
  </si>
  <si>
    <t>51.01.03</t>
  </si>
  <si>
    <t>FONDURI EXTERNE NERAMBURSABILE</t>
  </si>
  <si>
    <t>5008</t>
  </si>
  <si>
    <t>ACȚIUNI GENERALE ECONOMICE, COMERCIALE ȘI DE MUNCĂ</t>
  </si>
  <si>
    <t>Mecanismul financiar SEE</t>
  </si>
  <si>
    <t>Buget aprobat 2015 mii lei</t>
  </si>
  <si>
    <t>50,08</t>
  </si>
  <si>
    <t>80,08</t>
  </si>
  <si>
    <t>din total an, din care,</t>
  </si>
  <si>
    <t>lei</t>
  </si>
  <si>
    <t>Trim 1</t>
  </si>
  <si>
    <t>Trim 2</t>
  </si>
  <si>
    <t>Trim 3</t>
  </si>
  <si>
    <t>Trim 4</t>
  </si>
  <si>
    <t>Buget aprobat 2015 lei</t>
  </si>
  <si>
    <t>=/4</t>
  </si>
  <si>
    <t>totak judete</t>
  </si>
  <si>
    <t>ANCPI</t>
  </si>
  <si>
    <t>plata neta 2014</t>
  </si>
  <si>
    <t>buget venituri proprii</t>
  </si>
  <si>
    <t>Capi-tol</t>
  </si>
  <si>
    <t>Gru-pa/titlu</t>
  </si>
  <si>
    <t>Buget aprobat 2014</t>
  </si>
  <si>
    <t xml:space="preserve">I.Venituri curente </t>
  </si>
  <si>
    <t>C.Venituri nefiscale</t>
  </si>
  <si>
    <t>C2.Vanzari de bunuri si servicii</t>
  </si>
  <si>
    <t>33</t>
  </si>
  <si>
    <t>Venituri din prestari servicii si alte activitati</t>
  </si>
  <si>
    <t xml:space="preserve">Venituri din prestari servicii  </t>
  </si>
  <si>
    <t>36</t>
  </si>
  <si>
    <t>Diverse venituri</t>
  </si>
  <si>
    <t>50</t>
  </si>
  <si>
    <t>Alte venituri</t>
  </si>
  <si>
    <t>51.10</t>
  </si>
  <si>
    <t>51</t>
  </si>
  <si>
    <t>TRANSFER INTRE UNITATI ALE ADMINISTRATIEI PUBLICE</t>
  </si>
  <si>
    <t>Transferuri catre institutii publice</t>
  </si>
  <si>
    <t>51.01.01</t>
  </si>
  <si>
    <t>Director General</t>
  </si>
  <si>
    <t>Director Direcția Economică</t>
  </si>
  <si>
    <t>Şef Serviciu Buget</t>
  </si>
  <si>
    <t>Marius Arthur URSU</t>
  </si>
  <si>
    <t>Bogdan Georgiu BORLEA</t>
  </si>
  <si>
    <t>Adrian Petrișor CRISTEA</t>
  </si>
  <si>
    <t>30 decembrie 2014</t>
  </si>
  <si>
    <t>55</t>
  </si>
  <si>
    <t>TITLUL VII ALTE TRANSFERURI</t>
  </si>
  <si>
    <t>5000.55</t>
  </si>
  <si>
    <t>59</t>
  </si>
  <si>
    <t>TITLUL IX ALTE CHELTUIELI</t>
  </si>
  <si>
    <t>5000.59</t>
  </si>
  <si>
    <t>5001.55</t>
  </si>
  <si>
    <t>5001.59</t>
  </si>
  <si>
    <t>B. Transferuri curente în străinătate (către organizaţii internaţionale)</t>
  </si>
  <si>
    <t>Contribuţii şi cotizaţii la organisme internaţionale</t>
  </si>
  <si>
    <t>55.02.01</t>
  </si>
  <si>
    <t>Despăgubiri civile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</si>
</sst>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0_ ;[Red]\-#,##0.00\ "/>
  </numFmts>
  <fonts count="16" x14ac:knownFonts="1">
    <font>
      <sz val="11"/>
      <color indexed="8"/>
      <name val="Calibri"/>
      <family val="2"/>
    </font>
    <font>
      <b/>
      <sz val="12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2"/>
      <name val="Calibri"/>
      <family val="2"/>
    </font>
    <font>
      <sz val="12"/>
      <name val="Calibri"/>
      <family val="2"/>
    </font>
    <font>
      <b/>
      <sz val="12"/>
      <name val="Arial"/>
      <family val="2"/>
      <charset val="238"/>
    </font>
    <font>
      <b/>
      <sz val="11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BF95DF"/>
        <bgColor indexed="64"/>
      </patternFill>
    </fill>
    <fill>
      <patternFill patternType="solid">
        <fgColor theme="0"/>
        <bgColor indexed="3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0" fillId="0" borderId="0"/>
  </cellStyleXfs>
  <cellXfs count="315">
    <xf numFmtId="0" fontId="0" fillId="0" borderId="0" xfId="0"/>
    <xf numFmtId="16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Border="1" applyProtection="1">
      <protection locked="0"/>
    </xf>
    <xf numFmtId="4" fontId="2" fillId="0" borderId="0" xfId="0" applyNumberFormat="1" applyFont="1" applyBorder="1" applyProtection="1">
      <protection locked="0"/>
    </xf>
    <xf numFmtId="164" fontId="2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Alignment="1" applyProtection="1">
      <alignment vertical="top" wrapText="1"/>
      <protection locked="0"/>
    </xf>
    <xf numFmtId="164" fontId="6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1" fillId="0" borderId="11" xfId="0" quotePrefix="1" applyNumberFormat="1" applyFont="1" applyFill="1" applyBorder="1" applyAlignment="1" applyProtection="1">
      <alignment horizontal="center" vertical="center" wrapText="1"/>
      <protection locked="0"/>
    </xf>
    <xf numFmtId="164" fontId="1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0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/>
      <protection locked="0"/>
    </xf>
    <xf numFmtId="164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4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15" xfId="0" quotePrefix="1" applyNumberFormat="1" applyFont="1" applyFill="1" applyBorder="1" applyAlignment="1" applyProtection="1">
      <alignment horizontal="center" vertical="center" wrapText="1"/>
      <protection locked="0"/>
    </xf>
    <xf numFmtId="164" fontId="4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7" xfId="0" quotePrefix="1" applyNumberFormat="1" applyFont="1" applyFill="1" applyBorder="1" applyAlignment="1" applyProtection="1">
      <alignment horizontal="left" vertical="center" wrapText="1"/>
      <protection locked="0"/>
    </xf>
    <xf numFmtId="164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64" fontId="4" fillId="0" borderId="18" xfId="0" quotePrefix="1" applyNumberFormat="1" applyFont="1" applyFill="1" applyBorder="1" applyAlignment="1" applyProtection="1">
      <alignment horizontal="center" vertical="center" wrapText="1"/>
      <protection locked="0"/>
    </xf>
    <xf numFmtId="164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7" xfId="0" quotePrefix="1" applyNumberFormat="1" applyFont="1" applyFill="1" applyBorder="1" applyAlignment="1" applyProtection="1">
      <alignment horizontal="left" vertical="center" wrapText="1"/>
      <protection locked="0"/>
    </xf>
    <xf numFmtId="164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6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6" fillId="0" borderId="10" xfId="0" applyNumberFormat="1" applyFont="1" applyFill="1" applyBorder="1" applyAlignment="1" applyProtection="1">
      <alignment horizontal="left" vertical="center"/>
      <protection locked="0"/>
    </xf>
    <xf numFmtId="164" fontId="1" fillId="2" borderId="10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8" fillId="2" borderId="9" xfId="0" applyNumberFormat="1" applyFont="1" applyFill="1" applyBorder="1" applyAlignment="1" applyProtection="1">
      <alignment horizontal="right" vertical="center" wrapText="1"/>
      <protection locked="0"/>
    </xf>
    <xf numFmtId="164" fontId="8" fillId="2" borderId="10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4" xfId="0" applyNumberFormat="1" applyFont="1" applyFill="1" applyBorder="1" applyAlignment="1" applyProtection="1">
      <alignment horizontal="left" vertical="center"/>
      <protection locked="0"/>
    </xf>
    <xf numFmtId="164" fontId="4" fillId="3" borderId="14" xfId="0" applyNumberFormat="1" applyFont="1" applyFill="1" applyBorder="1" applyAlignment="1" applyProtection="1">
      <alignment vertical="center" wrapText="1"/>
      <protection locked="0"/>
    </xf>
    <xf numFmtId="164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3" xfId="0" applyNumberFormat="1" applyFont="1" applyFill="1" applyBorder="1" applyAlignment="1" applyProtection="1">
      <alignment horizontal="right" vertical="center" wrapText="1"/>
      <protection locked="0"/>
    </xf>
    <xf numFmtId="164" fontId="5" fillId="2" borderId="15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2" xfId="0" applyNumberFormat="1" applyFont="1" applyFill="1" applyBorder="1" applyAlignment="1" applyProtection="1">
      <alignment horizontal="left" vertical="center"/>
      <protection locked="0"/>
    </xf>
    <xf numFmtId="164" fontId="4" fillId="2" borderId="12" xfId="0" applyNumberFormat="1" applyFont="1" applyFill="1" applyBorder="1" applyAlignment="1" applyProtection="1">
      <alignment horizontal="left" vertical="center" wrapText="1"/>
      <protection locked="0"/>
    </xf>
    <xf numFmtId="164" fontId="4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7" xfId="0" applyNumberFormat="1" applyFont="1" applyFill="1" applyBorder="1" applyAlignment="1" applyProtection="1">
      <alignment horizontal="right" vertical="center" wrapText="1"/>
      <protection locked="0"/>
    </xf>
    <xf numFmtId="164" fontId="5" fillId="2" borderId="12" xfId="0" applyNumberFormat="1" applyFont="1" applyFill="1" applyBorder="1" applyAlignment="1" applyProtection="1">
      <alignment horizontal="right" vertical="center" wrapText="1"/>
      <protection locked="0"/>
    </xf>
    <xf numFmtId="164" fontId="4" fillId="3" borderId="12" xfId="0" applyNumberFormat="1" applyFont="1" applyFill="1" applyBorder="1" applyAlignment="1" applyProtection="1">
      <alignment horizontal="left" vertical="center" wrapText="1"/>
      <protection locked="0"/>
    </xf>
    <xf numFmtId="164" fontId="4" fillId="3" borderId="12" xfId="0" applyNumberFormat="1" applyFont="1" applyFill="1" applyBorder="1" applyAlignment="1" applyProtection="1">
      <alignment vertical="center" wrapText="1"/>
      <protection locked="0"/>
    </xf>
    <xf numFmtId="164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7" xfId="0" applyNumberFormat="1" applyFont="1" applyBorder="1" applyAlignment="1" applyProtection="1">
      <alignment horizontal="left" vertical="center"/>
      <protection locked="0"/>
    </xf>
    <xf numFmtId="164" fontId="9" fillId="0" borderId="12" xfId="0" applyNumberFormat="1" applyFont="1" applyBorder="1" applyAlignment="1" applyProtection="1">
      <alignment horizontal="left" vertical="center"/>
      <protection locked="0"/>
    </xf>
    <xf numFmtId="164" fontId="4" fillId="4" borderId="18" xfId="0" applyNumberFormat="1" applyFont="1" applyFill="1" applyBorder="1" applyAlignment="1" applyProtection="1">
      <alignment horizontal="right" vertical="center"/>
      <protection locked="0"/>
    </xf>
    <xf numFmtId="164" fontId="4" fillId="4" borderId="17" xfId="0" applyNumberFormat="1" applyFont="1" applyFill="1" applyBorder="1" applyAlignment="1" applyProtection="1">
      <alignment horizontal="right" vertical="center"/>
    </xf>
    <xf numFmtId="164" fontId="4" fillId="4" borderId="12" xfId="0" applyNumberFormat="1" applyFont="1" applyFill="1" applyBorder="1" applyAlignment="1" applyProtection="1">
      <alignment horizontal="right" vertical="center"/>
    </xf>
    <xf numFmtId="164" fontId="2" fillId="0" borderId="17" xfId="0" applyNumberFormat="1" applyFont="1" applyBorder="1" applyAlignment="1" applyProtection="1">
      <alignment horizontal="left" vertical="center"/>
      <protection locked="0"/>
    </xf>
    <xf numFmtId="164" fontId="2" fillId="0" borderId="12" xfId="0" applyNumberFormat="1" applyFont="1" applyBorder="1" applyAlignment="1" applyProtection="1">
      <alignment horizontal="left" vertical="center"/>
      <protection locked="0"/>
    </xf>
    <xf numFmtId="164" fontId="4" fillId="4" borderId="12" xfId="0" applyNumberFormat="1" applyFont="1" applyFill="1" applyBorder="1" applyAlignment="1" applyProtection="1">
      <alignment horizontal="left" vertical="center" wrapText="1"/>
      <protection locked="0"/>
    </xf>
    <xf numFmtId="164" fontId="2" fillId="0" borderId="17" xfId="0" applyNumberFormat="1" applyFont="1" applyFill="1" applyBorder="1" applyAlignment="1" applyProtection="1">
      <alignment horizontal="left" vertical="center"/>
      <protection locked="0"/>
    </xf>
    <xf numFmtId="164" fontId="2" fillId="0" borderId="12" xfId="0" applyNumberFormat="1" applyFont="1" applyFill="1" applyBorder="1" applyAlignment="1" applyProtection="1">
      <alignment horizontal="left" vertical="center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18" xfId="0" applyNumberFormat="1" applyFont="1" applyFill="1" applyBorder="1" applyAlignment="1" applyProtection="1">
      <alignment horizontal="right" vertical="center"/>
      <protection locked="0"/>
    </xf>
    <xf numFmtId="164" fontId="10" fillId="0" borderId="17" xfId="0" applyNumberFormat="1" applyFont="1" applyFill="1" applyBorder="1" applyAlignment="1" applyProtection="1">
      <alignment vertical="center"/>
    </xf>
    <xf numFmtId="164" fontId="10" fillId="0" borderId="12" xfId="0" applyNumberFormat="1" applyFont="1" applyFill="1" applyBorder="1" applyAlignment="1" applyProtection="1">
      <alignment vertical="center"/>
    </xf>
    <xf numFmtId="164" fontId="10" fillId="0" borderId="18" xfId="0" applyNumberFormat="1" applyFont="1" applyFill="1" applyBorder="1" applyAlignment="1" applyProtection="1">
      <alignment vertical="center"/>
    </xf>
    <xf numFmtId="164" fontId="4" fillId="4" borderId="17" xfId="0" applyNumberFormat="1" applyFont="1" applyFill="1" applyBorder="1" applyAlignment="1" applyProtection="1">
      <alignment vertical="center"/>
    </xf>
    <xf numFmtId="164" fontId="4" fillId="4" borderId="12" xfId="0" applyNumberFormat="1" applyFont="1" applyFill="1" applyBorder="1" applyAlignment="1" applyProtection="1">
      <alignment vertical="center"/>
    </xf>
    <xf numFmtId="164" fontId="9" fillId="0" borderId="0" xfId="0" applyNumberFormat="1" applyFont="1" applyBorder="1" applyProtection="1">
      <protection locked="0"/>
    </xf>
    <xf numFmtId="164" fontId="4" fillId="2" borderId="18" xfId="0" applyNumberFormat="1" applyFont="1" applyFill="1" applyBorder="1" applyAlignment="1" applyProtection="1">
      <alignment horizontal="right" vertical="center"/>
      <protection locked="0"/>
    </xf>
    <xf numFmtId="164" fontId="4" fillId="5" borderId="17" xfId="0" applyNumberFormat="1" applyFont="1" applyFill="1" applyBorder="1" applyAlignment="1" applyProtection="1">
      <alignment vertical="center"/>
    </xf>
    <xf numFmtId="164" fontId="4" fillId="5" borderId="12" xfId="0" applyNumberFormat="1" applyFont="1" applyFill="1" applyBorder="1" applyAlignment="1" applyProtection="1">
      <alignment vertical="center"/>
    </xf>
    <xf numFmtId="49" fontId="4" fillId="2" borderId="18" xfId="0" applyNumberFormat="1" applyFont="1" applyFill="1" applyBorder="1" applyAlignment="1" applyProtection="1">
      <alignment horizontal="right" vertical="center"/>
      <protection locked="0"/>
    </xf>
    <xf numFmtId="164" fontId="10" fillId="0" borderId="12" xfId="0" applyNumberFormat="1" applyFont="1" applyFill="1" applyBorder="1" applyAlignment="1" applyProtection="1">
      <alignment vertical="center" wrapText="1"/>
      <protection locked="0"/>
    </xf>
    <xf numFmtId="164" fontId="2" fillId="0" borderId="6" xfId="0" applyNumberFormat="1" applyFont="1" applyFill="1" applyBorder="1" applyAlignment="1" applyProtection="1">
      <alignment horizontal="left" vertical="center"/>
      <protection locked="0"/>
    </xf>
    <xf numFmtId="164" fontId="2" fillId="0" borderId="7" xfId="0" applyNumberFormat="1" applyFont="1" applyFill="1" applyBorder="1" applyAlignment="1" applyProtection="1">
      <alignment horizontal="left" vertical="center"/>
      <protection locked="0"/>
    </xf>
    <xf numFmtId="164" fontId="1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8" xfId="0" applyNumberFormat="1" applyFont="1" applyFill="1" applyBorder="1" applyAlignment="1" applyProtection="1">
      <alignment horizontal="right" vertical="center"/>
      <protection locked="0"/>
    </xf>
    <xf numFmtId="164" fontId="10" fillId="0" borderId="6" xfId="0" applyNumberFormat="1" applyFont="1" applyFill="1" applyBorder="1" applyAlignment="1" applyProtection="1">
      <alignment vertical="center"/>
    </xf>
    <xf numFmtId="164" fontId="10" fillId="0" borderId="8" xfId="0" applyNumberFormat="1" applyFont="1" applyFill="1" applyBorder="1" applyAlignment="1" applyProtection="1">
      <alignment vertical="center"/>
    </xf>
    <xf numFmtId="164" fontId="2" fillId="0" borderId="22" xfId="0" applyNumberFormat="1" applyFont="1" applyFill="1" applyBorder="1" applyAlignment="1" applyProtection="1">
      <alignment horizontal="left" vertical="center"/>
      <protection locked="0"/>
    </xf>
    <xf numFmtId="164" fontId="2" fillId="0" borderId="20" xfId="0" applyNumberFormat="1" applyFont="1" applyFill="1" applyBorder="1" applyAlignment="1" applyProtection="1">
      <alignment horizontal="left" vertical="center"/>
      <protection locked="0"/>
    </xf>
    <xf numFmtId="164" fontId="9" fillId="0" borderId="20" xfId="0" applyNumberFormat="1" applyFont="1" applyFill="1" applyBorder="1" applyAlignment="1" applyProtection="1">
      <alignment horizontal="left" vertical="center"/>
      <protection locked="0"/>
    </xf>
    <xf numFmtId="164" fontId="9" fillId="0" borderId="20" xfId="0" quotePrefix="1" applyNumberFormat="1" applyFont="1" applyFill="1" applyBorder="1" applyAlignment="1" applyProtection="1">
      <alignment horizontal="left" vertical="center"/>
      <protection locked="0"/>
    </xf>
    <xf numFmtId="164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165" fontId="4" fillId="2" borderId="21" xfId="0" applyNumberFormat="1" applyFont="1" applyFill="1" applyBorder="1" applyAlignment="1" applyProtection="1">
      <alignment horizontal="right" vertical="center"/>
      <protection locked="0"/>
    </xf>
    <xf numFmtId="164" fontId="4" fillId="2" borderId="22" xfId="0" applyNumberFormat="1" applyFont="1" applyFill="1" applyBorder="1" applyAlignment="1" applyProtection="1">
      <alignment vertical="center"/>
    </xf>
    <xf numFmtId="164" fontId="4" fillId="2" borderId="23" xfId="0" applyNumberFormat="1" applyFont="1" applyFill="1" applyBorder="1" applyAlignment="1" applyProtection="1">
      <alignment vertical="center"/>
    </xf>
    <xf numFmtId="164" fontId="2" fillId="0" borderId="13" xfId="0" applyNumberFormat="1" applyFont="1" applyFill="1" applyBorder="1" applyAlignment="1" applyProtection="1">
      <alignment horizontal="left" vertical="center"/>
      <protection locked="0"/>
    </xf>
    <xf numFmtId="164" fontId="2" fillId="0" borderId="14" xfId="0" applyNumberFormat="1" applyFont="1" applyFill="1" applyBorder="1" applyAlignment="1" applyProtection="1">
      <alignment horizontal="left" vertical="center"/>
      <protection locked="0"/>
    </xf>
    <xf numFmtId="164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164" fontId="10" fillId="2" borderId="15" xfId="0" applyNumberFormat="1" applyFont="1" applyFill="1" applyBorder="1" applyAlignment="1" applyProtection="1">
      <alignment horizontal="right" vertical="center"/>
      <protection locked="0"/>
    </xf>
    <xf numFmtId="164" fontId="10" fillId="5" borderId="13" xfId="0" applyNumberFormat="1" applyFont="1" applyFill="1" applyBorder="1" applyAlignment="1" applyProtection="1">
      <alignment vertical="center"/>
    </xf>
    <xf numFmtId="164" fontId="10" fillId="5" borderId="14" xfId="0" applyNumberFormat="1" applyFont="1" applyFill="1" applyBorder="1" applyAlignment="1" applyProtection="1">
      <alignment vertical="center"/>
    </xf>
    <xf numFmtId="164" fontId="10" fillId="2" borderId="23" xfId="0" applyNumberFormat="1" applyFont="1" applyFill="1" applyBorder="1" applyAlignment="1" applyProtection="1">
      <alignment horizontal="right" vertical="center"/>
      <protection locked="0"/>
    </xf>
    <xf numFmtId="164" fontId="10" fillId="5" borderId="22" xfId="0" applyNumberFormat="1" applyFont="1" applyFill="1" applyBorder="1" applyAlignment="1" applyProtection="1">
      <alignment vertical="center"/>
    </xf>
    <xf numFmtId="164" fontId="10" fillId="5" borderId="20" xfId="0" applyNumberFormat="1" applyFont="1" applyFill="1" applyBorder="1" applyAlignment="1" applyProtection="1">
      <alignment vertical="center"/>
    </xf>
    <xf numFmtId="164" fontId="4" fillId="5" borderId="13" xfId="0" applyNumberFormat="1" applyFont="1" applyFill="1" applyBorder="1" applyAlignment="1" applyProtection="1">
      <alignment vertical="center"/>
    </xf>
    <xf numFmtId="164" fontId="4" fillId="5" borderId="14" xfId="0" applyNumberFormat="1" applyFont="1" applyFill="1" applyBorder="1" applyAlignment="1" applyProtection="1">
      <alignment vertical="center"/>
    </xf>
    <xf numFmtId="164" fontId="9" fillId="0" borderId="17" xfId="0" applyNumberFormat="1" applyFont="1" applyFill="1" applyBorder="1" applyAlignment="1" applyProtection="1">
      <alignment horizontal="left" vertical="center"/>
      <protection locked="0"/>
    </xf>
    <xf numFmtId="49" fontId="9" fillId="0" borderId="17" xfId="0" applyNumberFormat="1" applyFont="1" applyFill="1" applyBorder="1" applyAlignment="1" applyProtection="1">
      <alignment horizontal="left" vertical="center"/>
      <protection locked="0"/>
    </xf>
    <xf numFmtId="49" fontId="9" fillId="0" borderId="12" xfId="0" applyNumberFormat="1" applyFont="1" applyFill="1" applyBorder="1" applyAlignment="1" applyProtection="1">
      <alignment horizontal="left" vertical="center"/>
      <protection locked="0"/>
    </xf>
    <xf numFmtId="164" fontId="10" fillId="0" borderId="20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22" xfId="0" applyNumberFormat="1" applyFont="1" applyFill="1" applyBorder="1" applyAlignment="1" applyProtection="1">
      <alignment vertical="center"/>
    </xf>
    <xf numFmtId="164" fontId="10" fillId="0" borderId="20" xfId="0" applyNumberFormat="1" applyFont="1" applyFill="1" applyBorder="1" applyAlignment="1" applyProtection="1">
      <alignment vertical="center"/>
    </xf>
    <xf numFmtId="164" fontId="11" fillId="0" borderId="0" xfId="0" applyNumberFormat="1" applyFont="1" applyFill="1" applyBorder="1" applyProtection="1">
      <protection locked="0"/>
    </xf>
    <xf numFmtId="164" fontId="10" fillId="0" borderId="0" xfId="0" applyNumberFormat="1" applyFont="1" applyFill="1" applyBorder="1" applyProtection="1">
      <protection locked="0"/>
    </xf>
    <xf numFmtId="4" fontId="12" fillId="0" borderId="0" xfId="0" applyNumberFormat="1" applyFont="1" applyFill="1" applyProtection="1">
      <protection locked="0"/>
    </xf>
    <xf numFmtId="4" fontId="12" fillId="0" borderId="0" xfId="0" applyNumberFormat="1" applyFont="1" applyFill="1" applyBorder="1" applyProtection="1">
      <protection locked="0"/>
    </xf>
    <xf numFmtId="4" fontId="4" fillId="6" borderId="0" xfId="0" applyNumberFormat="1" applyFont="1" applyFill="1" applyBorder="1" applyAlignment="1" applyProtection="1">
      <alignment horizontal="center" vertical="top" wrapText="1"/>
      <protection locked="0"/>
    </xf>
    <xf numFmtId="164" fontId="4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Border="1" applyProtection="1">
      <protection locked="0"/>
    </xf>
    <xf numFmtId="4" fontId="10" fillId="6" borderId="0" xfId="0" applyNumberFormat="1" applyFont="1" applyFill="1" applyBorder="1" applyAlignment="1" applyProtection="1">
      <alignment horizontal="left" vertical="top" wrapText="1"/>
      <protection locked="0"/>
    </xf>
    <xf numFmtId="4" fontId="10" fillId="6" borderId="0" xfId="0" applyNumberFormat="1" applyFont="1" applyFill="1" applyBorder="1" applyAlignment="1" applyProtection="1">
      <alignment horizontal="center"/>
      <protection locked="0"/>
    </xf>
    <xf numFmtId="4" fontId="10" fillId="6" borderId="0" xfId="0" applyNumberFormat="1" applyFont="1" applyFill="1" applyBorder="1" applyAlignment="1" applyProtection="1">
      <alignment horizontal="right"/>
      <protection locked="0"/>
    </xf>
    <xf numFmtId="4" fontId="4" fillId="6" borderId="0" xfId="0" applyNumberFormat="1" applyFont="1" applyFill="1" applyBorder="1" applyAlignment="1" applyProtection="1">
      <alignment horizontal="center" vertical="top" wrapText="1"/>
      <protection locked="0"/>
    </xf>
    <xf numFmtId="164" fontId="4" fillId="0" borderId="0" xfId="0" applyNumberFormat="1" applyFont="1" applyFill="1" applyBorder="1" applyAlignment="1" applyProtection="1">
      <alignment vertical="center"/>
      <protection locked="0"/>
    </xf>
    <xf numFmtId="164" fontId="4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19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0" xfId="0" applyNumberFormat="1" applyFont="1" applyFill="1" applyBorder="1" applyAlignment="1" applyProtection="1">
      <alignment horizontal="center" vertical="center"/>
      <protection locked="0"/>
    </xf>
    <xf numFmtId="164" fontId="4" fillId="2" borderId="12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164" fontId="10" fillId="2" borderId="18" xfId="0" quotePrefix="1" applyNumberFormat="1" applyFont="1" applyFill="1" applyBorder="1" applyAlignment="1" applyProtection="1">
      <alignment horizontal="right" vertical="center"/>
      <protection locked="0"/>
    </xf>
    <xf numFmtId="164" fontId="10" fillId="0" borderId="18" xfId="0" quotePrefix="1" applyNumberFormat="1" applyFont="1" applyFill="1" applyBorder="1" applyAlignment="1" applyProtection="1">
      <alignment horizontal="right" vertical="center"/>
      <protection locked="0"/>
    </xf>
    <xf numFmtId="164" fontId="10" fillId="0" borderId="23" xfId="0" quotePrefix="1" applyNumberFormat="1" applyFont="1" applyFill="1" applyBorder="1" applyAlignment="1" applyProtection="1">
      <alignment horizontal="right" vertical="center"/>
      <protection locked="0"/>
    </xf>
    <xf numFmtId="164" fontId="4" fillId="0" borderId="5" xfId="0" applyNumberFormat="1" applyFont="1" applyFill="1" applyBorder="1" applyAlignment="1" applyProtection="1">
      <alignment horizontal="center"/>
      <protection locked="0"/>
    </xf>
    <xf numFmtId="164" fontId="5" fillId="7" borderId="7" xfId="0" applyNumberFormat="1" applyFont="1" applyFill="1" applyBorder="1" applyAlignment="1" applyProtection="1">
      <alignment horizontal="center" vertical="center" wrapText="1"/>
      <protection locked="0"/>
    </xf>
    <xf numFmtId="164" fontId="5" fillId="7" borderId="25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6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19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8" fillId="2" borderId="26" xfId="0" applyNumberFormat="1" applyFont="1" applyFill="1" applyBorder="1" applyAlignment="1" applyProtection="1">
      <alignment horizontal="right" vertical="center" wrapText="1"/>
      <protection locked="0"/>
    </xf>
    <xf numFmtId="164" fontId="5" fillId="2" borderId="27" xfId="0" applyNumberFormat="1" applyFont="1" applyFill="1" applyBorder="1" applyAlignment="1" applyProtection="1">
      <alignment horizontal="right" vertical="center" wrapText="1"/>
      <protection locked="0"/>
    </xf>
    <xf numFmtId="164" fontId="5" fillId="2" borderId="19" xfId="0" applyNumberFormat="1" applyFont="1" applyFill="1" applyBorder="1" applyAlignment="1" applyProtection="1">
      <alignment horizontal="right" vertical="center" wrapText="1"/>
      <protection locked="0"/>
    </xf>
    <xf numFmtId="164" fontId="4" fillId="4" borderId="19" xfId="0" applyNumberFormat="1" applyFont="1" applyFill="1" applyBorder="1" applyAlignment="1" applyProtection="1">
      <alignment horizontal="right" vertical="center"/>
    </xf>
    <xf numFmtId="164" fontId="10" fillId="0" borderId="19" xfId="0" applyNumberFormat="1" applyFont="1" applyFill="1" applyBorder="1" applyAlignment="1" applyProtection="1">
      <alignment vertical="center"/>
    </xf>
    <xf numFmtId="164" fontId="4" fillId="4" borderId="19" xfId="0" applyNumberFormat="1" applyFont="1" applyFill="1" applyBorder="1" applyAlignment="1" applyProtection="1">
      <alignment vertical="center"/>
    </xf>
    <xf numFmtId="164" fontId="4" fillId="5" borderId="19" xfId="0" applyNumberFormat="1" applyFont="1" applyFill="1" applyBorder="1" applyAlignment="1" applyProtection="1">
      <alignment vertical="center"/>
    </xf>
    <xf numFmtId="164" fontId="10" fillId="0" borderId="25" xfId="0" applyNumberFormat="1" applyFont="1" applyFill="1" applyBorder="1" applyAlignment="1" applyProtection="1">
      <alignment vertical="center"/>
    </xf>
    <xf numFmtId="164" fontId="4" fillId="2" borderId="21" xfId="0" applyNumberFormat="1" applyFont="1" applyFill="1" applyBorder="1" applyAlignment="1" applyProtection="1">
      <alignment vertical="center"/>
    </xf>
    <xf numFmtId="164" fontId="10" fillId="5" borderId="27" xfId="0" applyNumberFormat="1" applyFont="1" applyFill="1" applyBorder="1" applyAlignment="1" applyProtection="1">
      <alignment vertical="center"/>
    </xf>
    <xf numFmtId="164" fontId="10" fillId="5" borderId="21" xfId="0" applyNumberFormat="1" applyFont="1" applyFill="1" applyBorder="1" applyAlignment="1" applyProtection="1">
      <alignment vertical="center"/>
    </xf>
    <xf numFmtId="164" fontId="4" fillId="5" borderId="27" xfId="0" applyNumberFormat="1" applyFont="1" applyFill="1" applyBorder="1" applyAlignment="1" applyProtection="1">
      <alignment vertical="center"/>
    </xf>
    <xf numFmtId="164" fontId="10" fillId="0" borderId="21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2" xfId="0" applyNumberFormat="1" applyFont="1" applyFill="1" applyBorder="1" applyAlignment="1" applyProtection="1">
      <alignment vertical="center"/>
    </xf>
    <xf numFmtId="164" fontId="13" fillId="4" borderId="12" xfId="0" applyNumberFormat="1" applyFont="1" applyFill="1" applyBorder="1" applyAlignment="1" applyProtection="1">
      <alignment vertical="center"/>
    </xf>
    <xf numFmtId="164" fontId="4" fillId="2" borderId="0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0" xfId="0" applyNumberFormat="1" applyFont="1" applyFill="1" applyBorder="1" applyAlignment="1" applyProtection="1">
      <alignment vertical="center"/>
    </xf>
    <xf numFmtId="164" fontId="13" fillId="4" borderId="0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164" fontId="10" fillId="7" borderId="19" xfId="0" applyNumberFormat="1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/>
      <protection locked="0"/>
    </xf>
    <xf numFmtId="164" fontId="4" fillId="0" borderId="12" xfId="0" applyNumberFormat="1" applyFont="1" applyFill="1" applyBorder="1" applyAlignment="1" applyProtection="1">
      <alignment vertical="center" wrapText="1"/>
      <protection locked="0"/>
    </xf>
    <xf numFmtId="164" fontId="4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0" xfId="0" applyNumberFormat="1" applyFont="1" applyFill="1" applyBorder="1" applyAlignment="1" applyProtection="1">
      <alignment horizontal="center" vertical="top" wrapText="1"/>
      <protection locked="0"/>
    </xf>
    <xf numFmtId="164" fontId="5" fillId="0" borderId="25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Protection="1">
      <protection locked="0"/>
    </xf>
    <xf numFmtId="164" fontId="4" fillId="0" borderId="4" xfId="0" applyNumberFormat="1" applyFont="1" applyFill="1" applyBorder="1" applyAlignment="1" applyProtection="1">
      <protection locked="0"/>
    </xf>
    <xf numFmtId="164" fontId="4" fillId="0" borderId="24" xfId="0" applyNumberFormat="1" applyFont="1" applyFill="1" applyBorder="1" applyAlignment="1" applyProtection="1">
      <protection locked="0"/>
    </xf>
    <xf numFmtId="164" fontId="5" fillId="0" borderId="16" xfId="0" applyNumberFormat="1" applyFont="1" applyFill="1" applyBorder="1" applyAlignment="1" applyProtection="1">
      <alignment horizontal="center"/>
      <protection locked="0"/>
    </xf>
    <xf numFmtId="164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9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vertical="top" wrapText="1"/>
      <protection locked="0"/>
    </xf>
    <xf numFmtId="49" fontId="9" fillId="0" borderId="17" xfId="0" applyNumberFormat="1" applyFont="1" applyFill="1" applyBorder="1" applyAlignment="1" applyProtection="1">
      <alignment horizontal="left" vertical="center" wrapText="1"/>
      <protection locked="0"/>
    </xf>
    <xf numFmtId="3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4" fontId="4" fillId="0" borderId="18" xfId="0" quotePrefix="1" applyNumberFormat="1" applyFont="1" applyFill="1" applyBorder="1" applyAlignment="1" applyProtection="1">
      <alignment horizontal="center" vertical="center" wrapText="1"/>
      <protection locked="0"/>
    </xf>
    <xf numFmtId="3" fontId="2" fillId="0" borderId="12" xfId="0" quotePrefix="1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quotePrefix="1" applyNumberFormat="1" applyFont="1" applyFill="1" applyBorder="1" applyAlignment="1" applyProtection="1">
      <alignment horizontal="center" vertical="center" wrapText="1"/>
      <protection locked="0"/>
    </xf>
    <xf numFmtId="49" fontId="2" fillId="0" borderId="17" xfId="0" applyNumberFormat="1" applyFont="1" applyFill="1" applyBorder="1" applyAlignment="1" applyProtection="1">
      <alignment horizontal="left" vertical="center" wrapText="1"/>
      <protection locked="0"/>
    </xf>
    <xf numFmtId="4" fontId="12" fillId="0" borderId="12" xfId="0" applyNumberFormat="1" applyFont="1" applyFill="1" applyBorder="1" applyAlignment="1" applyProtection="1">
      <alignment horizontal="left" vertical="center" wrapText="1"/>
      <protection locked="0"/>
    </xf>
    <xf numFmtId="4" fontId="10" fillId="0" borderId="18" xfId="0" quotePrefix="1" applyNumberFormat="1" applyFont="1" applyFill="1" applyBorder="1" applyAlignment="1" applyProtection="1">
      <alignment horizontal="center" vertical="center" wrapText="1"/>
      <protection locked="0"/>
    </xf>
    <xf numFmtId="164" fontId="10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12" xfId="0" applyNumberFormat="1" applyFont="1" applyFill="1" applyBorder="1" applyAlignment="1" applyProtection="1">
      <alignment horizontal="left" vertical="center" wrapText="1"/>
      <protection locked="0"/>
    </xf>
    <xf numFmtId="3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4" fontId="10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7" xfId="0" applyNumberFormat="1" applyFont="1" applyFill="1" applyBorder="1" applyAlignment="1" applyProtection="1">
      <alignment horizontal="left" wrapText="1"/>
      <protection locked="0"/>
    </xf>
    <xf numFmtId="49" fontId="9" fillId="0" borderId="12" xfId="0" applyNumberFormat="1" applyFont="1" applyFill="1" applyBorder="1" applyAlignment="1" applyProtection="1">
      <alignment horizontal="left" wrapText="1"/>
      <protection locked="0"/>
    </xf>
    <xf numFmtId="49" fontId="9" fillId="0" borderId="12" xfId="0" applyNumberFormat="1" applyFont="1" applyFill="1" applyBorder="1" applyAlignment="1" applyProtection="1">
      <alignment horizontal="left"/>
      <protection locked="0"/>
    </xf>
    <xf numFmtId="4" fontId="4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2" xfId="0" applyNumberFormat="1" applyFont="1" applyFill="1" applyBorder="1" applyAlignment="1" applyProtection="1">
      <alignment vertical="top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49" fontId="9" fillId="0" borderId="17" xfId="0" applyNumberFormat="1" applyFont="1" applyBorder="1" applyAlignment="1" applyProtection="1">
      <alignment horizontal="left"/>
      <protection locked="0"/>
    </xf>
    <xf numFmtId="49" fontId="9" fillId="0" borderId="12" xfId="0" applyNumberFormat="1" applyFont="1" applyBorder="1" applyAlignment="1" applyProtection="1">
      <alignment horizontal="left"/>
      <protection locked="0"/>
    </xf>
    <xf numFmtId="4" fontId="4" fillId="4" borderId="18" xfId="0" applyNumberFormat="1" applyFont="1" applyFill="1" applyBorder="1" applyAlignment="1" applyProtection="1">
      <alignment horizontal="right"/>
      <protection locked="0"/>
    </xf>
    <xf numFmtId="164" fontId="4" fillId="4" borderId="17" xfId="0" applyNumberFormat="1" applyFont="1" applyFill="1" applyBorder="1" applyAlignment="1" applyProtection="1">
      <alignment horizontal="right"/>
    </xf>
    <xf numFmtId="164" fontId="4" fillId="4" borderId="12" xfId="0" applyNumberFormat="1" applyFont="1" applyFill="1" applyBorder="1" applyAlignment="1" applyProtection="1">
      <alignment horizontal="right"/>
    </xf>
    <xf numFmtId="164" fontId="4" fillId="4" borderId="19" xfId="0" applyNumberFormat="1" applyFont="1" applyFill="1" applyBorder="1" applyAlignment="1" applyProtection="1">
      <alignment horizontal="right"/>
    </xf>
    <xf numFmtId="49" fontId="2" fillId="0" borderId="17" xfId="0" applyNumberFormat="1" applyFont="1" applyBorder="1" applyAlignment="1" applyProtection="1">
      <alignment horizontal="left"/>
      <protection locked="0"/>
    </xf>
    <xf numFmtId="49" fontId="2" fillId="0" borderId="12" xfId="0" applyNumberFormat="1" applyFont="1" applyBorder="1" applyAlignment="1" applyProtection="1">
      <alignment horizontal="left"/>
      <protection locked="0"/>
    </xf>
    <xf numFmtId="4" fontId="4" fillId="4" borderId="12" xfId="0" applyNumberFormat="1" applyFont="1" applyFill="1" applyBorder="1" applyAlignment="1" applyProtection="1">
      <alignment horizontal="left" vertical="top" wrapText="1"/>
      <protection locked="0"/>
    </xf>
    <xf numFmtId="49" fontId="2" fillId="0" borderId="17" xfId="0" applyNumberFormat="1" applyFont="1" applyFill="1" applyBorder="1" applyAlignment="1" applyProtection="1">
      <alignment horizontal="left"/>
      <protection locked="0"/>
    </xf>
    <xf numFmtId="49" fontId="2" fillId="0" borderId="12" xfId="0" applyNumberFormat="1" applyFont="1" applyFill="1" applyBorder="1" applyAlignment="1" applyProtection="1">
      <alignment horizontal="left"/>
      <protection locked="0"/>
    </xf>
    <xf numFmtId="4" fontId="10" fillId="0" borderId="12" xfId="0" applyNumberFormat="1" applyFont="1" applyFill="1" applyBorder="1" applyAlignment="1" applyProtection="1">
      <alignment horizontal="left" vertical="top" wrapText="1"/>
      <protection locked="0"/>
    </xf>
    <xf numFmtId="4" fontId="10" fillId="0" borderId="18" xfId="0" applyNumberFormat="1" applyFont="1" applyFill="1" applyBorder="1" applyAlignment="1" applyProtection="1">
      <alignment horizontal="right"/>
      <protection locked="0"/>
    </xf>
    <xf numFmtId="164" fontId="10" fillId="0" borderId="17" xfId="0" applyNumberFormat="1" applyFont="1" applyFill="1" applyBorder="1" applyProtection="1"/>
    <xf numFmtId="164" fontId="10" fillId="0" borderId="12" xfId="0" applyNumberFormat="1" applyFont="1" applyFill="1" applyBorder="1" applyProtection="1"/>
    <xf numFmtId="164" fontId="10" fillId="0" borderId="19" xfId="0" applyNumberFormat="1" applyFont="1" applyFill="1" applyBorder="1" applyProtection="1"/>
    <xf numFmtId="164" fontId="4" fillId="4" borderId="17" xfId="0" applyNumberFormat="1" applyFont="1" applyFill="1" applyBorder="1" applyProtection="1"/>
    <xf numFmtId="164" fontId="4" fillId="4" borderId="12" xfId="0" applyNumberFormat="1" applyFont="1" applyFill="1" applyBorder="1" applyProtection="1"/>
    <xf numFmtId="164" fontId="4" fillId="4" borderId="19" xfId="0" applyNumberFormat="1" applyFont="1" applyFill="1" applyBorder="1" applyProtection="1"/>
    <xf numFmtId="4" fontId="9" fillId="0" borderId="0" xfId="0" applyNumberFormat="1" applyFont="1" applyBorder="1" applyProtection="1">
      <protection locked="0"/>
    </xf>
    <xf numFmtId="4" fontId="4" fillId="0" borderId="12" xfId="0" applyNumberFormat="1" applyFont="1" applyFill="1" applyBorder="1" applyAlignment="1" applyProtection="1">
      <alignment horizontal="left" vertical="top" wrapText="1"/>
      <protection locked="0"/>
    </xf>
    <xf numFmtId="49" fontId="0" fillId="0" borderId="17" xfId="0" applyNumberFormat="1" applyFill="1" applyBorder="1" applyAlignment="1" applyProtection="1">
      <alignment horizontal="left"/>
      <protection locked="0"/>
    </xf>
    <xf numFmtId="49" fontId="0" fillId="0" borderId="12" xfId="0" applyNumberFormat="1" applyFill="1" applyBorder="1" applyAlignment="1" applyProtection="1">
      <alignment horizontal="left"/>
      <protection locked="0"/>
    </xf>
    <xf numFmtId="49" fontId="15" fillId="0" borderId="12" xfId="0" applyNumberFormat="1" applyFont="1" applyFill="1" applyBorder="1" applyAlignment="1" applyProtection="1">
      <alignment horizontal="left"/>
      <protection locked="0"/>
    </xf>
    <xf numFmtId="4" fontId="4" fillId="2" borderId="12" xfId="0" applyNumberFormat="1" applyFont="1" applyFill="1" applyBorder="1" applyAlignment="1" applyProtection="1">
      <alignment horizontal="left" vertical="top" wrapText="1"/>
      <protection locked="0"/>
    </xf>
    <xf numFmtId="49" fontId="10" fillId="2" borderId="18" xfId="0" applyNumberFormat="1" applyFont="1" applyFill="1" applyBorder="1" applyAlignment="1" applyProtection="1">
      <alignment horizontal="right"/>
      <protection locked="0"/>
    </xf>
    <xf numFmtId="164" fontId="11" fillId="5" borderId="17" xfId="0" applyNumberFormat="1" applyFont="1" applyFill="1" applyBorder="1" applyProtection="1"/>
    <xf numFmtId="164" fontId="11" fillId="5" borderId="12" xfId="0" applyNumberFormat="1" applyFont="1" applyFill="1" applyBorder="1" applyProtection="1"/>
    <xf numFmtId="164" fontId="11" fillId="5" borderId="19" xfId="0" applyNumberFormat="1" applyFont="1" applyFill="1" applyBorder="1" applyProtection="1"/>
    <xf numFmtId="49" fontId="0" fillId="0" borderId="22" xfId="0" applyNumberFormat="1" applyFill="1" applyBorder="1" applyAlignment="1" applyProtection="1">
      <alignment horizontal="left"/>
      <protection locked="0"/>
    </xf>
    <xf numFmtId="49" fontId="0" fillId="0" borderId="20" xfId="0" applyNumberFormat="1" applyFill="1" applyBorder="1" applyAlignment="1" applyProtection="1">
      <alignment horizontal="left"/>
      <protection locked="0"/>
    </xf>
    <xf numFmtId="49" fontId="9" fillId="0" borderId="20" xfId="0" applyNumberFormat="1" applyFont="1" applyFill="1" applyBorder="1" applyAlignment="1" applyProtection="1">
      <alignment horizontal="left"/>
      <protection locked="0"/>
    </xf>
    <xf numFmtId="4" fontId="4" fillId="2" borderId="20" xfId="0" applyNumberFormat="1" applyFont="1" applyFill="1" applyBorder="1" applyAlignment="1" applyProtection="1">
      <alignment horizontal="left" vertical="top" wrapText="1"/>
      <protection locked="0"/>
    </xf>
    <xf numFmtId="4" fontId="10" fillId="2" borderId="23" xfId="0" applyNumberFormat="1" applyFont="1" applyFill="1" applyBorder="1" applyAlignment="1" applyProtection="1">
      <alignment horizontal="right"/>
      <protection locked="0"/>
    </xf>
    <xf numFmtId="164" fontId="11" fillId="5" borderId="22" xfId="0" applyNumberFormat="1" applyFont="1" applyFill="1" applyBorder="1" applyProtection="1"/>
    <xf numFmtId="164" fontId="11" fillId="5" borderId="20" xfId="0" applyNumberFormat="1" applyFont="1" applyFill="1" applyBorder="1" applyProtection="1"/>
    <xf numFmtId="164" fontId="11" fillId="5" borderId="21" xfId="0" applyNumberFormat="1" applyFont="1" applyFill="1" applyBorder="1" applyProtection="1"/>
    <xf numFmtId="4" fontId="11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Alignment="1" applyProtection="1">
      <alignment horizontal="center"/>
      <protection locked="0"/>
    </xf>
    <xf numFmtId="4" fontId="3" fillId="0" borderId="0" xfId="0" applyNumberFormat="1" applyFont="1" applyFill="1" applyBorder="1" applyAlignment="1" applyProtection="1">
      <alignment vertical="center" wrapText="1"/>
      <protection locked="0"/>
    </xf>
    <xf numFmtId="164" fontId="4" fillId="6" borderId="0" xfId="0" applyNumberFormat="1" applyFont="1" applyFill="1" applyBorder="1" applyAlignment="1" applyProtection="1">
      <alignment horizontal="center" vertical="top" wrapText="1"/>
      <protection locked="0"/>
    </xf>
    <xf numFmtId="164" fontId="10" fillId="6" borderId="0" xfId="0" applyNumberFormat="1" applyFont="1" applyFill="1" applyBorder="1" applyAlignment="1" applyProtection="1">
      <alignment horizontal="right"/>
      <protection locked="0"/>
    </xf>
    <xf numFmtId="4" fontId="4" fillId="0" borderId="0" xfId="0" applyNumberFormat="1" applyFont="1" applyFill="1" applyBorder="1" applyProtection="1">
      <protection locked="0"/>
    </xf>
    <xf numFmtId="165" fontId="3" fillId="8" borderId="0" xfId="0" applyNumberFormat="1" applyFont="1" applyFill="1" applyBorder="1" applyAlignment="1" applyProtection="1">
      <alignment vertical="top" wrapText="1"/>
      <protection locked="0"/>
    </xf>
    <xf numFmtId="165" fontId="3" fillId="8" borderId="0" xfId="0" applyNumberFormat="1" applyFont="1" applyFill="1" applyBorder="1" applyAlignment="1" applyProtection="1">
      <alignment horizontal="right"/>
      <protection locked="0"/>
    </xf>
    <xf numFmtId="165" fontId="12" fillId="6" borderId="0" xfId="0" applyNumberFormat="1" applyFont="1" applyFill="1" applyBorder="1" applyAlignment="1" applyProtection="1">
      <alignment vertical="top" wrapText="1"/>
      <protection locked="0"/>
    </xf>
    <xf numFmtId="165" fontId="12" fillId="6" borderId="0" xfId="0" applyNumberFormat="1" applyFont="1" applyFill="1" applyBorder="1" applyAlignment="1" applyProtection="1">
      <alignment horizontal="right"/>
      <protection locked="0"/>
    </xf>
    <xf numFmtId="164" fontId="10" fillId="6" borderId="0" xfId="0" applyNumberFormat="1" applyFont="1" applyFill="1" applyBorder="1" applyProtection="1">
      <protection locked="0"/>
    </xf>
    <xf numFmtId="165" fontId="3" fillId="8" borderId="0" xfId="0" applyNumberFormat="1" applyFont="1" applyFill="1" applyBorder="1" applyAlignment="1" applyProtection="1">
      <alignment horizontal="center" vertical="top" wrapText="1"/>
      <protection locked="0"/>
    </xf>
    <xf numFmtId="164" fontId="2" fillId="6" borderId="0" xfId="0" applyNumberFormat="1" applyFont="1" applyFill="1" applyBorder="1" applyProtection="1">
      <protection locked="0"/>
    </xf>
    <xf numFmtId="4" fontId="2" fillId="6" borderId="0" xfId="0" applyNumberFormat="1" applyFont="1" applyFill="1" applyBorder="1" applyProtection="1">
      <protection locked="0"/>
    </xf>
    <xf numFmtId="164" fontId="1" fillId="0" borderId="11" xfId="0" quotePrefix="1" applyNumberFormat="1" applyFont="1" applyFill="1" applyBorder="1" applyAlignment="1" applyProtection="1">
      <alignment horizontal="right" vertical="center" wrapText="1"/>
      <protection locked="0"/>
    </xf>
    <xf numFmtId="164" fontId="4" fillId="0" borderId="15" xfId="0" quotePrefix="1" applyNumberFormat="1" applyFont="1" applyFill="1" applyBorder="1" applyAlignment="1" applyProtection="1">
      <alignment horizontal="right" vertical="center" wrapText="1"/>
      <protection locked="0"/>
    </xf>
    <xf numFmtId="164" fontId="5" fillId="0" borderId="14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27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18" xfId="0" quotePrefix="1" applyNumberFormat="1" applyFont="1" applyFill="1" applyBorder="1" applyAlignment="1" applyProtection="1">
      <alignment horizontal="right" vertical="center" wrapText="1"/>
      <protection locked="0"/>
    </xf>
    <xf numFmtId="164" fontId="4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1" fillId="2" borderId="11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164" fontId="5" fillId="2" borderId="14" xfId="0" applyNumberFormat="1" applyFont="1" applyFill="1" applyBorder="1" applyAlignment="1" applyProtection="1">
      <alignment horizontal="right" vertical="center" wrapText="1"/>
      <protection locked="0"/>
    </xf>
    <xf numFmtId="164" fontId="5" fillId="2" borderId="18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17" xfId="0" applyNumberFormat="1" applyFont="1" applyFill="1" applyBorder="1" applyAlignment="1" applyProtection="1">
      <alignment vertical="center"/>
    </xf>
    <xf numFmtId="164" fontId="4" fillId="2" borderId="12" xfId="0" applyNumberFormat="1" applyFont="1" applyFill="1" applyBorder="1" applyAlignment="1" applyProtection="1">
      <alignment vertical="center"/>
    </xf>
    <xf numFmtId="164" fontId="4" fillId="2" borderId="19" xfId="0" applyNumberFormat="1" applyFont="1" applyFill="1" applyBorder="1" applyAlignment="1" applyProtection="1">
      <alignment vertical="center"/>
    </xf>
    <xf numFmtId="164" fontId="4" fillId="0" borderId="18" xfId="0" applyNumberFormat="1" applyFont="1" applyFill="1" applyBorder="1" applyAlignment="1" applyProtection="1">
      <alignment horizontal="right" vertical="center"/>
      <protection locked="0"/>
    </xf>
    <xf numFmtId="164" fontId="4" fillId="0" borderId="17" xfId="0" applyNumberFormat="1" applyFont="1" applyFill="1" applyBorder="1" applyAlignment="1" applyProtection="1">
      <alignment vertical="center"/>
    </xf>
    <xf numFmtId="164" fontId="10" fillId="2" borderId="18" xfId="0" applyNumberFormat="1" applyFont="1" applyFill="1" applyBorder="1" applyAlignment="1" applyProtection="1">
      <alignment horizontal="right" vertical="center"/>
      <protection locked="0"/>
    </xf>
    <xf numFmtId="164" fontId="10" fillId="5" borderId="17" xfId="0" applyNumberFormat="1" applyFont="1" applyFill="1" applyBorder="1" applyAlignment="1" applyProtection="1">
      <alignment vertical="center"/>
    </xf>
    <xf numFmtId="164" fontId="10" fillId="5" borderId="12" xfId="0" applyNumberFormat="1" applyFont="1" applyFill="1" applyBorder="1" applyAlignment="1" applyProtection="1">
      <alignment vertical="center"/>
    </xf>
    <xf numFmtId="164" fontId="10" fillId="5" borderId="19" xfId="0" applyNumberFormat="1" applyFont="1" applyFill="1" applyBorder="1" applyAlignment="1" applyProtection="1">
      <alignment vertical="center"/>
    </xf>
    <xf numFmtId="164" fontId="10" fillId="0" borderId="23" xfId="0" applyNumberFormat="1" applyFont="1" applyFill="1" applyBorder="1" applyAlignment="1" applyProtection="1">
      <alignment horizontal="right" vertical="center"/>
      <protection locked="0"/>
    </xf>
    <xf numFmtId="164" fontId="10" fillId="0" borderId="0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Fill="1" applyBorder="1" applyAlignment="1" applyProtection="1">
      <alignment vertical="center" wrapText="1"/>
      <protection locked="0"/>
    </xf>
    <xf numFmtId="164" fontId="3" fillId="0" borderId="0" xfId="0" applyNumberFormat="1" applyFont="1" applyFill="1" applyBorder="1" applyAlignment="1" applyProtection="1">
      <alignment vertical="center"/>
      <protection locked="0"/>
    </xf>
    <xf numFmtId="164" fontId="4" fillId="0" borderId="4" xfId="0" applyNumberFormat="1" applyFont="1" applyFill="1" applyBorder="1" applyAlignment="1" applyProtection="1">
      <alignment horizontal="left"/>
      <protection locked="0"/>
    </xf>
    <xf numFmtId="164" fontId="4" fillId="0" borderId="24" xfId="0" applyNumberFormat="1" applyFont="1" applyFill="1" applyBorder="1" applyAlignment="1" applyProtection="1">
      <alignment horizontal="left"/>
      <protection locked="0"/>
    </xf>
    <xf numFmtId="16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5" fillId="7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7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Border="1" applyAlignment="1" applyProtection="1">
      <alignment horizontal="center"/>
      <protection locked="0"/>
    </xf>
    <xf numFmtId="4" fontId="4" fillId="6" borderId="0" xfId="0" applyNumberFormat="1" applyFont="1" applyFill="1" applyBorder="1" applyAlignment="1" applyProtection="1">
      <alignment horizontal="center" vertical="top" wrapText="1"/>
      <protection locked="0"/>
    </xf>
    <xf numFmtId="164" fontId="3" fillId="0" borderId="0" xfId="0" applyNumberFormat="1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4" fontId="4" fillId="0" borderId="0" xfId="0" applyNumberFormat="1" applyFont="1" applyFill="1" applyAlignment="1" applyProtection="1">
      <alignment horizontal="center"/>
      <protection locked="0"/>
    </xf>
    <xf numFmtId="0" fontId="13" fillId="0" borderId="0" xfId="0" applyFont="1" applyAlignment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Fill="1" applyBorder="1" applyAlignment="1" applyProtection="1">
      <alignment horizontal="center"/>
      <protection locked="0"/>
    </xf>
    <xf numFmtId="4" fontId="9" fillId="0" borderId="1" xfId="0" applyNumberFormat="1" applyFont="1" applyFill="1" applyBorder="1" applyAlignment="1" applyProtection="1">
      <alignment horizontal="center"/>
      <protection locked="0"/>
    </xf>
    <xf numFmtId="4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2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3" xfId="2"/>
    <cellStyle name="Normal 4" xfId="1"/>
  </cellStyles>
  <dxfs count="0"/>
  <tableStyles count="0" defaultTableStyle="TableStyleMedium2" defaultPivotStyle="PivotStyleLight16"/>
  <colors>
    <mruColors>
      <color rgb="FFBF9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BCF\BUGET\BUGET\2014\Buget%20venituri%20proprii%20si%20subventii\New%20folder%20(2)\Buget%20de%20stat%20-%20SUBVENTII\Buget%202014%20-%20Subventii%2030.12.2014%20dupa%20dispon.%2047.000%20mii%20lei%20PRI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BCF\BUGET\BUGET\2014\Buget%20venituri%20proprii%20si%20subventii\New%20folder%20(2)\Buget%20VENITURI%20PROPRII\Buget%20%202014%20-Venituri%20proprii%202014%20%2018.09.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d"/>
      <sheetName val="Brasov"/>
      <sheetName val="Buzau"/>
      <sheetName val="Caras"/>
      <sheetName val="Cluj"/>
      <sheetName val="Constanta"/>
      <sheetName val="Galati"/>
      <sheetName val="Giurgiu"/>
      <sheetName val="Gorj"/>
      <sheetName val="Hunedoara"/>
      <sheetName val="Iasi"/>
      <sheetName val="Ilfov"/>
      <sheetName val="Maramures"/>
      <sheetName val="Mures"/>
      <sheetName val="Olt"/>
      <sheetName val="Prahova"/>
      <sheetName val="Satu Mare"/>
      <sheetName val="Vaslui"/>
      <sheetName val="Centralizator"/>
      <sheetName val="ESTIMARE VENITURI"/>
      <sheetName val="1.3 Cofinantare"/>
      <sheetName val="2.1 lista orase L1"/>
      <sheetName val="3.1 conversie CF si PAD"/>
      <sheetName val="4.1 Camp  inf"/>
      <sheetName val="4.2..4.4 instruire"/>
      <sheetName val="4.5"/>
      <sheetName val="4.training ANCPI_buget"/>
      <sheetName val="5.1 5.2 cost posesii_ mosteniri"/>
      <sheetName val="5.5 Legea 165"/>
      <sheetName val="5.8 5.9 Dotari CNC "/>
      <sheetName val="5.12 chelt sup functional"/>
      <sheetName val="BUGET"/>
      <sheetName val="6. ICT"/>
      <sheetName val="7. costuri personal per. d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M20">
            <v>0</v>
          </cell>
        </row>
      </sheetData>
      <sheetData sheetId="19">
        <row r="20">
          <cell r="F20">
            <v>143000</v>
          </cell>
        </row>
      </sheetData>
      <sheetData sheetId="20"/>
      <sheetData sheetId="21"/>
      <sheetData sheetId="22"/>
      <sheetData sheetId="23">
        <row r="28">
          <cell r="C28">
            <v>164000</v>
          </cell>
        </row>
      </sheetData>
      <sheetData sheetId="24"/>
      <sheetData sheetId="25"/>
      <sheetData sheetId="26"/>
      <sheetData sheetId="27"/>
      <sheetData sheetId="28">
        <row r="23">
          <cell r="D23">
            <v>83404000</v>
          </cell>
        </row>
      </sheetData>
      <sheetData sheetId="29"/>
      <sheetData sheetId="30"/>
      <sheetData sheetId="31"/>
      <sheetData sheetId="32">
        <row r="55">
          <cell r="D55">
            <v>7679000</v>
          </cell>
        </row>
      </sheetData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ralizat"/>
      <sheetName val="ANCPI"/>
      <sheetName val="Total judete"/>
      <sheetName val="Alba"/>
      <sheetName val="Arad"/>
      <sheetName val="Arges"/>
      <sheetName val="Bacau"/>
      <sheetName val="Bihor"/>
      <sheetName val="Bistrita"/>
      <sheetName val="Botosani"/>
      <sheetName val="Brasov"/>
      <sheetName val="Braila"/>
      <sheetName val="Bucuresti"/>
      <sheetName val="Buzau"/>
      <sheetName val="Caras"/>
      <sheetName val="Calarasi"/>
      <sheetName val="Cluj"/>
      <sheetName val="Constanta"/>
      <sheetName val="Covasna"/>
      <sheetName val="Dambovita"/>
      <sheetName val="Dolj"/>
      <sheetName val="Galati"/>
      <sheetName val="Giurgiu"/>
      <sheetName val="Gorj"/>
      <sheetName val="Harghita"/>
      <sheetName val="Hunedoara"/>
      <sheetName val="Ialomita"/>
      <sheetName val="Iasi"/>
      <sheetName val="Ilfov"/>
      <sheetName val="Maramures"/>
      <sheetName val="Mehedinti"/>
      <sheetName val="Mures"/>
      <sheetName val="Neamt"/>
      <sheetName val="Olt"/>
      <sheetName val="Prahova"/>
      <sheetName val="Satu"/>
      <sheetName val="Salaj"/>
      <sheetName val="Sibiu"/>
      <sheetName val="Suceava"/>
      <sheetName val="Teleorman"/>
      <sheetName val="Timis"/>
      <sheetName val="Tulcea"/>
      <sheetName val="Vaslui"/>
      <sheetName val="Valcea"/>
      <sheetName val="Vrancea"/>
      <sheetName val="CNGCFT"/>
    </sheetNames>
    <sheetDataSet>
      <sheetData sheetId="0"/>
      <sheetData sheetId="1">
        <row r="9">
          <cell r="K9">
            <v>0</v>
          </cell>
          <cell r="L9">
            <v>0</v>
          </cell>
          <cell r="M9">
            <v>0</v>
          </cell>
        </row>
        <row r="13">
          <cell r="K13">
            <v>0</v>
          </cell>
          <cell r="L13">
            <v>0</v>
          </cell>
          <cell r="M13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  <row r="61">
          <cell r="I61">
            <v>0</v>
          </cell>
        </row>
        <row r="62">
          <cell r="I62">
            <v>0</v>
          </cell>
        </row>
        <row r="64">
          <cell r="I64">
            <v>0</v>
          </cell>
        </row>
        <row r="66">
          <cell r="I66">
            <v>0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0</v>
          </cell>
        </row>
        <row r="70">
          <cell r="I70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8">
          <cell r="I78">
            <v>0</v>
          </cell>
        </row>
        <row r="99">
          <cell r="I99">
            <v>37301000</v>
          </cell>
        </row>
        <row r="100">
          <cell r="I100">
            <v>37301000</v>
          </cell>
        </row>
        <row r="101">
          <cell r="I101">
            <v>37301000</v>
          </cell>
        </row>
        <row r="102">
          <cell r="I102">
            <v>37301000</v>
          </cell>
        </row>
        <row r="103">
          <cell r="I103">
            <v>37301000</v>
          </cell>
        </row>
        <row r="104">
          <cell r="I104">
            <v>37301000</v>
          </cell>
        </row>
        <row r="105">
          <cell r="I105">
            <v>37301000</v>
          </cell>
        </row>
      </sheetData>
      <sheetData sheetId="2">
        <row r="9">
          <cell r="K9">
            <v>0</v>
          </cell>
          <cell r="L9">
            <v>0</v>
          </cell>
          <cell r="M9">
            <v>0</v>
          </cell>
        </row>
        <row r="13">
          <cell r="K13">
            <v>0</v>
          </cell>
          <cell r="L13">
            <v>0</v>
          </cell>
          <cell r="M13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  <row r="61">
          <cell r="I61">
            <v>0</v>
          </cell>
        </row>
        <row r="62">
          <cell r="I62">
            <v>0</v>
          </cell>
        </row>
        <row r="64">
          <cell r="I64">
            <v>0</v>
          </cell>
        </row>
        <row r="66">
          <cell r="I66">
            <v>0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0</v>
          </cell>
        </row>
        <row r="70">
          <cell r="I70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8">
          <cell r="I78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CENTRALIZAT"/>
      <sheetName val="ANCPI"/>
      <sheetName val="TOTAL judete"/>
      <sheetName val="Alba"/>
      <sheetName val="Arad"/>
      <sheetName val="Arges"/>
      <sheetName val="Bacau"/>
      <sheetName val="Bihor"/>
      <sheetName val="Bistrita"/>
      <sheetName val="Botosani"/>
      <sheetName val="Brasov"/>
      <sheetName val="Braila"/>
      <sheetName val="Bucuresti"/>
      <sheetName val="Buzau"/>
      <sheetName val="Caras"/>
      <sheetName val="Calarasi"/>
      <sheetName val="Cluj"/>
      <sheetName val="Constanta"/>
      <sheetName val="Covasna"/>
      <sheetName val="Dambovita"/>
      <sheetName val="Dolj"/>
      <sheetName val="Galati"/>
      <sheetName val="Giurgiu"/>
      <sheetName val="Gorj"/>
      <sheetName val="Harghita"/>
      <sheetName val="Hunedoara"/>
      <sheetName val="Ialomita"/>
      <sheetName val="Iasi"/>
      <sheetName val="Ilfov"/>
      <sheetName val="Maramures"/>
      <sheetName val="Mehedinti"/>
      <sheetName val="Mures"/>
      <sheetName val="Neamt"/>
      <sheetName val="Olt"/>
      <sheetName val="Prahova"/>
      <sheetName val="Satu"/>
      <sheetName val="Salaj"/>
      <sheetName val="Sibiu"/>
      <sheetName val="Suceava"/>
      <sheetName val="Teleorman"/>
      <sheetName val="Timis"/>
      <sheetName val="Tulcea"/>
      <sheetName val="Vaslui"/>
      <sheetName val="Valcea"/>
      <sheetName val="Vrancea"/>
      <sheetName val="CNGCFT"/>
    </sheetNames>
    <sheetDataSet>
      <sheetData sheetId="0"/>
      <sheetData sheetId="1"/>
      <sheetData sheetId="2"/>
      <sheetData sheetId="3">
        <row r="10">
          <cell r="K10">
            <v>0</v>
          </cell>
          <cell r="L10">
            <v>0</v>
          </cell>
        </row>
        <row r="12">
          <cell r="K12">
            <v>0</v>
          </cell>
          <cell r="L12">
            <v>0</v>
          </cell>
        </row>
        <row r="17">
          <cell r="K17">
            <v>0</v>
          </cell>
          <cell r="L17">
            <v>0</v>
          </cell>
        </row>
        <row r="18">
          <cell r="K18">
            <v>0</v>
          </cell>
          <cell r="L18">
            <v>0</v>
          </cell>
        </row>
        <row r="19">
          <cell r="K19">
            <v>0</v>
          </cell>
          <cell r="L19">
            <v>0</v>
          </cell>
        </row>
        <row r="20">
          <cell r="K20">
            <v>0</v>
          </cell>
          <cell r="L20">
            <v>0</v>
          </cell>
        </row>
        <row r="21">
          <cell r="K21">
            <v>0</v>
          </cell>
          <cell r="L21">
            <v>0</v>
          </cell>
        </row>
        <row r="22">
          <cell r="K22">
            <v>0</v>
          </cell>
          <cell r="L22">
            <v>0</v>
          </cell>
        </row>
        <row r="23">
          <cell r="K23">
            <v>0</v>
          </cell>
          <cell r="L23">
            <v>0</v>
          </cell>
        </row>
        <row r="25">
          <cell r="K25">
            <v>0</v>
          </cell>
          <cell r="L25">
            <v>0</v>
          </cell>
        </row>
        <row r="27">
          <cell r="K27">
            <v>0</v>
          </cell>
          <cell r="L27">
            <v>0</v>
          </cell>
        </row>
        <row r="28">
          <cell r="K28">
            <v>0</v>
          </cell>
          <cell r="L28">
            <v>0</v>
          </cell>
        </row>
        <row r="29">
          <cell r="K29">
            <v>0</v>
          </cell>
          <cell r="L29">
            <v>0</v>
          </cell>
        </row>
        <row r="30">
          <cell r="K30">
            <v>0</v>
          </cell>
          <cell r="L30">
            <v>0</v>
          </cell>
        </row>
        <row r="31">
          <cell r="K31">
            <v>0</v>
          </cell>
          <cell r="L31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K41">
            <v>0</v>
          </cell>
          <cell r="L41">
            <v>0</v>
          </cell>
        </row>
        <row r="42"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5">
          <cell r="K45">
            <v>0</v>
          </cell>
          <cell r="L45">
            <v>0</v>
          </cell>
        </row>
        <row r="47">
          <cell r="K47">
            <v>0</v>
          </cell>
          <cell r="L47">
            <v>0</v>
          </cell>
        </row>
        <row r="48">
          <cell r="K48">
            <v>0</v>
          </cell>
          <cell r="L48">
            <v>0</v>
          </cell>
        </row>
        <row r="49">
          <cell r="K49">
            <v>0</v>
          </cell>
          <cell r="L49">
            <v>0</v>
          </cell>
        </row>
        <row r="50">
          <cell r="K50">
            <v>0</v>
          </cell>
          <cell r="L50">
            <v>0</v>
          </cell>
        </row>
        <row r="51">
          <cell r="K51">
            <v>0</v>
          </cell>
          <cell r="L51">
            <v>0</v>
          </cell>
        </row>
        <row r="53">
          <cell r="K53">
            <v>0</v>
          </cell>
          <cell r="L53">
            <v>0</v>
          </cell>
        </row>
        <row r="54">
          <cell r="K54">
            <v>0</v>
          </cell>
          <cell r="L54">
            <v>0</v>
          </cell>
        </row>
        <row r="55">
          <cell r="K55">
            <v>0</v>
          </cell>
          <cell r="L55">
            <v>0</v>
          </cell>
        </row>
        <row r="56">
          <cell r="K56">
            <v>0</v>
          </cell>
          <cell r="L56">
            <v>0</v>
          </cell>
        </row>
        <row r="60">
          <cell r="K60">
            <v>0</v>
          </cell>
          <cell r="L60">
            <v>0</v>
          </cell>
        </row>
        <row r="61">
          <cell r="K61">
            <v>0</v>
          </cell>
          <cell r="L61">
            <v>0</v>
          </cell>
        </row>
        <row r="62">
          <cell r="K62">
            <v>0</v>
          </cell>
          <cell r="L62">
            <v>0</v>
          </cell>
        </row>
        <row r="63">
          <cell r="K63">
            <v>0</v>
          </cell>
          <cell r="L63">
            <v>0</v>
          </cell>
        </row>
        <row r="65">
          <cell r="K65">
            <v>0</v>
          </cell>
          <cell r="L65">
            <v>0</v>
          </cell>
        </row>
      </sheetData>
      <sheetData sheetId="4">
        <row r="10">
          <cell r="K10">
            <v>0</v>
          </cell>
          <cell r="L10">
            <v>0</v>
          </cell>
        </row>
        <row r="12">
          <cell r="K12">
            <v>0</v>
          </cell>
          <cell r="L12">
            <v>0</v>
          </cell>
        </row>
        <row r="17">
          <cell r="K17">
            <v>0</v>
          </cell>
          <cell r="L17">
            <v>0</v>
          </cell>
        </row>
        <row r="18">
          <cell r="K18">
            <v>0</v>
          </cell>
          <cell r="L18">
            <v>0</v>
          </cell>
        </row>
        <row r="19">
          <cell r="K19">
            <v>0</v>
          </cell>
          <cell r="L19">
            <v>0</v>
          </cell>
        </row>
        <row r="20">
          <cell r="K20">
            <v>0</v>
          </cell>
          <cell r="L20">
            <v>0</v>
          </cell>
        </row>
        <row r="21">
          <cell r="K21">
            <v>0</v>
          </cell>
          <cell r="L21">
            <v>0</v>
          </cell>
        </row>
        <row r="22">
          <cell r="K22">
            <v>0</v>
          </cell>
          <cell r="L22">
            <v>0</v>
          </cell>
        </row>
        <row r="23">
          <cell r="K23">
            <v>0</v>
          </cell>
          <cell r="L23">
            <v>0</v>
          </cell>
        </row>
        <row r="25">
          <cell r="K25">
            <v>0</v>
          </cell>
          <cell r="L25">
            <v>0</v>
          </cell>
        </row>
        <row r="27">
          <cell r="K27">
            <v>0</v>
          </cell>
          <cell r="L27">
            <v>0</v>
          </cell>
        </row>
        <row r="28">
          <cell r="K28">
            <v>0</v>
          </cell>
          <cell r="L28">
            <v>0</v>
          </cell>
        </row>
        <row r="29">
          <cell r="K29">
            <v>0</v>
          </cell>
          <cell r="L29">
            <v>0</v>
          </cell>
        </row>
        <row r="30">
          <cell r="K30">
            <v>0</v>
          </cell>
          <cell r="L30">
            <v>0</v>
          </cell>
        </row>
        <row r="31">
          <cell r="K31">
            <v>0</v>
          </cell>
          <cell r="L31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K41">
            <v>0</v>
          </cell>
          <cell r="L41">
            <v>0</v>
          </cell>
        </row>
        <row r="42"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5">
          <cell r="K45">
            <v>0</v>
          </cell>
          <cell r="L45">
            <v>0</v>
          </cell>
        </row>
        <row r="47">
          <cell r="K47">
            <v>0</v>
          </cell>
          <cell r="L47">
            <v>0</v>
          </cell>
        </row>
        <row r="48">
          <cell r="K48">
            <v>0</v>
          </cell>
          <cell r="L48">
            <v>0</v>
          </cell>
        </row>
        <row r="49">
          <cell r="K49">
            <v>0</v>
          </cell>
          <cell r="L49">
            <v>0</v>
          </cell>
        </row>
        <row r="50">
          <cell r="K50">
            <v>0</v>
          </cell>
          <cell r="L50">
            <v>0</v>
          </cell>
        </row>
        <row r="51">
          <cell r="K51">
            <v>0</v>
          </cell>
          <cell r="L51">
            <v>0</v>
          </cell>
        </row>
        <row r="53">
          <cell r="K53">
            <v>0</v>
          </cell>
          <cell r="L53">
            <v>0</v>
          </cell>
        </row>
        <row r="54">
          <cell r="K54">
            <v>0</v>
          </cell>
          <cell r="L54">
            <v>0</v>
          </cell>
        </row>
        <row r="55">
          <cell r="K55">
            <v>0</v>
          </cell>
          <cell r="L55">
            <v>0</v>
          </cell>
        </row>
        <row r="56">
          <cell r="K56">
            <v>0</v>
          </cell>
          <cell r="L56">
            <v>0</v>
          </cell>
        </row>
        <row r="60">
          <cell r="K60">
            <v>0</v>
          </cell>
          <cell r="L60">
            <v>0</v>
          </cell>
        </row>
        <row r="61">
          <cell r="K61">
            <v>0</v>
          </cell>
          <cell r="L61">
            <v>0</v>
          </cell>
        </row>
        <row r="62">
          <cell r="K62">
            <v>0</v>
          </cell>
          <cell r="L62">
            <v>0</v>
          </cell>
        </row>
        <row r="63">
          <cell r="K63">
            <v>0</v>
          </cell>
          <cell r="L63">
            <v>0</v>
          </cell>
        </row>
        <row r="65">
          <cell r="K65">
            <v>0</v>
          </cell>
          <cell r="L6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263"/>
  <sheetViews>
    <sheetView zoomScaleNormal="100" workbookViewId="0">
      <pane xSplit="8" ySplit="4" topLeftCell="I5" activePane="bottomRight" state="frozen"/>
      <selection activeCell="R92" sqref="R92"/>
      <selection pane="topRight" activeCell="R92" sqref="R92"/>
      <selection pane="bottomLeft" activeCell="R92" sqref="R92"/>
      <selection pane="bottomRight" activeCell="I10" sqref="I10"/>
    </sheetView>
  </sheetViews>
  <sheetFormatPr defaultColWidth="9.140625" defaultRowHeight="15" x14ac:dyDescent="0.25"/>
  <cols>
    <col min="1" max="1" width="7.28515625" style="2" bestFit="1" customWidth="1"/>
    <col min="2" max="2" width="11.7109375" style="2" bestFit="1" customWidth="1"/>
    <col min="3" max="3" width="9" style="2" bestFit="1" customWidth="1"/>
    <col min="4" max="4" width="10.85546875" style="2" bestFit="1" customWidth="1"/>
    <col min="5" max="5" width="7.5703125" style="2" bestFit="1" customWidth="1"/>
    <col min="6" max="6" width="8.140625" style="2" bestFit="1" customWidth="1"/>
    <col min="7" max="7" width="48.85546875" style="2" bestFit="1" customWidth="1"/>
    <col min="8" max="8" width="10.140625" style="2" bestFit="1" customWidth="1"/>
    <col min="9" max="9" width="22.28515625" style="4" bestFit="1" customWidth="1"/>
    <col min="10" max="10" width="25.140625" style="4" bestFit="1" customWidth="1"/>
    <col min="11" max="12" width="21.7109375" style="4" bestFit="1" customWidth="1"/>
    <col min="13" max="13" width="14.7109375" style="2" bestFit="1" customWidth="1"/>
    <col min="14" max="16" width="13.42578125" style="2" bestFit="1" customWidth="1"/>
    <col min="17" max="17" width="10.5703125" style="2" bestFit="1" customWidth="1"/>
    <col min="18" max="18" width="11.85546875" style="2" bestFit="1" customWidth="1"/>
    <col min="19" max="20" width="10.7109375" style="2" bestFit="1" customWidth="1"/>
    <col min="21" max="25" width="10.5703125" style="2" bestFit="1" customWidth="1"/>
    <col min="26" max="16384" width="9.140625" style="2"/>
  </cols>
  <sheetData>
    <row r="1" spans="1:24" ht="22.5" customHeight="1" x14ac:dyDescent="0.25">
      <c r="A1" s="283" t="s">
        <v>0</v>
      </c>
      <c r="B1" s="283"/>
      <c r="C1" s="283"/>
      <c r="D1" s="283"/>
      <c r="E1" s="283"/>
      <c r="F1" s="283"/>
      <c r="G1" s="283"/>
      <c r="H1" s="283"/>
      <c r="I1" s="283"/>
      <c r="J1" s="283"/>
      <c r="K1" s="1"/>
      <c r="L1" s="1"/>
    </row>
    <row r="2" spans="1:24" s="3" customFormat="1" ht="16.5" customHeight="1" thickBot="1" x14ac:dyDescent="0.3">
      <c r="A2" s="284" t="s">
        <v>1</v>
      </c>
      <c r="B2" s="284"/>
      <c r="C2" s="284"/>
      <c r="D2" s="284"/>
      <c r="E2" s="284"/>
      <c r="F2" s="284"/>
      <c r="G2" s="284"/>
      <c r="H2" s="284"/>
      <c r="I2" s="284"/>
      <c r="J2" s="284"/>
      <c r="K2" s="125"/>
      <c r="L2" s="125"/>
    </row>
    <row r="3" spans="1:24" s="4" customFormat="1" ht="18" customHeight="1" x14ac:dyDescent="0.25">
      <c r="A3" s="285" t="s">
        <v>2</v>
      </c>
      <c r="B3" s="287" t="s">
        <v>3</v>
      </c>
      <c r="C3" s="287" t="s">
        <v>4</v>
      </c>
      <c r="D3" s="287" t="s">
        <v>5</v>
      </c>
      <c r="E3" s="287" t="s">
        <v>6</v>
      </c>
      <c r="F3" s="287" t="s">
        <v>7</v>
      </c>
      <c r="G3" s="289" t="s">
        <v>8</v>
      </c>
      <c r="H3" s="291" t="s">
        <v>9</v>
      </c>
      <c r="I3" s="281" t="s">
        <v>10</v>
      </c>
      <c r="J3" s="276" t="s">
        <v>186</v>
      </c>
      <c r="K3" s="276" t="s">
        <v>195</v>
      </c>
      <c r="L3" s="278" t="s">
        <v>195</v>
      </c>
      <c r="M3" s="274" t="s">
        <v>189</v>
      </c>
      <c r="N3" s="275"/>
      <c r="O3" s="275"/>
      <c r="P3" s="131" t="s">
        <v>190</v>
      </c>
      <c r="R3" s="280" t="s">
        <v>199</v>
      </c>
      <c r="S3" s="280"/>
      <c r="T3" s="158"/>
    </row>
    <row r="4" spans="1:24" s="5" customFormat="1" ht="56.25" customHeight="1" thickBot="1" x14ac:dyDescent="0.3">
      <c r="A4" s="286"/>
      <c r="B4" s="288"/>
      <c r="C4" s="288"/>
      <c r="D4" s="288"/>
      <c r="E4" s="288"/>
      <c r="F4" s="288"/>
      <c r="G4" s="290"/>
      <c r="H4" s="292"/>
      <c r="I4" s="282"/>
      <c r="J4" s="277"/>
      <c r="K4" s="277"/>
      <c r="L4" s="279"/>
      <c r="M4" s="132" t="s">
        <v>191</v>
      </c>
      <c r="N4" s="132" t="s">
        <v>192</v>
      </c>
      <c r="O4" s="132" t="s">
        <v>193</v>
      </c>
      <c r="P4" s="133" t="s">
        <v>194</v>
      </c>
      <c r="Q4" s="151" t="s">
        <v>196</v>
      </c>
      <c r="R4" s="151" t="s">
        <v>197</v>
      </c>
      <c r="S4" s="151" t="s">
        <v>198</v>
      </c>
      <c r="T4" s="151"/>
      <c r="U4" s="152" t="s">
        <v>191</v>
      </c>
      <c r="V4" s="152" t="s">
        <v>192</v>
      </c>
      <c r="W4" s="152" t="s">
        <v>193</v>
      </c>
      <c r="X4" s="152" t="s">
        <v>194</v>
      </c>
    </row>
    <row r="5" spans="1:24" s="5" customFormat="1" ht="15.95" customHeight="1" thickBot="1" x14ac:dyDescent="0.3">
      <c r="A5" s="6"/>
      <c r="B5" s="7"/>
      <c r="C5" s="7"/>
      <c r="D5" s="7"/>
      <c r="E5" s="7"/>
      <c r="F5" s="7"/>
      <c r="G5" s="8" t="s">
        <v>11</v>
      </c>
      <c r="H5" s="9" t="s">
        <v>12</v>
      </c>
      <c r="I5" s="10">
        <v>0</v>
      </c>
      <c r="J5" s="11">
        <v>371445</v>
      </c>
      <c r="K5" s="11">
        <f>J5*1000</f>
        <v>371445000</v>
      </c>
      <c r="L5" s="11">
        <f>M5+N5+O5+P5</f>
        <v>371445000</v>
      </c>
      <c r="M5" s="11">
        <f>M6</f>
        <v>142340000</v>
      </c>
      <c r="N5" s="11">
        <f>N6</f>
        <v>89439000</v>
      </c>
      <c r="O5" s="11">
        <f t="shared" ref="O5:P5" si="0">O6</f>
        <v>75588000</v>
      </c>
      <c r="P5" s="134">
        <f t="shared" si="0"/>
        <v>64078000</v>
      </c>
      <c r="Q5" s="5">
        <f>K5/4</f>
        <v>92861250</v>
      </c>
    </row>
    <row r="6" spans="1:24" s="5" customFormat="1" ht="15.95" customHeight="1" x14ac:dyDescent="0.25">
      <c r="A6" s="12"/>
      <c r="B6" s="13"/>
      <c r="C6" s="14"/>
      <c r="D6" s="14"/>
      <c r="E6" s="14"/>
      <c r="F6" s="14"/>
      <c r="G6" s="15" t="s">
        <v>13</v>
      </c>
      <c r="H6" s="16"/>
      <c r="I6" s="17">
        <v>0</v>
      </c>
      <c r="J6" s="18">
        <v>371445</v>
      </c>
      <c r="K6" s="18">
        <f t="shared" ref="K6:K69" si="1">J6*1000</f>
        <v>371445000</v>
      </c>
      <c r="L6" s="18">
        <f t="shared" ref="L6:L69" si="2">M6+N6+O6+P6</f>
        <v>371445000</v>
      </c>
      <c r="M6" s="18">
        <f>M7+M9+M11</f>
        <v>142340000</v>
      </c>
      <c r="N6" s="18">
        <f>N7+N9+N11</f>
        <v>89439000</v>
      </c>
      <c r="O6" s="18">
        <f t="shared" ref="O6:P6" si="3">O7+O9+O11</f>
        <v>75588000</v>
      </c>
      <c r="P6" s="135">
        <f t="shared" si="3"/>
        <v>64078000</v>
      </c>
      <c r="Q6" s="5">
        <f t="shared" ref="Q6:Q69" si="4">K6/4</f>
        <v>92861250</v>
      </c>
    </row>
    <row r="7" spans="1:24" s="5" customFormat="1" ht="15.95" customHeight="1" x14ac:dyDescent="0.25">
      <c r="A7" s="19" t="s">
        <v>14</v>
      </c>
      <c r="B7" s="20"/>
      <c r="C7" s="21"/>
      <c r="D7" s="21"/>
      <c r="E7" s="21"/>
      <c r="F7" s="21"/>
      <c r="G7" s="22" t="s">
        <v>15</v>
      </c>
      <c r="H7" s="23" t="s">
        <v>16</v>
      </c>
      <c r="I7" s="24">
        <v>0</v>
      </c>
      <c r="J7" s="25">
        <v>3842</v>
      </c>
      <c r="K7" s="25">
        <f t="shared" si="1"/>
        <v>3842000</v>
      </c>
      <c r="L7" s="25">
        <f t="shared" si="2"/>
        <v>3842000</v>
      </c>
      <c r="M7" s="25">
        <f>M8</f>
        <v>3842000</v>
      </c>
      <c r="N7" s="25">
        <f>N8</f>
        <v>0</v>
      </c>
      <c r="O7" s="25">
        <f t="shared" ref="O7:P7" si="5">O8</f>
        <v>0</v>
      </c>
      <c r="P7" s="136">
        <f t="shared" si="5"/>
        <v>0</v>
      </c>
      <c r="Q7" s="5">
        <f t="shared" si="4"/>
        <v>960500</v>
      </c>
    </row>
    <row r="8" spans="1:24" s="5" customFormat="1" ht="31.5" customHeight="1" x14ac:dyDescent="0.25">
      <c r="A8" s="26"/>
      <c r="B8" s="27" t="s">
        <v>18</v>
      </c>
      <c r="C8" s="27" t="s">
        <v>19</v>
      </c>
      <c r="D8" s="21"/>
      <c r="E8" s="21"/>
      <c r="F8" s="21"/>
      <c r="G8" s="22" t="s">
        <v>20</v>
      </c>
      <c r="H8" s="23" t="s">
        <v>21</v>
      </c>
      <c r="I8" s="24">
        <v>0</v>
      </c>
      <c r="J8" s="25">
        <v>3842</v>
      </c>
      <c r="K8" s="25">
        <f t="shared" si="1"/>
        <v>3842000</v>
      </c>
      <c r="L8" s="25">
        <f t="shared" si="2"/>
        <v>3842000</v>
      </c>
      <c r="M8" s="25">
        <v>3842000</v>
      </c>
      <c r="N8" s="25"/>
      <c r="O8" s="25"/>
      <c r="P8" s="136"/>
      <c r="Q8" s="5">
        <f t="shared" si="4"/>
        <v>960500</v>
      </c>
    </row>
    <row r="9" spans="1:24" s="5" customFormat="1" ht="15.95" customHeight="1" x14ac:dyDescent="0.25">
      <c r="A9" s="26" t="s">
        <v>22</v>
      </c>
      <c r="B9" s="20"/>
      <c r="C9" s="21"/>
      <c r="D9" s="21"/>
      <c r="E9" s="21"/>
      <c r="F9" s="21"/>
      <c r="G9" s="22" t="s">
        <v>23</v>
      </c>
      <c r="H9" s="28" t="s">
        <v>22</v>
      </c>
      <c r="I9" s="24">
        <v>0</v>
      </c>
      <c r="J9" s="25">
        <v>345831</v>
      </c>
      <c r="K9" s="25">
        <f t="shared" si="1"/>
        <v>345831000</v>
      </c>
      <c r="L9" s="25">
        <f t="shared" si="2"/>
        <v>345831000</v>
      </c>
      <c r="M9" s="25">
        <f>M10</f>
        <v>116726000</v>
      </c>
      <c r="N9" s="25">
        <f>N10</f>
        <v>89439000</v>
      </c>
      <c r="O9" s="25">
        <f t="shared" ref="O9:P9" si="6">O10</f>
        <v>75588000</v>
      </c>
      <c r="P9" s="136">
        <f t="shared" si="6"/>
        <v>64078000</v>
      </c>
      <c r="Q9" s="5">
        <f t="shared" si="4"/>
        <v>86457750</v>
      </c>
    </row>
    <row r="10" spans="1:24" s="5" customFormat="1" ht="15.95" customHeight="1" x14ac:dyDescent="0.25">
      <c r="A10" s="29"/>
      <c r="B10" s="20" t="s">
        <v>24</v>
      </c>
      <c r="C10" s="20" t="s">
        <v>25</v>
      </c>
      <c r="D10" s="21"/>
      <c r="E10" s="21"/>
      <c r="F10" s="21"/>
      <c r="G10" s="22" t="s">
        <v>26</v>
      </c>
      <c r="H10" s="28" t="s">
        <v>27</v>
      </c>
      <c r="I10" s="24">
        <v>0</v>
      </c>
      <c r="J10" s="25">
        <v>345831</v>
      </c>
      <c r="K10" s="25">
        <f t="shared" si="1"/>
        <v>345831000</v>
      </c>
      <c r="L10" s="25">
        <f t="shared" si="2"/>
        <v>345831000</v>
      </c>
      <c r="M10" s="25">
        <f>M27</f>
        <v>116726000</v>
      </c>
      <c r="N10" s="25">
        <f>N27</f>
        <v>89439000</v>
      </c>
      <c r="O10" s="25">
        <f t="shared" ref="O10:P10" si="7">O27</f>
        <v>75588000</v>
      </c>
      <c r="P10" s="136">
        <f t="shared" si="7"/>
        <v>64078000</v>
      </c>
      <c r="Q10" s="5">
        <f t="shared" si="4"/>
        <v>86457750</v>
      </c>
    </row>
    <row r="11" spans="1:24" s="5" customFormat="1" ht="30.75" customHeight="1" x14ac:dyDescent="0.25">
      <c r="A11" s="19" t="s">
        <v>28</v>
      </c>
      <c r="B11" s="20"/>
      <c r="C11" s="20"/>
      <c r="D11" s="21"/>
      <c r="E11" s="21"/>
      <c r="F11" s="21"/>
      <c r="G11" s="22" t="s">
        <v>29</v>
      </c>
      <c r="H11" s="23" t="s">
        <v>30</v>
      </c>
      <c r="I11" s="24">
        <v>0</v>
      </c>
      <c r="J11" s="25">
        <v>21772</v>
      </c>
      <c r="K11" s="25">
        <f t="shared" si="1"/>
        <v>21772000</v>
      </c>
      <c r="L11" s="25">
        <f t="shared" si="2"/>
        <v>21772000</v>
      </c>
      <c r="M11" s="25">
        <f>M12</f>
        <v>21772000</v>
      </c>
      <c r="N11" s="25">
        <f>N12</f>
        <v>0</v>
      </c>
      <c r="O11" s="25">
        <f t="shared" ref="O11:P11" si="8">O12</f>
        <v>0</v>
      </c>
      <c r="P11" s="136">
        <f t="shared" si="8"/>
        <v>0</v>
      </c>
      <c r="Q11" s="5">
        <f t="shared" si="4"/>
        <v>5443000</v>
      </c>
    </row>
    <row r="12" spans="1:24" s="5" customFormat="1" ht="15.95" customHeight="1" thickBot="1" x14ac:dyDescent="0.3">
      <c r="A12" s="30"/>
      <c r="B12" s="31" t="s">
        <v>18</v>
      </c>
      <c r="C12" s="31" t="s">
        <v>31</v>
      </c>
      <c r="D12" s="32"/>
      <c r="E12" s="32"/>
      <c r="F12" s="32"/>
      <c r="G12" s="33" t="s">
        <v>32</v>
      </c>
      <c r="H12" s="34" t="s">
        <v>33</v>
      </c>
      <c r="I12" s="35">
        <v>0</v>
      </c>
      <c r="J12" s="36">
        <v>21772</v>
      </c>
      <c r="K12" s="36">
        <f t="shared" si="1"/>
        <v>21772000</v>
      </c>
      <c r="L12" s="36">
        <f t="shared" si="2"/>
        <v>21772000</v>
      </c>
      <c r="M12" s="36">
        <v>21772000</v>
      </c>
      <c r="N12" s="36"/>
      <c r="O12" s="36"/>
      <c r="P12" s="137"/>
      <c r="Q12" s="5">
        <f t="shared" si="4"/>
        <v>5443000</v>
      </c>
    </row>
    <row r="13" spans="1:24" s="5" customFormat="1" ht="15.95" customHeight="1" thickBot="1" x14ac:dyDescent="0.3">
      <c r="A13" s="37">
        <v>5000</v>
      </c>
      <c r="B13" s="38"/>
      <c r="C13" s="39"/>
      <c r="D13" s="38"/>
      <c r="E13" s="39"/>
      <c r="F13" s="39"/>
      <c r="G13" s="40" t="s">
        <v>35</v>
      </c>
      <c r="H13" s="41">
        <v>5000</v>
      </c>
      <c r="I13" s="42">
        <f>J13</f>
        <v>371445</v>
      </c>
      <c r="J13" s="43">
        <v>371445</v>
      </c>
      <c r="K13" s="43">
        <f t="shared" si="1"/>
        <v>371445000</v>
      </c>
      <c r="L13" s="43">
        <f t="shared" si="2"/>
        <v>371445000</v>
      </c>
      <c r="M13" s="43">
        <f>M14+M18+M90</f>
        <v>142340000</v>
      </c>
      <c r="N13" s="43">
        <f>N14+N18+N90</f>
        <v>89439000</v>
      </c>
      <c r="O13" s="43">
        <f t="shared" ref="O13:P13" si="9">O14+O18+O90</f>
        <v>75588000</v>
      </c>
      <c r="P13" s="138">
        <f t="shared" si="9"/>
        <v>64078000</v>
      </c>
      <c r="Q13" s="5">
        <f t="shared" si="4"/>
        <v>92861250</v>
      </c>
    </row>
    <row r="14" spans="1:24" s="5" customFormat="1" ht="15.95" customHeight="1" x14ac:dyDescent="0.25">
      <c r="A14" s="12"/>
      <c r="B14" s="13"/>
      <c r="C14" s="44"/>
      <c r="D14" s="13" t="s">
        <v>17</v>
      </c>
      <c r="E14" s="44"/>
      <c r="F14" s="44"/>
      <c r="G14" s="45" t="s">
        <v>36</v>
      </c>
      <c r="H14" s="46" t="s">
        <v>37</v>
      </c>
      <c r="I14" s="47">
        <f t="shared" ref="I14:I70" si="10">J14</f>
        <v>309935</v>
      </c>
      <c r="J14" s="48">
        <v>309935</v>
      </c>
      <c r="K14" s="48">
        <f t="shared" si="1"/>
        <v>309935000</v>
      </c>
      <c r="L14" s="48">
        <f t="shared" si="2"/>
        <v>309935000</v>
      </c>
      <c r="M14" s="48">
        <f>M15+M16+M17</f>
        <v>80830000</v>
      </c>
      <c r="N14" s="48">
        <f>N15+N16+N17</f>
        <v>89439000</v>
      </c>
      <c r="O14" s="48">
        <f t="shared" ref="O14:P14" si="11">O15+O16+O17</f>
        <v>75588000</v>
      </c>
      <c r="P14" s="139">
        <f t="shared" si="11"/>
        <v>64078000</v>
      </c>
      <c r="Q14" s="5">
        <f t="shared" si="4"/>
        <v>77483750</v>
      </c>
    </row>
    <row r="15" spans="1:24" s="5" customFormat="1" ht="15.95" customHeight="1" x14ac:dyDescent="0.25">
      <c r="A15" s="26"/>
      <c r="B15" s="20"/>
      <c r="C15" s="49"/>
      <c r="D15" s="20" t="s">
        <v>38</v>
      </c>
      <c r="E15" s="49"/>
      <c r="F15" s="49"/>
      <c r="G15" s="50" t="s">
        <v>39</v>
      </c>
      <c r="H15" s="51" t="s">
        <v>40</v>
      </c>
      <c r="I15" s="52">
        <f t="shared" si="10"/>
        <v>169681</v>
      </c>
      <c r="J15" s="53">
        <v>169681</v>
      </c>
      <c r="K15" s="53">
        <f t="shared" si="1"/>
        <v>169681000</v>
      </c>
      <c r="L15" s="53">
        <f t="shared" si="2"/>
        <v>169681000</v>
      </c>
      <c r="M15" s="53">
        <f t="shared" ref="M15:N19" si="12">M22</f>
        <v>43274000</v>
      </c>
      <c r="N15" s="53">
        <f t="shared" si="12"/>
        <v>42523000</v>
      </c>
      <c r="O15" s="53">
        <f t="shared" ref="O15:P15" si="13">O22</f>
        <v>42522000</v>
      </c>
      <c r="P15" s="140">
        <f t="shared" si="13"/>
        <v>41362000</v>
      </c>
      <c r="Q15" s="5">
        <f t="shared" si="4"/>
        <v>42420250</v>
      </c>
    </row>
    <row r="16" spans="1:24" s="5" customFormat="1" ht="15.95" customHeight="1" x14ac:dyDescent="0.25">
      <c r="A16" s="26"/>
      <c r="B16" s="20"/>
      <c r="C16" s="49"/>
      <c r="D16" s="20" t="s">
        <v>41</v>
      </c>
      <c r="E16" s="49"/>
      <c r="F16" s="49"/>
      <c r="G16" s="50" t="s">
        <v>42</v>
      </c>
      <c r="H16" s="51" t="s">
        <v>43</v>
      </c>
      <c r="I16" s="52">
        <f t="shared" si="10"/>
        <v>67876</v>
      </c>
      <c r="J16" s="53">
        <v>67876</v>
      </c>
      <c r="K16" s="53">
        <f t="shared" si="1"/>
        <v>67876000</v>
      </c>
      <c r="L16" s="53">
        <f t="shared" si="2"/>
        <v>67876000</v>
      </c>
      <c r="M16" s="53">
        <f t="shared" si="12"/>
        <v>18045000</v>
      </c>
      <c r="N16" s="53">
        <f t="shared" si="12"/>
        <v>17070000</v>
      </c>
      <c r="O16" s="53">
        <f t="shared" ref="O16:P16" si="14">O23</f>
        <v>16910000</v>
      </c>
      <c r="P16" s="140">
        <f t="shared" si="14"/>
        <v>15851000</v>
      </c>
      <c r="Q16" s="5">
        <f t="shared" si="4"/>
        <v>16969000</v>
      </c>
    </row>
    <row r="17" spans="1:25" s="5" customFormat="1" ht="30" customHeight="1" x14ac:dyDescent="0.25">
      <c r="A17" s="26"/>
      <c r="B17" s="20"/>
      <c r="C17" s="49"/>
      <c r="D17" s="20" t="s">
        <v>44</v>
      </c>
      <c r="E17" s="49"/>
      <c r="F17" s="49"/>
      <c r="G17" s="50" t="s">
        <v>45</v>
      </c>
      <c r="H17" s="51" t="s">
        <v>46</v>
      </c>
      <c r="I17" s="52">
        <f t="shared" si="10"/>
        <v>72378</v>
      </c>
      <c r="J17" s="53">
        <v>72378</v>
      </c>
      <c r="K17" s="53">
        <f t="shared" si="1"/>
        <v>72378000</v>
      </c>
      <c r="L17" s="53">
        <f t="shared" si="2"/>
        <v>72378000</v>
      </c>
      <c r="M17" s="53">
        <f t="shared" si="12"/>
        <v>19511000</v>
      </c>
      <c r="N17" s="53">
        <f t="shared" si="12"/>
        <v>29846000</v>
      </c>
      <c r="O17" s="53">
        <f t="shared" ref="O17:P17" si="15">O24</f>
        <v>16156000</v>
      </c>
      <c r="P17" s="140">
        <f t="shared" si="15"/>
        <v>6865000</v>
      </c>
      <c r="Q17" s="5">
        <f t="shared" si="4"/>
        <v>18094500</v>
      </c>
    </row>
    <row r="18" spans="1:25" s="5" customFormat="1" ht="15.95" customHeight="1" x14ac:dyDescent="0.25">
      <c r="A18" s="26"/>
      <c r="B18" s="20"/>
      <c r="C18" s="49"/>
      <c r="D18" s="20" t="s">
        <v>47</v>
      </c>
      <c r="E18" s="49"/>
      <c r="F18" s="49"/>
      <c r="G18" s="54" t="s">
        <v>48</v>
      </c>
      <c r="H18" s="51" t="s">
        <v>49</v>
      </c>
      <c r="I18" s="52">
        <f t="shared" si="10"/>
        <v>35896</v>
      </c>
      <c r="J18" s="53">
        <v>35896</v>
      </c>
      <c r="K18" s="53">
        <f t="shared" si="1"/>
        <v>35896000</v>
      </c>
      <c r="L18" s="53">
        <f t="shared" si="2"/>
        <v>35896000</v>
      </c>
      <c r="M18" s="53">
        <f t="shared" si="12"/>
        <v>35896000</v>
      </c>
      <c r="N18" s="53">
        <f t="shared" si="12"/>
        <v>0</v>
      </c>
      <c r="O18" s="53">
        <f t="shared" ref="O18:P18" si="16">O25</f>
        <v>0</v>
      </c>
      <c r="P18" s="140">
        <f t="shared" si="16"/>
        <v>0</v>
      </c>
      <c r="Q18" s="5">
        <f t="shared" si="4"/>
        <v>8974000</v>
      </c>
    </row>
    <row r="19" spans="1:25" s="5" customFormat="1" ht="15.95" customHeight="1" x14ac:dyDescent="0.25">
      <c r="A19" s="26"/>
      <c r="B19" s="20"/>
      <c r="C19" s="49"/>
      <c r="D19" s="20" t="s">
        <v>50</v>
      </c>
      <c r="E19" s="49"/>
      <c r="F19" s="49"/>
      <c r="G19" s="50" t="s">
        <v>51</v>
      </c>
      <c r="H19" s="51" t="s">
        <v>52</v>
      </c>
      <c r="I19" s="52">
        <f t="shared" si="10"/>
        <v>35896</v>
      </c>
      <c r="J19" s="53">
        <v>35896</v>
      </c>
      <c r="K19" s="53">
        <f t="shared" si="1"/>
        <v>35896000</v>
      </c>
      <c r="L19" s="53">
        <f t="shared" si="2"/>
        <v>35896000</v>
      </c>
      <c r="M19" s="53">
        <f t="shared" si="12"/>
        <v>35896000</v>
      </c>
      <c r="N19" s="53">
        <f t="shared" si="12"/>
        <v>0</v>
      </c>
      <c r="O19" s="53">
        <f t="shared" ref="O19:P19" si="17">O26</f>
        <v>0</v>
      </c>
      <c r="P19" s="140">
        <f t="shared" si="17"/>
        <v>0</v>
      </c>
      <c r="Q19" s="5">
        <f t="shared" si="4"/>
        <v>8974000</v>
      </c>
    </row>
    <row r="20" spans="1:25" s="5" customFormat="1" ht="15.95" customHeight="1" x14ac:dyDescent="0.25">
      <c r="A20" s="26" t="s">
        <v>53</v>
      </c>
      <c r="B20" s="20"/>
      <c r="C20" s="49"/>
      <c r="D20" s="20"/>
      <c r="E20" s="49"/>
      <c r="F20" s="49"/>
      <c r="G20" s="50" t="s">
        <v>54</v>
      </c>
      <c r="H20" s="51" t="s">
        <v>53</v>
      </c>
      <c r="I20" s="52">
        <f t="shared" si="10"/>
        <v>345831</v>
      </c>
      <c r="J20" s="53">
        <v>345831</v>
      </c>
      <c r="K20" s="53">
        <f t="shared" si="1"/>
        <v>345831000</v>
      </c>
      <c r="L20" s="53">
        <f t="shared" si="2"/>
        <v>345831000</v>
      </c>
      <c r="M20" s="53">
        <f>M21+M25</f>
        <v>116726000</v>
      </c>
      <c r="N20" s="53">
        <f>N21+N25</f>
        <v>89439000</v>
      </c>
      <c r="O20" s="53">
        <f t="shared" ref="O20:P20" si="18">O21+O25</f>
        <v>75588000</v>
      </c>
      <c r="P20" s="140">
        <f t="shared" si="18"/>
        <v>64078000</v>
      </c>
      <c r="Q20" s="5">
        <f t="shared" si="4"/>
        <v>86457750</v>
      </c>
    </row>
    <row r="21" spans="1:25" s="5" customFormat="1" ht="15.95" customHeight="1" x14ac:dyDescent="0.25">
      <c r="A21" s="26"/>
      <c r="B21" s="20"/>
      <c r="C21" s="49"/>
      <c r="D21" s="20" t="s">
        <v>17</v>
      </c>
      <c r="E21" s="49"/>
      <c r="F21" s="49"/>
      <c r="G21" s="55" t="s">
        <v>36</v>
      </c>
      <c r="H21" s="51" t="s">
        <v>55</v>
      </c>
      <c r="I21" s="52">
        <f t="shared" si="10"/>
        <v>309935</v>
      </c>
      <c r="J21" s="53">
        <v>309935</v>
      </c>
      <c r="K21" s="53">
        <f t="shared" si="1"/>
        <v>309935000</v>
      </c>
      <c r="L21" s="53">
        <f t="shared" si="2"/>
        <v>309935000</v>
      </c>
      <c r="M21" s="53">
        <f>M22+M23+M24</f>
        <v>80830000</v>
      </c>
      <c r="N21" s="53">
        <f>N22+N23+N24</f>
        <v>89439000</v>
      </c>
      <c r="O21" s="53">
        <f t="shared" ref="O21:P21" si="19">O22+O23+O24</f>
        <v>75588000</v>
      </c>
      <c r="P21" s="140">
        <f t="shared" si="19"/>
        <v>64078000</v>
      </c>
      <c r="Q21" s="5">
        <f t="shared" si="4"/>
        <v>77483750</v>
      </c>
    </row>
    <row r="22" spans="1:25" s="5" customFormat="1" ht="15.95" customHeight="1" x14ac:dyDescent="0.25">
      <c r="A22" s="26"/>
      <c r="B22" s="20"/>
      <c r="C22" s="49"/>
      <c r="D22" s="20" t="s">
        <v>38</v>
      </c>
      <c r="E22" s="49"/>
      <c r="F22" s="49"/>
      <c r="G22" s="50" t="s">
        <v>39</v>
      </c>
      <c r="H22" s="51" t="s">
        <v>56</v>
      </c>
      <c r="I22" s="52">
        <f t="shared" si="10"/>
        <v>169681</v>
      </c>
      <c r="J22" s="53">
        <v>169681</v>
      </c>
      <c r="K22" s="53">
        <f t="shared" si="1"/>
        <v>169681000</v>
      </c>
      <c r="L22" s="53">
        <f t="shared" si="2"/>
        <v>169681000</v>
      </c>
      <c r="M22" s="53">
        <f>M29</f>
        <v>43274000</v>
      </c>
      <c r="N22" s="53">
        <f>N29</f>
        <v>42523000</v>
      </c>
      <c r="O22" s="53">
        <f t="shared" ref="O22:P22" si="20">O29</f>
        <v>42522000</v>
      </c>
      <c r="P22" s="140">
        <f t="shared" si="20"/>
        <v>41362000</v>
      </c>
      <c r="Q22" s="5">
        <f t="shared" si="4"/>
        <v>42420250</v>
      </c>
    </row>
    <row r="23" spans="1:25" s="5" customFormat="1" ht="15.95" customHeight="1" x14ac:dyDescent="0.25">
      <c r="A23" s="26"/>
      <c r="B23" s="20"/>
      <c r="C23" s="49"/>
      <c r="D23" s="20" t="s">
        <v>41</v>
      </c>
      <c r="E23" s="49"/>
      <c r="F23" s="49"/>
      <c r="G23" s="50" t="s">
        <v>42</v>
      </c>
      <c r="H23" s="51" t="s">
        <v>57</v>
      </c>
      <c r="I23" s="52">
        <f t="shared" si="10"/>
        <v>67876</v>
      </c>
      <c r="J23" s="53">
        <v>67876</v>
      </c>
      <c r="K23" s="53">
        <f t="shared" si="1"/>
        <v>67876000</v>
      </c>
      <c r="L23" s="53">
        <f t="shared" si="2"/>
        <v>67876000</v>
      </c>
      <c r="M23" s="53">
        <f>M46</f>
        <v>18045000</v>
      </c>
      <c r="N23" s="53">
        <f>N46</f>
        <v>17070000</v>
      </c>
      <c r="O23" s="53">
        <f t="shared" ref="O23:P23" si="21">O46</f>
        <v>16910000</v>
      </c>
      <c r="P23" s="140">
        <f t="shared" si="21"/>
        <v>15851000</v>
      </c>
      <c r="Q23" s="5">
        <f t="shared" si="4"/>
        <v>16969000</v>
      </c>
    </row>
    <row r="24" spans="1:25" s="5" customFormat="1" ht="30" customHeight="1" x14ac:dyDescent="0.25">
      <c r="A24" s="26"/>
      <c r="B24" s="20"/>
      <c r="C24" s="49"/>
      <c r="D24" s="20" t="s">
        <v>44</v>
      </c>
      <c r="E24" s="49"/>
      <c r="F24" s="49"/>
      <c r="G24" s="50" t="s">
        <v>45</v>
      </c>
      <c r="H24" s="51" t="s">
        <v>58</v>
      </c>
      <c r="I24" s="52">
        <f t="shared" si="10"/>
        <v>72378</v>
      </c>
      <c r="J24" s="53">
        <v>72378</v>
      </c>
      <c r="K24" s="53">
        <f t="shared" si="1"/>
        <v>72378000</v>
      </c>
      <c r="L24" s="53">
        <f t="shared" si="2"/>
        <v>72378000</v>
      </c>
      <c r="M24" s="53">
        <f>M71</f>
        <v>19511000</v>
      </c>
      <c r="N24" s="53">
        <f>N71</f>
        <v>29846000</v>
      </c>
      <c r="O24" s="53">
        <f t="shared" ref="O24:P24" si="22">O71</f>
        <v>16156000</v>
      </c>
      <c r="P24" s="140">
        <f t="shared" si="22"/>
        <v>6865000</v>
      </c>
      <c r="Q24" s="5">
        <f t="shared" si="4"/>
        <v>18094500</v>
      </c>
    </row>
    <row r="25" spans="1:25" s="5" customFormat="1" ht="15.95" customHeight="1" x14ac:dyDescent="0.25">
      <c r="A25" s="26"/>
      <c r="B25" s="20"/>
      <c r="C25" s="49"/>
      <c r="D25" s="20" t="s">
        <v>47</v>
      </c>
      <c r="E25" s="49"/>
      <c r="F25" s="49"/>
      <c r="G25" s="54" t="s">
        <v>48</v>
      </c>
      <c r="H25" s="51" t="s">
        <v>59</v>
      </c>
      <c r="I25" s="52">
        <f t="shared" si="10"/>
        <v>35896</v>
      </c>
      <c r="J25" s="53">
        <v>35896</v>
      </c>
      <c r="K25" s="53">
        <f t="shared" si="1"/>
        <v>35896000</v>
      </c>
      <c r="L25" s="53">
        <f t="shared" si="2"/>
        <v>35896000</v>
      </c>
      <c r="M25" s="53">
        <f>M80</f>
        <v>35896000</v>
      </c>
      <c r="N25" s="53">
        <f>N80</f>
        <v>0</v>
      </c>
      <c r="O25" s="53">
        <f t="shared" ref="O25:P25" si="23">O80</f>
        <v>0</v>
      </c>
      <c r="P25" s="140">
        <f t="shared" si="23"/>
        <v>0</v>
      </c>
      <c r="Q25" s="5">
        <f t="shared" si="4"/>
        <v>8974000</v>
      </c>
    </row>
    <row r="26" spans="1:25" s="5" customFormat="1" ht="15.95" customHeight="1" x14ac:dyDescent="0.25">
      <c r="A26" s="26"/>
      <c r="B26" s="20"/>
      <c r="C26" s="49"/>
      <c r="D26" s="20" t="s">
        <v>50</v>
      </c>
      <c r="E26" s="49"/>
      <c r="F26" s="49"/>
      <c r="G26" s="50" t="s">
        <v>51</v>
      </c>
      <c r="H26" s="51" t="s">
        <v>60</v>
      </c>
      <c r="I26" s="52">
        <f t="shared" si="10"/>
        <v>35896</v>
      </c>
      <c r="J26" s="53">
        <v>35896</v>
      </c>
      <c r="K26" s="53">
        <f t="shared" si="1"/>
        <v>35896000</v>
      </c>
      <c r="L26" s="53">
        <f t="shared" si="2"/>
        <v>35896000</v>
      </c>
      <c r="M26" s="53">
        <f>M81</f>
        <v>35896000</v>
      </c>
      <c r="N26" s="53">
        <f>N81</f>
        <v>0</v>
      </c>
      <c r="O26" s="53">
        <f t="shared" ref="O26:P26" si="24">O81</f>
        <v>0</v>
      </c>
      <c r="P26" s="140">
        <f t="shared" si="24"/>
        <v>0</v>
      </c>
      <c r="Q26" s="5">
        <f t="shared" si="4"/>
        <v>8974000</v>
      </c>
    </row>
    <row r="27" spans="1:25" s="5" customFormat="1" ht="15.95" customHeight="1" x14ac:dyDescent="0.25">
      <c r="A27" s="26" t="s">
        <v>61</v>
      </c>
      <c r="B27" s="20" t="s">
        <v>17</v>
      </c>
      <c r="C27" s="49" t="s">
        <v>62</v>
      </c>
      <c r="D27" s="20"/>
      <c r="E27" s="49"/>
      <c r="F27" s="49"/>
      <c r="G27" s="50" t="s">
        <v>63</v>
      </c>
      <c r="H27" s="51" t="s">
        <v>64</v>
      </c>
      <c r="I27" s="52">
        <f t="shared" si="10"/>
        <v>345831</v>
      </c>
      <c r="J27" s="53">
        <v>345831</v>
      </c>
      <c r="K27" s="53">
        <f t="shared" si="1"/>
        <v>345831000</v>
      </c>
      <c r="L27" s="53">
        <f t="shared" si="2"/>
        <v>345831000</v>
      </c>
      <c r="M27" s="53">
        <f>M28+M80</f>
        <v>116726000</v>
      </c>
      <c r="N27" s="53">
        <f>N28+N80</f>
        <v>89439000</v>
      </c>
      <c r="O27" s="53">
        <f t="shared" ref="O27:P27" si="25">O28+O80</f>
        <v>75588000</v>
      </c>
      <c r="P27" s="140">
        <f t="shared" si="25"/>
        <v>64078000</v>
      </c>
      <c r="Q27" s="5">
        <f t="shared" si="4"/>
        <v>86457750</v>
      </c>
    </row>
    <row r="28" spans="1:25" s="5" customFormat="1" ht="15.95" customHeight="1" x14ac:dyDescent="0.25">
      <c r="A28" s="26"/>
      <c r="B28" s="20"/>
      <c r="C28" s="49"/>
      <c r="D28" s="20" t="s">
        <v>17</v>
      </c>
      <c r="E28" s="49"/>
      <c r="F28" s="49"/>
      <c r="G28" s="55" t="s">
        <v>36</v>
      </c>
      <c r="H28" s="56" t="s">
        <v>17</v>
      </c>
      <c r="I28" s="52">
        <f t="shared" si="10"/>
        <v>309935</v>
      </c>
      <c r="J28" s="53">
        <v>309935</v>
      </c>
      <c r="K28" s="53">
        <f t="shared" si="1"/>
        <v>309935000</v>
      </c>
      <c r="L28" s="53">
        <f t="shared" si="2"/>
        <v>309935000</v>
      </c>
      <c r="M28" s="53">
        <f>M29+M46+M71</f>
        <v>80830000</v>
      </c>
      <c r="N28" s="53">
        <f>N29+N46+N71</f>
        <v>89439000</v>
      </c>
      <c r="O28" s="53">
        <f t="shared" ref="O28:P28" si="26">O29+O46+O71</f>
        <v>75588000</v>
      </c>
      <c r="P28" s="140">
        <f t="shared" si="26"/>
        <v>64078000</v>
      </c>
      <c r="Q28" s="5">
        <f t="shared" si="4"/>
        <v>77483750</v>
      </c>
    </row>
    <row r="29" spans="1:25" ht="15.95" customHeight="1" x14ac:dyDescent="0.25">
      <c r="A29" s="57"/>
      <c r="B29" s="58"/>
      <c r="C29" s="58"/>
      <c r="D29" s="58" t="s">
        <v>38</v>
      </c>
      <c r="E29" s="58"/>
      <c r="F29" s="58"/>
      <c r="G29" s="50" t="s">
        <v>39</v>
      </c>
      <c r="H29" s="59" t="s">
        <v>38</v>
      </c>
      <c r="I29" s="60">
        <f t="shared" si="10"/>
        <v>169681</v>
      </c>
      <c r="J29" s="61">
        <v>169681</v>
      </c>
      <c r="K29" s="61">
        <f t="shared" si="1"/>
        <v>169681000</v>
      </c>
      <c r="L29" s="61">
        <f t="shared" si="2"/>
        <v>169681000</v>
      </c>
      <c r="M29" s="61">
        <f>M30+M38+M40</f>
        <v>43274000</v>
      </c>
      <c r="N29" s="61">
        <f>N30+N38+N40</f>
        <v>42523000</v>
      </c>
      <c r="O29" s="61">
        <f t="shared" ref="O29:P29" si="27">O30+O38+O40</f>
        <v>42522000</v>
      </c>
      <c r="P29" s="141">
        <f t="shared" si="27"/>
        <v>41362000</v>
      </c>
      <c r="Q29" s="5">
        <f t="shared" si="4"/>
        <v>42420250</v>
      </c>
      <c r="R29" s="126">
        <v>144722850</v>
      </c>
      <c r="S29" s="155">
        <v>18635220</v>
      </c>
      <c r="T29" s="155"/>
    </row>
    <row r="30" spans="1:25" ht="15.95" customHeight="1" x14ac:dyDescent="0.25">
      <c r="A30" s="62"/>
      <c r="B30" s="63"/>
      <c r="C30" s="63"/>
      <c r="D30" s="63"/>
      <c r="E30" s="58" t="s">
        <v>17</v>
      </c>
      <c r="F30" s="63"/>
      <c r="G30" s="64" t="s">
        <v>65</v>
      </c>
      <c r="H30" s="59" t="s">
        <v>66</v>
      </c>
      <c r="I30" s="60">
        <f t="shared" si="10"/>
        <v>118071</v>
      </c>
      <c r="J30" s="61">
        <v>118071</v>
      </c>
      <c r="K30" s="61">
        <f t="shared" si="1"/>
        <v>118071000</v>
      </c>
      <c r="L30" s="61">
        <f t="shared" si="2"/>
        <v>118071000</v>
      </c>
      <c r="M30" s="61">
        <f>M31+M32+M33+M34+M35+M36+M37</f>
        <v>30359000</v>
      </c>
      <c r="N30" s="61">
        <f>N31+N32+N33+N34+N35+N36+N37</f>
        <v>29608000</v>
      </c>
      <c r="O30" s="61">
        <f t="shared" ref="O30:P30" si="28">O31+O32+O33+O34+O35+O36+O37</f>
        <v>29607000</v>
      </c>
      <c r="P30" s="141">
        <f t="shared" si="28"/>
        <v>28497000</v>
      </c>
      <c r="Q30" s="5">
        <f t="shared" si="4"/>
        <v>29517750</v>
      </c>
      <c r="R30" s="126">
        <v>99762500</v>
      </c>
      <c r="S30" s="155">
        <v>13256652</v>
      </c>
      <c r="T30" s="155"/>
    </row>
    <row r="31" spans="1:25" s="4" customFormat="1" ht="15.95" customHeight="1" x14ac:dyDescent="0.25">
      <c r="A31" s="65"/>
      <c r="B31" s="66"/>
      <c r="C31" s="66"/>
      <c r="D31" s="66"/>
      <c r="E31" s="66"/>
      <c r="F31" s="66" t="s">
        <v>17</v>
      </c>
      <c r="G31" s="67" t="s">
        <v>67</v>
      </c>
      <c r="H31" s="68" t="s">
        <v>68</v>
      </c>
      <c r="I31" s="69">
        <f t="shared" si="10"/>
        <v>96650</v>
      </c>
      <c r="J31" s="70">
        <v>96650</v>
      </c>
      <c r="K31" s="70">
        <f t="shared" si="1"/>
        <v>96650000</v>
      </c>
      <c r="L31" s="70">
        <f t="shared" si="2"/>
        <v>96650000</v>
      </c>
      <c r="M31" s="70">
        <v>25000000</v>
      </c>
      <c r="N31" s="70">
        <v>24250000</v>
      </c>
      <c r="O31" s="70">
        <v>24250000</v>
      </c>
      <c r="P31" s="142">
        <v>23150000</v>
      </c>
      <c r="Q31" s="5">
        <f t="shared" si="4"/>
        <v>24162500</v>
      </c>
      <c r="R31" s="153">
        <v>83685000</v>
      </c>
      <c r="S31" s="156">
        <v>10537023</v>
      </c>
      <c r="T31" s="156">
        <f>(R31+S31)/4</f>
        <v>23555505.75</v>
      </c>
      <c r="U31" s="4">
        <v>25000000</v>
      </c>
      <c r="V31" s="4">
        <v>24250000</v>
      </c>
      <c r="W31" s="4">
        <v>24250000</v>
      </c>
      <c r="X31" s="4">
        <f>Y31</f>
        <v>23150000</v>
      </c>
      <c r="Y31" s="4">
        <f>K31-U31-V31-W31</f>
        <v>23150000</v>
      </c>
    </row>
    <row r="32" spans="1:25" s="4" customFormat="1" ht="15.95" customHeight="1" x14ac:dyDescent="0.25">
      <c r="A32" s="65"/>
      <c r="B32" s="66"/>
      <c r="C32" s="66"/>
      <c r="D32" s="66"/>
      <c r="E32" s="66"/>
      <c r="F32" s="66" t="s">
        <v>69</v>
      </c>
      <c r="G32" s="67" t="s">
        <v>70</v>
      </c>
      <c r="H32" s="68" t="s">
        <v>71</v>
      </c>
      <c r="I32" s="69">
        <f t="shared" si="10"/>
        <v>5450</v>
      </c>
      <c r="J32" s="70">
        <v>5450</v>
      </c>
      <c r="K32" s="70">
        <f t="shared" si="1"/>
        <v>5450000</v>
      </c>
      <c r="L32" s="70">
        <f t="shared" si="2"/>
        <v>5450000</v>
      </c>
      <c r="M32" s="70">
        <v>1365000</v>
      </c>
      <c r="N32" s="70">
        <v>1365000</v>
      </c>
      <c r="O32" s="70">
        <v>1365000</v>
      </c>
      <c r="P32" s="142">
        <v>1355000</v>
      </c>
      <c r="Q32" s="5">
        <f t="shared" si="4"/>
        <v>1362500</v>
      </c>
      <c r="R32" s="153">
        <v>3996000</v>
      </c>
      <c r="S32" s="156">
        <v>768870</v>
      </c>
      <c r="T32" s="156">
        <f t="shared" ref="T32:T37" si="29">(R32+S32)/4</f>
        <v>1191217.5</v>
      </c>
      <c r="U32" s="4">
        <v>1365000</v>
      </c>
      <c r="V32" s="4">
        <v>1365000</v>
      </c>
      <c r="W32" s="4">
        <v>1365000</v>
      </c>
      <c r="X32" s="4">
        <f t="shared" ref="X32:X45" si="30">Y32</f>
        <v>1355000</v>
      </c>
      <c r="Y32" s="4">
        <f t="shared" ref="Y32:Y37" si="31">K32-U32-V32-W32</f>
        <v>1355000</v>
      </c>
    </row>
    <row r="33" spans="1:25" s="4" customFormat="1" ht="15.95" customHeight="1" x14ac:dyDescent="0.25">
      <c r="A33" s="65"/>
      <c r="B33" s="66"/>
      <c r="C33" s="66"/>
      <c r="D33" s="66"/>
      <c r="E33" s="66"/>
      <c r="F33" s="66" t="s">
        <v>72</v>
      </c>
      <c r="G33" s="67" t="s">
        <v>73</v>
      </c>
      <c r="H33" s="68" t="s">
        <v>74</v>
      </c>
      <c r="I33" s="69">
        <f t="shared" si="10"/>
        <v>300</v>
      </c>
      <c r="J33" s="70">
        <v>300</v>
      </c>
      <c r="K33" s="70">
        <f t="shared" si="1"/>
        <v>300000</v>
      </c>
      <c r="L33" s="70">
        <f t="shared" si="2"/>
        <v>300000</v>
      </c>
      <c r="M33" s="70">
        <v>75000</v>
      </c>
      <c r="N33" s="70">
        <v>75000</v>
      </c>
      <c r="O33" s="70">
        <v>75000</v>
      </c>
      <c r="P33" s="142">
        <v>75000</v>
      </c>
      <c r="Q33" s="5">
        <f t="shared" si="4"/>
        <v>75000</v>
      </c>
      <c r="R33" s="153">
        <v>0</v>
      </c>
      <c r="S33" s="156">
        <v>121536</v>
      </c>
      <c r="T33" s="156">
        <f t="shared" si="29"/>
        <v>30384</v>
      </c>
      <c r="U33" s="4">
        <v>75000</v>
      </c>
      <c r="V33" s="4">
        <v>75000</v>
      </c>
      <c r="W33" s="4">
        <v>75000</v>
      </c>
      <c r="X33" s="4">
        <f t="shared" si="30"/>
        <v>75000</v>
      </c>
      <c r="Y33" s="4">
        <f t="shared" si="31"/>
        <v>75000</v>
      </c>
    </row>
    <row r="34" spans="1:25" s="4" customFormat="1" ht="15.95" customHeight="1" x14ac:dyDescent="0.25">
      <c r="A34" s="65"/>
      <c r="B34" s="66"/>
      <c r="C34" s="66"/>
      <c r="D34" s="66"/>
      <c r="E34" s="66"/>
      <c r="F34" s="66" t="s">
        <v>75</v>
      </c>
      <c r="G34" s="67" t="s">
        <v>76</v>
      </c>
      <c r="H34" s="68" t="s">
        <v>77</v>
      </c>
      <c r="I34" s="69">
        <f t="shared" si="10"/>
        <v>253</v>
      </c>
      <c r="J34" s="70">
        <v>253</v>
      </c>
      <c r="K34" s="70">
        <f t="shared" si="1"/>
        <v>253000</v>
      </c>
      <c r="L34" s="70">
        <f t="shared" si="2"/>
        <v>253000</v>
      </c>
      <c r="M34" s="70">
        <v>64000</v>
      </c>
      <c r="N34" s="70">
        <v>63000</v>
      </c>
      <c r="O34" s="70">
        <v>63000</v>
      </c>
      <c r="P34" s="142">
        <v>63000</v>
      </c>
      <c r="Q34" s="5">
        <f t="shared" si="4"/>
        <v>63250</v>
      </c>
      <c r="R34" s="153">
        <v>84500</v>
      </c>
      <c r="S34" s="156">
        <v>16818</v>
      </c>
      <c r="T34" s="156">
        <f t="shared" si="29"/>
        <v>25329.5</v>
      </c>
      <c r="U34" s="4">
        <v>64000</v>
      </c>
      <c r="V34" s="4">
        <v>63000</v>
      </c>
      <c r="W34" s="4">
        <v>63000</v>
      </c>
      <c r="X34" s="4">
        <f t="shared" si="30"/>
        <v>63000</v>
      </c>
      <c r="Y34" s="4">
        <f t="shared" si="31"/>
        <v>63000</v>
      </c>
    </row>
    <row r="35" spans="1:25" s="4" customFormat="1" ht="15.95" customHeight="1" x14ac:dyDescent="0.25">
      <c r="A35" s="65"/>
      <c r="B35" s="66"/>
      <c r="C35" s="66"/>
      <c r="D35" s="66"/>
      <c r="E35" s="66"/>
      <c r="F35" s="66" t="s">
        <v>78</v>
      </c>
      <c r="G35" s="67" t="s">
        <v>79</v>
      </c>
      <c r="H35" s="68" t="s">
        <v>80</v>
      </c>
      <c r="I35" s="69">
        <f t="shared" si="10"/>
        <v>70</v>
      </c>
      <c r="J35" s="70">
        <v>70</v>
      </c>
      <c r="K35" s="70">
        <f t="shared" si="1"/>
        <v>70000</v>
      </c>
      <c r="L35" s="70">
        <f t="shared" si="2"/>
        <v>70000</v>
      </c>
      <c r="M35" s="70">
        <v>18000</v>
      </c>
      <c r="N35" s="70">
        <v>18000</v>
      </c>
      <c r="O35" s="70">
        <v>17000</v>
      </c>
      <c r="P35" s="142">
        <v>17000</v>
      </c>
      <c r="Q35" s="5">
        <f t="shared" si="4"/>
        <v>17500</v>
      </c>
      <c r="R35" s="153">
        <v>14000</v>
      </c>
      <c r="S35" s="156">
        <v>33878</v>
      </c>
      <c r="T35" s="156">
        <f t="shared" si="29"/>
        <v>11969.5</v>
      </c>
      <c r="U35" s="4">
        <v>18000</v>
      </c>
      <c r="V35" s="4">
        <v>18000</v>
      </c>
      <c r="W35" s="4">
        <v>17000</v>
      </c>
      <c r="X35" s="4">
        <f t="shared" si="30"/>
        <v>17000</v>
      </c>
      <c r="Y35" s="4">
        <f t="shared" si="31"/>
        <v>17000</v>
      </c>
    </row>
    <row r="36" spans="1:25" s="4" customFormat="1" ht="15.95" customHeight="1" x14ac:dyDescent="0.25">
      <c r="A36" s="65"/>
      <c r="B36" s="66"/>
      <c r="C36" s="66"/>
      <c r="D36" s="66"/>
      <c r="E36" s="66"/>
      <c r="F36" s="66" t="s">
        <v>81</v>
      </c>
      <c r="G36" s="67" t="s">
        <v>82</v>
      </c>
      <c r="H36" s="68" t="s">
        <v>83</v>
      </c>
      <c r="I36" s="69">
        <f t="shared" si="10"/>
        <v>348</v>
      </c>
      <c r="J36" s="70">
        <v>348</v>
      </c>
      <c r="K36" s="70">
        <f t="shared" si="1"/>
        <v>348000</v>
      </c>
      <c r="L36" s="70">
        <f t="shared" si="2"/>
        <v>348000</v>
      </c>
      <c r="M36" s="70">
        <v>87000</v>
      </c>
      <c r="N36" s="70">
        <v>87000</v>
      </c>
      <c r="O36" s="70">
        <v>87000</v>
      </c>
      <c r="P36" s="142">
        <v>87000</v>
      </c>
      <c r="Q36" s="5">
        <f t="shared" si="4"/>
        <v>87000</v>
      </c>
      <c r="R36" s="153">
        <v>53000</v>
      </c>
      <c r="S36" s="156">
        <v>180574</v>
      </c>
      <c r="T36" s="156">
        <f t="shared" si="29"/>
        <v>58393.5</v>
      </c>
      <c r="U36" s="4">
        <v>87000</v>
      </c>
      <c r="V36" s="4">
        <v>87000</v>
      </c>
      <c r="W36" s="4">
        <v>87000</v>
      </c>
      <c r="X36" s="4">
        <f t="shared" si="30"/>
        <v>87000</v>
      </c>
      <c r="Y36" s="4">
        <f t="shared" si="31"/>
        <v>87000</v>
      </c>
    </row>
    <row r="37" spans="1:25" s="4" customFormat="1" ht="15.95" customHeight="1" x14ac:dyDescent="0.25">
      <c r="A37" s="65"/>
      <c r="B37" s="66"/>
      <c r="C37" s="66"/>
      <c r="D37" s="66"/>
      <c r="E37" s="66"/>
      <c r="F37" s="66" t="s">
        <v>84</v>
      </c>
      <c r="G37" s="67" t="s">
        <v>85</v>
      </c>
      <c r="H37" s="68" t="s">
        <v>86</v>
      </c>
      <c r="I37" s="69">
        <f t="shared" si="10"/>
        <v>15000</v>
      </c>
      <c r="J37" s="70">
        <v>15000</v>
      </c>
      <c r="K37" s="70">
        <f t="shared" si="1"/>
        <v>15000000</v>
      </c>
      <c r="L37" s="70">
        <f t="shared" si="2"/>
        <v>15000000</v>
      </c>
      <c r="M37" s="70">
        <v>3750000</v>
      </c>
      <c r="N37" s="70">
        <v>3750000</v>
      </c>
      <c r="O37" s="70">
        <v>3750000</v>
      </c>
      <c r="P37" s="142">
        <v>3750000</v>
      </c>
      <c r="Q37" s="5">
        <f t="shared" si="4"/>
        <v>3750000</v>
      </c>
      <c r="R37" s="153">
        <v>11930000</v>
      </c>
      <c r="S37" s="156">
        <v>1597953</v>
      </c>
      <c r="T37" s="156">
        <f t="shared" si="29"/>
        <v>3381988.25</v>
      </c>
      <c r="U37" s="4">
        <v>3750000</v>
      </c>
      <c r="V37" s="4">
        <v>3750000</v>
      </c>
      <c r="W37" s="4">
        <v>3750000</v>
      </c>
      <c r="X37" s="4">
        <f t="shared" si="30"/>
        <v>3750000</v>
      </c>
      <c r="Y37" s="4">
        <f t="shared" si="31"/>
        <v>3750000</v>
      </c>
    </row>
    <row r="38" spans="1:25" ht="15.95" customHeight="1" x14ac:dyDescent="0.25">
      <c r="A38" s="62"/>
      <c r="B38" s="63"/>
      <c r="C38" s="63"/>
      <c r="D38" s="63"/>
      <c r="E38" s="58" t="s">
        <v>87</v>
      </c>
      <c r="F38" s="63"/>
      <c r="G38" s="64" t="s">
        <v>88</v>
      </c>
      <c r="H38" s="59" t="s">
        <v>89</v>
      </c>
      <c r="I38" s="72">
        <f t="shared" si="10"/>
        <v>20500</v>
      </c>
      <c r="J38" s="73">
        <v>20500</v>
      </c>
      <c r="K38" s="73">
        <f t="shared" si="1"/>
        <v>20500000</v>
      </c>
      <c r="L38" s="73">
        <f t="shared" si="2"/>
        <v>20500000</v>
      </c>
      <c r="M38" s="73">
        <f>M39</f>
        <v>5125000</v>
      </c>
      <c r="N38" s="73">
        <f>N39</f>
        <v>5125000</v>
      </c>
      <c r="O38" s="73">
        <f t="shared" ref="O38:P38" si="32">O39</f>
        <v>5125000</v>
      </c>
      <c r="P38" s="143">
        <f t="shared" si="32"/>
        <v>5125000</v>
      </c>
      <c r="Q38" s="5">
        <f t="shared" si="4"/>
        <v>5125000</v>
      </c>
      <c r="R38" s="154">
        <v>18150000</v>
      </c>
      <c r="S38" s="157">
        <v>1770488</v>
      </c>
      <c r="T38" s="157"/>
    </row>
    <row r="39" spans="1:25" s="4" customFormat="1" ht="15.95" customHeight="1" x14ac:dyDescent="0.25">
      <c r="A39" s="65"/>
      <c r="B39" s="66"/>
      <c r="C39" s="66"/>
      <c r="D39" s="66"/>
      <c r="E39" s="66"/>
      <c r="F39" s="66" t="s">
        <v>87</v>
      </c>
      <c r="G39" s="67" t="s">
        <v>90</v>
      </c>
      <c r="H39" s="68" t="s">
        <v>91</v>
      </c>
      <c r="I39" s="69">
        <f t="shared" si="10"/>
        <v>20500</v>
      </c>
      <c r="J39" s="70">
        <v>20500</v>
      </c>
      <c r="K39" s="70">
        <f t="shared" si="1"/>
        <v>20500000</v>
      </c>
      <c r="L39" s="70">
        <f t="shared" si="2"/>
        <v>20500000</v>
      </c>
      <c r="M39" s="70">
        <v>5125000</v>
      </c>
      <c r="N39" s="70">
        <v>5125000</v>
      </c>
      <c r="O39" s="70">
        <v>5125000</v>
      </c>
      <c r="P39" s="142">
        <v>5125000</v>
      </c>
      <c r="Q39" s="5">
        <f t="shared" si="4"/>
        <v>5125000</v>
      </c>
      <c r="R39" s="153">
        <v>18150000</v>
      </c>
      <c r="S39" s="156">
        <v>1770488</v>
      </c>
      <c r="T39" s="156">
        <f>(R39+S39)/4</f>
        <v>4980122</v>
      </c>
      <c r="U39" s="4">
        <v>5125000</v>
      </c>
      <c r="V39" s="4">
        <v>5125000</v>
      </c>
      <c r="W39" s="4">
        <v>5125000</v>
      </c>
      <c r="X39" s="4">
        <f t="shared" si="30"/>
        <v>5125000</v>
      </c>
      <c r="Y39" s="4">
        <f t="shared" ref="Y39" si="33">K39-U39-V39-W39</f>
        <v>5125000</v>
      </c>
    </row>
    <row r="40" spans="1:25" ht="15.95" customHeight="1" x14ac:dyDescent="0.25">
      <c r="A40" s="62"/>
      <c r="B40" s="63"/>
      <c r="C40" s="63"/>
      <c r="D40" s="63"/>
      <c r="E40" s="58" t="s">
        <v>62</v>
      </c>
      <c r="F40" s="63"/>
      <c r="G40" s="64" t="s">
        <v>92</v>
      </c>
      <c r="H40" s="59" t="s">
        <v>93</v>
      </c>
      <c r="I40" s="72">
        <f t="shared" si="10"/>
        <v>31110</v>
      </c>
      <c r="J40" s="73">
        <v>31110</v>
      </c>
      <c r="K40" s="73">
        <f t="shared" si="1"/>
        <v>31110000</v>
      </c>
      <c r="L40" s="73">
        <f t="shared" si="2"/>
        <v>31110000</v>
      </c>
      <c r="M40" s="73">
        <f>M41+M42+M43+M44+M45</f>
        <v>7790000</v>
      </c>
      <c r="N40" s="73">
        <f>N41+N42+N43+N44+N45</f>
        <v>7790000</v>
      </c>
      <c r="O40" s="73">
        <f t="shared" ref="O40:P40" si="34">O41+O42+O43+O44+O45</f>
        <v>7790000</v>
      </c>
      <c r="P40" s="143">
        <f t="shared" si="34"/>
        <v>7740000</v>
      </c>
      <c r="Q40" s="5">
        <f t="shared" si="4"/>
        <v>7777500</v>
      </c>
      <c r="R40" s="154">
        <v>26810350</v>
      </c>
      <c r="S40" s="157">
        <v>3608080</v>
      </c>
      <c r="T40" s="157"/>
    </row>
    <row r="41" spans="1:25" s="4" customFormat="1" ht="15.95" customHeight="1" x14ac:dyDescent="0.25">
      <c r="A41" s="65"/>
      <c r="B41" s="66"/>
      <c r="C41" s="66"/>
      <c r="D41" s="66"/>
      <c r="E41" s="66"/>
      <c r="F41" s="66" t="s">
        <v>17</v>
      </c>
      <c r="G41" s="67" t="s">
        <v>94</v>
      </c>
      <c r="H41" s="68" t="s">
        <v>95</v>
      </c>
      <c r="I41" s="69">
        <f t="shared" si="10"/>
        <v>22350</v>
      </c>
      <c r="J41" s="70">
        <v>22350</v>
      </c>
      <c r="K41" s="70">
        <f t="shared" si="1"/>
        <v>22350000</v>
      </c>
      <c r="L41" s="70">
        <f t="shared" si="2"/>
        <v>22350000</v>
      </c>
      <c r="M41" s="70">
        <v>5600000</v>
      </c>
      <c r="N41" s="70">
        <v>5600000</v>
      </c>
      <c r="O41" s="70">
        <v>5600000</v>
      </c>
      <c r="P41" s="142">
        <v>5550000</v>
      </c>
      <c r="Q41" s="5">
        <f t="shared" si="4"/>
        <v>5587500</v>
      </c>
      <c r="R41" s="153">
        <v>19717000</v>
      </c>
      <c r="S41" s="156">
        <v>2633607</v>
      </c>
      <c r="T41" s="156">
        <f t="shared" ref="T41:T45" si="35">(R41+S41)/4</f>
        <v>5587651.75</v>
      </c>
      <c r="U41" s="4">
        <v>5600000</v>
      </c>
      <c r="V41" s="4">
        <v>5600000</v>
      </c>
      <c r="W41" s="4">
        <v>5600000</v>
      </c>
      <c r="X41" s="4">
        <f t="shared" si="30"/>
        <v>5550000</v>
      </c>
      <c r="Y41" s="4">
        <f t="shared" ref="Y41:Y45" si="36">K41-U41-V41-W41</f>
        <v>5550000</v>
      </c>
    </row>
    <row r="42" spans="1:25" s="4" customFormat="1" ht="15.95" customHeight="1" x14ac:dyDescent="0.25">
      <c r="A42" s="65"/>
      <c r="B42" s="66"/>
      <c r="C42" s="66"/>
      <c r="D42" s="66"/>
      <c r="E42" s="66"/>
      <c r="F42" s="66" t="s">
        <v>87</v>
      </c>
      <c r="G42" s="67" t="s">
        <v>96</v>
      </c>
      <c r="H42" s="68" t="s">
        <v>97</v>
      </c>
      <c r="I42" s="69">
        <f t="shared" si="10"/>
        <v>600</v>
      </c>
      <c r="J42" s="70">
        <v>600</v>
      </c>
      <c r="K42" s="70">
        <f t="shared" si="1"/>
        <v>600000</v>
      </c>
      <c r="L42" s="70">
        <f t="shared" si="2"/>
        <v>600000</v>
      </c>
      <c r="M42" s="70">
        <v>150000</v>
      </c>
      <c r="N42" s="70">
        <v>150000</v>
      </c>
      <c r="O42" s="70">
        <v>150000</v>
      </c>
      <c r="P42" s="142">
        <v>150000</v>
      </c>
      <c r="Q42" s="5">
        <f t="shared" si="4"/>
        <v>150000</v>
      </c>
      <c r="R42" s="153">
        <v>511100</v>
      </c>
      <c r="S42" s="156">
        <v>65794</v>
      </c>
      <c r="T42" s="156">
        <f t="shared" si="35"/>
        <v>144223.5</v>
      </c>
      <c r="U42" s="4">
        <v>150000</v>
      </c>
      <c r="V42" s="4">
        <v>150000</v>
      </c>
      <c r="W42" s="4">
        <v>150000</v>
      </c>
      <c r="X42" s="4">
        <f t="shared" si="30"/>
        <v>150000</v>
      </c>
      <c r="Y42" s="4">
        <f t="shared" si="36"/>
        <v>150000</v>
      </c>
    </row>
    <row r="43" spans="1:25" s="4" customFormat="1" ht="15.95" customHeight="1" x14ac:dyDescent="0.25">
      <c r="A43" s="65"/>
      <c r="B43" s="66"/>
      <c r="C43" s="66"/>
      <c r="D43" s="66"/>
      <c r="E43" s="66"/>
      <c r="F43" s="66" t="s">
        <v>62</v>
      </c>
      <c r="G43" s="67" t="s">
        <v>98</v>
      </c>
      <c r="H43" s="68" t="s">
        <v>99</v>
      </c>
      <c r="I43" s="69">
        <f t="shared" si="10"/>
        <v>6300</v>
      </c>
      <c r="J43" s="70">
        <v>6300</v>
      </c>
      <c r="K43" s="70">
        <f t="shared" si="1"/>
        <v>6300000</v>
      </c>
      <c r="L43" s="70">
        <f t="shared" si="2"/>
        <v>6300000</v>
      </c>
      <c r="M43" s="70">
        <v>1575000</v>
      </c>
      <c r="N43" s="70">
        <v>1575000</v>
      </c>
      <c r="O43" s="70">
        <v>1575000</v>
      </c>
      <c r="P43" s="142">
        <v>1575000</v>
      </c>
      <c r="Q43" s="5">
        <f t="shared" si="4"/>
        <v>1575000</v>
      </c>
      <c r="R43" s="153">
        <v>5211500</v>
      </c>
      <c r="S43" s="156">
        <v>690574</v>
      </c>
      <c r="T43" s="156">
        <f t="shared" si="35"/>
        <v>1475518.5</v>
      </c>
      <c r="U43" s="4">
        <v>1575000</v>
      </c>
      <c r="V43" s="4">
        <v>1575000</v>
      </c>
      <c r="W43" s="4">
        <v>1575000</v>
      </c>
      <c r="X43" s="4">
        <f t="shared" si="30"/>
        <v>1575000</v>
      </c>
      <c r="Y43" s="4">
        <f t="shared" si="36"/>
        <v>1575000</v>
      </c>
    </row>
    <row r="44" spans="1:25" s="4" customFormat="1" ht="30" customHeight="1" x14ac:dyDescent="0.25">
      <c r="A44" s="65"/>
      <c r="B44" s="66"/>
      <c r="C44" s="66"/>
      <c r="D44" s="66"/>
      <c r="E44" s="66"/>
      <c r="F44" s="66" t="s">
        <v>100</v>
      </c>
      <c r="G44" s="67" t="s">
        <v>101</v>
      </c>
      <c r="H44" s="68" t="s">
        <v>102</v>
      </c>
      <c r="I44" s="69">
        <f t="shared" si="10"/>
        <v>260</v>
      </c>
      <c r="J44" s="70">
        <v>260</v>
      </c>
      <c r="K44" s="70">
        <f t="shared" si="1"/>
        <v>260000</v>
      </c>
      <c r="L44" s="70">
        <f t="shared" si="2"/>
        <v>260000</v>
      </c>
      <c r="M44" s="70">
        <v>65000</v>
      </c>
      <c r="N44" s="70">
        <v>65000</v>
      </c>
      <c r="O44" s="70">
        <v>65000</v>
      </c>
      <c r="P44" s="142">
        <v>65000</v>
      </c>
      <c r="Q44" s="5">
        <f t="shared" si="4"/>
        <v>65000</v>
      </c>
      <c r="R44" s="153">
        <v>208000</v>
      </c>
      <c r="S44" s="156">
        <v>28187</v>
      </c>
      <c r="T44" s="156">
        <f t="shared" si="35"/>
        <v>59046.75</v>
      </c>
      <c r="U44" s="4">
        <v>65000</v>
      </c>
      <c r="V44" s="4">
        <v>65000</v>
      </c>
      <c r="W44" s="4">
        <v>65000</v>
      </c>
      <c r="X44" s="4">
        <f t="shared" si="30"/>
        <v>65000</v>
      </c>
      <c r="Y44" s="4">
        <f t="shared" si="36"/>
        <v>65000</v>
      </c>
    </row>
    <row r="45" spans="1:25" s="4" customFormat="1" ht="15.95" customHeight="1" x14ac:dyDescent="0.25">
      <c r="A45" s="65"/>
      <c r="B45" s="66"/>
      <c r="C45" s="66"/>
      <c r="D45" s="66"/>
      <c r="E45" s="66"/>
      <c r="F45" s="66" t="s">
        <v>103</v>
      </c>
      <c r="G45" s="67" t="s">
        <v>104</v>
      </c>
      <c r="H45" s="68" t="s">
        <v>105</v>
      </c>
      <c r="I45" s="69">
        <f t="shared" si="10"/>
        <v>1600</v>
      </c>
      <c r="J45" s="70">
        <v>1600</v>
      </c>
      <c r="K45" s="70">
        <f t="shared" si="1"/>
        <v>1600000</v>
      </c>
      <c r="L45" s="70">
        <f t="shared" si="2"/>
        <v>1600000</v>
      </c>
      <c r="M45" s="70">
        <v>400000</v>
      </c>
      <c r="N45" s="70">
        <v>400000</v>
      </c>
      <c r="O45" s="70">
        <v>400000</v>
      </c>
      <c r="P45" s="142">
        <v>400000</v>
      </c>
      <c r="Q45" s="5">
        <f t="shared" si="4"/>
        <v>400000</v>
      </c>
      <c r="R45" s="153">
        <v>1162750</v>
      </c>
      <c r="S45" s="156">
        <v>189918</v>
      </c>
      <c r="T45" s="156">
        <f t="shared" si="35"/>
        <v>338167</v>
      </c>
      <c r="U45" s="4">
        <v>400000</v>
      </c>
      <c r="V45" s="4">
        <v>400000</v>
      </c>
      <c r="W45" s="4">
        <v>400000</v>
      </c>
      <c r="X45" s="4">
        <f t="shared" si="30"/>
        <v>400000</v>
      </c>
      <c r="Y45" s="4">
        <f t="shared" si="36"/>
        <v>400000</v>
      </c>
    </row>
    <row r="46" spans="1:25" s="74" customFormat="1" ht="15.95" customHeight="1" x14ac:dyDescent="0.25">
      <c r="A46" s="57"/>
      <c r="B46" s="58"/>
      <c r="C46" s="58"/>
      <c r="D46" s="49" t="s">
        <v>41</v>
      </c>
      <c r="E46" s="49"/>
      <c r="F46" s="49"/>
      <c r="G46" s="50" t="s">
        <v>42</v>
      </c>
      <c r="H46" s="59" t="s">
        <v>41</v>
      </c>
      <c r="I46" s="72">
        <f t="shared" si="10"/>
        <v>67876</v>
      </c>
      <c r="J46" s="73">
        <v>67876</v>
      </c>
      <c r="K46" s="73">
        <f t="shared" si="1"/>
        <v>67876000</v>
      </c>
      <c r="L46" s="73">
        <f t="shared" si="2"/>
        <v>67876000</v>
      </c>
      <c r="M46" s="73">
        <f>M47+M57+M58+M60+M63+M64+M65+M66</f>
        <v>18045000</v>
      </c>
      <c r="N46" s="73">
        <f>N47+N57+N58+N60+N63+N64+N65+N66</f>
        <v>17070000</v>
      </c>
      <c r="O46" s="73">
        <f t="shared" ref="O46:P46" si="37">O47+O57+O58+O60+O63+O64+O65+O66</f>
        <v>16910000</v>
      </c>
      <c r="P46" s="143">
        <f t="shared" si="37"/>
        <v>15851000</v>
      </c>
      <c r="Q46" s="5">
        <f t="shared" si="4"/>
        <v>16969000</v>
      </c>
      <c r="R46" s="154">
        <v>42644500</v>
      </c>
      <c r="S46" s="157">
        <v>20475947</v>
      </c>
      <c r="T46" s="157"/>
    </row>
    <row r="47" spans="1:25" s="74" customFormat="1" ht="15.95" customHeight="1" x14ac:dyDescent="0.25">
      <c r="A47" s="57"/>
      <c r="B47" s="58"/>
      <c r="C47" s="58"/>
      <c r="D47" s="49"/>
      <c r="E47" s="49" t="s">
        <v>17</v>
      </c>
      <c r="F47" s="49"/>
      <c r="G47" s="64" t="s">
        <v>106</v>
      </c>
      <c r="H47" s="59" t="s">
        <v>107</v>
      </c>
      <c r="I47" s="72">
        <f t="shared" si="10"/>
        <v>51116</v>
      </c>
      <c r="J47" s="73">
        <v>51116</v>
      </c>
      <c r="K47" s="73">
        <f t="shared" si="1"/>
        <v>51116000</v>
      </c>
      <c r="L47" s="73">
        <f t="shared" si="2"/>
        <v>51116000</v>
      </c>
      <c r="M47" s="73">
        <f>M48+M49+M50+M51+M52+M53+M54+M55+M56</f>
        <v>13665000</v>
      </c>
      <c r="N47" s="73">
        <f>N48+N49+N50+N51+N52+N53+N54+N55+N56</f>
        <v>12890000</v>
      </c>
      <c r="O47" s="73">
        <f t="shared" ref="O47:P47" si="38">O48+O49+O50+O51+O52+O53+O54+O55+O56</f>
        <v>12940000</v>
      </c>
      <c r="P47" s="143">
        <f t="shared" si="38"/>
        <v>11621000</v>
      </c>
      <c r="Q47" s="5">
        <f t="shared" si="4"/>
        <v>12779000</v>
      </c>
      <c r="R47" s="154">
        <v>30866000</v>
      </c>
      <c r="S47" s="157">
        <v>19512509</v>
      </c>
      <c r="T47" s="157"/>
    </row>
    <row r="48" spans="1:25" s="4" customFormat="1" ht="15.95" customHeight="1" x14ac:dyDescent="0.25">
      <c r="A48" s="65"/>
      <c r="B48" s="66"/>
      <c r="C48" s="66"/>
      <c r="D48" s="66"/>
      <c r="E48" s="66"/>
      <c r="F48" s="66" t="s">
        <v>17</v>
      </c>
      <c r="G48" s="67" t="s">
        <v>108</v>
      </c>
      <c r="H48" s="68" t="s">
        <v>109</v>
      </c>
      <c r="I48" s="69">
        <f t="shared" si="10"/>
        <v>4500</v>
      </c>
      <c r="J48" s="71">
        <v>4500</v>
      </c>
      <c r="K48" s="71">
        <f t="shared" si="1"/>
        <v>4500000</v>
      </c>
      <c r="L48" s="71">
        <f t="shared" si="2"/>
        <v>4500000</v>
      </c>
      <c r="M48" s="71">
        <v>1125000</v>
      </c>
      <c r="N48" s="71">
        <v>1125000</v>
      </c>
      <c r="O48" s="71">
        <v>1125000</v>
      </c>
      <c r="P48" s="142">
        <v>1125000</v>
      </c>
      <c r="Q48" s="5">
        <f t="shared" si="4"/>
        <v>1125000</v>
      </c>
      <c r="R48" s="153">
        <v>4182500</v>
      </c>
      <c r="S48" s="156">
        <v>302448</v>
      </c>
      <c r="T48" s="156">
        <f t="shared" ref="T48:T57" si="39">(R48+S48)/4</f>
        <v>1121237</v>
      </c>
      <c r="U48" s="4">
        <v>1125000</v>
      </c>
      <c r="V48" s="4">
        <v>1125000</v>
      </c>
      <c r="W48" s="4">
        <v>1125000</v>
      </c>
      <c r="X48" s="4">
        <f t="shared" ref="X48:X70" si="40">Y48</f>
        <v>1125000</v>
      </c>
      <c r="Y48" s="4">
        <f t="shared" ref="Y48:Y57" si="41">K48-U48-V48-W48</f>
        <v>1125000</v>
      </c>
    </row>
    <row r="49" spans="1:25" s="4" customFormat="1" ht="15.95" customHeight="1" x14ac:dyDescent="0.25">
      <c r="A49" s="65"/>
      <c r="B49" s="66"/>
      <c r="C49" s="66"/>
      <c r="D49" s="66"/>
      <c r="E49" s="66"/>
      <c r="F49" s="66" t="s">
        <v>87</v>
      </c>
      <c r="G49" s="67" t="s">
        <v>110</v>
      </c>
      <c r="H49" s="68" t="s">
        <v>111</v>
      </c>
      <c r="I49" s="69">
        <f t="shared" si="10"/>
        <v>200</v>
      </c>
      <c r="J49" s="71">
        <v>200</v>
      </c>
      <c r="K49" s="71">
        <f t="shared" si="1"/>
        <v>200000</v>
      </c>
      <c r="L49" s="71">
        <f t="shared" si="2"/>
        <v>200000</v>
      </c>
      <c r="M49" s="71">
        <v>50000</v>
      </c>
      <c r="N49" s="71">
        <v>50000</v>
      </c>
      <c r="O49" s="71">
        <v>50000</v>
      </c>
      <c r="P49" s="142">
        <v>50000</v>
      </c>
      <c r="Q49" s="5">
        <f t="shared" si="4"/>
        <v>50000</v>
      </c>
      <c r="R49" s="153">
        <v>100550</v>
      </c>
      <c r="S49" s="156">
        <v>4178</v>
      </c>
      <c r="T49" s="156">
        <f t="shared" si="39"/>
        <v>26182</v>
      </c>
      <c r="U49" s="4">
        <v>50000</v>
      </c>
      <c r="V49" s="4">
        <v>50000</v>
      </c>
      <c r="W49" s="4">
        <v>50000</v>
      </c>
      <c r="X49" s="4">
        <f t="shared" si="40"/>
        <v>50000</v>
      </c>
      <c r="Y49" s="4">
        <f t="shared" si="41"/>
        <v>50000</v>
      </c>
    </row>
    <row r="50" spans="1:25" s="4" customFormat="1" ht="15.95" customHeight="1" x14ac:dyDescent="0.25">
      <c r="A50" s="65"/>
      <c r="B50" s="66"/>
      <c r="C50" s="66"/>
      <c r="D50" s="66"/>
      <c r="E50" s="66"/>
      <c r="F50" s="66" t="s">
        <v>62</v>
      </c>
      <c r="G50" s="67" t="s">
        <v>112</v>
      </c>
      <c r="H50" s="68" t="s">
        <v>113</v>
      </c>
      <c r="I50" s="69">
        <f t="shared" si="10"/>
        <v>7300</v>
      </c>
      <c r="J50" s="71">
        <v>7300</v>
      </c>
      <c r="K50" s="71">
        <f t="shared" si="1"/>
        <v>7300000</v>
      </c>
      <c r="L50" s="71">
        <f t="shared" si="2"/>
        <v>7300000</v>
      </c>
      <c r="M50" s="71">
        <v>1825000</v>
      </c>
      <c r="N50" s="71">
        <v>1825000</v>
      </c>
      <c r="O50" s="71">
        <v>1825000</v>
      </c>
      <c r="P50" s="142">
        <v>1825000</v>
      </c>
      <c r="Q50" s="5">
        <f t="shared" si="4"/>
        <v>1825000</v>
      </c>
      <c r="R50" s="153">
        <v>5979500</v>
      </c>
      <c r="S50" s="156">
        <v>275071</v>
      </c>
      <c r="T50" s="156">
        <f t="shared" si="39"/>
        <v>1563642.75</v>
      </c>
      <c r="U50" s="4">
        <v>1825000</v>
      </c>
      <c r="V50" s="4">
        <v>1825000</v>
      </c>
      <c r="W50" s="4">
        <v>1825000</v>
      </c>
      <c r="X50" s="4">
        <f t="shared" si="40"/>
        <v>1825000</v>
      </c>
      <c r="Y50" s="4">
        <f t="shared" si="41"/>
        <v>1825000</v>
      </c>
    </row>
    <row r="51" spans="1:25" s="4" customFormat="1" ht="15.95" customHeight="1" x14ac:dyDescent="0.25">
      <c r="A51" s="65"/>
      <c r="B51" s="66"/>
      <c r="C51" s="66"/>
      <c r="D51" s="66"/>
      <c r="E51" s="66"/>
      <c r="F51" s="66" t="s">
        <v>100</v>
      </c>
      <c r="G51" s="67" t="s">
        <v>114</v>
      </c>
      <c r="H51" s="68" t="s">
        <v>115</v>
      </c>
      <c r="I51" s="69">
        <f t="shared" si="10"/>
        <v>750</v>
      </c>
      <c r="J51" s="71">
        <v>750</v>
      </c>
      <c r="K51" s="71">
        <f t="shared" si="1"/>
        <v>750000</v>
      </c>
      <c r="L51" s="71">
        <f t="shared" si="2"/>
        <v>750000</v>
      </c>
      <c r="M51" s="71">
        <v>190000</v>
      </c>
      <c r="N51" s="71">
        <v>190000</v>
      </c>
      <c r="O51" s="71">
        <v>190000</v>
      </c>
      <c r="P51" s="142">
        <v>180000</v>
      </c>
      <c r="Q51" s="5">
        <f t="shared" si="4"/>
        <v>187500</v>
      </c>
      <c r="R51" s="153">
        <v>600600</v>
      </c>
      <c r="S51" s="156">
        <v>96520</v>
      </c>
      <c r="T51" s="156">
        <f t="shared" si="39"/>
        <v>174280</v>
      </c>
      <c r="U51" s="4">
        <v>190000</v>
      </c>
      <c r="V51" s="4">
        <v>190000</v>
      </c>
      <c r="W51" s="4">
        <v>190000</v>
      </c>
      <c r="X51" s="4">
        <f t="shared" si="40"/>
        <v>180000</v>
      </c>
      <c r="Y51" s="4">
        <f t="shared" si="41"/>
        <v>180000</v>
      </c>
    </row>
    <row r="52" spans="1:25" s="4" customFormat="1" ht="15.95" customHeight="1" x14ac:dyDescent="0.25">
      <c r="A52" s="65"/>
      <c r="B52" s="66"/>
      <c r="C52" s="66"/>
      <c r="D52" s="66"/>
      <c r="E52" s="66"/>
      <c r="F52" s="66" t="s">
        <v>69</v>
      </c>
      <c r="G52" s="67" t="s">
        <v>116</v>
      </c>
      <c r="H52" s="68" t="s">
        <v>117</v>
      </c>
      <c r="I52" s="69">
        <f t="shared" si="10"/>
        <v>2500</v>
      </c>
      <c r="J52" s="71">
        <v>2500</v>
      </c>
      <c r="K52" s="71">
        <f t="shared" si="1"/>
        <v>2500000</v>
      </c>
      <c r="L52" s="71">
        <f t="shared" si="2"/>
        <v>2500000</v>
      </c>
      <c r="M52" s="71">
        <v>650000</v>
      </c>
      <c r="N52" s="71">
        <v>625000</v>
      </c>
      <c r="O52" s="71">
        <v>625000</v>
      </c>
      <c r="P52" s="142">
        <v>600000</v>
      </c>
      <c r="Q52" s="5">
        <f t="shared" si="4"/>
        <v>625000</v>
      </c>
      <c r="R52" s="153">
        <v>1559100</v>
      </c>
      <c r="S52" s="156">
        <v>241094</v>
      </c>
      <c r="T52" s="156">
        <f t="shared" si="39"/>
        <v>450048.5</v>
      </c>
      <c r="U52" s="4">
        <v>650000</v>
      </c>
      <c r="V52" s="4">
        <v>625000</v>
      </c>
      <c r="W52" s="4">
        <v>625000</v>
      </c>
      <c r="X52" s="4">
        <f t="shared" si="40"/>
        <v>600000</v>
      </c>
      <c r="Y52" s="4">
        <f t="shared" si="41"/>
        <v>600000</v>
      </c>
    </row>
    <row r="53" spans="1:25" s="4" customFormat="1" ht="15.95" customHeight="1" x14ac:dyDescent="0.25">
      <c r="A53" s="65"/>
      <c r="B53" s="66"/>
      <c r="C53" s="66"/>
      <c r="D53" s="66"/>
      <c r="E53" s="66"/>
      <c r="F53" s="66" t="s">
        <v>103</v>
      </c>
      <c r="G53" s="67" t="s">
        <v>118</v>
      </c>
      <c r="H53" s="68" t="s">
        <v>119</v>
      </c>
      <c r="I53" s="69">
        <f t="shared" si="10"/>
        <v>1300</v>
      </c>
      <c r="J53" s="71">
        <v>1300</v>
      </c>
      <c r="K53" s="71">
        <f t="shared" si="1"/>
        <v>1300000</v>
      </c>
      <c r="L53" s="71">
        <f t="shared" si="2"/>
        <v>1300000</v>
      </c>
      <c r="M53" s="71">
        <v>325000</v>
      </c>
      <c r="N53" s="71">
        <v>325000</v>
      </c>
      <c r="O53" s="71">
        <v>325000</v>
      </c>
      <c r="P53" s="142">
        <v>325000</v>
      </c>
      <c r="Q53" s="5">
        <f t="shared" si="4"/>
        <v>325000</v>
      </c>
      <c r="R53" s="153">
        <v>699800</v>
      </c>
      <c r="S53" s="156">
        <v>140367</v>
      </c>
      <c r="T53" s="156">
        <f t="shared" si="39"/>
        <v>210041.75</v>
      </c>
      <c r="U53" s="4">
        <v>325000</v>
      </c>
      <c r="V53" s="4">
        <v>325000</v>
      </c>
      <c r="W53" s="4">
        <v>325000</v>
      </c>
      <c r="X53" s="4">
        <f t="shared" si="40"/>
        <v>325000</v>
      </c>
      <c r="Y53" s="4">
        <f t="shared" si="41"/>
        <v>325000</v>
      </c>
    </row>
    <row r="54" spans="1:25" s="4" customFormat="1" ht="15.95" customHeight="1" x14ac:dyDescent="0.25">
      <c r="A54" s="65"/>
      <c r="B54" s="66"/>
      <c r="C54" s="66"/>
      <c r="D54" s="66"/>
      <c r="E54" s="66"/>
      <c r="F54" s="66" t="s">
        <v>18</v>
      </c>
      <c r="G54" s="67" t="s">
        <v>120</v>
      </c>
      <c r="H54" s="68" t="s">
        <v>121</v>
      </c>
      <c r="I54" s="69">
        <f t="shared" si="10"/>
        <v>5000</v>
      </c>
      <c r="J54" s="71">
        <v>5000</v>
      </c>
      <c r="K54" s="71">
        <f t="shared" si="1"/>
        <v>5000000</v>
      </c>
      <c r="L54" s="71">
        <f t="shared" si="2"/>
        <v>5000000</v>
      </c>
      <c r="M54" s="71">
        <v>1500000</v>
      </c>
      <c r="N54" s="71">
        <v>1250000</v>
      </c>
      <c r="O54" s="71">
        <v>1250000</v>
      </c>
      <c r="P54" s="142">
        <v>1000000</v>
      </c>
      <c r="Q54" s="5">
        <f t="shared" si="4"/>
        <v>1250000</v>
      </c>
      <c r="R54" s="153">
        <v>4696500</v>
      </c>
      <c r="S54" s="156">
        <v>87378</v>
      </c>
      <c r="T54" s="156">
        <f t="shared" si="39"/>
        <v>1195969.5</v>
      </c>
      <c r="U54" s="4">
        <v>1500000</v>
      </c>
      <c r="V54" s="4">
        <v>1250000</v>
      </c>
      <c r="W54" s="4">
        <v>1250000</v>
      </c>
      <c r="X54" s="4">
        <f t="shared" si="40"/>
        <v>1000000</v>
      </c>
      <c r="Y54" s="4">
        <f t="shared" si="41"/>
        <v>1000000</v>
      </c>
    </row>
    <row r="55" spans="1:25" s="4" customFormat="1" ht="30" customHeight="1" x14ac:dyDescent="0.25">
      <c r="A55" s="65"/>
      <c r="B55" s="66"/>
      <c r="C55" s="66"/>
      <c r="D55" s="66"/>
      <c r="E55" s="66"/>
      <c r="F55" s="66" t="s">
        <v>24</v>
      </c>
      <c r="G55" s="67" t="s">
        <v>122</v>
      </c>
      <c r="H55" s="68" t="s">
        <v>123</v>
      </c>
      <c r="I55" s="69">
        <f t="shared" si="10"/>
        <v>20066</v>
      </c>
      <c r="J55" s="71">
        <v>20066</v>
      </c>
      <c r="K55" s="71">
        <f t="shared" si="1"/>
        <v>20066000</v>
      </c>
      <c r="L55" s="71">
        <f t="shared" si="2"/>
        <v>20066000</v>
      </c>
      <c r="M55" s="71">
        <v>5500000</v>
      </c>
      <c r="N55" s="71">
        <v>5000000</v>
      </c>
      <c r="O55" s="71">
        <v>5050000</v>
      </c>
      <c r="P55" s="159">
        <v>4516000</v>
      </c>
      <c r="Q55" s="5">
        <f t="shared" si="4"/>
        <v>5016500</v>
      </c>
      <c r="R55" s="153">
        <v>4983050</v>
      </c>
      <c r="S55" s="156">
        <v>17722315</v>
      </c>
      <c r="T55" s="156">
        <f t="shared" si="39"/>
        <v>5676341.25</v>
      </c>
      <c r="U55" s="4">
        <v>5500000</v>
      </c>
      <c r="V55" s="4">
        <v>5000000</v>
      </c>
      <c r="W55" s="4">
        <v>5050000</v>
      </c>
      <c r="X55" s="4">
        <f t="shared" si="40"/>
        <v>4516000</v>
      </c>
      <c r="Y55" s="4">
        <f t="shared" si="41"/>
        <v>4516000</v>
      </c>
    </row>
    <row r="56" spans="1:25" s="4" customFormat="1" ht="30" customHeight="1" x14ac:dyDescent="0.25">
      <c r="A56" s="65"/>
      <c r="B56" s="66"/>
      <c r="C56" s="66"/>
      <c r="D56" s="66"/>
      <c r="E56" s="66"/>
      <c r="F56" s="66" t="s">
        <v>84</v>
      </c>
      <c r="G56" s="67" t="s">
        <v>124</v>
      </c>
      <c r="H56" s="68" t="s">
        <v>125</v>
      </c>
      <c r="I56" s="69">
        <f t="shared" si="10"/>
        <v>9500</v>
      </c>
      <c r="J56" s="71">
        <v>9500</v>
      </c>
      <c r="K56" s="71">
        <f t="shared" si="1"/>
        <v>9500000</v>
      </c>
      <c r="L56" s="71">
        <f t="shared" si="2"/>
        <v>9500000</v>
      </c>
      <c r="M56" s="71">
        <v>2500000</v>
      </c>
      <c r="N56" s="71">
        <v>2500000</v>
      </c>
      <c r="O56" s="71">
        <v>2500000</v>
      </c>
      <c r="P56" s="159">
        <v>2000000</v>
      </c>
      <c r="Q56" s="5">
        <f t="shared" si="4"/>
        <v>2375000</v>
      </c>
      <c r="R56" s="153">
        <v>8064400</v>
      </c>
      <c r="S56" s="156">
        <v>643138</v>
      </c>
      <c r="T56" s="156">
        <f t="shared" si="39"/>
        <v>2176884.5</v>
      </c>
      <c r="U56" s="4">
        <v>2500000</v>
      </c>
      <c r="V56" s="4">
        <v>2500000</v>
      </c>
      <c r="W56" s="4">
        <v>2500000</v>
      </c>
      <c r="X56" s="4">
        <f t="shared" si="40"/>
        <v>2000000</v>
      </c>
      <c r="Y56" s="4">
        <f t="shared" si="41"/>
        <v>2000000</v>
      </c>
    </row>
    <row r="57" spans="1:25" s="4" customFormat="1" ht="15.95" customHeight="1" x14ac:dyDescent="0.25">
      <c r="A57" s="65"/>
      <c r="B57" s="66"/>
      <c r="C57" s="66"/>
      <c r="D57" s="66"/>
      <c r="E57" s="49" t="s">
        <v>87</v>
      </c>
      <c r="F57" s="66"/>
      <c r="G57" s="22" t="s">
        <v>126</v>
      </c>
      <c r="H57" s="68" t="s">
        <v>127</v>
      </c>
      <c r="I57" s="69">
        <f t="shared" si="10"/>
        <v>2000</v>
      </c>
      <c r="J57" s="71">
        <v>2000</v>
      </c>
      <c r="K57" s="71">
        <f t="shared" si="1"/>
        <v>2000000</v>
      </c>
      <c r="L57" s="71">
        <f t="shared" si="2"/>
        <v>2000000</v>
      </c>
      <c r="M57" s="71">
        <v>600000</v>
      </c>
      <c r="N57" s="71">
        <v>600000</v>
      </c>
      <c r="O57" s="71">
        <v>520000</v>
      </c>
      <c r="P57" s="159">
        <v>280000</v>
      </c>
      <c r="Q57" s="5">
        <f t="shared" si="4"/>
        <v>500000</v>
      </c>
      <c r="R57" s="153">
        <v>2843000</v>
      </c>
      <c r="S57" s="156">
        <v>28219</v>
      </c>
      <c r="T57" s="156">
        <f t="shared" si="39"/>
        <v>717804.75</v>
      </c>
      <c r="U57" s="4">
        <v>600000</v>
      </c>
      <c r="V57" s="4">
        <v>600000</v>
      </c>
      <c r="W57" s="4">
        <v>520000</v>
      </c>
      <c r="X57" s="4">
        <f t="shared" si="40"/>
        <v>280000</v>
      </c>
      <c r="Y57" s="4">
        <f t="shared" si="41"/>
        <v>280000</v>
      </c>
    </row>
    <row r="58" spans="1:25" ht="15.95" customHeight="1" x14ac:dyDescent="0.25">
      <c r="A58" s="62"/>
      <c r="B58" s="63"/>
      <c r="C58" s="63"/>
      <c r="D58" s="66"/>
      <c r="E58" s="49" t="s">
        <v>69</v>
      </c>
      <c r="F58" s="66"/>
      <c r="G58" s="64" t="s">
        <v>128</v>
      </c>
      <c r="H58" s="59" t="s">
        <v>129</v>
      </c>
      <c r="I58" s="72">
        <f t="shared" si="10"/>
        <v>1000</v>
      </c>
      <c r="J58" s="73">
        <v>1000</v>
      </c>
      <c r="K58" s="73">
        <f t="shared" si="1"/>
        <v>1000000</v>
      </c>
      <c r="L58" s="73">
        <f t="shared" si="2"/>
        <v>1000000</v>
      </c>
      <c r="M58" s="73">
        <f>M59</f>
        <v>250000</v>
      </c>
      <c r="N58" s="73">
        <f>N59</f>
        <v>250000</v>
      </c>
      <c r="O58" s="73">
        <f t="shared" ref="O58:P58" si="42">O59</f>
        <v>250000</v>
      </c>
      <c r="P58" s="143">
        <f t="shared" si="42"/>
        <v>250000</v>
      </c>
      <c r="Q58" s="5">
        <f t="shared" si="4"/>
        <v>250000</v>
      </c>
      <c r="R58" s="154">
        <v>500000</v>
      </c>
      <c r="S58" s="157">
        <v>222520</v>
      </c>
      <c r="T58" s="157"/>
      <c r="X58" s="4"/>
      <c r="Y58" s="4"/>
    </row>
    <row r="59" spans="1:25" s="4" customFormat="1" ht="15.95" customHeight="1" x14ac:dyDescent="0.25">
      <c r="A59" s="65"/>
      <c r="B59" s="66"/>
      <c r="C59" s="66"/>
      <c r="D59" s="66"/>
      <c r="E59" s="66"/>
      <c r="F59" s="66" t="s">
        <v>84</v>
      </c>
      <c r="G59" s="67" t="s">
        <v>130</v>
      </c>
      <c r="H59" s="68" t="s">
        <v>131</v>
      </c>
      <c r="I59" s="69">
        <f t="shared" si="10"/>
        <v>1000</v>
      </c>
      <c r="J59" s="71">
        <v>1000</v>
      </c>
      <c r="K59" s="71">
        <f t="shared" si="1"/>
        <v>1000000</v>
      </c>
      <c r="L59" s="71">
        <f t="shared" si="2"/>
        <v>1000000</v>
      </c>
      <c r="M59" s="71">
        <v>250000</v>
      </c>
      <c r="N59" s="71">
        <v>250000</v>
      </c>
      <c r="O59" s="71">
        <v>250000</v>
      </c>
      <c r="P59" s="142">
        <v>250000</v>
      </c>
      <c r="Q59" s="5">
        <f t="shared" si="4"/>
        <v>250000</v>
      </c>
      <c r="R59" s="153">
        <v>500000</v>
      </c>
      <c r="S59" s="156">
        <v>222520</v>
      </c>
      <c r="T59" s="156">
        <f>(R59+S59)/4</f>
        <v>180630</v>
      </c>
      <c r="U59" s="4">
        <v>250000</v>
      </c>
      <c r="V59" s="4">
        <v>250000</v>
      </c>
      <c r="W59" s="4">
        <v>250000</v>
      </c>
      <c r="X59" s="4">
        <f t="shared" si="40"/>
        <v>250000</v>
      </c>
      <c r="Y59" s="4">
        <f t="shared" ref="Y59" si="43">K59-U59-V59-W59</f>
        <v>250000</v>
      </c>
    </row>
    <row r="60" spans="1:25" ht="15.95" customHeight="1" x14ac:dyDescent="0.25">
      <c r="A60" s="62"/>
      <c r="B60" s="63"/>
      <c r="C60" s="63"/>
      <c r="D60" s="66"/>
      <c r="E60" s="49" t="s">
        <v>103</v>
      </c>
      <c r="F60" s="66"/>
      <c r="G60" s="64" t="s">
        <v>132</v>
      </c>
      <c r="H60" s="59" t="s">
        <v>133</v>
      </c>
      <c r="I60" s="72">
        <f t="shared" si="10"/>
        <v>1600</v>
      </c>
      <c r="J60" s="73">
        <v>1600</v>
      </c>
      <c r="K60" s="73">
        <f t="shared" si="1"/>
        <v>1600000</v>
      </c>
      <c r="L60" s="73">
        <f t="shared" si="2"/>
        <v>1600000</v>
      </c>
      <c r="M60" s="73">
        <f>M61+M62</f>
        <v>575000</v>
      </c>
      <c r="N60" s="73">
        <f>N61+N62</f>
        <v>375000</v>
      </c>
      <c r="O60" s="73">
        <f t="shared" ref="O60:P60" si="44">O61+O62</f>
        <v>375000</v>
      </c>
      <c r="P60" s="143">
        <f t="shared" si="44"/>
        <v>275000</v>
      </c>
      <c r="Q60" s="5">
        <f t="shared" si="4"/>
        <v>400000</v>
      </c>
      <c r="R60" s="154">
        <v>799050</v>
      </c>
      <c r="S60" s="157">
        <v>273355</v>
      </c>
      <c r="T60" s="157"/>
    </row>
    <row r="61" spans="1:25" s="4" customFormat="1" ht="15.95" customHeight="1" x14ac:dyDescent="0.25">
      <c r="A61" s="65"/>
      <c r="B61" s="66"/>
      <c r="C61" s="66"/>
      <c r="D61" s="66"/>
      <c r="E61" s="66"/>
      <c r="F61" s="66" t="s">
        <v>17</v>
      </c>
      <c r="G61" s="67" t="s">
        <v>134</v>
      </c>
      <c r="H61" s="68" t="s">
        <v>135</v>
      </c>
      <c r="I61" s="69">
        <f t="shared" si="10"/>
        <v>1300</v>
      </c>
      <c r="J61" s="71">
        <v>1300</v>
      </c>
      <c r="K61" s="71">
        <f t="shared" si="1"/>
        <v>1300000</v>
      </c>
      <c r="L61" s="71">
        <f t="shared" si="2"/>
        <v>1300000</v>
      </c>
      <c r="M61" s="71">
        <v>500000</v>
      </c>
      <c r="N61" s="71">
        <v>300000</v>
      </c>
      <c r="O61" s="71">
        <v>300000</v>
      </c>
      <c r="P61" s="142">
        <v>200000</v>
      </c>
      <c r="Q61" s="5">
        <f t="shared" si="4"/>
        <v>325000</v>
      </c>
      <c r="R61" s="153">
        <v>797050</v>
      </c>
      <c r="S61" s="156">
        <v>231708</v>
      </c>
      <c r="T61" s="156">
        <f t="shared" ref="T61:T65" si="45">(R61+S61)/4</f>
        <v>257189.5</v>
      </c>
      <c r="U61" s="4">
        <v>500000</v>
      </c>
      <c r="V61" s="4">
        <v>300000</v>
      </c>
      <c r="W61" s="4">
        <v>300000</v>
      </c>
      <c r="X61" s="4">
        <f t="shared" si="40"/>
        <v>200000</v>
      </c>
      <c r="Y61" s="4">
        <f t="shared" ref="Y61:Y65" si="46">K61-U61-V61-W61</f>
        <v>200000</v>
      </c>
    </row>
    <row r="62" spans="1:25" s="4" customFormat="1" ht="15.95" customHeight="1" x14ac:dyDescent="0.25">
      <c r="A62" s="65"/>
      <c r="B62" s="66"/>
      <c r="C62" s="66"/>
      <c r="D62" s="66"/>
      <c r="E62" s="66"/>
      <c r="F62" s="66" t="s">
        <v>87</v>
      </c>
      <c r="G62" s="67" t="s">
        <v>136</v>
      </c>
      <c r="H62" s="68" t="s">
        <v>137</v>
      </c>
      <c r="I62" s="69">
        <f t="shared" si="10"/>
        <v>300</v>
      </c>
      <c r="J62" s="71">
        <v>300</v>
      </c>
      <c r="K62" s="71">
        <f t="shared" si="1"/>
        <v>300000</v>
      </c>
      <c r="L62" s="71">
        <f t="shared" si="2"/>
        <v>300000</v>
      </c>
      <c r="M62" s="71">
        <v>75000</v>
      </c>
      <c r="N62" s="71">
        <v>75000</v>
      </c>
      <c r="O62" s="71">
        <v>75000</v>
      </c>
      <c r="P62" s="142">
        <v>75000</v>
      </c>
      <c r="Q62" s="5">
        <f t="shared" si="4"/>
        <v>75000</v>
      </c>
      <c r="R62" s="153">
        <v>2000</v>
      </c>
      <c r="S62" s="156">
        <v>41647</v>
      </c>
      <c r="T62" s="156">
        <f t="shared" si="45"/>
        <v>10911.75</v>
      </c>
      <c r="U62" s="4">
        <v>75000</v>
      </c>
      <c r="V62" s="4">
        <v>75000</v>
      </c>
      <c r="W62" s="4">
        <v>75000</v>
      </c>
      <c r="X62" s="4">
        <f t="shared" si="40"/>
        <v>75000</v>
      </c>
      <c r="Y62" s="4">
        <f t="shared" si="46"/>
        <v>75000</v>
      </c>
    </row>
    <row r="63" spans="1:25" s="4" customFormat="1" ht="15.95" customHeight="1" x14ac:dyDescent="0.25">
      <c r="A63" s="65"/>
      <c r="B63" s="66"/>
      <c r="C63" s="66"/>
      <c r="D63" s="66"/>
      <c r="E63" s="49" t="s">
        <v>138</v>
      </c>
      <c r="F63" s="66"/>
      <c r="G63" s="22" t="s">
        <v>139</v>
      </c>
      <c r="H63" s="68" t="s">
        <v>140</v>
      </c>
      <c r="I63" s="69">
        <f t="shared" si="10"/>
        <v>200</v>
      </c>
      <c r="J63" s="71">
        <v>200</v>
      </c>
      <c r="K63" s="71">
        <f t="shared" si="1"/>
        <v>200000</v>
      </c>
      <c r="L63" s="71">
        <f t="shared" si="2"/>
        <v>200000</v>
      </c>
      <c r="M63" s="71">
        <v>50000</v>
      </c>
      <c r="N63" s="71">
        <v>50000</v>
      </c>
      <c r="O63" s="71">
        <v>50000</v>
      </c>
      <c r="P63" s="142">
        <v>50000</v>
      </c>
      <c r="Q63" s="5">
        <f t="shared" si="4"/>
        <v>50000</v>
      </c>
      <c r="R63" s="153">
        <v>32250</v>
      </c>
      <c r="S63" s="156">
        <v>1950</v>
      </c>
      <c r="T63" s="156">
        <f t="shared" si="45"/>
        <v>8550</v>
      </c>
      <c r="U63" s="4">
        <v>50000</v>
      </c>
      <c r="V63" s="4">
        <v>50000</v>
      </c>
      <c r="W63" s="4">
        <v>50000</v>
      </c>
      <c r="X63" s="4">
        <f t="shared" si="40"/>
        <v>50000</v>
      </c>
      <c r="Y63" s="4">
        <f t="shared" si="46"/>
        <v>50000</v>
      </c>
    </row>
    <row r="64" spans="1:25" s="4" customFormat="1" ht="15.95" customHeight="1" x14ac:dyDescent="0.25">
      <c r="A64" s="65"/>
      <c r="B64" s="66"/>
      <c r="C64" s="66"/>
      <c r="D64" s="66"/>
      <c r="E64" s="49" t="s">
        <v>75</v>
      </c>
      <c r="F64" s="66"/>
      <c r="G64" s="22" t="s">
        <v>141</v>
      </c>
      <c r="H64" s="68" t="s">
        <v>142</v>
      </c>
      <c r="I64" s="69">
        <f t="shared" si="10"/>
        <v>500</v>
      </c>
      <c r="J64" s="71">
        <v>500</v>
      </c>
      <c r="K64" s="71">
        <f t="shared" si="1"/>
        <v>500000</v>
      </c>
      <c r="L64" s="71">
        <f t="shared" si="2"/>
        <v>500000</v>
      </c>
      <c r="M64" s="71">
        <v>125000</v>
      </c>
      <c r="N64" s="71">
        <v>125000</v>
      </c>
      <c r="O64" s="71">
        <v>125000</v>
      </c>
      <c r="P64" s="142">
        <v>125000</v>
      </c>
      <c r="Q64" s="5">
        <f t="shared" si="4"/>
        <v>125000</v>
      </c>
      <c r="R64" s="153">
        <v>94050</v>
      </c>
      <c r="S64" s="156">
        <v>13032</v>
      </c>
      <c r="T64" s="156">
        <f t="shared" si="45"/>
        <v>26770.5</v>
      </c>
      <c r="U64" s="4">
        <v>125000</v>
      </c>
      <c r="V64" s="4">
        <v>125000</v>
      </c>
      <c r="W64" s="4">
        <v>125000</v>
      </c>
      <c r="X64" s="4">
        <f t="shared" si="40"/>
        <v>125000</v>
      </c>
      <c r="Y64" s="4">
        <f t="shared" si="46"/>
        <v>125000</v>
      </c>
    </row>
    <row r="65" spans="1:25" s="4" customFormat="1" ht="15.95" customHeight="1" x14ac:dyDescent="0.25">
      <c r="A65" s="65"/>
      <c r="B65" s="66"/>
      <c r="C65" s="66"/>
      <c r="D65" s="66"/>
      <c r="E65" s="49" t="s">
        <v>78</v>
      </c>
      <c r="F65" s="66"/>
      <c r="G65" s="22" t="s">
        <v>143</v>
      </c>
      <c r="H65" s="68" t="s">
        <v>144</v>
      </c>
      <c r="I65" s="69">
        <f t="shared" si="10"/>
        <v>1000</v>
      </c>
      <c r="J65" s="71">
        <v>1000</v>
      </c>
      <c r="K65" s="71">
        <f t="shared" si="1"/>
        <v>1000000</v>
      </c>
      <c r="L65" s="71">
        <f t="shared" si="2"/>
        <v>1000000</v>
      </c>
      <c r="M65" s="71">
        <v>250000</v>
      </c>
      <c r="N65" s="71">
        <v>250000</v>
      </c>
      <c r="O65" s="71">
        <v>250000</v>
      </c>
      <c r="P65" s="142">
        <v>250000</v>
      </c>
      <c r="Q65" s="5">
        <f t="shared" si="4"/>
        <v>250000</v>
      </c>
      <c r="R65" s="153">
        <v>429350</v>
      </c>
      <c r="S65" s="156">
        <v>55301</v>
      </c>
      <c r="T65" s="156">
        <f t="shared" si="45"/>
        <v>121162.75</v>
      </c>
      <c r="U65" s="4">
        <v>250000</v>
      </c>
      <c r="V65" s="4">
        <v>250000</v>
      </c>
      <c r="W65" s="4">
        <v>250000</v>
      </c>
      <c r="X65" s="4">
        <f t="shared" si="40"/>
        <v>250000</v>
      </c>
      <c r="Y65" s="4">
        <f t="shared" si="46"/>
        <v>250000</v>
      </c>
    </row>
    <row r="66" spans="1:25" ht="15.95" customHeight="1" x14ac:dyDescent="0.25">
      <c r="A66" s="62"/>
      <c r="B66" s="63"/>
      <c r="C66" s="63"/>
      <c r="D66" s="66"/>
      <c r="E66" s="49" t="s">
        <v>84</v>
      </c>
      <c r="F66" s="66"/>
      <c r="G66" s="64" t="s">
        <v>145</v>
      </c>
      <c r="H66" s="59" t="s">
        <v>146</v>
      </c>
      <c r="I66" s="72">
        <f t="shared" si="10"/>
        <v>10460</v>
      </c>
      <c r="J66" s="73">
        <v>10460</v>
      </c>
      <c r="K66" s="73">
        <f t="shared" si="1"/>
        <v>10460000</v>
      </c>
      <c r="L66" s="73">
        <f t="shared" si="2"/>
        <v>10460000</v>
      </c>
      <c r="M66" s="73">
        <f>M67+M68+M69+M70</f>
        <v>2530000</v>
      </c>
      <c r="N66" s="73">
        <f>N67+N68+N69+N70</f>
        <v>2530000</v>
      </c>
      <c r="O66" s="73">
        <f t="shared" ref="O66:P66" si="47">O67+O68+O69+O70</f>
        <v>2400000</v>
      </c>
      <c r="P66" s="143">
        <f t="shared" si="47"/>
        <v>3000000</v>
      </c>
      <c r="Q66" s="5">
        <f t="shared" si="4"/>
        <v>2615000</v>
      </c>
      <c r="R66" s="154">
        <v>7080800</v>
      </c>
      <c r="S66" s="157">
        <v>369061</v>
      </c>
      <c r="T66" s="157"/>
    </row>
    <row r="67" spans="1:25" s="4" customFormat="1" ht="15.95" customHeight="1" x14ac:dyDescent="0.25">
      <c r="A67" s="65"/>
      <c r="B67" s="66"/>
      <c r="C67" s="66"/>
      <c r="D67" s="66"/>
      <c r="E67" s="66"/>
      <c r="F67" s="66" t="s">
        <v>17</v>
      </c>
      <c r="G67" s="67" t="s">
        <v>147</v>
      </c>
      <c r="H67" s="68" t="s">
        <v>148</v>
      </c>
      <c r="I67" s="69">
        <f t="shared" si="10"/>
        <v>30</v>
      </c>
      <c r="J67" s="71">
        <v>30</v>
      </c>
      <c r="K67" s="71">
        <f t="shared" si="1"/>
        <v>30000</v>
      </c>
      <c r="L67" s="71">
        <f t="shared" si="2"/>
        <v>30000</v>
      </c>
      <c r="M67" s="71">
        <v>15000</v>
      </c>
      <c r="N67" s="71">
        <v>15000</v>
      </c>
      <c r="O67" s="71">
        <v>0</v>
      </c>
      <c r="P67" s="142">
        <v>0</v>
      </c>
      <c r="Q67" s="5">
        <f t="shared" si="4"/>
        <v>7500</v>
      </c>
      <c r="R67" s="153">
        <v>2000</v>
      </c>
      <c r="S67" s="156">
        <v>2831</v>
      </c>
      <c r="T67" s="156">
        <f t="shared" ref="T67:T70" si="48">(R67+S67)/4</f>
        <v>1207.75</v>
      </c>
      <c r="U67" s="4">
        <v>15000</v>
      </c>
      <c r="V67" s="4">
        <v>15000</v>
      </c>
      <c r="W67" s="4">
        <v>0</v>
      </c>
      <c r="X67" s="4">
        <f t="shared" si="40"/>
        <v>0</v>
      </c>
      <c r="Y67" s="4">
        <f t="shared" ref="Y67:Y70" si="49">K67-U67-V67-W67</f>
        <v>0</v>
      </c>
    </row>
    <row r="68" spans="1:25" s="4" customFormat="1" ht="15.95" customHeight="1" x14ac:dyDescent="0.25">
      <c r="A68" s="65"/>
      <c r="B68" s="66"/>
      <c r="C68" s="66"/>
      <c r="D68" s="66"/>
      <c r="E68" s="66"/>
      <c r="F68" s="66" t="s">
        <v>87</v>
      </c>
      <c r="G68" s="67" t="s">
        <v>149</v>
      </c>
      <c r="H68" s="68" t="s">
        <v>150</v>
      </c>
      <c r="I68" s="69">
        <f t="shared" si="10"/>
        <v>30</v>
      </c>
      <c r="J68" s="71">
        <v>30</v>
      </c>
      <c r="K68" s="71">
        <f t="shared" si="1"/>
        <v>30000</v>
      </c>
      <c r="L68" s="71">
        <f t="shared" si="2"/>
        <v>30000</v>
      </c>
      <c r="M68" s="71">
        <v>15000</v>
      </c>
      <c r="N68" s="71">
        <v>15000</v>
      </c>
      <c r="O68" s="71">
        <v>0</v>
      </c>
      <c r="P68" s="142">
        <v>0</v>
      </c>
      <c r="Q68" s="5">
        <f t="shared" si="4"/>
        <v>7500</v>
      </c>
      <c r="R68" s="153">
        <v>0</v>
      </c>
      <c r="S68" s="156">
        <v>6128</v>
      </c>
      <c r="T68" s="156">
        <f t="shared" si="48"/>
        <v>1532</v>
      </c>
      <c r="U68" s="4">
        <v>15000</v>
      </c>
      <c r="V68" s="4">
        <v>15000</v>
      </c>
      <c r="W68" s="4">
        <v>0</v>
      </c>
      <c r="X68" s="4">
        <f t="shared" si="40"/>
        <v>0</v>
      </c>
      <c r="Y68" s="4">
        <f t="shared" si="49"/>
        <v>0</v>
      </c>
    </row>
    <row r="69" spans="1:25" s="4" customFormat="1" ht="15.95" customHeight="1" x14ac:dyDescent="0.25">
      <c r="A69" s="65"/>
      <c r="B69" s="66"/>
      <c r="C69" s="66"/>
      <c r="D69" s="66"/>
      <c r="E69" s="66"/>
      <c r="F69" s="66" t="s">
        <v>100</v>
      </c>
      <c r="G69" s="67" t="s">
        <v>151</v>
      </c>
      <c r="H69" s="68" t="s">
        <v>152</v>
      </c>
      <c r="I69" s="69">
        <f t="shared" si="10"/>
        <v>8000</v>
      </c>
      <c r="J69" s="71">
        <v>8000</v>
      </c>
      <c r="K69" s="71">
        <f t="shared" si="1"/>
        <v>8000000</v>
      </c>
      <c r="L69" s="71">
        <f t="shared" si="2"/>
        <v>8000000</v>
      </c>
      <c r="M69" s="71">
        <v>2000000</v>
      </c>
      <c r="N69" s="71">
        <v>2000000</v>
      </c>
      <c r="O69" s="71">
        <v>2000000</v>
      </c>
      <c r="P69" s="142">
        <v>2000000</v>
      </c>
      <c r="Q69" s="5">
        <f t="shared" si="4"/>
        <v>2000000</v>
      </c>
      <c r="R69" s="153">
        <v>6610450</v>
      </c>
      <c r="S69" s="156">
        <v>25746</v>
      </c>
      <c r="T69" s="156">
        <f t="shared" si="48"/>
        <v>1659049</v>
      </c>
      <c r="U69" s="4">
        <v>2000000</v>
      </c>
      <c r="V69" s="4">
        <v>2000000</v>
      </c>
      <c r="W69" s="4">
        <v>2000000</v>
      </c>
      <c r="X69" s="4">
        <f t="shared" si="40"/>
        <v>2000000</v>
      </c>
      <c r="Y69" s="4">
        <f t="shared" si="49"/>
        <v>2000000</v>
      </c>
    </row>
    <row r="70" spans="1:25" s="4" customFormat="1" ht="15.95" customHeight="1" x14ac:dyDescent="0.25">
      <c r="A70" s="65"/>
      <c r="B70" s="66"/>
      <c r="C70" s="66"/>
      <c r="D70" s="66"/>
      <c r="E70" s="66"/>
      <c r="F70" s="66" t="s">
        <v>84</v>
      </c>
      <c r="G70" s="67" t="s">
        <v>153</v>
      </c>
      <c r="H70" s="68" t="s">
        <v>154</v>
      </c>
      <c r="I70" s="69">
        <f t="shared" si="10"/>
        <v>2400</v>
      </c>
      <c r="J70" s="71">
        <v>2400</v>
      </c>
      <c r="K70" s="71">
        <f t="shared" ref="K70:K98" si="50">J70*1000</f>
        <v>2400000</v>
      </c>
      <c r="L70" s="71">
        <f t="shared" ref="L70:L98" si="51">M70+N70+O70+P70</f>
        <v>2400000</v>
      </c>
      <c r="M70" s="71">
        <v>500000</v>
      </c>
      <c r="N70" s="71">
        <v>500000</v>
      </c>
      <c r="O70" s="71">
        <v>400000</v>
      </c>
      <c r="P70" s="142">
        <v>1000000</v>
      </c>
      <c r="Q70" s="5">
        <f t="shared" ref="Q70:Q98" si="52">K70/4</f>
        <v>600000</v>
      </c>
      <c r="R70" s="153">
        <v>468350</v>
      </c>
      <c r="S70" s="156">
        <v>334356</v>
      </c>
      <c r="T70" s="156">
        <f t="shared" si="48"/>
        <v>200676.5</v>
      </c>
      <c r="U70" s="4">
        <v>500000</v>
      </c>
      <c r="V70" s="4">
        <v>500000</v>
      </c>
      <c r="W70" s="4">
        <v>400000</v>
      </c>
      <c r="X70" s="4">
        <f t="shared" si="40"/>
        <v>1000000</v>
      </c>
      <c r="Y70" s="4">
        <f t="shared" si="49"/>
        <v>1000000</v>
      </c>
    </row>
    <row r="71" spans="1:25" s="4" customFormat="1" ht="30" customHeight="1" x14ac:dyDescent="0.25">
      <c r="A71" s="65"/>
      <c r="B71" s="66"/>
      <c r="C71" s="66"/>
      <c r="D71" s="49" t="s">
        <v>44</v>
      </c>
      <c r="E71" s="66"/>
      <c r="F71" s="66"/>
      <c r="G71" s="50" t="s">
        <v>45</v>
      </c>
      <c r="H71" s="75">
        <v>56</v>
      </c>
      <c r="I71" s="76">
        <f t="shared" ref="I71:I98" si="53">J71</f>
        <v>72378</v>
      </c>
      <c r="J71" s="77">
        <v>72378</v>
      </c>
      <c r="K71" s="77">
        <f t="shared" si="50"/>
        <v>72378000</v>
      </c>
      <c r="L71" s="77">
        <f t="shared" si="51"/>
        <v>72378000</v>
      </c>
      <c r="M71" s="77">
        <f>M72+M76</f>
        <v>19511000</v>
      </c>
      <c r="N71" s="77">
        <f>N72+N76</f>
        <v>29846000</v>
      </c>
      <c r="O71" s="77">
        <f t="shared" ref="O71:P71" si="54">O72+O76</f>
        <v>16156000</v>
      </c>
      <c r="P71" s="144">
        <f t="shared" si="54"/>
        <v>6865000</v>
      </c>
      <c r="Q71" s="5">
        <f t="shared" si="52"/>
        <v>18094500</v>
      </c>
      <c r="R71" s="5"/>
      <c r="S71" s="5"/>
      <c r="T71" s="5"/>
    </row>
    <row r="72" spans="1:25" s="4" customFormat="1" ht="30" customHeight="1" x14ac:dyDescent="0.25">
      <c r="A72" s="65"/>
      <c r="B72" s="66"/>
      <c r="C72" s="66"/>
      <c r="D72" s="66"/>
      <c r="E72" s="49" t="s">
        <v>17</v>
      </c>
      <c r="F72" s="66"/>
      <c r="G72" s="50" t="s">
        <v>155</v>
      </c>
      <c r="H72" s="78" t="s">
        <v>156</v>
      </c>
      <c r="I72" s="76">
        <f t="shared" si="53"/>
        <v>69804</v>
      </c>
      <c r="J72" s="77">
        <v>69804</v>
      </c>
      <c r="K72" s="77">
        <f t="shared" si="50"/>
        <v>69804000</v>
      </c>
      <c r="L72" s="77">
        <f t="shared" si="51"/>
        <v>69804000</v>
      </c>
      <c r="M72" s="77">
        <f>M73+M74+M75</f>
        <v>16937000</v>
      </c>
      <c r="N72" s="77">
        <f>N73+N74+N75</f>
        <v>29846000</v>
      </c>
      <c r="O72" s="77">
        <f t="shared" ref="O72:P72" si="55">O73+O74+O75</f>
        <v>16156000</v>
      </c>
      <c r="P72" s="144">
        <f t="shared" si="55"/>
        <v>6865000</v>
      </c>
      <c r="Q72" s="5">
        <f t="shared" si="52"/>
        <v>17451000</v>
      </c>
      <c r="R72" s="5"/>
      <c r="S72" s="5"/>
      <c r="T72" s="5"/>
    </row>
    <row r="73" spans="1:25" s="4" customFormat="1" ht="15.95" customHeight="1" x14ac:dyDescent="0.25">
      <c r="A73" s="65"/>
      <c r="B73" s="66"/>
      <c r="C73" s="66"/>
      <c r="D73" s="66"/>
      <c r="E73" s="66"/>
      <c r="F73" s="66" t="s">
        <v>17</v>
      </c>
      <c r="G73" s="79" t="s">
        <v>157</v>
      </c>
      <c r="H73" s="68" t="s">
        <v>158</v>
      </c>
      <c r="I73" s="69">
        <f t="shared" si="53"/>
        <v>11059</v>
      </c>
      <c r="J73" s="70">
        <v>11059</v>
      </c>
      <c r="K73" s="70">
        <f t="shared" si="50"/>
        <v>11059000</v>
      </c>
      <c r="L73" s="70">
        <f t="shared" si="51"/>
        <v>11059000</v>
      </c>
      <c r="M73" s="70">
        <v>2702000</v>
      </c>
      <c r="N73" s="70">
        <v>4928000</v>
      </c>
      <c r="O73" s="70">
        <v>2431000</v>
      </c>
      <c r="P73" s="142">
        <v>998000</v>
      </c>
      <c r="Q73" s="5">
        <f t="shared" si="52"/>
        <v>2764750</v>
      </c>
      <c r="R73" s="5"/>
      <c r="S73" s="5"/>
      <c r="T73" s="5"/>
    </row>
    <row r="74" spans="1:25" s="4" customFormat="1" ht="15.95" customHeight="1" x14ac:dyDescent="0.25">
      <c r="A74" s="65"/>
      <c r="B74" s="66"/>
      <c r="C74" s="66"/>
      <c r="D74" s="66"/>
      <c r="E74" s="66"/>
      <c r="F74" s="66" t="s">
        <v>87</v>
      </c>
      <c r="G74" s="79" t="s">
        <v>159</v>
      </c>
      <c r="H74" s="68" t="s">
        <v>160</v>
      </c>
      <c r="I74" s="69">
        <f t="shared" si="53"/>
        <v>58336</v>
      </c>
      <c r="J74" s="70">
        <v>58336</v>
      </c>
      <c r="K74" s="70">
        <f t="shared" si="50"/>
        <v>58336000</v>
      </c>
      <c r="L74" s="70">
        <f t="shared" si="51"/>
        <v>58336000</v>
      </c>
      <c r="M74" s="70">
        <v>14133000</v>
      </c>
      <c r="N74" s="70">
        <v>24816000</v>
      </c>
      <c r="O74" s="70">
        <v>13623000</v>
      </c>
      <c r="P74" s="142">
        <v>5764000</v>
      </c>
      <c r="Q74" s="5">
        <f t="shared" si="52"/>
        <v>14584000</v>
      </c>
      <c r="R74" s="5"/>
      <c r="S74" s="5"/>
      <c r="T74" s="5"/>
    </row>
    <row r="75" spans="1:25" s="4" customFormat="1" ht="15.95" customHeight="1" x14ac:dyDescent="0.25">
      <c r="A75" s="65"/>
      <c r="B75" s="66"/>
      <c r="C75" s="66"/>
      <c r="D75" s="66"/>
      <c r="E75" s="66"/>
      <c r="F75" s="66" t="s">
        <v>62</v>
      </c>
      <c r="G75" s="79" t="s">
        <v>161</v>
      </c>
      <c r="H75" s="68" t="s">
        <v>162</v>
      </c>
      <c r="I75" s="69">
        <f t="shared" si="53"/>
        <v>409</v>
      </c>
      <c r="J75" s="70">
        <v>409</v>
      </c>
      <c r="K75" s="70">
        <f t="shared" si="50"/>
        <v>409000</v>
      </c>
      <c r="L75" s="70">
        <f t="shared" si="51"/>
        <v>409000</v>
      </c>
      <c r="M75" s="70">
        <v>102000</v>
      </c>
      <c r="N75" s="70">
        <v>102000</v>
      </c>
      <c r="O75" s="70">
        <v>102000</v>
      </c>
      <c r="P75" s="142">
        <v>103000</v>
      </c>
      <c r="Q75" s="5">
        <f t="shared" si="52"/>
        <v>102250</v>
      </c>
      <c r="R75" s="5"/>
      <c r="S75" s="5"/>
      <c r="T75" s="5"/>
    </row>
    <row r="76" spans="1:25" s="4" customFormat="1" ht="15.95" customHeight="1" x14ac:dyDescent="0.25">
      <c r="A76" s="65"/>
      <c r="B76" s="66"/>
      <c r="C76" s="66"/>
      <c r="D76" s="66"/>
      <c r="E76" s="49" t="s">
        <v>87</v>
      </c>
      <c r="F76" s="66"/>
      <c r="G76" s="50" t="s">
        <v>163</v>
      </c>
      <c r="H76" s="78" t="s">
        <v>164</v>
      </c>
      <c r="I76" s="76">
        <f t="shared" si="53"/>
        <v>2574</v>
      </c>
      <c r="J76" s="77">
        <v>2574</v>
      </c>
      <c r="K76" s="77">
        <f t="shared" si="50"/>
        <v>2574000</v>
      </c>
      <c r="L76" s="77">
        <f t="shared" si="51"/>
        <v>2574000</v>
      </c>
      <c r="M76" s="77">
        <f>M77+M78+M79</f>
        <v>2574000</v>
      </c>
      <c r="N76" s="77">
        <f>N77+N78+N79</f>
        <v>0</v>
      </c>
      <c r="O76" s="77">
        <f t="shared" ref="O76:P76" si="56">O77+O78+O79</f>
        <v>0</v>
      </c>
      <c r="P76" s="144">
        <f t="shared" si="56"/>
        <v>0</v>
      </c>
      <c r="Q76" s="5">
        <f t="shared" si="52"/>
        <v>643500</v>
      </c>
      <c r="R76" s="5"/>
      <c r="S76" s="5"/>
      <c r="T76" s="5"/>
    </row>
    <row r="77" spans="1:25" s="4" customFormat="1" ht="15.95" customHeight="1" x14ac:dyDescent="0.25">
      <c r="A77" s="65"/>
      <c r="B77" s="66"/>
      <c r="C77" s="66"/>
      <c r="D77" s="66"/>
      <c r="E77" s="66"/>
      <c r="F77" s="66" t="s">
        <v>17</v>
      </c>
      <c r="G77" s="79" t="s">
        <v>157</v>
      </c>
      <c r="H77" s="68" t="s">
        <v>165</v>
      </c>
      <c r="I77" s="69">
        <f t="shared" si="53"/>
        <v>331</v>
      </c>
      <c r="J77" s="70">
        <v>331</v>
      </c>
      <c r="K77" s="70">
        <f t="shared" si="50"/>
        <v>331000</v>
      </c>
      <c r="L77" s="70">
        <f t="shared" si="51"/>
        <v>331000</v>
      </c>
      <c r="M77" s="70">
        <v>331000</v>
      </c>
      <c r="N77" s="70">
        <v>0</v>
      </c>
      <c r="O77" s="70">
        <v>0</v>
      </c>
      <c r="P77" s="142">
        <v>0</v>
      </c>
      <c r="Q77" s="5">
        <f t="shared" si="52"/>
        <v>82750</v>
      </c>
      <c r="R77" s="5"/>
      <c r="S77" s="5"/>
      <c r="T77" s="5"/>
    </row>
    <row r="78" spans="1:25" s="4" customFormat="1" ht="15.95" customHeight="1" x14ac:dyDescent="0.25">
      <c r="A78" s="65"/>
      <c r="B78" s="66"/>
      <c r="C78" s="66"/>
      <c r="D78" s="66"/>
      <c r="E78" s="66"/>
      <c r="F78" s="66" t="s">
        <v>87</v>
      </c>
      <c r="G78" s="79" t="s">
        <v>159</v>
      </c>
      <c r="H78" s="68" t="s">
        <v>166</v>
      </c>
      <c r="I78" s="69">
        <f t="shared" si="53"/>
        <v>1895</v>
      </c>
      <c r="J78" s="70">
        <v>1895</v>
      </c>
      <c r="K78" s="70">
        <f t="shared" si="50"/>
        <v>1895000</v>
      </c>
      <c r="L78" s="70">
        <f t="shared" si="51"/>
        <v>1895000</v>
      </c>
      <c r="M78" s="70">
        <v>1895000</v>
      </c>
      <c r="N78" s="70">
        <v>0</v>
      </c>
      <c r="O78" s="70">
        <v>0</v>
      </c>
      <c r="P78" s="142">
        <v>0</v>
      </c>
      <c r="Q78" s="5">
        <f t="shared" si="52"/>
        <v>473750</v>
      </c>
      <c r="R78" s="5"/>
      <c r="S78" s="5"/>
      <c r="T78" s="5"/>
    </row>
    <row r="79" spans="1:25" s="4" customFormat="1" ht="15.95" customHeight="1" x14ac:dyDescent="0.25">
      <c r="A79" s="65"/>
      <c r="B79" s="66"/>
      <c r="C79" s="66"/>
      <c r="D79" s="66"/>
      <c r="E79" s="66"/>
      <c r="F79" s="66" t="s">
        <v>62</v>
      </c>
      <c r="G79" s="79" t="s">
        <v>161</v>
      </c>
      <c r="H79" s="68" t="s">
        <v>167</v>
      </c>
      <c r="I79" s="69">
        <f t="shared" si="53"/>
        <v>348</v>
      </c>
      <c r="J79" s="70">
        <v>348</v>
      </c>
      <c r="K79" s="70">
        <f t="shared" si="50"/>
        <v>348000</v>
      </c>
      <c r="L79" s="70">
        <f t="shared" si="51"/>
        <v>348000</v>
      </c>
      <c r="M79" s="70">
        <v>348000</v>
      </c>
      <c r="N79" s="70">
        <v>0</v>
      </c>
      <c r="O79" s="70">
        <v>0</v>
      </c>
      <c r="P79" s="142">
        <v>0</v>
      </c>
      <c r="Q79" s="5">
        <f t="shared" si="52"/>
        <v>87000</v>
      </c>
      <c r="R79" s="5"/>
      <c r="S79" s="5"/>
      <c r="T79" s="5"/>
    </row>
    <row r="80" spans="1:25" ht="15.95" customHeight="1" x14ac:dyDescent="0.25">
      <c r="A80" s="62"/>
      <c r="B80" s="63"/>
      <c r="C80" s="63"/>
      <c r="D80" s="49" t="s">
        <v>47</v>
      </c>
      <c r="E80" s="66"/>
      <c r="F80" s="66"/>
      <c r="G80" s="64" t="s">
        <v>48</v>
      </c>
      <c r="H80" s="59" t="s">
        <v>47</v>
      </c>
      <c r="I80" s="72">
        <f t="shared" si="53"/>
        <v>35896</v>
      </c>
      <c r="J80" s="73">
        <v>35896</v>
      </c>
      <c r="K80" s="73">
        <f t="shared" si="50"/>
        <v>35896000</v>
      </c>
      <c r="L80" s="73">
        <f t="shared" si="51"/>
        <v>35896000</v>
      </c>
      <c r="M80" s="73">
        <f>M81</f>
        <v>35896000</v>
      </c>
      <c r="N80" s="73">
        <f>N81</f>
        <v>0</v>
      </c>
      <c r="O80" s="73">
        <f t="shared" ref="O80:P80" si="57">O81</f>
        <v>0</v>
      </c>
      <c r="P80" s="143">
        <f t="shared" si="57"/>
        <v>0</v>
      </c>
      <c r="Q80" s="5">
        <f t="shared" si="52"/>
        <v>8974000</v>
      </c>
      <c r="R80" s="5"/>
      <c r="S80" s="5"/>
      <c r="T80" s="5"/>
    </row>
    <row r="81" spans="1:20" ht="15.95" customHeight="1" x14ac:dyDescent="0.25">
      <c r="A81" s="62"/>
      <c r="B81" s="63"/>
      <c r="C81" s="63"/>
      <c r="D81" s="49" t="s">
        <v>50</v>
      </c>
      <c r="E81" s="66"/>
      <c r="F81" s="66"/>
      <c r="G81" s="50" t="s">
        <v>51</v>
      </c>
      <c r="H81" s="59" t="s">
        <v>50</v>
      </c>
      <c r="I81" s="72">
        <f t="shared" si="53"/>
        <v>35896</v>
      </c>
      <c r="J81" s="73">
        <v>35896</v>
      </c>
      <c r="K81" s="73">
        <f t="shared" si="50"/>
        <v>35896000</v>
      </c>
      <c r="L81" s="73">
        <f t="shared" si="51"/>
        <v>35896000</v>
      </c>
      <c r="M81" s="73">
        <f>M82+M87</f>
        <v>35896000</v>
      </c>
      <c r="N81" s="73">
        <f>N82+N87</f>
        <v>0</v>
      </c>
      <c r="O81" s="73">
        <f t="shared" ref="O81:P81" si="58">O82+O87</f>
        <v>0</v>
      </c>
      <c r="P81" s="143">
        <f t="shared" si="58"/>
        <v>0</v>
      </c>
      <c r="Q81" s="5">
        <f t="shared" si="52"/>
        <v>8974000</v>
      </c>
      <c r="R81" s="5"/>
      <c r="S81" s="5"/>
      <c r="T81" s="5"/>
    </row>
    <row r="82" spans="1:20" ht="15.95" customHeight="1" x14ac:dyDescent="0.25">
      <c r="A82" s="62"/>
      <c r="B82" s="63"/>
      <c r="C82" s="63"/>
      <c r="D82" s="66"/>
      <c r="E82" s="49" t="s">
        <v>17</v>
      </c>
      <c r="F82" s="66"/>
      <c r="G82" s="64" t="s">
        <v>168</v>
      </c>
      <c r="H82" s="59" t="s">
        <v>169</v>
      </c>
      <c r="I82" s="72">
        <f t="shared" si="53"/>
        <v>31526</v>
      </c>
      <c r="J82" s="73">
        <v>31526</v>
      </c>
      <c r="K82" s="73">
        <f t="shared" si="50"/>
        <v>31526000</v>
      </c>
      <c r="L82" s="73">
        <f t="shared" si="51"/>
        <v>31526000</v>
      </c>
      <c r="M82" s="73">
        <f>M83+M84+M85+M86</f>
        <v>31526000</v>
      </c>
      <c r="N82" s="73">
        <f>N83+N84+N85+N86</f>
        <v>0</v>
      </c>
      <c r="O82" s="73">
        <f t="shared" ref="O82:P82" si="59">O83+O84+O85+O86</f>
        <v>0</v>
      </c>
      <c r="P82" s="143">
        <f t="shared" si="59"/>
        <v>0</v>
      </c>
      <c r="Q82" s="5">
        <f t="shared" si="52"/>
        <v>7881500</v>
      </c>
      <c r="R82" s="5"/>
      <c r="S82" s="5"/>
      <c r="T82" s="5"/>
    </row>
    <row r="83" spans="1:20" s="4" customFormat="1" ht="15.95" customHeight="1" x14ac:dyDescent="0.25">
      <c r="A83" s="65"/>
      <c r="B83" s="66"/>
      <c r="C83" s="66"/>
      <c r="D83" s="66"/>
      <c r="E83" s="66"/>
      <c r="F83" s="66" t="s">
        <v>17</v>
      </c>
      <c r="G83" s="67" t="s">
        <v>170</v>
      </c>
      <c r="H83" s="68" t="s">
        <v>171</v>
      </c>
      <c r="I83" s="69">
        <f t="shared" si="53"/>
        <v>27954</v>
      </c>
      <c r="J83" s="71">
        <v>27954</v>
      </c>
      <c r="K83" s="71">
        <f t="shared" si="50"/>
        <v>27954000</v>
      </c>
      <c r="L83" s="71">
        <f t="shared" si="51"/>
        <v>27954000</v>
      </c>
      <c r="M83" s="71">
        <v>27954000</v>
      </c>
      <c r="N83" s="71"/>
      <c r="O83" s="71"/>
      <c r="P83" s="142"/>
      <c r="Q83" s="5">
        <f t="shared" si="52"/>
        <v>6988500</v>
      </c>
      <c r="R83" s="5"/>
      <c r="S83" s="5"/>
      <c r="T83" s="5"/>
    </row>
    <row r="84" spans="1:20" s="4" customFormat="1" ht="15.95" customHeight="1" x14ac:dyDescent="0.25">
      <c r="A84" s="65"/>
      <c r="B84" s="66"/>
      <c r="C84" s="66"/>
      <c r="D84" s="66"/>
      <c r="E84" s="66"/>
      <c r="F84" s="66" t="s">
        <v>87</v>
      </c>
      <c r="G84" s="67" t="s">
        <v>172</v>
      </c>
      <c r="H84" s="68" t="s">
        <v>173</v>
      </c>
      <c r="I84" s="69">
        <f t="shared" si="53"/>
        <v>2456</v>
      </c>
      <c r="J84" s="71">
        <v>2456</v>
      </c>
      <c r="K84" s="71">
        <f t="shared" si="50"/>
        <v>2456000</v>
      </c>
      <c r="L84" s="71">
        <f t="shared" si="51"/>
        <v>2456000</v>
      </c>
      <c r="M84" s="71">
        <v>2456000</v>
      </c>
      <c r="N84" s="71"/>
      <c r="O84" s="71"/>
      <c r="P84" s="142"/>
      <c r="Q84" s="5">
        <f t="shared" si="52"/>
        <v>614000</v>
      </c>
      <c r="R84" s="5"/>
      <c r="S84" s="5"/>
      <c r="T84" s="5"/>
    </row>
    <row r="85" spans="1:20" s="4" customFormat="1" ht="15.95" customHeight="1" x14ac:dyDescent="0.25">
      <c r="A85" s="65"/>
      <c r="B85" s="66"/>
      <c r="C85" s="66"/>
      <c r="D85" s="66"/>
      <c r="E85" s="66"/>
      <c r="F85" s="66" t="s">
        <v>62</v>
      </c>
      <c r="G85" s="67" t="s">
        <v>174</v>
      </c>
      <c r="H85" s="68" t="s">
        <v>175</v>
      </c>
      <c r="I85" s="69">
        <f t="shared" si="53"/>
        <v>1106</v>
      </c>
      <c r="J85" s="71">
        <v>1106</v>
      </c>
      <c r="K85" s="71">
        <f t="shared" si="50"/>
        <v>1106000</v>
      </c>
      <c r="L85" s="71">
        <f t="shared" si="51"/>
        <v>1106000</v>
      </c>
      <c r="M85" s="71">
        <v>1106000</v>
      </c>
      <c r="N85" s="71"/>
      <c r="O85" s="71"/>
      <c r="P85" s="142"/>
      <c r="Q85" s="5">
        <f t="shared" si="52"/>
        <v>276500</v>
      </c>
      <c r="R85" s="5"/>
      <c r="S85" s="5"/>
      <c r="T85" s="5"/>
    </row>
    <row r="86" spans="1:20" s="4" customFormat="1" ht="15.95" customHeight="1" x14ac:dyDescent="0.25">
      <c r="A86" s="80"/>
      <c r="B86" s="81"/>
      <c r="C86" s="81"/>
      <c r="D86" s="81"/>
      <c r="E86" s="81"/>
      <c r="F86" s="81" t="s">
        <v>84</v>
      </c>
      <c r="G86" s="82" t="s">
        <v>176</v>
      </c>
      <c r="H86" s="83" t="s">
        <v>177</v>
      </c>
      <c r="I86" s="84">
        <f t="shared" si="53"/>
        <v>10</v>
      </c>
      <c r="J86" s="85">
        <v>10</v>
      </c>
      <c r="K86" s="85">
        <f t="shared" si="50"/>
        <v>10000</v>
      </c>
      <c r="L86" s="85">
        <f t="shared" si="51"/>
        <v>10000</v>
      </c>
      <c r="M86" s="85">
        <v>10000</v>
      </c>
      <c r="N86" s="85"/>
      <c r="O86" s="85"/>
      <c r="P86" s="145"/>
      <c r="Q86" s="5">
        <f t="shared" si="52"/>
        <v>2500</v>
      </c>
      <c r="R86" s="5"/>
      <c r="S86" s="5"/>
      <c r="T86" s="5"/>
    </row>
    <row r="87" spans="1:20" s="4" customFormat="1" ht="15.95" customHeight="1" thickBot="1" x14ac:dyDescent="0.3">
      <c r="A87" s="86"/>
      <c r="B87" s="87"/>
      <c r="C87" s="87"/>
      <c r="D87" s="88" t="s">
        <v>50</v>
      </c>
      <c r="E87" s="89" t="s">
        <v>62</v>
      </c>
      <c r="F87" s="87"/>
      <c r="G87" s="90" t="s">
        <v>178</v>
      </c>
      <c r="H87" s="91">
        <v>71.03</v>
      </c>
      <c r="I87" s="92">
        <f t="shared" si="53"/>
        <v>4370</v>
      </c>
      <c r="J87" s="93">
        <v>4370</v>
      </c>
      <c r="K87" s="93">
        <f t="shared" si="50"/>
        <v>4370000</v>
      </c>
      <c r="L87" s="93">
        <f t="shared" si="51"/>
        <v>4370000</v>
      </c>
      <c r="M87" s="93">
        <v>4370000</v>
      </c>
      <c r="N87" s="93"/>
      <c r="O87" s="93"/>
      <c r="P87" s="146"/>
      <c r="Q87" s="5">
        <f t="shared" si="52"/>
        <v>1092500</v>
      </c>
      <c r="R87" s="5"/>
      <c r="S87" s="5"/>
      <c r="T87" s="5"/>
    </row>
    <row r="88" spans="1:20" s="4" customFormat="1" ht="15.95" customHeight="1" x14ac:dyDescent="0.25">
      <c r="A88" s="94"/>
      <c r="B88" s="44" t="s">
        <v>17</v>
      </c>
      <c r="C88" s="95"/>
      <c r="D88" s="95"/>
      <c r="E88" s="95"/>
      <c r="F88" s="95"/>
      <c r="G88" s="96" t="s">
        <v>179</v>
      </c>
      <c r="H88" s="97" t="s">
        <v>34</v>
      </c>
      <c r="I88" s="98">
        <f t="shared" si="53"/>
        <v>345831</v>
      </c>
      <c r="J88" s="99">
        <v>345831</v>
      </c>
      <c r="K88" s="99">
        <f t="shared" si="50"/>
        <v>345831000</v>
      </c>
      <c r="L88" s="99">
        <f t="shared" si="51"/>
        <v>345831000</v>
      </c>
      <c r="M88" s="99">
        <f>M27</f>
        <v>116726000</v>
      </c>
      <c r="N88" s="99">
        <f>N27</f>
        <v>89439000</v>
      </c>
      <c r="O88" s="99">
        <f t="shared" ref="O88:P88" si="60">O27</f>
        <v>75588000</v>
      </c>
      <c r="P88" s="147">
        <f t="shared" si="60"/>
        <v>64078000</v>
      </c>
      <c r="Q88" s="5">
        <f t="shared" si="52"/>
        <v>86457750</v>
      </c>
      <c r="R88" s="5"/>
      <c r="S88" s="5"/>
      <c r="T88" s="5"/>
    </row>
    <row r="89" spans="1:20" s="4" customFormat="1" ht="15.95" customHeight="1" thickBot="1" x14ac:dyDescent="0.3">
      <c r="A89" s="86"/>
      <c r="B89" s="87"/>
      <c r="C89" s="88" t="s">
        <v>62</v>
      </c>
      <c r="D89" s="87"/>
      <c r="E89" s="87"/>
      <c r="F89" s="87"/>
      <c r="G89" s="90" t="s">
        <v>180</v>
      </c>
      <c r="H89" s="100" t="s">
        <v>181</v>
      </c>
      <c r="I89" s="101">
        <f t="shared" si="53"/>
        <v>345831</v>
      </c>
      <c r="J89" s="102">
        <v>345831</v>
      </c>
      <c r="K89" s="102">
        <f t="shared" si="50"/>
        <v>345831000</v>
      </c>
      <c r="L89" s="102">
        <f t="shared" si="51"/>
        <v>345831000</v>
      </c>
      <c r="M89" s="102">
        <f>M88</f>
        <v>116726000</v>
      </c>
      <c r="N89" s="102">
        <f>N88</f>
        <v>89439000</v>
      </c>
      <c r="O89" s="102">
        <f t="shared" ref="O89:P89" si="61">O88</f>
        <v>75588000</v>
      </c>
      <c r="P89" s="148">
        <f t="shared" si="61"/>
        <v>64078000</v>
      </c>
      <c r="Q89" s="5">
        <f t="shared" si="52"/>
        <v>86457750</v>
      </c>
      <c r="R89" s="5"/>
      <c r="S89" s="5"/>
      <c r="T89" s="5"/>
    </row>
    <row r="90" spans="1:20" s="4" customFormat="1" ht="15.95" customHeight="1" x14ac:dyDescent="0.25">
      <c r="A90" s="94"/>
      <c r="B90" s="95"/>
      <c r="C90" s="44"/>
      <c r="D90" s="95"/>
      <c r="E90" s="95"/>
      <c r="F90" s="95"/>
      <c r="G90" s="96" t="s">
        <v>182</v>
      </c>
      <c r="H90" s="97"/>
      <c r="I90" s="103">
        <f t="shared" si="53"/>
        <v>25614</v>
      </c>
      <c r="J90" s="104">
        <v>25614</v>
      </c>
      <c r="K90" s="104">
        <f t="shared" si="50"/>
        <v>25614000</v>
      </c>
      <c r="L90" s="104">
        <f t="shared" si="51"/>
        <v>25614000</v>
      </c>
      <c r="M90" s="104">
        <f t="shared" ref="M90:N95" si="62">M91</f>
        <v>25614000</v>
      </c>
      <c r="N90" s="104">
        <f t="shared" si="62"/>
        <v>0</v>
      </c>
      <c r="O90" s="104">
        <f t="shared" ref="O90:P95" si="63">O91</f>
        <v>0</v>
      </c>
      <c r="P90" s="149">
        <f t="shared" si="63"/>
        <v>0</v>
      </c>
      <c r="Q90" s="5">
        <f t="shared" si="52"/>
        <v>6403500</v>
      </c>
      <c r="R90" s="5"/>
      <c r="S90" s="5"/>
      <c r="T90" s="5"/>
    </row>
    <row r="91" spans="1:20" s="4" customFormat="1" ht="15.95" customHeight="1" x14ac:dyDescent="0.25">
      <c r="A91" s="105" t="s">
        <v>183</v>
      </c>
      <c r="B91" s="66"/>
      <c r="C91" s="49"/>
      <c r="D91" s="66"/>
      <c r="E91" s="66"/>
      <c r="F91" s="66"/>
      <c r="G91" s="50" t="s">
        <v>36</v>
      </c>
      <c r="H91" s="128" t="s">
        <v>187</v>
      </c>
      <c r="I91" s="76">
        <f t="shared" si="53"/>
        <v>25614</v>
      </c>
      <c r="J91" s="77">
        <v>25614</v>
      </c>
      <c r="K91" s="77">
        <f t="shared" si="50"/>
        <v>25614000</v>
      </c>
      <c r="L91" s="77">
        <f t="shared" si="51"/>
        <v>25614000</v>
      </c>
      <c r="M91" s="77">
        <f t="shared" si="62"/>
        <v>25614000</v>
      </c>
      <c r="N91" s="77">
        <f t="shared" si="62"/>
        <v>0</v>
      </c>
      <c r="O91" s="77">
        <f t="shared" si="63"/>
        <v>0</v>
      </c>
      <c r="P91" s="144">
        <f t="shared" si="63"/>
        <v>0</v>
      </c>
      <c r="Q91" s="5">
        <f t="shared" si="52"/>
        <v>6403500</v>
      </c>
      <c r="R91" s="5"/>
      <c r="S91" s="5"/>
      <c r="T91" s="5"/>
    </row>
    <row r="92" spans="1:20" s="4" customFormat="1" ht="30" customHeight="1" x14ac:dyDescent="0.25">
      <c r="A92" s="105"/>
      <c r="B92" s="66"/>
      <c r="C92" s="49"/>
      <c r="D92" s="49" t="s">
        <v>44</v>
      </c>
      <c r="E92" s="49"/>
      <c r="F92" s="66"/>
      <c r="G92" s="50" t="s">
        <v>45</v>
      </c>
      <c r="H92" s="128" t="s">
        <v>44</v>
      </c>
      <c r="I92" s="76">
        <f t="shared" si="53"/>
        <v>25614</v>
      </c>
      <c r="J92" s="77">
        <v>25614</v>
      </c>
      <c r="K92" s="77">
        <f t="shared" si="50"/>
        <v>25614000</v>
      </c>
      <c r="L92" s="77">
        <f t="shared" si="51"/>
        <v>25614000</v>
      </c>
      <c r="M92" s="77">
        <f t="shared" si="62"/>
        <v>25614000</v>
      </c>
      <c r="N92" s="77">
        <f t="shared" si="62"/>
        <v>0</v>
      </c>
      <c r="O92" s="77">
        <f t="shared" si="63"/>
        <v>0</v>
      </c>
      <c r="P92" s="144">
        <f t="shared" si="63"/>
        <v>0</v>
      </c>
      <c r="Q92" s="5">
        <f t="shared" si="52"/>
        <v>6403500</v>
      </c>
      <c r="R92" s="5"/>
      <c r="S92" s="5"/>
      <c r="T92" s="5"/>
    </row>
    <row r="93" spans="1:20" s="4" customFormat="1" ht="31.5" customHeight="1" x14ac:dyDescent="0.25">
      <c r="A93" s="106">
        <v>8008</v>
      </c>
      <c r="B93" s="107" t="s">
        <v>17</v>
      </c>
      <c r="C93" s="107">
        <v>10</v>
      </c>
      <c r="D93" s="49"/>
      <c r="E93" s="49"/>
      <c r="F93" s="66"/>
      <c r="G93" s="50" t="s">
        <v>184</v>
      </c>
      <c r="H93" s="128" t="s">
        <v>188</v>
      </c>
      <c r="I93" s="76">
        <f t="shared" si="53"/>
        <v>25614</v>
      </c>
      <c r="J93" s="77">
        <v>25614</v>
      </c>
      <c r="K93" s="77">
        <f t="shared" si="50"/>
        <v>25614000</v>
      </c>
      <c r="L93" s="77">
        <f t="shared" si="51"/>
        <v>25614000</v>
      </c>
      <c r="M93" s="77">
        <f t="shared" si="62"/>
        <v>25614000</v>
      </c>
      <c r="N93" s="77">
        <f t="shared" si="62"/>
        <v>0</v>
      </c>
      <c r="O93" s="77">
        <f t="shared" si="63"/>
        <v>0</v>
      </c>
      <c r="P93" s="144">
        <f t="shared" si="63"/>
        <v>0</v>
      </c>
      <c r="Q93" s="5">
        <f t="shared" si="52"/>
        <v>6403500</v>
      </c>
      <c r="R93" s="5"/>
      <c r="S93" s="5"/>
      <c r="T93" s="5"/>
    </row>
    <row r="94" spans="1:20" s="4" customFormat="1" ht="15.95" customHeight="1" x14ac:dyDescent="0.25">
      <c r="A94" s="65"/>
      <c r="B94" s="66"/>
      <c r="C94" s="49"/>
      <c r="D94" s="49" t="s">
        <v>17</v>
      </c>
      <c r="E94" s="49"/>
      <c r="F94" s="66"/>
      <c r="G94" s="50" t="s">
        <v>36</v>
      </c>
      <c r="H94" s="128" t="s">
        <v>17</v>
      </c>
      <c r="I94" s="76">
        <f t="shared" si="53"/>
        <v>25614</v>
      </c>
      <c r="J94" s="77">
        <v>25614</v>
      </c>
      <c r="K94" s="77">
        <f t="shared" si="50"/>
        <v>25614000</v>
      </c>
      <c r="L94" s="77">
        <f t="shared" si="51"/>
        <v>25614000</v>
      </c>
      <c r="M94" s="77">
        <f t="shared" si="62"/>
        <v>25614000</v>
      </c>
      <c r="N94" s="77">
        <f t="shared" si="62"/>
        <v>0</v>
      </c>
      <c r="O94" s="77">
        <f t="shared" si="63"/>
        <v>0</v>
      </c>
      <c r="P94" s="144">
        <f t="shared" si="63"/>
        <v>0</v>
      </c>
      <c r="Q94" s="5">
        <f t="shared" si="52"/>
        <v>6403500</v>
      </c>
      <c r="R94" s="5"/>
      <c r="S94" s="5"/>
      <c r="T94" s="5"/>
    </row>
    <row r="95" spans="1:20" s="4" customFormat="1" ht="30" customHeight="1" x14ac:dyDescent="0.25">
      <c r="A95" s="65"/>
      <c r="B95" s="66"/>
      <c r="C95" s="49"/>
      <c r="D95" s="49" t="s">
        <v>44</v>
      </c>
      <c r="E95" s="49"/>
      <c r="F95" s="66"/>
      <c r="G95" s="50" t="s">
        <v>45</v>
      </c>
      <c r="H95" s="128" t="s">
        <v>44</v>
      </c>
      <c r="I95" s="76">
        <f t="shared" si="53"/>
        <v>25614</v>
      </c>
      <c r="J95" s="77">
        <v>25614</v>
      </c>
      <c r="K95" s="77">
        <f t="shared" si="50"/>
        <v>25614000</v>
      </c>
      <c r="L95" s="77">
        <f t="shared" si="51"/>
        <v>25614000</v>
      </c>
      <c r="M95" s="77">
        <f t="shared" si="62"/>
        <v>25614000</v>
      </c>
      <c r="N95" s="77">
        <f t="shared" si="62"/>
        <v>0</v>
      </c>
      <c r="O95" s="77">
        <f t="shared" si="63"/>
        <v>0</v>
      </c>
      <c r="P95" s="144">
        <f t="shared" si="63"/>
        <v>0</v>
      </c>
      <c r="Q95" s="5">
        <f t="shared" si="52"/>
        <v>6403500</v>
      </c>
      <c r="R95" s="5"/>
      <c r="S95" s="5"/>
      <c r="T95" s="5"/>
    </row>
    <row r="96" spans="1:20" s="4" customFormat="1" ht="15.95" customHeight="1" x14ac:dyDescent="0.25">
      <c r="A96" s="65"/>
      <c r="B96" s="66"/>
      <c r="C96" s="49"/>
      <c r="D96" s="49"/>
      <c r="E96" s="49" t="s">
        <v>31</v>
      </c>
      <c r="F96" s="66"/>
      <c r="G96" s="50" t="s">
        <v>185</v>
      </c>
      <c r="H96" s="128" t="s">
        <v>31</v>
      </c>
      <c r="I96" s="76">
        <f t="shared" si="53"/>
        <v>25614</v>
      </c>
      <c r="J96" s="77">
        <v>25614</v>
      </c>
      <c r="K96" s="77">
        <f t="shared" si="50"/>
        <v>25614000</v>
      </c>
      <c r="L96" s="77">
        <f t="shared" si="51"/>
        <v>25614000</v>
      </c>
      <c r="M96" s="77">
        <f>M97+M98</f>
        <v>25614000</v>
      </c>
      <c r="N96" s="77">
        <f>N97+N98</f>
        <v>0</v>
      </c>
      <c r="O96" s="77">
        <f t="shared" ref="O96:P96" si="64">O97+O98</f>
        <v>0</v>
      </c>
      <c r="P96" s="144">
        <f t="shared" si="64"/>
        <v>0</v>
      </c>
      <c r="Q96" s="5">
        <f t="shared" si="52"/>
        <v>6403500</v>
      </c>
      <c r="R96" s="5"/>
      <c r="S96" s="5"/>
      <c r="T96" s="5"/>
    </row>
    <row r="97" spans="1:20" s="4" customFormat="1" ht="15.95" customHeight="1" x14ac:dyDescent="0.25">
      <c r="A97" s="65"/>
      <c r="B97" s="66"/>
      <c r="C97" s="49"/>
      <c r="D97" s="49"/>
      <c r="E97" s="49"/>
      <c r="F97" s="66" t="s">
        <v>17</v>
      </c>
      <c r="G97" s="79" t="s">
        <v>157</v>
      </c>
      <c r="H97" s="129" t="s">
        <v>17</v>
      </c>
      <c r="I97" s="69">
        <f t="shared" si="53"/>
        <v>3842</v>
      </c>
      <c r="J97" s="70">
        <v>3842</v>
      </c>
      <c r="K97" s="70">
        <f t="shared" si="50"/>
        <v>3842000</v>
      </c>
      <c r="L97" s="70">
        <f t="shared" si="51"/>
        <v>3842000</v>
      </c>
      <c r="M97" s="70">
        <v>3842000</v>
      </c>
      <c r="N97" s="70">
        <v>0</v>
      </c>
      <c r="O97" s="70">
        <v>0</v>
      </c>
      <c r="P97" s="142">
        <v>0</v>
      </c>
      <c r="Q97" s="5">
        <f t="shared" si="52"/>
        <v>960500</v>
      </c>
      <c r="R97" s="5"/>
      <c r="S97" s="5"/>
      <c r="T97" s="5"/>
    </row>
    <row r="98" spans="1:20" s="4" customFormat="1" ht="15.95" customHeight="1" thickBot="1" x14ac:dyDescent="0.3">
      <c r="A98" s="86"/>
      <c r="B98" s="87"/>
      <c r="C98" s="88"/>
      <c r="D98" s="87"/>
      <c r="E98" s="87"/>
      <c r="F98" s="87" t="s">
        <v>87</v>
      </c>
      <c r="G98" s="108" t="s">
        <v>159</v>
      </c>
      <c r="H98" s="130" t="s">
        <v>87</v>
      </c>
      <c r="I98" s="109">
        <f t="shared" si="53"/>
        <v>21772</v>
      </c>
      <c r="J98" s="110">
        <v>21772</v>
      </c>
      <c r="K98" s="110">
        <f t="shared" si="50"/>
        <v>21772000</v>
      </c>
      <c r="L98" s="110">
        <f t="shared" si="51"/>
        <v>21772000</v>
      </c>
      <c r="M98" s="110">
        <v>21772000</v>
      </c>
      <c r="N98" s="110">
        <v>0</v>
      </c>
      <c r="O98" s="110">
        <v>0</v>
      </c>
      <c r="P98" s="150">
        <v>0</v>
      </c>
      <c r="Q98" s="5">
        <f t="shared" si="52"/>
        <v>5443000</v>
      </c>
      <c r="R98" s="5"/>
      <c r="S98" s="5"/>
      <c r="T98" s="5"/>
    </row>
    <row r="99" spans="1:20" s="4" customFormat="1" x14ac:dyDescent="0.25">
      <c r="G99" s="111"/>
      <c r="H99" s="111"/>
      <c r="I99" s="111"/>
      <c r="J99" s="111"/>
      <c r="K99" s="111"/>
      <c r="L99" s="111"/>
    </row>
    <row r="100" spans="1:20" s="4" customFormat="1" x14ac:dyDescent="0.25">
      <c r="G100" s="111"/>
      <c r="H100" s="111"/>
      <c r="I100" s="111"/>
      <c r="J100" s="111"/>
      <c r="K100" s="111"/>
      <c r="L100" s="111"/>
    </row>
    <row r="101" spans="1:20" s="4" customFormat="1" x14ac:dyDescent="0.25">
      <c r="A101" s="295"/>
      <c r="B101" s="295"/>
      <c r="C101" s="295"/>
      <c r="D101" s="295"/>
      <c r="E101" s="295"/>
      <c r="F101" s="295"/>
      <c r="G101" s="112"/>
      <c r="H101" s="296"/>
      <c r="I101" s="296"/>
      <c r="J101" s="127"/>
      <c r="K101" s="127"/>
      <c r="L101" s="127"/>
    </row>
    <row r="102" spans="1:20" s="4" customFormat="1" x14ac:dyDescent="0.25">
      <c r="A102" s="295"/>
      <c r="B102" s="295"/>
      <c r="C102" s="295"/>
      <c r="D102" s="295"/>
      <c r="E102" s="295"/>
      <c r="F102" s="295"/>
      <c r="G102" s="112"/>
      <c r="H102" s="296"/>
      <c r="I102" s="296"/>
      <c r="J102" s="127"/>
      <c r="K102" s="127"/>
      <c r="L102" s="127"/>
    </row>
    <row r="103" spans="1:20" s="4" customFormat="1" x14ac:dyDescent="0.25">
      <c r="A103" s="113"/>
      <c r="B103" s="113"/>
      <c r="C103" s="113"/>
      <c r="D103" s="113"/>
      <c r="E103" s="113"/>
      <c r="F103" s="114"/>
      <c r="G103" s="114"/>
      <c r="H103" s="114"/>
      <c r="I103" s="114"/>
      <c r="J103" s="114"/>
      <c r="K103" s="114"/>
      <c r="L103" s="114"/>
    </row>
    <row r="104" spans="1:20" s="112" customFormat="1" ht="14.25" customHeight="1" x14ac:dyDescent="0.2">
      <c r="A104" s="297"/>
      <c r="B104" s="297"/>
      <c r="C104" s="297"/>
      <c r="D104" s="297"/>
      <c r="E104" s="297"/>
      <c r="F104" s="297"/>
      <c r="G104" s="297"/>
      <c r="H104" s="114"/>
      <c r="I104" s="114"/>
      <c r="J104" s="114"/>
      <c r="K104" s="114"/>
      <c r="L104" s="114"/>
    </row>
    <row r="105" spans="1:20" s="112" customFormat="1" ht="14.25" customHeight="1" x14ac:dyDescent="0.2">
      <c r="A105" s="297"/>
      <c r="B105" s="297"/>
      <c r="C105" s="297"/>
      <c r="D105" s="297"/>
      <c r="E105" s="297"/>
      <c r="F105" s="297"/>
      <c r="G105" s="297"/>
      <c r="H105" s="114"/>
      <c r="I105" s="114"/>
      <c r="J105" s="114"/>
      <c r="K105" s="114"/>
      <c r="L105" s="114"/>
    </row>
    <row r="106" spans="1:20" s="112" customFormat="1" ht="12.75" x14ac:dyDescent="0.2">
      <c r="A106" s="298"/>
      <c r="B106" s="298"/>
      <c r="C106" s="298"/>
      <c r="D106" s="298"/>
      <c r="E106" s="298"/>
      <c r="F106" s="298"/>
      <c r="G106" s="298"/>
      <c r="H106" s="115"/>
      <c r="I106" s="115"/>
      <c r="J106" s="115"/>
      <c r="K106" s="121"/>
      <c r="L106" s="121"/>
    </row>
    <row r="107" spans="1:20" s="116" customFormat="1" ht="12.75" x14ac:dyDescent="0.2">
      <c r="A107" s="117"/>
      <c r="B107" s="117"/>
      <c r="C107" s="117"/>
      <c r="D107" s="117"/>
      <c r="E107" s="117"/>
      <c r="F107" s="117"/>
      <c r="G107" s="118"/>
      <c r="H107" s="119"/>
      <c r="I107" s="120"/>
      <c r="J107" s="120"/>
      <c r="K107" s="120"/>
      <c r="L107" s="120"/>
    </row>
    <row r="108" spans="1:20" s="116" customFormat="1" ht="12.75" x14ac:dyDescent="0.2">
      <c r="A108" s="117"/>
      <c r="B108" s="117"/>
      <c r="C108" s="117"/>
      <c r="D108" s="117"/>
      <c r="E108" s="117"/>
      <c r="F108" s="117"/>
      <c r="G108" s="118"/>
      <c r="H108" s="119"/>
      <c r="I108" s="120"/>
      <c r="J108" s="120"/>
      <c r="K108" s="120"/>
      <c r="L108" s="120"/>
    </row>
    <row r="109" spans="1:20" s="112" customFormat="1" ht="12.75" customHeight="1" x14ac:dyDescent="0.2">
      <c r="A109" s="293"/>
      <c r="B109" s="293"/>
      <c r="C109" s="293"/>
      <c r="D109" s="293"/>
      <c r="E109" s="293"/>
      <c r="F109" s="293"/>
      <c r="G109" s="293"/>
      <c r="H109" s="115"/>
      <c r="I109" s="294"/>
      <c r="J109" s="294"/>
      <c r="K109" s="121"/>
      <c r="L109" s="121"/>
    </row>
    <row r="110" spans="1:20" s="112" customFormat="1" ht="12.75" customHeight="1" x14ac:dyDescent="0.2">
      <c r="A110" s="293"/>
      <c r="B110" s="293"/>
      <c r="C110" s="293"/>
      <c r="D110" s="293"/>
      <c r="E110" s="293"/>
      <c r="F110" s="293"/>
      <c r="G110" s="293"/>
      <c r="H110" s="115"/>
      <c r="I110" s="294"/>
      <c r="J110" s="294"/>
      <c r="K110" s="121"/>
      <c r="L110" s="121"/>
    </row>
    <row r="111" spans="1:20" s="116" customFormat="1" ht="14.25" customHeight="1" x14ac:dyDescent="0.2">
      <c r="A111" s="122"/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</row>
    <row r="112" spans="1:20" x14ac:dyDescent="0.25">
      <c r="A112" s="122"/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</row>
    <row r="113" spans="1:12" x14ac:dyDescent="0.25">
      <c r="A113" s="122"/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</row>
    <row r="114" spans="1:12" x14ac:dyDescent="0.25">
      <c r="A114" s="122"/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</row>
    <row r="115" spans="1:12" x14ac:dyDescent="0.25">
      <c r="A115" s="122"/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</row>
    <row r="116" spans="1:12" x14ac:dyDescent="0.25">
      <c r="A116" s="122"/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</row>
    <row r="117" spans="1:12" x14ac:dyDescent="0.25">
      <c r="A117" s="122"/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</row>
    <row r="118" spans="1:12" x14ac:dyDescent="0.25">
      <c r="A118" s="122"/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</row>
    <row r="119" spans="1:12" x14ac:dyDescent="0.25">
      <c r="A119" s="122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</row>
    <row r="120" spans="1:12" x14ac:dyDescent="0.25">
      <c r="A120" s="122"/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</row>
    <row r="121" spans="1:12" x14ac:dyDescent="0.25">
      <c r="A121" s="122"/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</row>
    <row r="122" spans="1:12" x14ac:dyDescent="0.25">
      <c r="A122" s="122"/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</row>
    <row r="123" spans="1:12" x14ac:dyDescent="0.25">
      <c r="A123" s="122"/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</row>
    <row r="124" spans="1:12" x14ac:dyDescent="0.25">
      <c r="A124" s="122"/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</row>
    <row r="125" spans="1:12" x14ac:dyDescent="0.25">
      <c r="A125" s="122"/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</row>
    <row r="126" spans="1:12" x14ac:dyDescent="0.25">
      <c r="A126" s="122"/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</row>
    <row r="127" spans="1:12" x14ac:dyDescent="0.25">
      <c r="A127" s="122"/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</row>
    <row r="128" spans="1:12" x14ac:dyDescent="0.25">
      <c r="A128" s="122"/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</row>
    <row r="129" spans="1:12" x14ac:dyDescent="0.25">
      <c r="A129" s="122"/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</row>
    <row r="130" spans="1:12" x14ac:dyDescent="0.25">
      <c r="A130" s="122"/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</row>
    <row r="131" spans="1:12" x14ac:dyDescent="0.25">
      <c r="A131" s="122"/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</row>
    <row r="132" spans="1:12" x14ac:dyDescent="0.25">
      <c r="A132" s="122"/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</row>
    <row r="133" spans="1:12" x14ac:dyDescent="0.25">
      <c r="A133" s="122"/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</row>
    <row r="134" spans="1:12" x14ac:dyDescent="0.25">
      <c r="A134" s="122"/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</row>
    <row r="135" spans="1:12" x14ac:dyDescent="0.25">
      <c r="A135" s="122"/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</row>
    <row r="136" spans="1:12" x14ac:dyDescent="0.25">
      <c r="A136" s="122"/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</row>
    <row r="137" spans="1:12" x14ac:dyDescent="0.25">
      <c r="A137" s="122"/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</row>
    <row r="138" spans="1:12" x14ac:dyDescent="0.25">
      <c r="A138" s="122"/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</row>
    <row r="139" spans="1:12" x14ac:dyDescent="0.25">
      <c r="A139" s="122"/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</row>
    <row r="140" spans="1:12" x14ac:dyDescent="0.25">
      <c r="A140" s="122"/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</row>
    <row r="141" spans="1:12" x14ac:dyDescent="0.25">
      <c r="A141" s="122"/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</row>
    <row r="142" spans="1:12" x14ac:dyDescent="0.25">
      <c r="A142" s="122"/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</row>
    <row r="143" spans="1:12" x14ac:dyDescent="0.25">
      <c r="A143" s="122"/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</row>
    <row r="144" spans="1:12" x14ac:dyDescent="0.25">
      <c r="A144" s="122"/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</row>
    <row r="145" spans="1:12" x14ac:dyDescent="0.25">
      <c r="A145" s="122"/>
      <c r="B145" s="122"/>
      <c r="C145" s="122"/>
      <c r="D145" s="122"/>
      <c r="E145" s="122"/>
      <c r="F145" s="122"/>
      <c r="G145" s="122"/>
      <c r="H145" s="122"/>
      <c r="I145" s="122"/>
      <c r="J145" s="122"/>
      <c r="K145" s="122"/>
      <c r="L145" s="122"/>
    </row>
    <row r="146" spans="1:12" x14ac:dyDescent="0.25">
      <c r="A146" s="122"/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</row>
    <row r="147" spans="1:12" x14ac:dyDescent="0.25">
      <c r="A147" s="122"/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</row>
    <row r="148" spans="1:12" x14ac:dyDescent="0.25">
      <c r="A148" s="122"/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</row>
    <row r="149" spans="1:12" x14ac:dyDescent="0.25">
      <c r="A149" s="122"/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</row>
    <row r="150" spans="1:12" x14ac:dyDescent="0.25">
      <c r="A150" s="122"/>
      <c r="B150" s="122"/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</row>
    <row r="151" spans="1:12" x14ac:dyDescent="0.25">
      <c r="A151" s="122"/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</row>
    <row r="152" spans="1:12" x14ac:dyDescent="0.25">
      <c r="A152" s="122"/>
      <c r="B152" s="122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</row>
    <row r="153" spans="1:12" x14ac:dyDescent="0.25">
      <c r="A153" s="122"/>
      <c r="B153" s="122"/>
      <c r="C153" s="122"/>
      <c r="D153" s="122"/>
      <c r="E153" s="122"/>
      <c r="F153" s="122"/>
      <c r="G153" s="122"/>
      <c r="H153" s="122"/>
      <c r="I153" s="122"/>
      <c r="J153" s="122"/>
      <c r="K153" s="122"/>
      <c r="L153" s="122"/>
    </row>
    <row r="154" spans="1:12" x14ac:dyDescent="0.25">
      <c r="A154" s="122"/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</row>
    <row r="155" spans="1:12" x14ac:dyDescent="0.25">
      <c r="A155" s="122"/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</row>
    <row r="156" spans="1:12" x14ac:dyDescent="0.25">
      <c r="A156" s="122"/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</row>
    <row r="157" spans="1:12" x14ac:dyDescent="0.25">
      <c r="A157" s="122"/>
      <c r="B157" s="122"/>
      <c r="C157" s="122"/>
      <c r="D157" s="122"/>
      <c r="E157" s="122"/>
      <c r="F157" s="122"/>
      <c r="G157" s="122"/>
      <c r="H157" s="122"/>
      <c r="I157" s="122"/>
      <c r="J157" s="122"/>
      <c r="K157" s="122"/>
      <c r="L157" s="122"/>
    </row>
    <row r="158" spans="1:12" x14ac:dyDescent="0.25">
      <c r="A158" s="122"/>
      <c r="B158" s="122"/>
      <c r="C158" s="122"/>
      <c r="D158" s="122"/>
      <c r="E158" s="122"/>
      <c r="F158" s="122"/>
      <c r="G158" s="122"/>
      <c r="H158" s="122"/>
      <c r="I158" s="122"/>
      <c r="J158" s="122"/>
      <c r="K158" s="122"/>
      <c r="L158" s="122"/>
    </row>
    <row r="159" spans="1:12" x14ac:dyDescent="0.25">
      <c r="A159" s="122"/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</row>
    <row r="160" spans="1:12" x14ac:dyDescent="0.25">
      <c r="A160" s="122"/>
      <c r="B160" s="122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</row>
    <row r="161" spans="1:12" x14ac:dyDescent="0.25">
      <c r="A161" s="122"/>
      <c r="B161" s="122"/>
      <c r="C161" s="122"/>
      <c r="D161" s="122"/>
      <c r="E161" s="122"/>
      <c r="F161" s="122"/>
      <c r="G161" s="122"/>
      <c r="H161" s="122"/>
      <c r="I161" s="122"/>
      <c r="J161" s="122"/>
      <c r="K161" s="122"/>
      <c r="L161" s="122"/>
    </row>
    <row r="162" spans="1:12" x14ac:dyDescent="0.25">
      <c r="A162" s="122"/>
      <c r="B162" s="122"/>
      <c r="C162" s="122"/>
      <c r="D162" s="122"/>
      <c r="E162" s="122"/>
      <c r="F162" s="122"/>
      <c r="G162" s="122"/>
      <c r="H162" s="122"/>
      <c r="I162" s="122"/>
      <c r="J162" s="122"/>
      <c r="K162" s="122"/>
      <c r="L162" s="122"/>
    </row>
    <row r="163" spans="1:12" x14ac:dyDescent="0.25">
      <c r="A163" s="122"/>
      <c r="B163" s="122"/>
      <c r="C163" s="122"/>
      <c r="D163" s="122"/>
      <c r="E163" s="122"/>
      <c r="F163" s="122"/>
      <c r="G163" s="122"/>
      <c r="H163" s="122"/>
      <c r="I163" s="122"/>
      <c r="J163" s="122"/>
      <c r="K163" s="122"/>
      <c r="L163" s="122"/>
    </row>
    <row r="164" spans="1:12" x14ac:dyDescent="0.25">
      <c r="A164" s="122"/>
      <c r="B164" s="122"/>
      <c r="C164" s="122"/>
      <c r="D164" s="122"/>
      <c r="E164" s="122"/>
      <c r="F164" s="122"/>
      <c r="G164" s="122"/>
      <c r="H164" s="122"/>
      <c r="I164" s="122"/>
      <c r="J164" s="122"/>
      <c r="K164" s="122"/>
      <c r="L164" s="122"/>
    </row>
    <row r="165" spans="1:12" x14ac:dyDescent="0.25">
      <c r="A165" s="122"/>
      <c r="B165" s="122"/>
      <c r="C165" s="122"/>
      <c r="D165" s="122"/>
      <c r="E165" s="122"/>
      <c r="F165" s="122"/>
      <c r="G165" s="122"/>
      <c r="H165" s="122"/>
      <c r="I165" s="122"/>
      <c r="J165" s="122"/>
      <c r="K165" s="122"/>
      <c r="L165" s="122"/>
    </row>
    <row r="166" spans="1:12" x14ac:dyDescent="0.25">
      <c r="A166" s="122"/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</row>
    <row r="167" spans="1:12" x14ac:dyDescent="0.25">
      <c r="A167" s="122"/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</row>
    <row r="168" spans="1:12" x14ac:dyDescent="0.25">
      <c r="A168" s="122"/>
      <c r="B168" s="122"/>
      <c r="C168" s="122"/>
      <c r="D168" s="122"/>
      <c r="E168" s="122"/>
      <c r="F168" s="122"/>
      <c r="G168" s="122"/>
      <c r="H168" s="122"/>
      <c r="I168" s="122"/>
      <c r="J168" s="122"/>
      <c r="K168" s="122"/>
      <c r="L168" s="122"/>
    </row>
    <row r="169" spans="1:12" x14ac:dyDescent="0.25">
      <c r="A169" s="122"/>
      <c r="B169" s="122"/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</row>
    <row r="170" spans="1:12" x14ac:dyDescent="0.25">
      <c r="A170" s="122"/>
      <c r="B170" s="122"/>
      <c r="C170" s="122"/>
      <c r="D170" s="122"/>
      <c r="E170" s="122"/>
      <c r="F170" s="122"/>
      <c r="G170" s="122"/>
      <c r="H170" s="122"/>
      <c r="I170" s="122"/>
      <c r="J170" s="122"/>
      <c r="K170" s="122"/>
      <c r="L170" s="122"/>
    </row>
    <row r="171" spans="1:12" x14ac:dyDescent="0.25">
      <c r="A171" s="122"/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</row>
    <row r="172" spans="1:12" x14ac:dyDescent="0.25">
      <c r="A172" s="122"/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</row>
    <row r="173" spans="1:12" x14ac:dyDescent="0.25">
      <c r="A173" s="122"/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</row>
    <row r="174" spans="1:12" x14ac:dyDescent="0.25">
      <c r="A174" s="122"/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</row>
    <row r="175" spans="1:12" x14ac:dyDescent="0.25">
      <c r="A175" s="122"/>
      <c r="B175" s="122"/>
      <c r="C175" s="122"/>
      <c r="D175" s="122"/>
      <c r="E175" s="122"/>
      <c r="F175" s="122"/>
      <c r="G175" s="122"/>
      <c r="H175" s="122"/>
      <c r="I175" s="122"/>
      <c r="J175" s="122"/>
      <c r="K175" s="122"/>
      <c r="L175" s="122"/>
    </row>
    <row r="176" spans="1:12" x14ac:dyDescent="0.25">
      <c r="A176" s="122"/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</row>
    <row r="177" spans="1:12" x14ac:dyDescent="0.25">
      <c r="A177" s="122"/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</row>
    <row r="178" spans="1:12" x14ac:dyDescent="0.25">
      <c r="A178" s="122"/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</row>
    <row r="179" spans="1:12" x14ac:dyDescent="0.25">
      <c r="A179" s="122"/>
      <c r="B179" s="122"/>
      <c r="C179" s="122"/>
      <c r="D179" s="122"/>
      <c r="E179" s="122"/>
      <c r="F179" s="122"/>
      <c r="G179" s="122"/>
      <c r="H179" s="122"/>
      <c r="I179" s="122"/>
      <c r="J179" s="122"/>
      <c r="K179" s="122"/>
      <c r="L179" s="122"/>
    </row>
    <row r="180" spans="1:12" x14ac:dyDescent="0.25">
      <c r="A180" s="122"/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</row>
    <row r="181" spans="1:12" x14ac:dyDescent="0.25">
      <c r="A181" s="122"/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</row>
    <row r="182" spans="1:12" x14ac:dyDescent="0.25">
      <c r="A182" s="122"/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</row>
    <row r="183" spans="1:12" x14ac:dyDescent="0.25">
      <c r="A183" s="122"/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</row>
    <row r="184" spans="1:12" x14ac:dyDescent="0.25">
      <c r="A184" s="122"/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2"/>
    </row>
    <row r="185" spans="1:12" x14ac:dyDescent="0.25">
      <c r="A185" s="122"/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</row>
    <row r="186" spans="1:12" x14ac:dyDescent="0.25">
      <c r="A186" s="122"/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</row>
    <row r="187" spans="1:12" x14ac:dyDescent="0.25">
      <c r="A187" s="122"/>
      <c r="B187" s="122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</row>
    <row r="188" spans="1:12" x14ac:dyDescent="0.25">
      <c r="A188" s="122"/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</row>
    <row r="189" spans="1:12" x14ac:dyDescent="0.25">
      <c r="A189" s="122"/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</row>
    <row r="190" spans="1:12" x14ac:dyDescent="0.25">
      <c r="A190" s="122"/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</row>
    <row r="191" spans="1:12" x14ac:dyDescent="0.25">
      <c r="A191" s="122"/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</row>
    <row r="192" spans="1:12" x14ac:dyDescent="0.25">
      <c r="A192" s="122"/>
      <c r="B192" s="122"/>
      <c r="C192" s="122"/>
      <c r="D192" s="122"/>
      <c r="E192" s="122"/>
      <c r="F192" s="122"/>
      <c r="G192" s="122"/>
      <c r="H192" s="122"/>
      <c r="I192" s="122"/>
      <c r="J192" s="122"/>
      <c r="K192" s="122"/>
      <c r="L192" s="122"/>
    </row>
    <row r="193" spans="1:12" x14ac:dyDescent="0.25">
      <c r="A193" s="122"/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2"/>
    </row>
    <row r="194" spans="1:12" x14ac:dyDescent="0.25">
      <c r="A194" s="122"/>
      <c r="B194" s="122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</row>
    <row r="195" spans="1:12" x14ac:dyDescent="0.25">
      <c r="A195" s="122"/>
      <c r="B195" s="122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</row>
    <row r="196" spans="1:12" x14ac:dyDescent="0.25">
      <c r="A196" s="122"/>
      <c r="B196" s="122"/>
      <c r="C196" s="122"/>
      <c r="D196" s="122"/>
      <c r="E196" s="122"/>
      <c r="F196" s="122"/>
      <c r="G196" s="122"/>
      <c r="H196" s="122"/>
      <c r="I196" s="122"/>
      <c r="J196" s="122"/>
      <c r="K196" s="122"/>
      <c r="L196" s="122"/>
    </row>
    <row r="197" spans="1:12" x14ac:dyDescent="0.25">
      <c r="A197" s="122"/>
      <c r="B197" s="122"/>
      <c r="C197" s="122"/>
      <c r="D197" s="122"/>
      <c r="E197" s="122"/>
      <c r="F197" s="122"/>
      <c r="G197" s="122"/>
      <c r="H197" s="122"/>
      <c r="I197" s="122"/>
      <c r="J197" s="122"/>
      <c r="K197" s="122"/>
      <c r="L197" s="122"/>
    </row>
    <row r="198" spans="1:12" x14ac:dyDescent="0.25">
      <c r="A198" s="122"/>
      <c r="B198" s="122"/>
      <c r="C198" s="122"/>
      <c r="D198" s="122"/>
      <c r="E198" s="122"/>
      <c r="F198" s="122"/>
      <c r="G198" s="122"/>
      <c r="H198" s="122"/>
      <c r="I198" s="122"/>
      <c r="J198" s="122"/>
      <c r="K198" s="122"/>
      <c r="L198" s="122"/>
    </row>
    <row r="199" spans="1:12" x14ac:dyDescent="0.25">
      <c r="A199" s="122"/>
      <c r="B199" s="122"/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</row>
    <row r="200" spans="1:12" x14ac:dyDescent="0.25">
      <c r="A200" s="122"/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</row>
    <row r="201" spans="1:12" x14ac:dyDescent="0.25">
      <c r="A201" s="122"/>
      <c r="B201" s="122"/>
      <c r="C201" s="122"/>
      <c r="D201" s="122"/>
      <c r="E201" s="122"/>
      <c r="F201" s="122"/>
      <c r="G201" s="122"/>
      <c r="H201" s="122"/>
      <c r="I201" s="122"/>
      <c r="J201" s="122"/>
      <c r="K201" s="122"/>
      <c r="L201" s="122"/>
    </row>
    <row r="202" spans="1:12" x14ac:dyDescent="0.25">
      <c r="A202" s="122"/>
      <c r="B202" s="122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</row>
    <row r="203" spans="1:12" x14ac:dyDescent="0.25">
      <c r="A203" s="122"/>
      <c r="B203" s="122"/>
      <c r="C203" s="122"/>
      <c r="D203" s="122"/>
      <c r="E203" s="122"/>
      <c r="F203" s="122"/>
      <c r="G203" s="122"/>
      <c r="H203" s="122"/>
      <c r="I203" s="122"/>
      <c r="J203" s="122"/>
      <c r="K203" s="122"/>
      <c r="L203" s="122"/>
    </row>
    <row r="204" spans="1:12" x14ac:dyDescent="0.25">
      <c r="A204" s="122"/>
      <c r="B204" s="122"/>
      <c r="C204" s="122"/>
      <c r="D204" s="122"/>
      <c r="E204" s="122"/>
      <c r="F204" s="122"/>
      <c r="G204" s="122"/>
      <c r="H204" s="122"/>
      <c r="I204" s="122"/>
      <c r="J204" s="122"/>
      <c r="K204" s="122"/>
      <c r="L204" s="122"/>
    </row>
    <row r="205" spans="1:12" x14ac:dyDescent="0.25">
      <c r="A205" s="122"/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</row>
    <row r="206" spans="1:12" x14ac:dyDescent="0.25">
      <c r="A206" s="122"/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</row>
    <row r="207" spans="1:12" x14ac:dyDescent="0.25">
      <c r="A207" s="122"/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</row>
    <row r="208" spans="1:12" x14ac:dyDescent="0.25">
      <c r="A208" s="122"/>
      <c r="B208" s="122"/>
      <c r="C208" s="122"/>
      <c r="D208" s="122"/>
      <c r="E208" s="122"/>
      <c r="F208" s="122"/>
      <c r="G208" s="122"/>
      <c r="H208" s="122"/>
      <c r="I208" s="122"/>
      <c r="J208" s="122"/>
      <c r="K208" s="122"/>
      <c r="L208" s="122"/>
    </row>
    <row r="209" spans="1:12" x14ac:dyDescent="0.25">
      <c r="A209" s="122"/>
      <c r="B209" s="122"/>
      <c r="C209" s="122"/>
      <c r="D209" s="122"/>
      <c r="E209" s="122"/>
      <c r="F209" s="122"/>
      <c r="G209" s="122"/>
      <c r="H209" s="122"/>
      <c r="I209" s="122"/>
      <c r="J209" s="122"/>
      <c r="K209" s="122"/>
      <c r="L209" s="122"/>
    </row>
    <row r="210" spans="1:12" x14ac:dyDescent="0.25">
      <c r="A210" s="122"/>
      <c r="B210" s="122"/>
      <c r="C210" s="122"/>
      <c r="D210" s="122"/>
      <c r="E210" s="122"/>
      <c r="F210" s="122"/>
      <c r="G210" s="122"/>
      <c r="H210" s="122"/>
      <c r="I210" s="122"/>
      <c r="J210" s="122"/>
      <c r="K210" s="122"/>
      <c r="L210" s="122"/>
    </row>
    <row r="211" spans="1:12" x14ac:dyDescent="0.25">
      <c r="A211" s="122"/>
      <c r="B211" s="122"/>
      <c r="C211" s="122"/>
      <c r="D211" s="122"/>
      <c r="E211" s="122"/>
      <c r="F211" s="122"/>
      <c r="G211" s="122"/>
      <c r="H211" s="122"/>
      <c r="I211" s="122"/>
      <c r="J211" s="122"/>
      <c r="K211" s="122"/>
      <c r="L211" s="122"/>
    </row>
    <row r="212" spans="1:12" x14ac:dyDescent="0.25">
      <c r="A212" s="122"/>
      <c r="B212" s="122"/>
      <c r="C212" s="122"/>
      <c r="D212" s="122"/>
      <c r="E212" s="122"/>
      <c r="F212" s="122"/>
      <c r="G212" s="122"/>
      <c r="H212" s="122"/>
      <c r="I212" s="122"/>
      <c r="J212" s="122"/>
      <c r="K212" s="122"/>
      <c r="L212" s="122"/>
    </row>
    <row r="213" spans="1:12" x14ac:dyDescent="0.25">
      <c r="A213" s="122"/>
      <c r="B213" s="122"/>
      <c r="C213" s="122"/>
      <c r="D213" s="122"/>
      <c r="E213" s="122"/>
      <c r="F213" s="122"/>
      <c r="G213" s="122"/>
      <c r="H213" s="122"/>
      <c r="I213" s="122"/>
      <c r="J213" s="122"/>
      <c r="K213" s="122"/>
      <c r="L213" s="122"/>
    </row>
    <row r="214" spans="1:12" x14ac:dyDescent="0.25">
      <c r="A214" s="122"/>
      <c r="B214" s="122"/>
      <c r="C214" s="122"/>
      <c r="D214" s="122"/>
      <c r="E214" s="122"/>
      <c r="F214" s="122"/>
      <c r="G214" s="122"/>
      <c r="H214" s="122"/>
      <c r="I214" s="122"/>
      <c r="J214" s="122"/>
      <c r="K214" s="122"/>
      <c r="L214" s="122"/>
    </row>
    <row r="215" spans="1:12" x14ac:dyDescent="0.25">
      <c r="A215" s="122"/>
      <c r="B215" s="122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</row>
    <row r="216" spans="1:12" x14ac:dyDescent="0.25">
      <c r="A216" s="122"/>
      <c r="B216" s="122"/>
      <c r="C216" s="122"/>
      <c r="D216" s="122"/>
      <c r="E216" s="122"/>
      <c r="F216" s="122"/>
      <c r="G216" s="122"/>
      <c r="H216" s="122"/>
      <c r="I216" s="122"/>
      <c r="J216" s="122"/>
      <c r="K216" s="122"/>
      <c r="L216" s="122"/>
    </row>
    <row r="217" spans="1:12" x14ac:dyDescent="0.25">
      <c r="A217" s="122"/>
      <c r="B217" s="122"/>
      <c r="C217" s="122"/>
      <c r="D217" s="122"/>
      <c r="E217" s="122"/>
      <c r="F217" s="122"/>
      <c r="G217" s="122"/>
      <c r="H217" s="122"/>
      <c r="I217" s="122"/>
      <c r="J217" s="122"/>
      <c r="K217" s="122"/>
      <c r="L217" s="122"/>
    </row>
    <row r="218" spans="1:12" x14ac:dyDescent="0.25">
      <c r="A218" s="122"/>
      <c r="B218" s="122"/>
      <c r="C218" s="122"/>
      <c r="D218" s="122"/>
      <c r="E218" s="122"/>
      <c r="F218" s="122"/>
      <c r="G218" s="122"/>
      <c r="H218" s="122"/>
      <c r="I218" s="122"/>
      <c r="J218" s="122"/>
      <c r="K218" s="122"/>
      <c r="L218" s="122"/>
    </row>
    <row r="219" spans="1:12" x14ac:dyDescent="0.25">
      <c r="A219" s="122"/>
      <c r="B219" s="122"/>
      <c r="C219" s="122"/>
      <c r="D219" s="122"/>
      <c r="E219" s="122"/>
      <c r="F219" s="122"/>
      <c r="G219" s="122"/>
      <c r="H219" s="122"/>
      <c r="I219" s="122"/>
      <c r="J219" s="122"/>
      <c r="K219" s="122"/>
      <c r="L219" s="122"/>
    </row>
    <row r="220" spans="1:12" x14ac:dyDescent="0.25">
      <c r="A220" s="122"/>
      <c r="B220" s="122"/>
      <c r="C220" s="122"/>
      <c r="D220" s="122"/>
      <c r="E220" s="122"/>
      <c r="F220" s="122"/>
      <c r="G220" s="122"/>
      <c r="H220" s="122"/>
      <c r="I220" s="122"/>
      <c r="J220" s="122"/>
      <c r="K220" s="122"/>
      <c r="L220" s="122"/>
    </row>
    <row r="221" spans="1:12" x14ac:dyDescent="0.25">
      <c r="A221" s="122"/>
      <c r="B221" s="122"/>
      <c r="C221" s="122"/>
      <c r="D221" s="122"/>
      <c r="E221" s="122"/>
      <c r="F221" s="122"/>
      <c r="G221" s="122"/>
      <c r="H221" s="122"/>
      <c r="I221" s="122"/>
      <c r="J221" s="122"/>
      <c r="K221" s="122"/>
      <c r="L221" s="122"/>
    </row>
    <row r="222" spans="1:12" x14ac:dyDescent="0.25">
      <c r="A222" s="122"/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</row>
    <row r="223" spans="1:12" x14ac:dyDescent="0.25">
      <c r="A223" s="122"/>
      <c r="B223" s="122"/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</row>
    <row r="224" spans="1:12" x14ac:dyDescent="0.25">
      <c r="A224" s="122"/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</row>
    <row r="225" spans="1:12" x14ac:dyDescent="0.25">
      <c r="A225" s="122"/>
      <c r="B225" s="122"/>
      <c r="C225" s="122"/>
      <c r="D225" s="122"/>
      <c r="E225" s="122"/>
      <c r="F225" s="122"/>
      <c r="G225" s="122"/>
      <c r="H225" s="122"/>
      <c r="I225" s="122"/>
      <c r="J225" s="122"/>
      <c r="K225" s="122"/>
      <c r="L225" s="122"/>
    </row>
    <row r="226" spans="1:12" x14ac:dyDescent="0.25">
      <c r="A226" s="122"/>
      <c r="B226" s="122"/>
      <c r="C226" s="122"/>
      <c r="D226" s="122"/>
      <c r="E226" s="122"/>
      <c r="F226" s="122"/>
      <c r="G226" s="122"/>
      <c r="H226" s="122"/>
      <c r="I226" s="122"/>
      <c r="J226" s="122"/>
      <c r="K226" s="122"/>
      <c r="L226" s="122"/>
    </row>
    <row r="227" spans="1:12" x14ac:dyDescent="0.25">
      <c r="A227" s="122"/>
      <c r="B227" s="122"/>
      <c r="C227" s="122"/>
      <c r="D227" s="122"/>
      <c r="E227" s="122"/>
      <c r="F227" s="122"/>
      <c r="G227" s="122"/>
      <c r="H227" s="122"/>
      <c r="I227" s="122"/>
      <c r="J227" s="122"/>
      <c r="K227" s="122"/>
      <c r="L227" s="122"/>
    </row>
    <row r="228" spans="1:12" x14ac:dyDescent="0.25">
      <c r="A228" s="122"/>
      <c r="B228" s="122"/>
      <c r="C228" s="122"/>
      <c r="D228" s="122"/>
      <c r="E228" s="122"/>
      <c r="F228" s="122"/>
      <c r="G228" s="122"/>
      <c r="H228" s="122"/>
      <c r="I228" s="122"/>
      <c r="J228" s="122"/>
      <c r="K228" s="122"/>
      <c r="L228" s="122"/>
    </row>
    <row r="229" spans="1:12" x14ac:dyDescent="0.25">
      <c r="A229" s="122"/>
      <c r="B229" s="122"/>
      <c r="C229" s="122"/>
      <c r="D229" s="122"/>
      <c r="E229" s="122"/>
      <c r="F229" s="122"/>
      <c r="G229" s="122"/>
      <c r="H229" s="122"/>
      <c r="I229" s="122"/>
      <c r="J229" s="122"/>
      <c r="K229" s="122"/>
      <c r="L229" s="122"/>
    </row>
    <row r="230" spans="1:12" x14ac:dyDescent="0.25">
      <c r="A230" s="122"/>
      <c r="B230" s="122"/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</row>
    <row r="231" spans="1:12" x14ac:dyDescent="0.25">
      <c r="A231" s="122"/>
      <c r="B231" s="122"/>
      <c r="C231" s="122"/>
      <c r="D231" s="122"/>
      <c r="E231" s="122"/>
      <c r="F231" s="122"/>
      <c r="G231" s="122"/>
      <c r="H231" s="122"/>
      <c r="I231" s="122"/>
      <c r="J231" s="122"/>
      <c r="K231" s="122"/>
      <c r="L231" s="122"/>
    </row>
    <row r="232" spans="1:12" x14ac:dyDescent="0.25">
      <c r="A232" s="122"/>
      <c r="B232" s="122"/>
      <c r="C232" s="122"/>
      <c r="D232" s="122"/>
      <c r="E232" s="122"/>
      <c r="F232" s="122"/>
      <c r="G232" s="122"/>
      <c r="H232" s="122"/>
      <c r="I232" s="122"/>
      <c r="J232" s="122"/>
      <c r="K232" s="122"/>
      <c r="L232" s="122"/>
    </row>
    <row r="233" spans="1:12" x14ac:dyDescent="0.25">
      <c r="A233" s="122"/>
      <c r="B233" s="122"/>
      <c r="C233" s="122"/>
      <c r="D233" s="122"/>
      <c r="E233" s="122"/>
      <c r="F233" s="122"/>
      <c r="G233" s="122"/>
      <c r="H233" s="122"/>
      <c r="I233" s="122"/>
      <c r="J233" s="122"/>
      <c r="K233" s="122"/>
      <c r="L233" s="122"/>
    </row>
    <row r="234" spans="1:12" x14ac:dyDescent="0.25">
      <c r="A234" s="122"/>
      <c r="B234" s="122"/>
      <c r="C234" s="122"/>
      <c r="D234" s="122"/>
      <c r="E234" s="122"/>
      <c r="F234" s="122"/>
      <c r="G234" s="122"/>
      <c r="H234" s="122"/>
      <c r="I234" s="122"/>
      <c r="J234" s="122"/>
      <c r="K234" s="122"/>
      <c r="L234" s="122"/>
    </row>
    <row r="235" spans="1:12" x14ac:dyDescent="0.25">
      <c r="A235" s="122"/>
      <c r="B235" s="122"/>
      <c r="C235" s="122"/>
      <c r="D235" s="122"/>
      <c r="E235" s="122"/>
      <c r="F235" s="122"/>
      <c r="G235" s="122"/>
      <c r="H235" s="122"/>
      <c r="I235" s="122"/>
      <c r="J235" s="122"/>
      <c r="K235" s="122"/>
      <c r="L235" s="122"/>
    </row>
    <row r="236" spans="1:12" x14ac:dyDescent="0.25">
      <c r="A236" s="122"/>
      <c r="B236" s="122"/>
      <c r="C236" s="122"/>
      <c r="D236" s="122"/>
      <c r="E236" s="122"/>
      <c r="F236" s="122"/>
      <c r="G236" s="122"/>
      <c r="H236" s="122"/>
      <c r="I236" s="122"/>
      <c r="J236" s="122"/>
      <c r="K236" s="122"/>
      <c r="L236" s="122"/>
    </row>
    <row r="237" spans="1:12" x14ac:dyDescent="0.25">
      <c r="A237" s="122"/>
      <c r="B237" s="122"/>
      <c r="C237" s="122"/>
      <c r="D237" s="122"/>
      <c r="E237" s="122"/>
      <c r="F237" s="122"/>
      <c r="G237" s="122"/>
      <c r="H237" s="122"/>
      <c r="I237" s="122"/>
      <c r="J237" s="122"/>
      <c r="K237" s="122"/>
      <c r="L237" s="122"/>
    </row>
    <row r="238" spans="1:12" x14ac:dyDescent="0.25">
      <c r="A238" s="122"/>
      <c r="B238" s="122"/>
      <c r="C238" s="122"/>
      <c r="D238" s="122"/>
      <c r="E238" s="122"/>
      <c r="F238" s="122"/>
      <c r="G238" s="122"/>
      <c r="H238" s="122"/>
      <c r="I238" s="122"/>
      <c r="J238" s="122"/>
      <c r="K238" s="122"/>
      <c r="L238" s="122"/>
    </row>
    <row r="239" spans="1:12" x14ac:dyDescent="0.25">
      <c r="A239" s="122"/>
      <c r="B239" s="122"/>
      <c r="C239" s="122"/>
      <c r="D239" s="122"/>
      <c r="E239" s="122"/>
      <c r="F239" s="122"/>
      <c r="G239" s="122"/>
      <c r="H239" s="122"/>
      <c r="I239" s="122"/>
      <c r="J239" s="122"/>
      <c r="K239" s="122"/>
      <c r="L239" s="122"/>
    </row>
    <row r="240" spans="1:12" x14ac:dyDescent="0.25">
      <c r="A240" s="122"/>
      <c r="B240" s="122"/>
      <c r="C240" s="122"/>
      <c r="D240" s="122"/>
      <c r="E240" s="122"/>
      <c r="F240" s="122"/>
      <c r="G240" s="122"/>
      <c r="H240" s="122"/>
      <c r="I240" s="122"/>
      <c r="J240" s="122"/>
      <c r="K240" s="122"/>
      <c r="L240" s="122"/>
    </row>
    <row r="241" spans="1:12" x14ac:dyDescent="0.25">
      <c r="A241" s="122"/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</row>
    <row r="242" spans="1:12" x14ac:dyDescent="0.25">
      <c r="A242" s="122"/>
      <c r="B242" s="122"/>
      <c r="C242" s="122"/>
      <c r="D242" s="122"/>
      <c r="E242" s="122"/>
      <c r="F242" s="122"/>
      <c r="G242" s="122"/>
      <c r="H242" s="122"/>
      <c r="I242" s="122"/>
      <c r="J242" s="122"/>
      <c r="K242" s="122"/>
      <c r="L242" s="122"/>
    </row>
    <row r="243" spans="1:12" x14ac:dyDescent="0.25">
      <c r="A243" s="122"/>
      <c r="B243" s="122"/>
      <c r="C243" s="122"/>
      <c r="D243" s="122"/>
      <c r="E243" s="122"/>
      <c r="F243" s="122"/>
      <c r="G243" s="122"/>
      <c r="H243" s="122"/>
      <c r="I243" s="122"/>
      <c r="J243" s="122"/>
      <c r="K243" s="122"/>
      <c r="L243" s="122"/>
    </row>
    <row r="244" spans="1:12" x14ac:dyDescent="0.25">
      <c r="A244" s="122"/>
      <c r="B244" s="122"/>
      <c r="C244" s="122"/>
      <c r="D244" s="122"/>
      <c r="E244" s="122"/>
      <c r="F244" s="122"/>
      <c r="G244" s="122"/>
      <c r="H244" s="122"/>
      <c r="I244" s="122"/>
      <c r="J244" s="122"/>
      <c r="K244" s="122"/>
      <c r="L244" s="122"/>
    </row>
    <row r="245" spans="1:12" x14ac:dyDescent="0.25">
      <c r="A245" s="122"/>
      <c r="B245" s="122"/>
      <c r="C245" s="122"/>
      <c r="D245" s="122"/>
      <c r="E245" s="122"/>
      <c r="F245" s="122"/>
      <c r="G245" s="122"/>
      <c r="H245" s="122"/>
      <c r="I245" s="122"/>
      <c r="J245" s="122"/>
      <c r="K245" s="122"/>
      <c r="L245" s="122"/>
    </row>
    <row r="246" spans="1:12" x14ac:dyDescent="0.25">
      <c r="A246" s="122"/>
      <c r="B246" s="122"/>
      <c r="C246" s="122"/>
      <c r="D246" s="122"/>
      <c r="E246" s="122"/>
      <c r="F246" s="122"/>
      <c r="G246" s="122"/>
      <c r="H246" s="122"/>
      <c r="I246" s="122"/>
      <c r="J246" s="122"/>
      <c r="K246" s="122"/>
      <c r="L246" s="122"/>
    </row>
    <row r="247" spans="1:12" x14ac:dyDescent="0.25">
      <c r="A247" s="122"/>
      <c r="B247" s="122"/>
      <c r="C247" s="122"/>
      <c r="D247" s="122"/>
      <c r="E247" s="122"/>
      <c r="F247" s="122"/>
      <c r="G247" s="122"/>
      <c r="H247" s="122"/>
      <c r="I247" s="122"/>
      <c r="J247" s="122"/>
      <c r="K247" s="122"/>
      <c r="L247" s="122"/>
    </row>
    <row r="248" spans="1:12" x14ac:dyDescent="0.25">
      <c r="A248" s="122"/>
      <c r="B248" s="122"/>
      <c r="C248" s="122"/>
      <c r="D248" s="122"/>
      <c r="E248" s="122"/>
      <c r="F248" s="122"/>
      <c r="G248" s="122"/>
      <c r="H248" s="122"/>
      <c r="I248" s="122"/>
      <c r="J248" s="122"/>
      <c r="K248" s="122"/>
      <c r="L248" s="122"/>
    </row>
    <row r="249" spans="1:12" x14ac:dyDescent="0.25">
      <c r="A249" s="122"/>
      <c r="B249" s="122"/>
      <c r="C249" s="122"/>
      <c r="D249" s="122"/>
      <c r="E249" s="122"/>
      <c r="F249" s="122"/>
      <c r="G249" s="122"/>
      <c r="H249" s="122"/>
      <c r="I249" s="122"/>
      <c r="J249" s="122"/>
      <c r="K249" s="122"/>
      <c r="L249" s="122"/>
    </row>
    <row r="250" spans="1:12" x14ac:dyDescent="0.25">
      <c r="A250" s="122"/>
      <c r="B250" s="122"/>
      <c r="C250" s="122"/>
      <c r="D250" s="122"/>
      <c r="E250" s="122"/>
      <c r="F250" s="122"/>
      <c r="G250" s="122"/>
      <c r="H250" s="122"/>
      <c r="I250" s="122"/>
      <c r="J250" s="122"/>
      <c r="K250" s="122"/>
      <c r="L250" s="122"/>
    </row>
    <row r="251" spans="1:12" x14ac:dyDescent="0.25">
      <c r="A251" s="122"/>
      <c r="B251" s="122"/>
      <c r="C251" s="122"/>
      <c r="D251" s="122"/>
      <c r="E251" s="122"/>
      <c r="F251" s="122"/>
      <c r="G251" s="122"/>
      <c r="H251" s="122"/>
      <c r="I251" s="122"/>
      <c r="J251" s="122"/>
      <c r="K251" s="122"/>
      <c r="L251" s="122"/>
    </row>
    <row r="252" spans="1:12" x14ac:dyDescent="0.25">
      <c r="A252" s="122"/>
      <c r="B252" s="122"/>
      <c r="C252" s="122"/>
      <c r="D252" s="122"/>
      <c r="E252" s="122"/>
      <c r="F252" s="122"/>
      <c r="G252" s="122"/>
      <c r="H252" s="122"/>
      <c r="I252" s="122"/>
      <c r="J252" s="122"/>
      <c r="K252" s="122"/>
      <c r="L252" s="122"/>
    </row>
    <row r="253" spans="1:12" x14ac:dyDescent="0.25">
      <c r="A253" s="122"/>
      <c r="B253" s="122"/>
      <c r="C253" s="122"/>
      <c r="D253" s="122"/>
      <c r="E253" s="122"/>
      <c r="F253" s="122"/>
      <c r="G253" s="122"/>
      <c r="H253" s="122"/>
      <c r="I253" s="122"/>
      <c r="J253" s="122"/>
      <c r="K253" s="122"/>
      <c r="L253" s="122"/>
    </row>
    <row r="254" spans="1:12" x14ac:dyDescent="0.25">
      <c r="A254" s="122"/>
      <c r="B254" s="122"/>
      <c r="C254" s="122"/>
      <c r="D254" s="122"/>
      <c r="E254" s="122"/>
      <c r="F254" s="122"/>
      <c r="G254" s="122"/>
      <c r="H254" s="122"/>
      <c r="I254" s="122"/>
      <c r="J254" s="122"/>
      <c r="K254" s="122"/>
      <c r="L254" s="122"/>
    </row>
    <row r="255" spans="1:12" x14ac:dyDescent="0.25">
      <c r="A255" s="122"/>
      <c r="B255" s="122"/>
      <c r="C255" s="122"/>
      <c r="D255" s="122"/>
      <c r="E255" s="122"/>
      <c r="F255" s="122"/>
      <c r="G255" s="122"/>
      <c r="H255" s="122"/>
      <c r="I255" s="122"/>
      <c r="J255" s="122"/>
      <c r="K255" s="122"/>
      <c r="L255" s="122"/>
    </row>
    <row r="256" spans="1:12" x14ac:dyDescent="0.25">
      <c r="A256" s="122"/>
      <c r="B256" s="122"/>
      <c r="C256" s="122"/>
      <c r="D256" s="122"/>
      <c r="E256" s="122"/>
      <c r="F256" s="122"/>
      <c r="G256" s="122"/>
      <c r="H256" s="122"/>
      <c r="I256" s="122"/>
      <c r="J256" s="122"/>
      <c r="K256" s="122"/>
      <c r="L256" s="122"/>
    </row>
    <row r="257" spans="1:12" x14ac:dyDescent="0.25">
      <c r="A257" s="122"/>
      <c r="B257" s="122"/>
      <c r="C257" s="122"/>
      <c r="D257" s="122"/>
      <c r="E257" s="122"/>
      <c r="F257" s="122"/>
      <c r="G257" s="122"/>
      <c r="H257" s="122"/>
      <c r="I257" s="122"/>
      <c r="J257" s="122"/>
      <c r="K257" s="122"/>
      <c r="L257" s="122"/>
    </row>
    <row r="258" spans="1:12" x14ac:dyDescent="0.25">
      <c r="A258" s="122"/>
      <c r="B258" s="122"/>
      <c r="C258" s="122"/>
      <c r="D258" s="122"/>
      <c r="E258" s="122"/>
      <c r="F258" s="122"/>
      <c r="G258" s="122"/>
      <c r="H258" s="122"/>
      <c r="I258" s="122"/>
      <c r="J258" s="122"/>
      <c r="K258" s="122"/>
      <c r="L258" s="122"/>
    </row>
    <row r="259" spans="1:12" x14ac:dyDescent="0.25">
      <c r="A259" s="122"/>
      <c r="B259" s="122"/>
      <c r="C259" s="122"/>
      <c r="D259" s="122"/>
      <c r="E259" s="122"/>
      <c r="F259" s="122"/>
      <c r="G259" s="122"/>
      <c r="H259" s="122"/>
      <c r="I259" s="122"/>
      <c r="J259" s="122"/>
      <c r="K259" s="122"/>
      <c r="L259" s="122"/>
    </row>
    <row r="260" spans="1:12" x14ac:dyDescent="0.25">
      <c r="A260" s="122"/>
      <c r="B260" s="122"/>
      <c r="C260" s="122"/>
      <c r="D260" s="122"/>
      <c r="E260" s="122"/>
      <c r="F260" s="122"/>
      <c r="G260" s="122"/>
      <c r="H260" s="122"/>
      <c r="I260" s="122"/>
      <c r="J260" s="122"/>
      <c r="K260" s="122"/>
      <c r="L260" s="122"/>
    </row>
    <row r="261" spans="1:12" x14ac:dyDescent="0.25">
      <c r="A261" s="122"/>
      <c r="B261" s="122"/>
      <c r="C261" s="122"/>
      <c r="D261" s="122"/>
      <c r="E261" s="122"/>
      <c r="F261" s="122"/>
      <c r="G261" s="122"/>
      <c r="H261" s="122"/>
      <c r="I261" s="122"/>
      <c r="J261" s="122"/>
      <c r="K261" s="122"/>
      <c r="L261" s="122"/>
    </row>
    <row r="262" spans="1:12" x14ac:dyDescent="0.25">
      <c r="A262" s="122"/>
      <c r="B262" s="122"/>
      <c r="C262" s="122"/>
      <c r="D262" s="122"/>
      <c r="E262" s="122"/>
      <c r="F262" s="122"/>
      <c r="G262" s="122"/>
      <c r="H262" s="122"/>
      <c r="I262" s="122"/>
      <c r="J262" s="122"/>
      <c r="K262" s="122"/>
      <c r="L262" s="122"/>
    </row>
    <row r="263" spans="1:12" x14ac:dyDescent="0.25">
      <c r="A263" s="122"/>
      <c r="B263" s="122"/>
      <c r="C263" s="122"/>
      <c r="D263" s="122"/>
      <c r="E263" s="122"/>
      <c r="F263" s="122"/>
      <c r="G263" s="122"/>
      <c r="H263" s="122"/>
      <c r="I263" s="122"/>
      <c r="J263" s="122"/>
      <c r="K263" s="122"/>
      <c r="L263" s="122"/>
    </row>
  </sheetData>
  <sheetProtection selectLockedCells="1" selectUnlockedCells="1"/>
  <mergeCells count="27">
    <mergeCell ref="A110:G110"/>
    <mergeCell ref="I110:J110"/>
    <mergeCell ref="A101:F101"/>
    <mergeCell ref="H101:I101"/>
    <mergeCell ref="A102:F102"/>
    <mergeCell ref="H102:I102"/>
    <mergeCell ref="A104:G104"/>
    <mergeCell ref="A105:G105"/>
    <mergeCell ref="A106:G106"/>
    <mergeCell ref="A109:G109"/>
    <mergeCell ref="I109:J109"/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M3:O3"/>
    <mergeCell ref="K3:K4"/>
    <mergeCell ref="L3:L4"/>
    <mergeCell ref="R3:S3"/>
    <mergeCell ref="I3:I4"/>
    <mergeCell ref="J3:J4"/>
  </mergeCells>
  <printOptions horizontalCentered="1"/>
  <pageMargins left="0.23622047244094491" right="0.23622047244094491" top="0.78" bottom="0.94999999999999984" header="1.1299999999999999" footer="0.5"/>
  <pageSetup paperSize="9" scale="27" firstPageNumber="0" fitToHeight="2" orientation="portrait" r:id="rId1"/>
  <headerFooter alignWithMargins="0">
    <oddFooter>&amp;CPage &amp;P of &amp;N</oddFooter>
  </headerFooter>
  <ignoredErrors>
    <ignoredError sqref="N27:N28 N24:N2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272"/>
  <sheetViews>
    <sheetView zoomScale="80" zoomScaleNormal="80" workbookViewId="0">
      <pane xSplit="8" ySplit="5" topLeftCell="I6" activePane="bottomRight" state="frozen"/>
      <selection activeCell="A4" sqref="A4:A5"/>
      <selection pane="topRight" activeCell="A4" sqref="A4:A5"/>
      <selection pane="bottomLeft" activeCell="A4" sqref="A4:A5"/>
      <selection pane="bottomRight" activeCell="T102" sqref="T102"/>
    </sheetView>
  </sheetViews>
  <sheetFormatPr defaultRowHeight="15" x14ac:dyDescent="0.25"/>
  <cols>
    <col min="1" max="1" width="7.7109375" style="2" customWidth="1"/>
    <col min="2" max="6" width="6.7109375" style="2" customWidth="1"/>
    <col min="7" max="7" width="47.7109375" style="2" customWidth="1"/>
    <col min="8" max="8" width="14.28515625" style="2" customWidth="1"/>
    <col min="9" max="14" width="14.28515625" style="4" customWidth="1"/>
    <col min="15" max="16384" width="9.140625" style="2"/>
  </cols>
  <sheetData>
    <row r="1" spans="1:14" ht="22.5" customHeight="1" x14ac:dyDescent="0.25">
      <c r="A1" s="283" t="s">
        <v>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s="3" customFormat="1" ht="16.5" customHeight="1" x14ac:dyDescent="0.25">
      <c r="A2" s="299" t="s">
        <v>1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</row>
    <row r="3" spans="1:14" s="3" customFormat="1" ht="16.5" customHeight="1" thickBot="1" x14ac:dyDescent="0.3">
      <c r="A3" s="306" t="s">
        <v>225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</row>
    <row r="4" spans="1:14" s="4" customFormat="1" ht="18" customHeight="1" x14ac:dyDescent="0.25">
      <c r="A4" s="285" t="s">
        <v>2</v>
      </c>
      <c r="B4" s="287" t="s">
        <v>3</v>
      </c>
      <c r="C4" s="287" t="s">
        <v>4</v>
      </c>
      <c r="D4" s="287" t="s">
        <v>5</v>
      </c>
      <c r="E4" s="287" t="s">
        <v>6</v>
      </c>
      <c r="F4" s="287" t="s">
        <v>7</v>
      </c>
      <c r="G4" s="289" t="s">
        <v>8</v>
      </c>
      <c r="H4" s="291" t="s">
        <v>9</v>
      </c>
      <c r="I4" s="281" t="s">
        <v>10</v>
      </c>
      <c r="J4" s="276" t="s">
        <v>203</v>
      </c>
      <c r="K4" s="274" t="s">
        <v>189</v>
      </c>
      <c r="L4" s="275"/>
      <c r="M4" s="275"/>
      <c r="N4" s="131" t="s">
        <v>190</v>
      </c>
    </row>
    <row r="5" spans="1:14" s="5" customFormat="1" ht="56.25" customHeight="1" thickBot="1" x14ac:dyDescent="0.3">
      <c r="A5" s="286"/>
      <c r="B5" s="288"/>
      <c r="C5" s="288"/>
      <c r="D5" s="288"/>
      <c r="E5" s="288"/>
      <c r="F5" s="288"/>
      <c r="G5" s="290"/>
      <c r="H5" s="292"/>
      <c r="I5" s="282"/>
      <c r="J5" s="277"/>
      <c r="K5" s="163" t="s">
        <v>191</v>
      </c>
      <c r="L5" s="163" t="s">
        <v>192</v>
      </c>
      <c r="M5" s="163" t="s">
        <v>193</v>
      </c>
      <c r="N5" s="167" t="s">
        <v>194</v>
      </c>
    </row>
    <row r="6" spans="1:14" s="5" customFormat="1" ht="15.95" customHeight="1" thickBot="1" x14ac:dyDescent="0.3">
      <c r="A6" s="6"/>
      <c r="B6" s="7"/>
      <c r="C6" s="7"/>
      <c r="D6" s="7"/>
      <c r="E6" s="7"/>
      <c r="F6" s="7"/>
      <c r="G6" s="8" t="s">
        <v>11</v>
      </c>
      <c r="H6" s="249" t="s">
        <v>12</v>
      </c>
      <c r="I6" s="10">
        <v>0</v>
      </c>
      <c r="J6" s="11">
        <f t="shared" ref="J6:J13" si="0">K6+L6+M6+N6</f>
        <v>159298</v>
      </c>
      <c r="K6" s="11">
        <f>K7</f>
        <v>298</v>
      </c>
      <c r="L6" s="11">
        <f t="shared" ref="L6:N10" si="1">L7</f>
        <v>7237</v>
      </c>
      <c r="M6" s="11">
        <f t="shared" si="1"/>
        <v>63002</v>
      </c>
      <c r="N6" s="134">
        <f t="shared" si="1"/>
        <v>88761</v>
      </c>
    </row>
    <row r="7" spans="1:14" s="5" customFormat="1" ht="15.95" customHeight="1" x14ac:dyDescent="0.25">
      <c r="A7" s="12"/>
      <c r="B7" s="13"/>
      <c r="C7" s="14"/>
      <c r="D7" s="14"/>
      <c r="E7" s="14"/>
      <c r="F7" s="14"/>
      <c r="G7" s="15" t="s">
        <v>13</v>
      </c>
      <c r="H7" s="250"/>
      <c r="I7" s="17">
        <v>0</v>
      </c>
      <c r="J7" s="251">
        <f t="shared" si="0"/>
        <v>159298</v>
      </c>
      <c r="K7" s="251">
        <f t="shared" ref="K7:N7" si="2">K10+K8+K12</f>
        <v>298</v>
      </c>
      <c r="L7" s="251">
        <f t="shared" si="2"/>
        <v>7237</v>
      </c>
      <c r="M7" s="251">
        <f t="shared" si="2"/>
        <v>63002</v>
      </c>
      <c r="N7" s="252">
        <f t="shared" si="2"/>
        <v>88761</v>
      </c>
    </row>
    <row r="8" spans="1:14" s="5" customFormat="1" ht="15.95" customHeight="1" x14ac:dyDescent="0.25">
      <c r="A8" s="19" t="s">
        <v>14</v>
      </c>
      <c r="B8" s="20"/>
      <c r="C8" s="21"/>
      <c r="D8" s="21"/>
      <c r="E8" s="21"/>
      <c r="F8" s="21"/>
      <c r="G8" s="22" t="s">
        <v>15</v>
      </c>
      <c r="H8" s="162" t="s">
        <v>16</v>
      </c>
      <c r="I8" s="24">
        <v>0</v>
      </c>
      <c r="J8" s="25">
        <f t="shared" si="0"/>
        <v>1033</v>
      </c>
      <c r="K8" s="136">
        <f t="shared" ref="K8:M8" si="3">K9</f>
        <v>0</v>
      </c>
      <c r="L8" s="136">
        <f t="shared" si="3"/>
        <v>0</v>
      </c>
      <c r="M8" s="136">
        <f t="shared" si="3"/>
        <v>0</v>
      </c>
      <c r="N8" s="136">
        <f>N9</f>
        <v>1033</v>
      </c>
    </row>
    <row r="9" spans="1:14" s="5" customFormat="1" ht="31.5" customHeight="1" x14ac:dyDescent="0.25">
      <c r="A9" s="26"/>
      <c r="B9" s="27" t="s">
        <v>18</v>
      </c>
      <c r="C9" s="27" t="s">
        <v>19</v>
      </c>
      <c r="D9" s="21"/>
      <c r="E9" s="21"/>
      <c r="F9" s="21"/>
      <c r="G9" s="22" t="s">
        <v>20</v>
      </c>
      <c r="H9" s="162" t="s">
        <v>21</v>
      </c>
      <c r="I9" s="24">
        <v>0</v>
      </c>
      <c r="J9" s="25">
        <f t="shared" si="0"/>
        <v>1033</v>
      </c>
      <c r="K9" s="25">
        <f>[2]ANCPI!K9+'[2]Total judete'!K9</f>
        <v>0</v>
      </c>
      <c r="L9" s="25">
        <f>[2]ANCPI!L9+'[2]Total judete'!L9</f>
        <v>0</v>
      </c>
      <c r="M9" s="25">
        <f>[2]ANCPI!M9+'[2]Total judete'!M9</f>
        <v>0</v>
      </c>
      <c r="N9" s="136">
        <v>1033</v>
      </c>
    </row>
    <row r="10" spans="1:14" s="5" customFormat="1" ht="15.95" customHeight="1" x14ac:dyDescent="0.25">
      <c r="A10" s="26" t="s">
        <v>22</v>
      </c>
      <c r="B10" s="20"/>
      <c r="C10" s="21"/>
      <c r="D10" s="21"/>
      <c r="E10" s="21"/>
      <c r="F10" s="21"/>
      <c r="G10" s="22" t="s">
        <v>23</v>
      </c>
      <c r="H10" s="253" t="s">
        <v>22</v>
      </c>
      <c r="I10" s="24">
        <v>0</v>
      </c>
      <c r="J10" s="25">
        <f t="shared" si="0"/>
        <v>152407</v>
      </c>
      <c r="K10" s="25">
        <f>K11</f>
        <v>298</v>
      </c>
      <c r="L10" s="25">
        <f t="shared" si="1"/>
        <v>7237</v>
      </c>
      <c r="M10" s="25">
        <f t="shared" si="1"/>
        <v>63002</v>
      </c>
      <c r="N10" s="136">
        <f t="shared" si="1"/>
        <v>81870</v>
      </c>
    </row>
    <row r="11" spans="1:14" s="5" customFormat="1" ht="15.95" customHeight="1" x14ac:dyDescent="0.25">
      <c r="A11" s="29"/>
      <c r="B11" s="20" t="s">
        <v>24</v>
      </c>
      <c r="C11" s="20" t="s">
        <v>25</v>
      </c>
      <c r="D11" s="21"/>
      <c r="E11" s="21"/>
      <c r="F11" s="21"/>
      <c r="G11" s="22" t="s">
        <v>26</v>
      </c>
      <c r="H11" s="253" t="s">
        <v>27</v>
      </c>
      <c r="I11" s="24">
        <v>0</v>
      </c>
      <c r="J11" s="25">
        <f t="shared" si="0"/>
        <v>152407</v>
      </c>
      <c r="K11" s="25">
        <v>298</v>
      </c>
      <c r="L11" s="25">
        <v>7237</v>
      </c>
      <c r="M11" s="25">
        <v>63002</v>
      </c>
      <c r="N11" s="136">
        <v>81870</v>
      </c>
    </row>
    <row r="12" spans="1:14" s="5" customFormat="1" ht="30.75" customHeight="1" x14ac:dyDescent="0.25">
      <c r="A12" s="19" t="s">
        <v>28</v>
      </c>
      <c r="B12" s="20"/>
      <c r="C12" s="20"/>
      <c r="D12" s="21"/>
      <c r="E12" s="21"/>
      <c r="F12" s="21"/>
      <c r="G12" s="22" t="s">
        <v>29</v>
      </c>
      <c r="H12" s="162" t="s">
        <v>30</v>
      </c>
      <c r="I12" s="24">
        <v>0</v>
      </c>
      <c r="J12" s="25">
        <f t="shared" si="0"/>
        <v>5858</v>
      </c>
      <c r="K12" s="25">
        <f t="shared" ref="K12:M12" si="4">K13</f>
        <v>0</v>
      </c>
      <c r="L12" s="25">
        <f t="shared" si="4"/>
        <v>0</v>
      </c>
      <c r="M12" s="25">
        <f t="shared" si="4"/>
        <v>0</v>
      </c>
      <c r="N12" s="136">
        <f>N13</f>
        <v>5858</v>
      </c>
    </row>
    <row r="13" spans="1:14" s="5" customFormat="1" ht="15.95" customHeight="1" thickBot="1" x14ac:dyDescent="0.3">
      <c r="A13" s="164"/>
      <c r="B13" s="31" t="s">
        <v>18</v>
      </c>
      <c r="C13" s="31" t="s">
        <v>31</v>
      </c>
      <c r="D13" s="165"/>
      <c r="E13" s="165"/>
      <c r="F13" s="165"/>
      <c r="G13" s="33" t="s">
        <v>32</v>
      </c>
      <c r="H13" s="254" t="s">
        <v>33</v>
      </c>
      <c r="I13" s="35">
        <v>0</v>
      </c>
      <c r="J13" s="255">
        <f t="shared" si="0"/>
        <v>5858</v>
      </c>
      <c r="K13" s="255">
        <f>[2]ANCPI!K13+'[2]Total judete'!K13</f>
        <v>0</v>
      </c>
      <c r="L13" s="255">
        <f>[2]ANCPI!L13+'[2]Total judete'!L13</f>
        <v>0</v>
      </c>
      <c r="M13" s="255">
        <f>[2]ANCPI!M13+'[2]Total judete'!M13</f>
        <v>0</v>
      </c>
      <c r="N13" s="256">
        <v>5858</v>
      </c>
    </row>
    <row r="14" spans="1:14" s="5" customFormat="1" ht="15.95" customHeight="1" thickBot="1" x14ac:dyDescent="0.3">
      <c r="A14" s="37">
        <v>5000</v>
      </c>
      <c r="B14" s="38"/>
      <c r="C14" s="39"/>
      <c r="D14" s="38"/>
      <c r="E14" s="39"/>
      <c r="F14" s="39"/>
      <c r="G14" s="40" t="s">
        <v>35</v>
      </c>
      <c r="H14" s="257">
        <v>5000</v>
      </c>
      <c r="I14" s="42">
        <f>I15+I21</f>
        <v>37637183</v>
      </c>
      <c r="J14" s="43">
        <f>K14+L14+M14+N14</f>
        <v>159298</v>
      </c>
      <c r="K14" s="43">
        <f>K15+K21+K99</f>
        <v>298</v>
      </c>
      <c r="L14" s="43">
        <f t="shared" ref="L14:N14" si="5">L15+L21+L99</f>
        <v>7237</v>
      </c>
      <c r="M14" s="43">
        <f t="shared" si="5"/>
        <v>63002</v>
      </c>
      <c r="N14" s="138">
        <f t="shared" si="5"/>
        <v>88761</v>
      </c>
    </row>
    <row r="15" spans="1:14" s="5" customFormat="1" ht="15.95" customHeight="1" x14ac:dyDescent="0.25">
      <c r="A15" s="12"/>
      <c r="B15" s="13"/>
      <c r="C15" s="44"/>
      <c r="D15" s="13" t="s">
        <v>17</v>
      </c>
      <c r="E15" s="44"/>
      <c r="F15" s="44"/>
      <c r="G15" s="45" t="s">
        <v>36</v>
      </c>
      <c r="H15" s="258" t="s">
        <v>37</v>
      </c>
      <c r="I15" s="47">
        <f>I16+I17+I18+I19</f>
        <v>37634546</v>
      </c>
      <c r="J15" s="259">
        <f>K15+L15+M15+N15</f>
        <v>136551.6</v>
      </c>
      <c r="K15" s="48">
        <f>K16+K17+K18+K19+K20</f>
        <v>15</v>
      </c>
      <c r="L15" s="48">
        <f t="shared" ref="L15:M15" si="6">L16+L17+L18+L19+L20</f>
        <v>7237</v>
      </c>
      <c r="M15" s="48">
        <f t="shared" si="6"/>
        <v>62114</v>
      </c>
      <c r="N15" s="139">
        <f>N16+N17+N18+N19+N20</f>
        <v>67185.600000000006</v>
      </c>
    </row>
    <row r="16" spans="1:14" s="5" customFormat="1" ht="15.95" customHeight="1" x14ac:dyDescent="0.25">
      <c r="A16" s="26"/>
      <c r="B16" s="20"/>
      <c r="C16" s="49"/>
      <c r="D16" s="20" t="s">
        <v>38</v>
      </c>
      <c r="E16" s="49"/>
      <c r="F16" s="49"/>
      <c r="G16" s="50" t="s">
        <v>39</v>
      </c>
      <c r="H16" s="56" t="s">
        <v>40</v>
      </c>
      <c r="I16" s="52">
        <f t="shared" ref="I16:I18" si="7">I25</f>
        <v>33783</v>
      </c>
      <c r="J16" s="53">
        <f t="shared" ref="J16:J23" si="8">K16+L16+M16+N16</f>
        <v>53315</v>
      </c>
      <c r="K16" s="53">
        <f t="shared" ref="K16:N19" si="9">K25</f>
        <v>0</v>
      </c>
      <c r="L16" s="53">
        <f t="shared" si="9"/>
        <v>0</v>
      </c>
      <c r="M16" s="53">
        <f t="shared" si="9"/>
        <v>14252</v>
      </c>
      <c r="N16" s="140">
        <f t="shared" si="9"/>
        <v>39063</v>
      </c>
    </row>
    <row r="17" spans="1:14" s="5" customFormat="1" ht="15.95" customHeight="1" x14ac:dyDescent="0.25">
      <c r="A17" s="26"/>
      <c r="B17" s="20"/>
      <c r="C17" s="49"/>
      <c r="D17" s="20" t="s">
        <v>41</v>
      </c>
      <c r="E17" s="49"/>
      <c r="F17" s="49"/>
      <c r="G17" s="50" t="s">
        <v>42</v>
      </c>
      <c r="H17" s="56" t="s">
        <v>43</v>
      </c>
      <c r="I17" s="52">
        <f t="shared" si="7"/>
        <v>208500</v>
      </c>
      <c r="J17" s="53">
        <f t="shared" si="8"/>
        <v>38915.599999999999</v>
      </c>
      <c r="K17" s="53">
        <f t="shared" si="9"/>
        <v>0</v>
      </c>
      <c r="L17" s="53">
        <f t="shared" si="9"/>
        <v>2709</v>
      </c>
      <c r="M17" s="53">
        <f t="shared" si="9"/>
        <v>15276</v>
      </c>
      <c r="N17" s="140">
        <f t="shared" si="9"/>
        <v>20930.599999999999</v>
      </c>
    </row>
    <row r="18" spans="1:14" s="5" customFormat="1" ht="15.95" customHeight="1" x14ac:dyDescent="0.25">
      <c r="A18" s="26"/>
      <c r="B18" s="20"/>
      <c r="C18" s="49"/>
      <c r="D18" s="20" t="s">
        <v>226</v>
      </c>
      <c r="E18" s="49"/>
      <c r="F18" s="49"/>
      <c r="G18" s="50" t="s">
        <v>227</v>
      </c>
      <c r="H18" s="56" t="s">
        <v>228</v>
      </c>
      <c r="I18" s="52">
        <f t="shared" si="7"/>
        <v>0</v>
      </c>
      <c r="J18" s="53">
        <f t="shared" si="8"/>
        <v>15</v>
      </c>
      <c r="K18" s="53">
        <f t="shared" si="9"/>
        <v>15</v>
      </c>
      <c r="L18" s="53">
        <f t="shared" si="9"/>
        <v>0</v>
      </c>
      <c r="M18" s="53">
        <f t="shared" si="9"/>
        <v>0</v>
      </c>
      <c r="N18" s="140">
        <f t="shared" si="9"/>
        <v>0</v>
      </c>
    </row>
    <row r="19" spans="1:14" s="5" customFormat="1" ht="30" customHeight="1" x14ac:dyDescent="0.25">
      <c r="A19" s="26"/>
      <c r="B19" s="20"/>
      <c r="C19" s="49"/>
      <c r="D19" s="20" t="s">
        <v>44</v>
      </c>
      <c r="E19" s="49"/>
      <c r="F19" s="49"/>
      <c r="G19" s="50" t="s">
        <v>45</v>
      </c>
      <c r="H19" s="56" t="s">
        <v>46</v>
      </c>
      <c r="I19" s="52">
        <f>I28+I104</f>
        <v>37392263</v>
      </c>
      <c r="J19" s="53">
        <f t="shared" si="8"/>
        <v>37114</v>
      </c>
      <c r="K19" s="53">
        <f>K28</f>
        <v>0</v>
      </c>
      <c r="L19" s="53">
        <f t="shared" si="9"/>
        <v>4528</v>
      </c>
      <c r="M19" s="53">
        <f t="shared" si="9"/>
        <v>32586</v>
      </c>
      <c r="N19" s="140">
        <f t="shared" si="9"/>
        <v>0</v>
      </c>
    </row>
    <row r="20" spans="1:14" s="5" customFormat="1" ht="15.95" customHeight="1" x14ac:dyDescent="0.25">
      <c r="A20" s="26"/>
      <c r="B20" s="20"/>
      <c r="C20" s="49"/>
      <c r="D20" s="20" t="s">
        <v>229</v>
      </c>
      <c r="E20" s="49"/>
      <c r="F20" s="49"/>
      <c r="G20" s="50" t="s">
        <v>230</v>
      </c>
      <c r="H20" s="56" t="s">
        <v>231</v>
      </c>
      <c r="I20" s="52"/>
      <c r="J20" s="53">
        <f>K20+L20+M20+N20</f>
        <v>7192</v>
      </c>
      <c r="K20" s="260">
        <f t="shared" ref="K20:M20" si="10">K29</f>
        <v>0</v>
      </c>
      <c r="L20" s="260">
        <f t="shared" si="10"/>
        <v>0</v>
      </c>
      <c r="M20" s="260">
        <f t="shared" si="10"/>
        <v>0</v>
      </c>
      <c r="N20" s="140">
        <f>N29</f>
        <v>7192</v>
      </c>
    </row>
    <row r="21" spans="1:14" s="5" customFormat="1" ht="15.95" customHeight="1" x14ac:dyDescent="0.25">
      <c r="A21" s="26"/>
      <c r="B21" s="20"/>
      <c r="C21" s="49"/>
      <c r="D21" s="20" t="s">
        <v>47</v>
      </c>
      <c r="E21" s="49"/>
      <c r="F21" s="49"/>
      <c r="G21" s="54" t="s">
        <v>48</v>
      </c>
      <c r="H21" s="56" t="s">
        <v>49</v>
      </c>
      <c r="I21" s="52">
        <f t="shared" ref="I21:N22" si="11">I30</f>
        <v>2637</v>
      </c>
      <c r="J21" s="53">
        <f t="shared" si="8"/>
        <v>15855.4</v>
      </c>
      <c r="K21" s="53">
        <f t="shared" si="11"/>
        <v>283</v>
      </c>
      <c r="L21" s="53">
        <f t="shared" si="11"/>
        <v>0</v>
      </c>
      <c r="M21" s="53">
        <f t="shared" si="11"/>
        <v>888</v>
      </c>
      <c r="N21" s="140">
        <f t="shared" si="11"/>
        <v>14684.4</v>
      </c>
    </row>
    <row r="22" spans="1:14" s="5" customFormat="1" ht="15.95" customHeight="1" x14ac:dyDescent="0.25">
      <c r="A22" s="26"/>
      <c r="B22" s="20"/>
      <c r="C22" s="49"/>
      <c r="D22" s="20" t="s">
        <v>50</v>
      </c>
      <c r="E22" s="49"/>
      <c r="F22" s="49"/>
      <c r="G22" s="50" t="s">
        <v>51</v>
      </c>
      <c r="H22" s="56" t="s">
        <v>52</v>
      </c>
      <c r="I22" s="52">
        <f t="shared" si="11"/>
        <v>2637</v>
      </c>
      <c r="J22" s="53">
        <f t="shared" si="8"/>
        <v>15855.4</v>
      </c>
      <c r="K22" s="53">
        <f t="shared" si="11"/>
        <v>283</v>
      </c>
      <c r="L22" s="53">
        <f t="shared" si="11"/>
        <v>0</v>
      </c>
      <c r="M22" s="53">
        <f t="shared" si="11"/>
        <v>888</v>
      </c>
      <c r="N22" s="140">
        <f t="shared" si="11"/>
        <v>14684.4</v>
      </c>
    </row>
    <row r="23" spans="1:14" s="5" customFormat="1" ht="15.95" customHeight="1" x14ac:dyDescent="0.25">
      <c r="A23" s="26" t="s">
        <v>53</v>
      </c>
      <c r="B23" s="20"/>
      <c r="C23" s="49"/>
      <c r="D23" s="20"/>
      <c r="E23" s="49"/>
      <c r="F23" s="49"/>
      <c r="G23" s="50" t="s">
        <v>54</v>
      </c>
      <c r="H23" s="56" t="s">
        <v>53</v>
      </c>
      <c r="I23" s="52">
        <f t="shared" ref="I23:N23" si="12">I24+I30</f>
        <v>336183</v>
      </c>
      <c r="J23" s="53">
        <f t="shared" si="8"/>
        <v>152407</v>
      </c>
      <c r="K23" s="53">
        <f>K24+K30</f>
        <v>298</v>
      </c>
      <c r="L23" s="53">
        <f t="shared" si="12"/>
        <v>7237</v>
      </c>
      <c r="M23" s="53">
        <f t="shared" si="12"/>
        <v>63002</v>
      </c>
      <c r="N23" s="140">
        <f t="shared" si="12"/>
        <v>81870</v>
      </c>
    </row>
    <row r="24" spans="1:14" s="5" customFormat="1" ht="15.95" customHeight="1" x14ac:dyDescent="0.25">
      <c r="A24" s="26"/>
      <c r="B24" s="20"/>
      <c r="C24" s="49"/>
      <c r="D24" s="20" t="s">
        <v>17</v>
      </c>
      <c r="E24" s="49"/>
      <c r="F24" s="49"/>
      <c r="G24" s="55" t="s">
        <v>36</v>
      </c>
      <c r="H24" s="56" t="s">
        <v>55</v>
      </c>
      <c r="I24" s="52">
        <f>I25+I26+I27+I28+I29</f>
        <v>333546</v>
      </c>
      <c r="J24" s="53">
        <f>K24+L24+M24+N24</f>
        <v>136551.6</v>
      </c>
      <c r="K24" s="53">
        <f>K25+K26+K27+K28+K29</f>
        <v>15</v>
      </c>
      <c r="L24" s="53">
        <f t="shared" ref="L24:N24" si="13">L25+L26+L27+L28+L29</f>
        <v>7237</v>
      </c>
      <c r="M24" s="53">
        <f t="shared" si="13"/>
        <v>62114</v>
      </c>
      <c r="N24" s="140">
        <f t="shared" si="13"/>
        <v>67185.600000000006</v>
      </c>
    </row>
    <row r="25" spans="1:14" s="5" customFormat="1" ht="15.95" customHeight="1" x14ac:dyDescent="0.25">
      <c r="A25" s="26"/>
      <c r="B25" s="20"/>
      <c r="C25" s="49"/>
      <c r="D25" s="20" t="s">
        <v>38</v>
      </c>
      <c r="E25" s="49"/>
      <c r="F25" s="49"/>
      <c r="G25" s="50" t="s">
        <v>39</v>
      </c>
      <c r="H25" s="56" t="s">
        <v>56</v>
      </c>
      <c r="I25" s="52">
        <f>I34</f>
        <v>33783</v>
      </c>
      <c r="J25" s="53">
        <f t="shared" ref="J25:J87" si="14">K25+L25+M25+N25</f>
        <v>53315</v>
      </c>
      <c r="K25" s="53">
        <f t="shared" ref="K25:N25" si="15">K34</f>
        <v>0</v>
      </c>
      <c r="L25" s="53">
        <f t="shared" si="15"/>
        <v>0</v>
      </c>
      <c r="M25" s="53">
        <f t="shared" si="15"/>
        <v>14252</v>
      </c>
      <c r="N25" s="140">
        <f t="shared" si="15"/>
        <v>39063</v>
      </c>
    </row>
    <row r="26" spans="1:14" s="5" customFormat="1" ht="15.95" customHeight="1" x14ac:dyDescent="0.25">
      <c r="A26" s="26"/>
      <c r="B26" s="20"/>
      <c r="C26" s="49"/>
      <c r="D26" s="20" t="s">
        <v>41</v>
      </c>
      <c r="E26" s="49"/>
      <c r="F26" s="49"/>
      <c r="G26" s="50" t="s">
        <v>42</v>
      </c>
      <c r="H26" s="56" t="s">
        <v>57</v>
      </c>
      <c r="I26" s="52">
        <f t="shared" ref="I26:N26" si="16">I51</f>
        <v>208500</v>
      </c>
      <c r="J26" s="53">
        <f t="shared" si="14"/>
        <v>38915.599999999999</v>
      </c>
      <c r="K26" s="53">
        <f t="shared" si="16"/>
        <v>0</v>
      </c>
      <c r="L26" s="53">
        <f t="shared" si="16"/>
        <v>2709</v>
      </c>
      <c r="M26" s="53">
        <f t="shared" si="16"/>
        <v>15276</v>
      </c>
      <c r="N26" s="140">
        <f t="shared" si="16"/>
        <v>20930.599999999999</v>
      </c>
    </row>
    <row r="27" spans="1:14" s="5" customFormat="1" ht="15.95" customHeight="1" x14ac:dyDescent="0.25">
      <c r="A27" s="26"/>
      <c r="B27" s="20"/>
      <c r="C27" s="49"/>
      <c r="D27" s="20" t="s">
        <v>226</v>
      </c>
      <c r="E27" s="49"/>
      <c r="F27" s="49"/>
      <c r="G27" s="50" t="s">
        <v>227</v>
      </c>
      <c r="H27" s="56" t="s">
        <v>232</v>
      </c>
      <c r="I27" s="52">
        <f t="shared" ref="I27:N27" si="17">I76</f>
        <v>0</v>
      </c>
      <c r="J27" s="53">
        <f t="shared" si="14"/>
        <v>15</v>
      </c>
      <c r="K27" s="53">
        <f t="shared" si="17"/>
        <v>15</v>
      </c>
      <c r="L27" s="53">
        <f t="shared" si="17"/>
        <v>0</v>
      </c>
      <c r="M27" s="53">
        <f t="shared" si="17"/>
        <v>0</v>
      </c>
      <c r="N27" s="140">
        <f t="shared" si="17"/>
        <v>0</v>
      </c>
    </row>
    <row r="28" spans="1:14" s="5" customFormat="1" ht="30" customHeight="1" x14ac:dyDescent="0.25">
      <c r="A28" s="26"/>
      <c r="B28" s="20"/>
      <c r="C28" s="49"/>
      <c r="D28" s="20" t="s">
        <v>44</v>
      </c>
      <c r="E28" s="49"/>
      <c r="F28" s="49"/>
      <c r="G28" s="50" t="s">
        <v>45</v>
      </c>
      <c r="H28" s="56" t="s">
        <v>58</v>
      </c>
      <c r="I28" s="52">
        <f t="shared" ref="I28:N28" si="18">I79</f>
        <v>91263</v>
      </c>
      <c r="J28" s="53">
        <f t="shared" si="14"/>
        <v>37114</v>
      </c>
      <c r="K28" s="53">
        <f t="shared" si="18"/>
        <v>0</v>
      </c>
      <c r="L28" s="53">
        <f t="shared" si="18"/>
        <v>4528</v>
      </c>
      <c r="M28" s="53">
        <f t="shared" si="18"/>
        <v>32586</v>
      </c>
      <c r="N28" s="140">
        <f t="shared" si="18"/>
        <v>0</v>
      </c>
    </row>
    <row r="29" spans="1:14" s="5" customFormat="1" ht="15.95" customHeight="1" x14ac:dyDescent="0.25">
      <c r="A29" s="26"/>
      <c r="B29" s="20"/>
      <c r="C29" s="49"/>
      <c r="D29" s="20" t="s">
        <v>229</v>
      </c>
      <c r="E29" s="49"/>
      <c r="F29" s="49"/>
      <c r="G29" s="50" t="s">
        <v>230</v>
      </c>
      <c r="H29" s="56" t="s">
        <v>233</v>
      </c>
      <c r="I29" s="52">
        <f>I88</f>
        <v>0</v>
      </c>
      <c r="J29" s="53">
        <f t="shared" si="14"/>
        <v>7192</v>
      </c>
      <c r="K29" s="53">
        <f t="shared" ref="K29:N29" si="19">K88</f>
        <v>0</v>
      </c>
      <c r="L29" s="53">
        <f t="shared" si="19"/>
        <v>0</v>
      </c>
      <c r="M29" s="53">
        <f t="shared" si="19"/>
        <v>0</v>
      </c>
      <c r="N29" s="140">
        <f t="shared" si="19"/>
        <v>7192</v>
      </c>
    </row>
    <row r="30" spans="1:14" s="5" customFormat="1" ht="15.95" customHeight="1" x14ac:dyDescent="0.25">
      <c r="A30" s="26"/>
      <c r="B30" s="20"/>
      <c r="C30" s="49"/>
      <c r="D30" s="20" t="s">
        <v>47</v>
      </c>
      <c r="E30" s="49"/>
      <c r="F30" s="49"/>
      <c r="G30" s="54" t="s">
        <v>48</v>
      </c>
      <c r="H30" s="56" t="s">
        <v>59</v>
      </c>
      <c r="I30" s="52">
        <f t="shared" ref="I30:N31" si="20">I90</f>
        <v>2637</v>
      </c>
      <c r="J30" s="53">
        <f t="shared" si="14"/>
        <v>15855.4</v>
      </c>
      <c r="K30" s="53">
        <f t="shared" si="20"/>
        <v>283</v>
      </c>
      <c r="L30" s="53">
        <f t="shared" si="20"/>
        <v>0</v>
      </c>
      <c r="M30" s="53">
        <f t="shared" si="20"/>
        <v>888</v>
      </c>
      <c r="N30" s="140">
        <f t="shared" si="20"/>
        <v>14684.4</v>
      </c>
    </row>
    <row r="31" spans="1:14" s="5" customFormat="1" ht="15.95" customHeight="1" x14ac:dyDescent="0.25">
      <c r="A31" s="26"/>
      <c r="B31" s="20"/>
      <c r="C31" s="49"/>
      <c r="D31" s="20" t="s">
        <v>50</v>
      </c>
      <c r="E31" s="49"/>
      <c r="F31" s="49"/>
      <c r="G31" s="50" t="s">
        <v>51</v>
      </c>
      <c r="H31" s="56" t="s">
        <v>60</v>
      </c>
      <c r="I31" s="52">
        <f t="shared" si="20"/>
        <v>2637</v>
      </c>
      <c r="J31" s="53">
        <f t="shared" si="14"/>
        <v>15855.4</v>
      </c>
      <c r="K31" s="53">
        <f t="shared" si="20"/>
        <v>283</v>
      </c>
      <c r="L31" s="53">
        <f t="shared" si="20"/>
        <v>0</v>
      </c>
      <c r="M31" s="53">
        <f t="shared" si="20"/>
        <v>888</v>
      </c>
      <c r="N31" s="140">
        <f t="shared" si="20"/>
        <v>14684.4</v>
      </c>
    </row>
    <row r="32" spans="1:14" s="5" customFormat="1" ht="15.95" customHeight="1" x14ac:dyDescent="0.25">
      <c r="A32" s="26" t="s">
        <v>61</v>
      </c>
      <c r="B32" s="20" t="s">
        <v>17</v>
      </c>
      <c r="C32" s="49" t="s">
        <v>62</v>
      </c>
      <c r="D32" s="20"/>
      <c r="E32" s="49"/>
      <c r="F32" s="49"/>
      <c r="G32" s="50" t="s">
        <v>63</v>
      </c>
      <c r="H32" s="56" t="s">
        <v>64</v>
      </c>
      <c r="I32" s="52">
        <f t="shared" ref="I32:N32" si="21">I33+I90</f>
        <v>336183</v>
      </c>
      <c r="J32" s="53">
        <f t="shared" si="14"/>
        <v>152407</v>
      </c>
      <c r="K32" s="53">
        <f t="shared" si="21"/>
        <v>298</v>
      </c>
      <c r="L32" s="53">
        <f t="shared" si="21"/>
        <v>7237</v>
      </c>
      <c r="M32" s="53">
        <f t="shared" si="21"/>
        <v>63002</v>
      </c>
      <c r="N32" s="140">
        <f t="shared" si="21"/>
        <v>81870</v>
      </c>
    </row>
    <row r="33" spans="1:14" s="5" customFormat="1" ht="15.95" customHeight="1" x14ac:dyDescent="0.25">
      <c r="A33" s="26"/>
      <c r="B33" s="20"/>
      <c r="C33" s="49"/>
      <c r="D33" s="20" t="s">
        <v>17</v>
      </c>
      <c r="E33" s="49"/>
      <c r="F33" s="49"/>
      <c r="G33" s="55" t="s">
        <v>36</v>
      </c>
      <c r="H33" s="56" t="s">
        <v>17</v>
      </c>
      <c r="I33" s="52">
        <f>I34+I51+I76+I79+I88</f>
        <v>333546</v>
      </c>
      <c r="J33" s="53">
        <f t="shared" si="14"/>
        <v>136551.6</v>
      </c>
      <c r="K33" s="53">
        <f>K34+K51+K76+K79+K88</f>
        <v>15</v>
      </c>
      <c r="L33" s="53">
        <f t="shared" ref="L33:N33" si="22">L34+L51+L76+L79+L88</f>
        <v>7237</v>
      </c>
      <c r="M33" s="53">
        <f t="shared" si="22"/>
        <v>62114</v>
      </c>
      <c r="N33" s="140">
        <f t="shared" si="22"/>
        <v>67185.600000000006</v>
      </c>
    </row>
    <row r="34" spans="1:14" ht="15.95" customHeight="1" x14ac:dyDescent="0.25">
      <c r="A34" s="57"/>
      <c r="B34" s="58"/>
      <c r="C34" s="58"/>
      <c r="D34" s="58" t="s">
        <v>38</v>
      </c>
      <c r="E34" s="58"/>
      <c r="F34" s="58"/>
      <c r="G34" s="50" t="s">
        <v>39</v>
      </c>
      <c r="H34" s="59" t="s">
        <v>38</v>
      </c>
      <c r="I34" s="60">
        <f t="shared" ref="I34:N34" si="23">I35+I43+I45</f>
        <v>33783</v>
      </c>
      <c r="J34" s="53">
        <f t="shared" si="14"/>
        <v>53315</v>
      </c>
      <c r="K34" s="61">
        <f t="shared" si="23"/>
        <v>0</v>
      </c>
      <c r="L34" s="61">
        <f t="shared" si="23"/>
        <v>0</v>
      </c>
      <c r="M34" s="61">
        <f t="shared" si="23"/>
        <v>14252</v>
      </c>
      <c r="N34" s="141">
        <f t="shared" si="23"/>
        <v>39063</v>
      </c>
    </row>
    <row r="35" spans="1:14" ht="15.95" customHeight="1" x14ac:dyDescent="0.25">
      <c r="A35" s="62"/>
      <c r="B35" s="63"/>
      <c r="C35" s="63"/>
      <c r="D35" s="63"/>
      <c r="E35" s="58" t="s">
        <v>17</v>
      </c>
      <c r="F35" s="63"/>
      <c r="G35" s="64" t="s">
        <v>65</v>
      </c>
      <c r="H35" s="59" t="s">
        <v>66</v>
      </c>
      <c r="I35" s="60">
        <f t="shared" ref="I35:N35" si="24">I36+I37+I38+I39+I40+I41+I42</f>
        <v>23183</v>
      </c>
      <c r="J35" s="53">
        <f t="shared" si="14"/>
        <v>36984</v>
      </c>
      <c r="K35" s="61">
        <f t="shared" si="24"/>
        <v>0</v>
      </c>
      <c r="L35" s="61">
        <f t="shared" si="24"/>
        <v>0</v>
      </c>
      <c r="M35" s="61">
        <f t="shared" si="24"/>
        <v>9594</v>
      </c>
      <c r="N35" s="141">
        <f t="shared" si="24"/>
        <v>27390</v>
      </c>
    </row>
    <row r="36" spans="1:14" s="4" customFormat="1" ht="15.95" customHeight="1" x14ac:dyDescent="0.25">
      <c r="A36" s="65"/>
      <c r="B36" s="66"/>
      <c r="C36" s="66"/>
      <c r="D36" s="66"/>
      <c r="E36" s="66"/>
      <c r="F36" s="66" t="s">
        <v>17</v>
      </c>
      <c r="G36" s="67" t="s">
        <v>67</v>
      </c>
      <c r="H36" s="68" t="s">
        <v>68</v>
      </c>
      <c r="I36" s="69">
        <v>16755</v>
      </c>
      <c r="J36" s="70">
        <f t="shared" si="14"/>
        <v>29363</v>
      </c>
      <c r="K36" s="70">
        <v>0</v>
      </c>
      <c r="L36" s="70">
        <v>0</v>
      </c>
      <c r="M36" s="71">
        <v>6431</v>
      </c>
      <c r="N36" s="142">
        <v>22932</v>
      </c>
    </row>
    <row r="37" spans="1:14" s="4" customFormat="1" ht="15.95" customHeight="1" x14ac:dyDescent="0.25">
      <c r="A37" s="65"/>
      <c r="B37" s="66"/>
      <c r="C37" s="66"/>
      <c r="D37" s="66"/>
      <c r="E37" s="66"/>
      <c r="F37" s="66" t="s">
        <v>69</v>
      </c>
      <c r="G37" s="67" t="s">
        <v>70</v>
      </c>
      <c r="H37" s="68" t="s">
        <v>71</v>
      </c>
      <c r="I37" s="69">
        <v>913</v>
      </c>
      <c r="J37" s="70">
        <f t="shared" si="14"/>
        <v>1492</v>
      </c>
      <c r="K37" s="70">
        <v>0</v>
      </c>
      <c r="L37" s="70">
        <v>0</v>
      </c>
      <c r="M37" s="71">
        <v>395</v>
      </c>
      <c r="N37" s="142">
        <v>1097</v>
      </c>
    </row>
    <row r="38" spans="1:14" s="4" customFormat="1" ht="15.95" customHeight="1" x14ac:dyDescent="0.25">
      <c r="A38" s="65"/>
      <c r="B38" s="66"/>
      <c r="C38" s="66"/>
      <c r="D38" s="66"/>
      <c r="E38" s="66"/>
      <c r="F38" s="66" t="s">
        <v>72</v>
      </c>
      <c r="G38" s="67" t="s">
        <v>73</v>
      </c>
      <c r="H38" s="68" t="s">
        <v>74</v>
      </c>
      <c r="I38" s="69">
        <v>0</v>
      </c>
      <c r="J38" s="70">
        <f t="shared" si="14"/>
        <v>118</v>
      </c>
      <c r="K38" s="70">
        <v>0</v>
      </c>
      <c r="L38" s="70">
        <v>0</v>
      </c>
      <c r="M38" s="71">
        <v>53</v>
      </c>
      <c r="N38" s="142">
        <v>65</v>
      </c>
    </row>
    <row r="39" spans="1:14" s="4" customFormat="1" ht="15.95" customHeight="1" x14ac:dyDescent="0.25">
      <c r="A39" s="65"/>
      <c r="B39" s="66"/>
      <c r="C39" s="66"/>
      <c r="D39" s="66"/>
      <c r="E39" s="66"/>
      <c r="F39" s="66" t="s">
        <v>75</v>
      </c>
      <c r="G39" s="67" t="s">
        <v>76</v>
      </c>
      <c r="H39" s="68" t="s">
        <v>77</v>
      </c>
      <c r="I39" s="69">
        <v>0</v>
      </c>
      <c r="J39" s="70">
        <f t="shared" si="14"/>
        <v>56</v>
      </c>
      <c r="K39" s="70">
        <v>0</v>
      </c>
      <c r="L39" s="70">
        <v>0</v>
      </c>
      <c r="M39" s="71">
        <v>38</v>
      </c>
      <c r="N39" s="142">
        <v>18</v>
      </c>
    </row>
    <row r="40" spans="1:14" s="4" customFormat="1" ht="15.95" customHeight="1" x14ac:dyDescent="0.25">
      <c r="A40" s="65"/>
      <c r="B40" s="66"/>
      <c r="C40" s="66"/>
      <c r="D40" s="66"/>
      <c r="E40" s="66"/>
      <c r="F40" s="66" t="s">
        <v>78</v>
      </c>
      <c r="G40" s="67" t="s">
        <v>79</v>
      </c>
      <c r="H40" s="68" t="s">
        <v>80</v>
      </c>
      <c r="I40" s="69">
        <v>15</v>
      </c>
      <c r="J40" s="70">
        <f t="shared" si="14"/>
        <v>29</v>
      </c>
      <c r="K40" s="70">
        <v>0</v>
      </c>
      <c r="L40" s="70">
        <v>0</v>
      </c>
      <c r="M40" s="71">
        <v>14</v>
      </c>
      <c r="N40" s="142">
        <v>15</v>
      </c>
    </row>
    <row r="41" spans="1:14" s="4" customFormat="1" ht="15.95" customHeight="1" x14ac:dyDescent="0.25">
      <c r="A41" s="65"/>
      <c r="B41" s="66"/>
      <c r="C41" s="66"/>
      <c r="D41" s="66"/>
      <c r="E41" s="66"/>
      <c r="F41" s="66" t="s">
        <v>81</v>
      </c>
      <c r="G41" s="67" t="s">
        <v>82</v>
      </c>
      <c r="H41" s="68" t="s">
        <v>83</v>
      </c>
      <c r="I41" s="69">
        <v>0</v>
      </c>
      <c r="J41" s="70">
        <f t="shared" si="14"/>
        <v>128</v>
      </c>
      <c r="K41" s="70">
        <v>0</v>
      </c>
      <c r="L41" s="70">
        <v>0</v>
      </c>
      <c r="M41" s="71">
        <v>55</v>
      </c>
      <c r="N41" s="142">
        <v>73</v>
      </c>
    </row>
    <row r="42" spans="1:14" s="4" customFormat="1" ht="15.95" customHeight="1" x14ac:dyDescent="0.25">
      <c r="A42" s="65"/>
      <c r="B42" s="66"/>
      <c r="C42" s="66"/>
      <c r="D42" s="66"/>
      <c r="E42" s="66"/>
      <c r="F42" s="66" t="s">
        <v>84</v>
      </c>
      <c r="G42" s="67" t="s">
        <v>85</v>
      </c>
      <c r="H42" s="68" t="s">
        <v>86</v>
      </c>
      <c r="I42" s="69">
        <v>5500</v>
      </c>
      <c r="J42" s="70">
        <f t="shared" si="14"/>
        <v>5798</v>
      </c>
      <c r="K42" s="70">
        <v>0</v>
      </c>
      <c r="L42" s="70">
        <v>0</v>
      </c>
      <c r="M42" s="71">
        <v>2608</v>
      </c>
      <c r="N42" s="142">
        <v>3190</v>
      </c>
    </row>
    <row r="43" spans="1:14" ht="15.95" customHeight="1" x14ac:dyDescent="0.25">
      <c r="A43" s="62"/>
      <c r="B43" s="63"/>
      <c r="C43" s="63"/>
      <c r="D43" s="63"/>
      <c r="E43" s="58" t="s">
        <v>87</v>
      </c>
      <c r="F43" s="63"/>
      <c r="G43" s="64" t="s">
        <v>88</v>
      </c>
      <c r="H43" s="59" t="s">
        <v>89</v>
      </c>
      <c r="I43" s="72">
        <f t="shared" ref="I43:N43" si="25">I44</f>
        <v>4154</v>
      </c>
      <c r="J43" s="73">
        <f t="shared" si="14"/>
        <v>6736</v>
      </c>
      <c r="K43" s="73">
        <f t="shared" si="25"/>
        <v>0</v>
      </c>
      <c r="L43" s="73">
        <f t="shared" si="25"/>
        <v>0</v>
      </c>
      <c r="M43" s="73">
        <f t="shared" si="25"/>
        <v>1808</v>
      </c>
      <c r="N43" s="143">
        <f t="shared" si="25"/>
        <v>4928</v>
      </c>
    </row>
    <row r="44" spans="1:14" s="4" customFormat="1" ht="15.95" customHeight="1" x14ac:dyDescent="0.25">
      <c r="A44" s="65"/>
      <c r="B44" s="66"/>
      <c r="C44" s="66"/>
      <c r="D44" s="66"/>
      <c r="E44" s="66"/>
      <c r="F44" s="66" t="s">
        <v>87</v>
      </c>
      <c r="G44" s="67" t="s">
        <v>90</v>
      </c>
      <c r="H44" s="68" t="s">
        <v>91</v>
      </c>
      <c r="I44" s="69">
        <v>4154</v>
      </c>
      <c r="J44" s="70">
        <f t="shared" si="14"/>
        <v>6736</v>
      </c>
      <c r="K44" s="70">
        <v>0</v>
      </c>
      <c r="L44" s="70">
        <v>0</v>
      </c>
      <c r="M44" s="71">
        <v>1808</v>
      </c>
      <c r="N44" s="142">
        <v>4928</v>
      </c>
    </row>
    <row r="45" spans="1:14" ht="15.95" customHeight="1" x14ac:dyDescent="0.25">
      <c r="A45" s="62"/>
      <c r="B45" s="63"/>
      <c r="C45" s="63"/>
      <c r="D45" s="63"/>
      <c r="E45" s="58" t="s">
        <v>62</v>
      </c>
      <c r="F45" s="63"/>
      <c r="G45" s="64" t="s">
        <v>92</v>
      </c>
      <c r="H45" s="59" t="s">
        <v>93</v>
      </c>
      <c r="I45" s="72">
        <f t="shared" ref="I45:N45" si="26">I46+I47+I48+I49+I50</f>
        <v>6446</v>
      </c>
      <c r="J45" s="73">
        <f t="shared" si="14"/>
        <v>9595</v>
      </c>
      <c r="K45" s="73">
        <f t="shared" si="26"/>
        <v>0</v>
      </c>
      <c r="L45" s="73">
        <f t="shared" si="26"/>
        <v>0</v>
      </c>
      <c r="M45" s="73">
        <f t="shared" si="26"/>
        <v>2850</v>
      </c>
      <c r="N45" s="143">
        <f t="shared" si="26"/>
        <v>6745</v>
      </c>
    </row>
    <row r="46" spans="1:14" s="4" customFormat="1" ht="15.95" customHeight="1" x14ac:dyDescent="0.25">
      <c r="A46" s="65"/>
      <c r="B46" s="66"/>
      <c r="C46" s="66"/>
      <c r="D46" s="66"/>
      <c r="E46" s="66"/>
      <c r="F46" s="66" t="s">
        <v>17</v>
      </c>
      <c r="G46" s="67" t="s">
        <v>94</v>
      </c>
      <c r="H46" s="68" t="s">
        <v>95</v>
      </c>
      <c r="I46" s="69">
        <v>4850</v>
      </c>
      <c r="J46" s="70">
        <f t="shared" si="14"/>
        <v>6774</v>
      </c>
      <c r="K46" s="70">
        <v>0</v>
      </c>
      <c r="L46" s="70">
        <v>0</v>
      </c>
      <c r="M46" s="71">
        <v>1950</v>
      </c>
      <c r="N46" s="142">
        <v>4824</v>
      </c>
    </row>
    <row r="47" spans="1:14" s="4" customFormat="1" ht="15.95" customHeight="1" x14ac:dyDescent="0.25">
      <c r="A47" s="65"/>
      <c r="B47" s="66"/>
      <c r="C47" s="66"/>
      <c r="D47" s="66"/>
      <c r="E47" s="66"/>
      <c r="F47" s="66" t="s">
        <v>87</v>
      </c>
      <c r="G47" s="67" t="s">
        <v>96</v>
      </c>
      <c r="H47" s="68" t="s">
        <v>97</v>
      </c>
      <c r="I47" s="69">
        <v>115</v>
      </c>
      <c r="J47" s="70">
        <f t="shared" si="14"/>
        <v>199</v>
      </c>
      <c r="K47" s="70">
        <v>0</v>
      </c>
      <c r="L47" s="70">
        <v>0</v>
      </c>
      <c r="M47" s="71">
        <v>63</v>
      </c>
      <c r="N47" s="142">
        <v>136</v>
      </c>
    </row>
    <row r="48" spans="1:14" s="4" customFormat="1" ht="15.95" customHeight="1" x14ac:dyDescent="0.25">
      <c r="A48" s="65"/>
      <c r="B48" s="66"/>
      <c r="C48" s="66"/>
      <c r="D48" s="66"/>
      <c r="E48" s="66"/>
      <c r="F48" s="66" t="s">
        <v>62</v>
      </c>
      <c r="G48" s="67" t="s">
        <v>98</v>
      </c>
      <c r="H48" s="68" t="s">
        <v>99</v>
      </c>
      <c r="I48" s="69">
        <v>1200</v>
      </c>
      <c r="J48" s="70">
        <f t="shared" si="14"/>
        <v>1972</v>
      </c>
      <c r="K48" s="70">
        <v>0</v>
      </c>
      <c r="L48" s="70">
        <v>0</v>
      </c>
      <c r="M48" s="71">
        <v>546</v>
      </c>
      <c r="N48" s="142">
        <v>1426</v>
      </c>
    </row>
    <row r="49" spans="1:14" s="4" customFormat="1" ht="30" customHeight="1" x14ac:dyDescent="0.25">
      <c r="A49" s="65"/>
      <c r="B49" s="66"/>
      <c r="C49" s="66"/>
      <c r="D49" s="66"/>
      <c r="E49" s="66"/>
      <c r="F49" s="66" t="s">
        <v>100</v>
      </c>
      <c r="G49" s="67" t="s">
        <v>101</v>
      </c>
      <c r="H49" s="68" t="s">
        <v>102</v>
      </c>
      <c r="I49" s="69">
        <v>51</v>
      </c>
      <c r="J49" s="70">
        <f t="shared" si="14"/>
        <v>84</v>
      </c>
      <c r="K49" s="70">
        <v>0</v>
      </c>
      <c r="L49" s="70">
        <v>0</v>
      </c>
      <c r="M49" s="71">
        <v>27</v>
      </c>
      <c r="N49" s="142">
        <v>57</v>
      </c>
    </row>
    <row r="50" spans="1:14" s="4" customFormat="1" ht="15.95" customHeight="1" x14ac:dyDescent="0.25">
      <c r="A50" s="65"/>
      <c r="B50" s="66"/>
      <c r="C50" s="66"/>
      <c r="D50" s="66"/>
      <c r="E50" s="66"/>
      <c r="F50" s="66" t="s">
        <v>103</v>
      </c>
      <c r="G50" s="67" t="s">
        <v>104</v>
      </c>
      <c r="H50" s="68" t="s">
        <v>105</v>
      </c>
      <c r="I50" s="69">
        <v>230</v>
      </c>
      <c r="J50" s="70">
        <f t="shared" si="14"/>
        <v>566</v>
      </c>
      <c r="K50" s="70">
        <v>0</v>
      </c>
      <c r="L50" s="70">
        <v>0</v>
      </c>
      <c r="M50" s="71">
        <v>264</v>
      </c>
      <c r="N50" s="142">
        <v>302</v>
      </c>
    </row>
    <row r="51" spans="1:14" s="74" customFormat="1" ht="15.95" customHeight="1" x14ac:dyDescent="0.25">
      <c r="A51" s="57"/>
      <c r="B51" s="58"/>
      <c r="C51" s="58"/>
      <c r="D51" s="49" t="s">
        <v>41</v>
      </c>
      <c r="E51" s="49"/>
      <c r="F51" s="49"/>
      <c r="G51" s="50" t="s">
        <v>42</v>
      </c>
      <c r="H51" s="59" t="s">
        <v>41</v>
      </c>
      <c r="I51" s="72">
        <f t="shared" ref="I51:N51" si="27">I52+I62+I63+I65+I68+I69+I70+I71</f>
        <v>208500</v>
      </c>
      <c r="J51" s="73">
        <f t="shared" si="14"/>
        <v>38915.599999999999</v>
      </c>
      <c r="K51" s="73">
        <f t="shared" si="27"/>
        <v>0</v>
      </c>
      <c r="L51" s="73">
        <f t="shared" si="27"/>
        <v>2709</v>
      </c>
      <c r="M51" s="73">
        <f t="shared" si="27"/>
        <v>15276</v>
      </c>
      <c r="N51" s="143">
        <f t="shared" si="27"/>
        <v>20930.599999999999</v>
      </c>
    </row>
    <row r="52" spans="1:14" s="74" customFormat="1" ht="15.95" customHeight="1" x14ac:dyDescent="0.25">
      <c r="A52" s="57"/>
      <c r="B52" s="58"/>
      <c r="C52" s="58"/>
      <c r="D52" s="49"/>
      <c r="E52" s="49" t="s">
        <v>17</v>
      </c>
      <c r="F52" s="49"/>
      <c r="G52" s="64" t="s">
        <v>106</v>
      </c>
      <c r="H52" s="59" t="s">
        <v>107</v>
      </c>
      <c r="I52" s="72">
        <f t="shared" ref="I52:N52" si="28">I53+I54+I55+I56+I57+I58+I59+I60+I61</f>
        <v>208500</v>
      </c>
      <c r="J52" s="73">
        <f t="shared" si="14"/>
        <v>25300.6</v>
      </c>
      <c r="K52" s="73">
        <f t="shared" si="28"/>
        <v>0</v>
      </c>
      <c r="L52" s="73">
        <f t="shared" si="28"/>
        <v>1119</v>
      </c>
      <c r="M52" s="73">
        <f t="shared" si="28"/>
        <v>7166</v>
      </c>
      <c r="N52" s="143">
        <f t="shared" si="28"/>
        <v>17015.599999999999</v>
      </c>
    </row>
    <row r="53" spans="1:14" s="4" customFormat="1" ht="15.95" customHeight="1" x14ac:dyDescent="0.25">
      <c r="A53" s="65"/>
      <c r="B53" s="66"/>
      <c r="C53" s="66"/>
      <c r="D53" s="66"/>
      <c r="E53" s="66"/>
      <c r="F53" s="66" t="s">
        <v>17</v>
      </c>
      <c r="G53" s="67" t="s">
        <v>108</v>
      </c>
      <c r="H53" s="68" t="s">
        <v>109</v>
      </c>
      <c r="I53" s="69">
        <f>[2]ANCPI!I53+'[2]Total judete'!I53</f>
        <v>0</v>
      </c>
      <c r="J53" s="70">
        <f t="shared" si="14"/>
        <v>4858</v>
      </c>
      <c r="K53" s="71">
        <v>0</v>
      </c>
      <c r="L53" s="71">
        <v>103</v>
      </c>
      <c r="M53" s="71">
        <v>800</v>
      </c>
      <c r="N53" s="142">
        <v>3955</v>
      </c>
    </row>
    <row r="54" spans="1:14" s="4" customFormat="1" ht="15.95" customHeight="1" x14ac:dyDescent="0.25">
      <c r="A54" s="65"/>
      <c r="B54" s="66"/>
      <c r="C54" s="66"/>
      <c r="D54" s="66"/>
      <c r="E54" s="66"/>
      <c r="F54" s="66" t="s">
        <v>87</v>
      </c>
      <c r="G54" s="67" t="s">
        <v>110</v>
      </c>
      <c r="H54" s="68" t="s">
        <v>111</v>
      </c>
      <c r="I54" s="69">
        <f>[2]ANCPI!I54+'[2]Total judete'!I54</f>
        <v>0</v>
      </c>
      <c r="J54" s="70">
        <f t="shared" si="14"/>
        <v>78</v>
      </c>
      <c r="K54" s="71">
        <v>0</v>
      </c>
      <c r="L54" s="71">
        <v>13</v>
      </c>
      <c r="M54" s="71">
        <v>8</v>
      </c>
      <c r="N54" s="142">
        <v>57</v>
      </c>
    </row>
    <row r="55" spans="1:14" s="4" customFormat="1" ht="15.95" customHeight="1" x14ac:dyDescent="0.25">
      <c r="A55" s="65"/>
      <c r="B55" s="66"/>
      <c r="C55" s="66"/>
      <c r="D55" s="66"/>
      <c r="E55" s="66"/>
      <c r="F55" s="66" t="s">
        <v>62</v>
      </c>
      <c r="G55" s="67" t="s">
        <v>112</v>
      </c>
      <c r="H55" s="68" t="s">
        <v>113</v>
      </c>
      <c r="I55" s="69">
        <f>[2]ANCPI!I55+'[2]Total judete'!I55</f>
        <v>0</v>
      </c>
      <c r="J55" s="70">
        <f t="shared" si="14"/>
        <v>2062</v>
      </c>
      <c r="K55" s="71">
        <v>0</v>
      </c>
      <c r="L55" s="71">
        <v>505</v>
      </c>
      <c r="M55" s="71">
        <v>830</v>
      </c>
      <c r="N55" s="142">
        <v>727</v>
      </c>
    </row>
    <row r="56" spans="1:14" s="4" customFormat="1" ht="15.95" customHeight="1" x14ac:dyDescent="0.25">
      <c r="A56" s="65"/>
      <c r="B56" s="66"/>
      <c r="C56" s="66"/>
      <c r="D56" s="66"/>
      <c r="E56" s="66"/>
      <c r="F56" s="66" t="s">
        <v>100</v>
      </c>
      <c r="G56" s="67" t="s">
        <v>114</v>
      </c>
      <c r="H56" s="68" t="s">
        <v>115</v>
      </c>
      <c r="I56" s="69">
        <f>[2]ANCPI!I56+'[2]Total judete'!I56</f>
        <v>0</v>
      </c>
      <c r="J56" s="70">
        <f t="shared" si="14"/>
        <v>282</v>
      </c>
      <c r="K56" s="71">
        <v>0</v>
      </c>
      <c r="L56" s="71">
        <v>53</v>
      </c>
      <c r="M56" s="71">
        <v>100</v>
      </c>
      <c r="N56" s="142">
        <v>129</v>
      </c>
    </row>
    <row r="57" spans="1:14" s="4" customFormat="1" ht="15.95" customHeight="1" x14ac:dyDescent="0.25">
      <c r="A57" s="65"/>
      <c r="B57" s="66"/>
      <c r="C57" s="66"/>
      <c r="D57" s="66"/>
      <c r="E57" s="66"/>
      <c r="F57" s="66" t="s">
        <v>69</v>
      </c>
      <c r="G57" s="67" t="s">
        <v>116</v>
      </c>
      <c r="H57" s="68" t="s">
        <v>117</v>
      </c>
      <c r="I57" s="69">
        <f>[2]ANCPI!I57+'[2]Total judete'!I57</f>
        <v>0</v>
      </c>
      <c r="J57" s="70">
        <f t="shared" si="14"/>
        <v>780</v>
      </c>
      <c r="K57" s="71">
        <v>0</v>
      </c>
      <c r="L57" s="71">
        <v>0</v>
      </c>
      <c r="M57" s="71">
        <v>361</v>
      </c>
      <c r="N57" s="142">
        <v>419</v>
      </c>
    </row>
    <row r="58" spans="1:14" s="4" customFormat="1" ht="15.95" customHeight="1" x14ac:dyDescent="0.25">
      <c r="A58" s="65"/>
      <c r="B58" s="66"/>
      <c r="C58" s="66"/>
      <c r="D58" s="66"/>
      <c r="E58" s="66"/>
      <c r="F58" s="66" t="s">
        <v>103</v>
      </c>
      <c r="G58" s="67" t="s">
        <v>118</v>
      </c>
      <c r="H58" s="68" t="s">
        <v>119</v>
      </c>
      <c r="I58" s="69">
        <f>[2]ANCPI!I58+'[2]Total judete'!I58</f>
        <v>0</v>
      </c>
      <c r="J58" s="70">
        <f t="shared" si="14"/>
        <v>673</v>
      </c>
      <c r="K58" s="71">
        <v>0</v>
      </c>
      <c r="L58" s="71">
        <v>108</v>
      </c>
      <c r="M58" s="71">
        <v>61</v>
      </c>
      <c r="N58" s="142">
        <v>504</v>
      </c>
    </row>
    <row r="59" spans="1:14" s="4" customFormat="1" ht="15.95" customHeight="1" x14ac:dyDescent="0.25">
      <c r="A59" s="65"/>
      <c r="B59" s="66"/>
      <c r="C59" s="66"/>
      <c r="D59" s="66"/>
      <c r="E59" s="66"/>
      <c r="F59" s="66" t="s">
        <v>18</v>
      </c>
      <c r="G59" s="67" t="s">
        <v>120</v>
      </c>
      <c r="H59" s="68" t="s">
        <v>121</v>
      </c>
      <c r="I59" s="69">
        <f>[2]ANCPI!I59+'[2]Total judete'!I59</f>
        <v>0</v>
      </c>
      <c r="J59" s="70">
        <f t="shared" si="14"/>
        <v>2169</v>
      </c>
      <c r="K59" s="71">
        <v>0</v>
      </c>
      <c r="L59" s="71">
        <v>239</v>
      </c>
      <c r="M59" s="71">
        <v>778</v>
      </c>
      <c r="N59" s="142">
        <v>1152</v>
      </c>
    </row>
    <row r="60" spans="1:14" s="4" customFormat="1" ht="30" customHeight="1" x14ac:dyDescent="0.25">
      <c r="A60" s="65"/>
      <c r="B60" s="66"/>
      <c r="C60" s="66"/>
      <c r="D60" s="66"/>
      <c r="E60" s="66"/>
      <c r="F60" s="66" t="s">
        <v>24</v>
      </c>
      <c r="G60" s="67" t="s">
        <v>122</v>
      </c>
      <c r="H60" s="68" t="s">
        <v>123</v>
      </c>
      <c r="I60" s="69">
        <v>208500</v>
      </c>
      <c r="J60" s="70">
        <f t="shared" si="14"/>
        <v>10078</v>
      </c>
      <c r="K60" s="71">
        <v>0</v>
      </c>
      <c r="L60" s="71">
        <v>98</v>
      </c>
      <c r="M60" s="71">
        <v>2885</v>
      </c>
      <c r="N60" s="142">
        <v>7095</v>
      </c>
    </row>
    <row r="61" spans="1:14" s="4" customFormat="1" ht="30" customHeight="1" x14ac:dyDescent="0.25">
      <c r="A61" s="65"/>
      <c r="B61" s="66"/>
      <c r="C61" s="66"/>
      <c r="D61" s="66"/>
      <c r="E61" s="66"/>
      <c r="F61" s="66" t="s">
        <v>84</v>
      </c>
      <c r="G61" s="67" t="s">
        <v>124</v>
      </c>
      <c r="H61" s="68" t="s">
        <v>125</v>
      </c>
      <c r="I61" s="69">
        <f>[2]ANCPI!I61+'[2]Total judete'!I61</f>
        <v>0</v>
      </c>
      <c r="J61" s="70">
        <f t="shared" si="14"/>
        <v>4320.6000000000004</v>
      </c>
      <c r="K61" s="71">
        <v>0</v>
      </c>
      <c r="L61" s="71">
        <v>0</v>
      </c>
      <c r="M61" s="71">
        <v>1343</v>
      </c>
      <c r="N61" s="142">
        <v>2977.6</v>
      </c>
    </row>
    <row r="62" spans="1:14" s="4" customFormat="1" ht="15.95" customHeight="1" x14ac:dyDescent="0.25">
      <c r="A62" s="65"/>
      <c r="B62" s="66"/>
      <c r="C62" s="66"/>
      <c r="D62" s="66"/>
      <c r="E62" s="49" t="s">
        <v>87</v>
      </c>
      <c r="F62" s="66"/>
      <c r="G62" s="22" t="s">
        <v>126</v>
      </c>
      <c r="H62" s="68" t="s">
        <v>127</v>
      </c>
      <c r="I62" s="69">
        <f>[2]ANCPI!I62+'[2]Total judete'!I62</f>
        <v>0</v>
      </c>
      <c r="J62" s="70">
        <f t="shared" si="14"/>
        <v>3245</v>
      </c>
      <c r="K62" s="71">
        <v>0</v>
      </c>
      <c r="L62" s="71">
        <v>339</v>
      </c>
      <c r="M62" s="71">
        <v>1844</v>
      </c>
      <c r="N62" s="142">
        <v>1062</v>
      </c>
    </row>
    <row r="63" spans="1:14" ht="15.95" customHeight="1" x14ac:dyDescent="0.25">
      <c r="A63" s="62"/>
      <c r="B63" s="63"/>
      <c r="C63" s="63"/>
      <c r="D63" s="66"/>
      <c r="E63" s="49" t="s">
        <v>69</v>
      </c>
      <c r="F63" s="66"/>
      <c r="G63" s="64" t="s">
        <v>128</v>
      </c>
      <c r="H63" s="59" t="s">
        <v>129</v>
      </c>
      <c r="I63" s="72">
        <f t="shared" ref="I63:N63" si="29">I64</f>
        <v>0</v>
      </c>
      <c r="J63" s="73">
        <f t="shared" si="14"/>
        <v>6044</v>
      </c>
      <c r="K63" s="73">
        <f t="shared" si="29"/>
        <v>0</v>
      </c>
      <c r="L63" s="73">
        <f t="shared" si="29"/>
        <v>105</v>
      </c>
      <c r="M63" s="73">
        <f t="shared" si="29"/>
        <v>4370</v>
      </c>
      <c r="N63" s="143">
        <f t="shared" si="29"/>
        <v>1569</v>
      </c>
    </row>
    <row r="64" spans="1:14" s="4" customFormat="1" ht="15.95" customHeight="1" x14ac:dyDescent="0.25">
      <c r="A64" s="65"/>
      <c r="B64" s="66"/>
      <c r="C64" s="66"/>
      <c r="D64" s="66"/>
      <c r="E64" s="66"/>
      <c r="F64" s="66" t="s">
        <v>84</v>
      </c>
      <c r="G64" s="67" t="s">
        <v>130</v>
      </c>
      <c r="H64" s="68" t="s">
        <v>131</v>
      </c>
      <c r="I64" s="69">
        <f>[2]ANCPI!I64+'[2]Total judete'!I64</f>
        <v>0</v>
      </c>
      <c r="J64" s="70">
        <f t="shared" si="14"/>
        <v>6044</v>
      </c>
      <c r="K64" s="71">
        <v>0</v>
      </c>
      <c r="L64" s="71">
        <v>105</v>
      </c>
      <c r="M64" s="71">
        <v>4370</v>
      </c>
      <c r="N64" s="142">
        <v>1569</v>
      </c>
    </row>
    <row r="65" spans="1:14" ht="15.95" customHeight="1" x14ac:dyDescent="0.25">
      <c r="A65" s="62"/>
      <c r="B65" s="63"/>
      <c r="C65" s="63"/>
      <c r="D65" s="66"/>
      <c r="E65" s="49" t="s">
        <v>103</v>
      </c>
      <c r="F65" s="66"/>
      <c r="G65" s="64" t="s">
        <v>132</v>
      </c>
      <c r="H65" s="59" t="s">
        <v>133</v>
      </c>
      <c r="I65" s="72">
        <f t="shared" ref="I65:N65" si="30">I66+I67</f>
        <v>0</v>
      </c>
      <c r="J65" s="73">
        <f t="shared" si="14"/>
        <v>452</v>
      </c>
      <c r="K65" s="73">
        <f t="shared" si="30"/>
        <v>0</v>
      </c>
      <c r="L65" s="73">
        <f t="shared" si="30"/>
        <v>145</v>
      </c>
      <c r="M65" s="73">
        <f t="shared" si="30"/>
        <v>138</v>
      </c>
      <c r="N65" s="143">
        <f t="shared" si="30"/>
        <v>169</v>
      </c>
    </row>
    <row r="66" spans="1:14" s="4" customFormat="1" ht="15.95" customHeight="1" x14ac:dyDescent="0.25">
      <c r="A66" s="65"/>
      <c r="B66" s="66"/>
      <c r="C66" s="66"/>
      <c r="D66" s="66"/>
      <c r="E66" s="66"/>
      <c r="F66" s="66" t="s">
        <v>17</v>
      </c>
      <c r="G66" s="67" t="s">
        <v>134</v>
      </c>
      <c r="H66" s="68" t="s">
        <v>135</v>
      </c>
      <c r="I66" s="69">
        <f>[2]ANCPI!I66+'[2]Total judete'!I66</f>
        <v>0</v>
      </c>
      <c r="J66" s="70">
        <f t="shared" si="14"/>
        <v>384</v>
      </c>
      <c r="K66" s="71">
        <v>0</v>
      </c>
      <c r="L66" s="71">
        <v>83</v>
      </c>
      <c r="M66" s="71">
        <v>132</v>
      </c>
      <c r="N66" s="142">
        <v>169</v>
      </c>
    </row>
    <row r="67" spans="1:14" s="4" customFormat="1" ht="15.95" customHeight="1" x14ac:dyDescent="0.25">
      <c r="A67" s="65"/>
      <c r="B67" s="66"/>
      <c r="C67" s="66"/>
      <c r="D67" s="66"/>
      <c r="E67" s="66"/>
      <c r="F67" s="66" t="s">
        <v>87</v>
      </c>
      <c r="G67" s="67" t="s">
        <v>136</v>
      </c>
      <c r="H67" s="68" t="s">
        <v>137</v>
      </c>
      <c r="I67" s="69">
        <f>[2]ANCPI!I67+'[2]Total judete'!I67</f>
        <v>0</v>
      </c>
      <c r="J67" s="70">
        <f t="shared" si="14"/>
        <v>68</v>
      </c>
      <c r="K67" s="71">
        <v>0</v>
      </c>
      <c r="L67" s="71">
        <v>62</v>
      </c>
      <c r="M67" s="71">
        <v>6</v>
      </c>
      <c r="N67" s="142">
        <v>0</v>
      </c>
    </row>
    <row r="68" spans="1:14" s="4" customFormat="1" ht="15.95" customHeight="1" x14ac:dyDescent="0.25">
      <c r="A68" s="65"/>
      <c r="B68" s="66"/>
      <c r="C68" s="66"/>
      <c r="D68" s="66"/>
      <c r="E68" s="49" t="s">
        <v>138</v>
      </c>
      <c r="F68" s="66"/>
      <c r="G68" s="22" t="s">
        <v>139</v>
      </c>
      <c r="H68" s="68" t="s">
        <v>140</v>
      </c>
      <c r="I68" s="69">
        <f>[2]ANCPI!I68+'[2]Total judete'!I68</f>
        <v>0</v>
      </c>
      <c r="J68" s="70">
        <f t="shared" si="14"/>
        <v>43</v>
      </c>
      <c r="K68" s="71">
        <v>0</v>
      </c>
      <c r="L68" s="71">
        <v>18</v>
      </c>
      <c r="M68" s="71">
        <v>1</v>
      </c>
      <c r="N68" s="142">
        <v>24</v>
      </c>
    </row>
    <row r="69" spans="1:14" s="4" customFormat="1" ht="15.95" customHeight="1" x14ac:dyDescent="0.25">
      <c r="A69" s="65"/>
      <c r="B69" s="66"/>
      <c r="C69" s="66"/>
      <c r="D69" s="66"/>
      <c r="E69" s="49" t="s">
        <v>75</v>
      </c>
      <c r="F69" s="66"/>
      <c r="G69" s="22" t="s">
        <v>141</v>
      </c>
      <c r="H69" s="68" t="s">
        <v>142</v>
      </c>
      <c r="I69" s="69">
        <f>[2]ANCPI!I69+'[2]Total judete'!I69</f>
        <v>0</v>
      </c>
      <c r="J69" s="70">
        <f t="shared" si="14"/>
        <v>289</v>
      </c>
      <c r="K69" s="71">
        <v>0</v>
      </c>
      <c r="L69" s="71">
        <v>188</v>
      </c>
      <c r="M69" s="71">
        <v>3</v>
      </c>
      <c r="N69" s="142">
        <v>98</v>
      </c>
    </row>
    <row r="70" spans="1:14" s="4" customFormat="1" ht="15.95" customHeight="1" x14ac:dyDescent="0.25">
      <c r="A70" s="65"/>
      <c r="B70" s="66"/>
      <c r="C70" s="66"/>
      <c r="D70" s="66"/>
      <c r="E70" s="49" t="s">
        <v>78</v>
      </c>
      <c r="F70" s="66"/>
      <c r="G70" s="22" t="s">
        <v>143</v>
      </c>
      <c r="H70" s="68" t="s">
        <v>144</v>
      </c>
      <c r="I70" s="69">
        <f>[2]ANCPI!I70+'[2]Total judete'!I70</f>
        <v>0</v>
      </c>
      <c r="J70" s="70">
        <f t="shared" si="14"/>
        <v>266</v>
      </c>
      <c r="K70" s="71">
        <v>0</v>
      </c>
      <c r="L70" s="71">
        <v>94</v>
      </c>
      <c r="M70" s="71">
        <v>110</v>
      </c>
      <c r="N70" s="142">
        <v>62</v>
      </c>
    </row>
    <row r="71" spans="1:14" ht="15.95" customHeight="1" x14ac:dyDescent="0.25">
      <c r="A71" s="62"/>
      <c r="B71" s="63"/>
      <c r="C71" s="63"/>
      <c r="D71" s="66"/>
      <c r="E71" s="49" t="s">
        <v>84</v>
      </c>
      <c r="F71" s="66"/>
      <c r="G71" s="64" t="s">
        <v>145</v>
      </c>
      <c r="H71" s="59" t="s">
        <v>146</v>
      </c>
      <c r="I71" s="72">
        <f t="shared" ref="I71:N71" si="31">I72+I73+I74+I75</f>
        <v>0</v>
      </c>
      <c r="J71" s="73">
        <f t="shared" si="14"/>
        <v>3276</v>
      </c>
      <c r="K71" s="73">
        <f t="shared" si="31"/>
        <v>0</v>
      </c>
      <c r="L71" s="73">
        <f t="shared" si="31"/>
        <v>701</v>
      </c>
      <c r="M71" s="73">
        <f t="shared" si="31"/>
        <v>1644</v>
      </c>
      <c r="N71" s="143">
        <f t="shared" si="31"/>
        <v>931</v>
      </c>
    </row>
    <row r="72" spans="1:14" s="4" customFormat="1" ht="15.95" customHeight="1" x14ac:dyDescent="0.25">
      <c r="A72" s="65"/>
      <c r="B72" s="66"/>
      <c r="C72" s="66"/>
      <c r="D72" s="66"/>
      <c r="E72" s="66"/>
      <c r="F72" s="66" t="s">
        <v>17</v>
      </c>
      <c r="G72" s="67" t="s">
        <v>147</v>
      </c>
      <c r="H72" s="68" t="s">
        <v>148</v>
      </c>
      <c r="I72" s="69">
        <f>[2]ANCPI!I72+'[2]Total judete'!I72</f>
        <v>0</v>
      </c>
      <c r="J72" s="70">
        <f t="shared" si="14"/>
        <v>15</v>
      </c>
      <c r="K72" s="71">
        <v>0</v>
      </c>
      <c r="L72" s="71">
        <v>8</v>
      </c>
      <c r="M72" s="71">
        <v>5</v>
      </c>
      <c r="N72" s="142">
        <v>2</v>
      </c>
    </row>
    <row r="73" spans="1:14" s="4" customFormat="1" ht="15.95" customHeight="1" x14ac:dyDescent="0.25">
      <c r="A73" s="65"/>
      <c r="B73" s="66"/>
      <c r="C73" s="66"/>
      <c r="D73" s="66"/>
      <c r="E73" s="66"/>
      <c r="F73" s="66" t="s">
        <v>87</v>
      </c>
      <c r="G73" s="67" t="s">
        <v>149</v>
      </c>
      <c r="H73" s="68" t="s">
        <v>150</v>
      </c>
      <c r="I73" s="69">
        <f>[2]ANCPI!I73+'[2]Total judete'!I73</f>
        <v>0</v>
      </c>
      <c r="J73" s="70">
        <f t="shared" si="14"/>
        <v>10</v>
      </c>
      <c r="K73" s="71">
        <v>0</v>
      </c>
      <c r="L73" s="71">
        <v>4</v>
      </c>
      <c r="M73" s="71">
        <v>5</v>
      </c>
      <c r="N73" s="142">
        <v>1</v>
      </c>
    </row>
    <row r="74" spans="1:14" s="4" customFormat="1" ht="15.95" customHeight="1" x14ac:dyDescent="0.25">
      <c r="A74" s="65"/>
      <c r="B74" s="66"/>
      <c r="C74" s="66"/>
      <c r="D74" s="66"/>
      <c r="E74" s="66"/>
      <c r="F74" s="66" t="s">
        <v>100</v>
      </c>
      <c r="G74" s="67" t="s">
        <v>151</v>
      </c>
      <c r="H74" s="68" t="s">
        <v>152</v>
      </c>
      <c r="I74" s="69">
        <f>[2]ANCPI!I74+'[2]Total judete'!I74</f>
        <v>0</v>
      </c>
      <c r="J74" s="70">
        <f t="shared" si="14"/>
        <v>2702</v>
      </c>
      <c r="K74" s="71">
        <v>0</v>
      </c>
      <c r="L74" s="71">
        <v>310</v>
      </c>
      <c r="M74" s="71">
        <v>1464</v>
      </c>
      <c r="N74" s="142">
        <v>928</v>
      </c>
    </row>
    <row r="75" spans="1:14" s="4" customFormat="1" ht="15.95" customHeight="1" x14ac:dyDescent="0.25">
      <c r="A75" s="65"/>
      <c r="B75" s="66"/>
      <c r="C75" s="66"/>
      <c r="D75" s="66"/>
      <c r="E75" s="66"/>
      <c r="F75" s="66" t="s">
        <v>84</v>
      </c>
      <c r="G75" s="67" t="s">
        <v>153</v>
      </c>
      <c r="H75" s="68" t="s">
        <v>154</v>
      </c>
      <c r="I75" s="69">
        <f>[2]ANCPI!I75+'[2]Total judete'!I75</f>
        <v>0</v>
      </c>
      <c r="J75" s="70">
        <f t="shared" si="14"/>
        <v>549</v>
      </c>
      <c r="K75" s="71">
        <v>0</v>
      </c>
      <c r="L75" s="71">
        <v>379</v>
      </c>
      <c r="M75" s="71">
        <v>170</v>
      </c>
      <c r="N75" s="142">
        <v>0</v>
      </c>
    </row>
    <row r="76" spans="1:14" s="4" customFormat="1" ht="15.95" customHeight="1" x14ac:dyDescent="0.25">
      <c r="A76" s="65"/>
      <c r="B76" s="66"/>
      <c r="C76" s="66"/>
      <c r="D76" s="49" t="s">
        <v>226</v>
      </c>
      <c r="E76" s="66"/>
      <c r="F76" s="66"/>
      <c r="G76" s="50" t="s">
        <v>227</v>
      </c>
      <c r="H76" s="75">
        <v>55</v>
      </c>
      <c r="I76" s="76">
        <f t="shared" ref="I76:N77" si="32">I77</f>
        <v>0</v>
      </c>
      <c r="J76" s="77">
        <f t="shared" si="14"/>
        <v>15</v>
      </c>
      <c r="K76" s="77">
        <f t="shared" si="32"/>
        <v>15</v>
      </c>
      <c r="L76" s="77">
        <f t="shared" si="32"/>
        <v>0</v>
      </c>
      <c r="M76" s="77">
        <f t="shared" si="32"/>
        <v>0</v>
      </c>
      <c r="N76" s="144">
        <f t="shared" si="32"/>
        <v>0</v>
      </c>
    </row>
    <row r="77" spans="1:14" s="4" customFormat="1" ht="30" customHeight="1" x14ac:dyDescent="0.25">
      <c r="A77" s="65"/>
      <c r="B77" s="66"/>
      <c r="C77" s="66"/>
      <c r="D77" s="66"/>
      <c r="E77" s="49" t="s">
        <v>87</v>
      </c>
      <c r="F77" s="66"/>
      <c r="G77" s="50" t="s">
        <v>234</v>
      </c>
      <c r="H77" s="75">
        <v>55</v>
      </c>
      <c r="I77" s="76">
        <f t="shared" si="32"/>
        <v>0</v>
      </c>
      <c r="J77" s="77">
        <f t="shared" si="14"/>
        <v>15</v>
      </c>
      <c r="K77" s="77">
        <f t="shared" si="32"/>
        <v>15</v>
      </c>
      <c r="L77" s="77">
        <f t="shared" si="32"/>
        <v>0</v>
      </c>
      <c r="M77" s="77">
        <f t="shared" si="32"/>
        <v>0</v>
      </c>
      <c r="N77" s="144">
        <f t="shared" si="32"/>
        <v>0</v>
      </c>
    </row>
    <row r="78" spans="1:14" s="4" customFormat="1" ht="15.95" customHeight="1" x14ac:dyDescent="0.25">
      <c r="A78" s="65"/>
      <c r="B78" s="66"/>
      <c r="C78" s="66"/>
      <c r="D78" s="66"/>
      <c r="E78" s="66"/>
      <c r="F78" s="66" t="s">
        <v>17</v>
      </c>
      <c r="G78" s="67" t="s">
        <v>235</v>
      </c>
      <c r="H78" s="68" t="s">
        <v>236</v>
      </c>
      <c r="I78" s="69">
        <f>[2]ANCPI!I78+'[2]Total judete'!I78</f>
        <v>0</v>
      </c>
      <c r="J78" s="70">
        <f t="shared" si="14"/>
        <v>15</v>
      </c>
      <c r="K78" s="70">
        <v>15</v>
      </c>
      <c r="L78" s="70">
        <v>0</v>
      </c>
      <c r="M78" s="70">
        <v>0</v>
      </c>
      <c r="N78" s="142">
        <v>0</v>
      </c>
    </row>
    <row r="79" spans="1:14" s="4" customFormat="1" ht="30" customHeight="1" x14ac:dyDescent="0.25">
      <c r="A79" s="65"/>
      <c r="B79" s="66"/>
      <c r="C79" s="66"/>
      <c r="D79" s="49" t="s">
        <v>44</v>
      </c>
      <c r="E79" s="66"/>
      <c r="F79" s="66"/>
      <c r="G79" s="50" t="s">
        <v>45</v>
      </c>
      <c r="H79" s="75">
        <v>56</v>
      </c>
      <c r="I79" s="76">
        <f t="shared" ref="I79:N79" si="33">I80+I84</f>
        <v>91263</v>
      </c>
      <c r="J79" s="77">
        <f t="shared" si="14"/>
        <v>37114</v>
      </c>
      <c r="K79" s="77">
        <f t="shared" si="33"/>
        <v>0</v>
      </c>
      <c r="L79" s="77">
        <f t="shared" si="33"/>
        <v>4528</v>
      </c>
      <c r="M79" s="77">
        <f t="shared" si="33"/>
        <v>32586</v>
      </c>
      <c r="N79" s="144">
        <f t="shared" si="33"/>
        <v>0</v>
      </c>
    </row>
    <row r="80" spans="1:14" s="4" customFormat="1" ht="30" customHeight="1" x14ac:dyDescent="0.25">
      <c r="A80" s="65"/>
      <c r="B80" s="66"/>
      <c r="C80" s="66"/>
      <c r="D80" s="66"/>
      <c r="E80" s="49" t="s">
        <v>17</v>
      </c>
      <c r="F80" s="66"/>
      <c r="G80" s="50" t="s">
        <v>155</v>
      </c>
      <c r="H80" s="78" t="s">
        <v>156</v>
      </c>
      <c r="I80" s="76">
        <f t="shared" ref="I80:N80" si="34">I81+I82+I83</f>
        <v>81219</v>
      </c>
      <c r="J80" s="77">
        <f t="shared" si="14"/>
        <v>7877</v>
      </c>
      <c r="K80" s="77">
        <f t="shared" si="34"/>
        <v>0</v>
      </c>
      <c r="L80" s="77">
        <f t="shared" si="34"/>
        <v>2768</v>
      </c>
      <c r="M80" s="77">
        <f t="shared" si="34"/>
        <v>5109</v>
      </c>
      <c r="N80" s="144">
        <f t="shared" si="34"/>
        <v>0</v>
      </c>
    </row>
    <row r="81" spans="1:14" s="4" customFormat="1" ht="15.95" customHeight="1" x14ac:dyDescent="0.25">
      <c r="A81" s="65"/>
      <c r="B81" s="66"/>
      <c r="C81" s="66"/>
      <c r="D81" s="66"/>
      <c r="E81" s="66"/>
      <c r="F81" s="66" t="s">
        <v>17</v>
      </c>
      <c r="G81" s="79" t="s">
        <v>157</v>
      </c>
      <c r="H81" s="68" t="s">
        <v>158</v>
      </c>
      <c r="I81" s="69">
        <v>12946</v>
      </c>
      <c r="J81" s="70">
        <f t="shared" si="14"/>
        <v>1185</v>
      </c>
      <c r="K81" s="70">
        <v>0</v>
      </c>
      <c r="L81" s="70">
        <v>413</v>
      </c>
      <c r="M81" s="70">
        <v>772</v>
      </c>
      <c r="N81" s="142">
        <v>0</v>
      </c>
    </row>
    <row r="82" spans="1:14" s="4" customFormat="1" ht="15.95" customHeight="1" x14ac:dyDescent="0.25">
      <c r="A82" s="65"/>
      <c r="B82" s="66"/>
      <c r="C82" s="66"/>
      <c r="D82" s="66"/>
      <c r="E82" s="66"/>
      <c r="F82" s="66" t="s">
        <v>87</v>
      </c>
      <c r="G82" s="79" t="s">
        <v>159</v>
      </c>
      <c r="H82" s="68" t="s">
        <v>160</v>
      </c>
      <c r="I82" s="69">
        <v>67955</v>
      </c>
      <c r="J82" s="70">
        <f t="shared" si="14"/>
        <v>6682</v>
      </c>
      <c r="K82" s="70">
        <v>0</v>
      </c>
      <c r="L82" s="70">
        <v>2345</v>
      </c>
      <c r="M82" s="70">
        <v>4337</v>
      </c>
      <c r="N82" s="142">
        <v>0</v>
      </c>
    </row>
    <row r="83" spans="1:14" s="4" customFormat="1" ht="15.95" customHeight="1" x14ac:dyDescent="0.25">
      <c r="A83" s="65"/>
      <c r="B83" s="66"/>
      <c r="C83" s="66"/>
      <c r="D83" s="66"/>
      <c r="E83" s="66"/>
      <c r="F83" s="66" t="s">
        <v>62</v>
      </c>
      <c r="G83" s="79" t="s">
        <v>161</v>
      </c>
      <c r="H83" s="68" t="s">
        <v>162</v>
      </c>
      <c r="I83" s="69">
        <v>318</v>
      </c>
      <c r="J83" s="70">
        <f t="shared" si="14"/>
        <v>10</v>
      </c>
      <c r="K83" s="70">
        <v>0</v>
      </c>
      <c r="L83" s="70">
        <v>10</v>
      </c>
      <c r="M83" s="70">
        <v>0</v>
      </c>
      <c r="N83" s="142">
        <v>0</v>
      </c>
    </row>
    <row r="84" spans="1:14" s="4" customFormat="1" ht="15.95" customHeight="1" x14ac:dyDescent="0.25">
      <c r="A84" s="65"/>
      <c r="B84" s="66"/>
      <c r="C84" s="66"/>
      <c r="D84" s="66"/>
      <c r="E84" s="49" t="s">
        <v>87</v>
      </c>
      <c r="F84" s="66"/>
      <c r="G84" s="50" t="s">
        <v>163</v>
      </c>
      <c r="H84" s="78" t="s">
        <v>164</v>
      </c>
      <c r="I84" s="76">
        <f t="shared" ref="I84:N84" si="35">I85+I86+I87</f>
        <v>10044</v>
      </c>
      <c r="J84" s="77">
        <f t="shared" si="14"/>
        <v>29237</v>
      </c>
      <c r="K84" s="77">
        <f t="shared" si="35"/>
        <v>0</v>
      </c>
      <c r="L84" s="77">
        <f t="shared" si="35"/>
        <v>1760</v>
      </c>
      <c r="M84" s="77">
        <f t="shared" si="35"/>
        <v>27477</v>
      </c>
      <c r="N84" s="144">
        <f t="shared" si="35"/>
        <v>0</v>
      </c>
    </row>
    <row r="85" spans="1:14" s="4" customFormat="1" ht="15.95" customHeight="1" x14ac:dyDescent="0.25">
      <c r="A85" s="65"/>
      <c r="B85" s="66"/>
      <c r="C85" s="66"/>
      <c r="D85" s="66"/>
      <c r="E85" s="66"/>
      <c r="F85" s="66" t="s">
        <v>17</v>
      </c>
      <c r="G85" s="79" t="s">
        <v>157</v>
      </c>
      <c r="H85" s="68" t="s">
        <v>165</v>
      </c>
      <c r="I85" s="69">
        <v>1214</v>
      </c>
      <c r="J85" s="70">
        <f t="shared" si="14"/>
        <v>3274</v>
      </c>
      <c r="K85" s="70">
        <v>0</v>
      </c>
      <c r="L85" s="70">
        <v>251</v>
      </c>
      <c r="M85" s="70">
        <v>3023</v>
      </c>
      <c r="N85" s="142">
        <v>0</v>
      </c>
    </row>
    <row r="86" spans="1:14" s="4" customFormat="1" ht="15.95" customHeight="1" x14ac:dyDescent="0.25">
      <c r="A86" s="65"/>
      <c r="B86" s="66"/>
      <c r="C86" s="66"/>
      <c r="D86" s="66"/>
      <c r="E86" s="66"/>
      <c r="F86" s="66" t="s">
        <v>87</v>
      </c>
      <c r="G86" s="79" t="s">
        <v>159</v>
      </c>
      <c r="H86" s="68" t="s">
        <v>166</v>
      </c>
      <c r="I86" s="69">
        <v>6869</v>
      </c>
      <c r="J86" s="70">
        <f t="shared" si="14"/>
        <v>18555</v>
      </c>
      <c r="K86" s="70">
        <v>0</v>
      </c>
      <c r="L86" s="70">
        <v>1426</v>
      </c>
      <c r="M86" s="70">
        <v>17129</v>
      </c>
      <c r="N86" s="142">
        <v>0</v>
      </c>
    </row>
    <row r="87" spans="1:14" s="4" customFormat="1" ht="15.95" customHeight="1" x14ac:dyDescent="0.25">
      <c r="A87" s="65"/>
      <c r="B87" s="66"/>
      <c r="C87" s="66"/>
      <c r="D87" s="66"/>
      <c r="E87" s="66"/>
      <c r="F87" s="66" t="s">
        <v>62</v>
      </c>
      <c r="G87" s="79" t="s">
        <v>161</v>
      </c>
      <c r="H87" s="68" t="s">
        <v>167</v>
      </c>
      <c r="I87" s="69">
        <v>1961</v>
      </c>
      <c r="J87" s="70">
        <f t="shared" si="14"/>
        <v>7408</v>
      </c>
      <c r="K87" s="70">
        <v>0</v>
      </c>
      <c r="L87" s="70">
        <v>83</v>
      </c>
      <c r="M87" s="70">
        <v>7325</v>
      </c>
      <c r="N87" s="142">
        <v>0</v>
      </c>
    </row>
    <row r="88" spans="1:14" s="4" customFormat="1" ht="15.95" customHeight="1" x14ac:dyDescent="0.25">
      <c r="A88" s="65"/>
      <c r="B88" s="66"/>
      <c r="C88" s="66"/>
      <c r="D88" s="49" t="s">
        <v>229</v>
      </c>
      <c r="E88" s="66"/>
      <c r="F88" s="66"/>
      <c r="G88" s="50" t="s">
        <v>230</v>
      </c>
      <c r="H88" s="75">
        <v>59</v>
      </c>
      <c r="I88" s="261">
        <f>I89</f>
        <v>0</v>
      </c>
      <c r="J88" s="262">
        <f t="shared" ref="J88:N88" si="36">J89</f>
        <v>7192</v>
      </c>
      <c r="K88" s="262">
        <f t="shared" si="36"/>
        <v>0</v>
      </c>
      <c r="L88" s="262">
        <f t="shared" si="36"/>
        <v>0</v>
      </c>
      <c r="M88" s="262">
        <f t="shared" si="36"/>
        <v>0</v>
      </c>
      <c r="N88" s="263">
        <f t="shared" si="36"/>
        <v>7192</v>
      </c>
    </row>
    <row r="89" spans="1:14" s="4" customFormat="1" ht="15.95" customHeight="1" x14ac:dyDescent="0.25">
      <c r="A89" s="65"/>
      <c r="B89" s="66"/>
      <c r="C89" s="66"/>
      <c r="D89" s="66"/>
      <c r="E89" s="49" t="s">
        <v>31</v>
      </c>
      <c r="F89" s="66"/>
      <c r="G89" s="161" t="s">
        <v>237</v>
      </c>
      <c r="H89" s="264">
        <v>59</v>
      </c>
      <c r="I89" s="265">
        <v>0</v>
      </c>
      <c r="J89" s="70">
        <f t="shared" ref="J89:J107" si="37">K89+L89+M89+N89</f>
        <v>7192</v>
      </c>
      <c r="K89" s="70">
        <v>0</v>
      </c>
      <c r="L89" s="70">
        <v>0</v>
      </c>
      <c r="M89" s="70">
        <v>0</v>
      </c>
      <c r="N89" s="142">
        <v>7192</v>
      </c>
    </row>
    <row r="90" spans="1:14" ht="15.95" customHeight="1" x14ac:dyDescent="0.25">
      <c r="A90" s="62"/>
      <c r="B90" s="63"/>
      <c r="C90" s="63"/>
      <c r="D90" s="49" t="s">
        <v>47</v>
      </c>
      <c r="E90" s="66"/>
      <c r="F90" s="66"/>
      <c r="G90" s="64" t="s">
        <v>48</v>
      </c>
      <c r="H90" s="59" t="s">
        <v>47</v>
      </c>
      <c r="I90" s="72">
        <f t="shared" ref="I90:N91" si="38">I91</f>
        <v>2637</v>
      </c>
      <c r="J90" s="73">
        <f t="shared" si="37"/>
        <v>15855.4</v>
      </c>
      <c r="K90" s="73">
        <f t="shared" si="38"/>
        <v>283</v>
      </c>
      <c r="L90" s="73">
        <f t="shared" si="38"/>
        <v>0</v>
      </c>
      <c r="M90" s="73">
        <f t="shared" si="38"/>
        <v>888</v>
      </c>
      <c r="N90" s="143">
        <f t="shared" si="38"/>
        <v>14684.4</v>
      </c>
    </row>
    <row r="91" spans="1:14" ht="15.95" customHeight="1" x14ac:dyDescent="0.25">
      <c r="A91" s="62"/>
      <c r="B91" s="63"/>
      <c r="C91" s="63"/>
      <c r="D91" s="49" t="s">
        <v>50</v>
      </c>
      <c r="E91" s="66"/>
      <c r="F91" s="66"/>
      <c r="G91" s="50" t="s">
        <v>51</v>
      </c>
      <c r="H91" s="59" t="s">
        <v>50</v>
      </c>
      <c r="I91" s="72">
        <f t="shared" si="38"/>
        <v>2637</v>
      </c>
      <c r="J91" s="73">
        <f t="shared" si="37"/>
        <v>15855.4</v>
      </c>
      <c r="K91" s="73">
        <f t="shared" si="38"/>
        <v>283</v>
      </c>
      <c r="L91" s="73">
        <f t="shared" si="38"/>
        <v>0</v>
      </c>
      <c r="M91" s="73">
        <f t="shared" si="38"/>
        <v>888</v>
      </c>
      <c r="N91" s="143">
        <f t="shared" si="38"/>
        <v>14684.4</v>
      </c>
    </row>
    <row r="92" spans="1:14" ht="15.95" customHeight="1" x14ac:dyDescent="0.25">
      <c r="A92" s="62"/>
      <c r="B92" s="63"/>
      <c r="C92" s="63"/>
      <c r="D92" s="66"/>
      <c r="E92" s="49" t="s">
        <v>17</v>
      </c>
      <c r="F92" s="66"/>
      <c r="G92" s="64" t="s">
        <v>168</v>
      </c>
      <c r="H92" s="59" t="s">
        <v>169</v>
      </c>
      <c r="I92" s="72">
        <f t="shared" ref="I92:N92" si="39">I93+I94+I95+I96</f>
        <v>2637</v>
      </c>
      <c r="J92" s="73">
        <f t="shared" si="37"/>
        <v>15855.4</v>
      </c>
      <c r="K92" s="73">
        <f t="shared" si="39"/>
        <v>283</v>
      </c>
      <c r="L92" s="73">
        <f t="shared" si="39"/>
        <v>0</v>
      </c>
      <c r="M92" s="73">
        <f t="shared" si="39"/>
        <v>888</v>
      </c>
      <c r="N92" s="143">
        <f t="shared" si="39"/>
        <v>14684.4</v>
      </c>
    </row>
    <row r="93" spans="1:14" s="4" customFormat="1" ht="15.95" customHeight="1" x14ac:dyDescent="0.25">
      <c r="A93" s="65"/>
      <c r="B93" s="66"/>
      <c r="C93" s="66"/>
      <c r="D93" s="66"/>
      <c r="E93" s="66"/>
      <c r="F93" s="66" t="s">
        <v>17</v>
      </c>
      <c r="G93" s="67" t="s">
        <v>170</v>
      </c>
      <c r="H93" s="68" t="s">
        <v>171</v>
      </c>
      <c r="I93" s="69">
        <v>1700</v>
      </c>
      <c r="J93" s="70">
        <f t="shared" si="37"/>
        <v>5941</v>
      </c>
      <c r="K93" s="71">
        <v>283</v>
      </c>
      <c r="L93" s="71">
        <v>0</v>
      </c>
      <c r="M93" s="71">
        <v>260</v>
      </c>
      <c r="N93" s="142">
        <v>5398</v>
      </c>
    </row>
    <row r="94" spans="1:14" s="4" customFormat="1" ht="15.95" customHeight="1" x14ac:dyDescent="0.25">
      <c r="A94" s="65"/>
      <c r="B94" s="66"/>
      <c r="C94" s="66"/>
      <c r="D94" s="66"/>
      <c r="E94" s="66"/>
      <c r="F94" s="66" t="s">
        <v>87</v>
      </c>
      <c r="G94" s="67" t="s">
        <v>172</v>
      </c>
      <c r="H94" s="68" t="s">
        <v>173</v>
      </c>
      <c r="I94" s="69">
        <v>0</v>
      </c>
      <c r="J94" s="70">
        <f t="shared" si="37"/>
        <v>2038.4</v>
      </c>
      <c r="K94" s="71">
        <v>0</v>
      </c>
      <c r="L94" s="71">
        <v>0</v>
      </c>
      <c r="M94" s="71">
        <v>0</v>
      </c>
      <c r="N94" s="142">
        <v>2038.4</v>
      </c>
    </row>
    <row r="95" spans="1:14" s="4" customFormat="1" ht="15.95" customHeight="1" x14ac:dyDescent="0.25">
      <c r="A95" s="65"/>
      <c r="B95" s="66"/>
      <c r="C95" s="66"/>
      <c r="D95" s="66"/>
      <c r="E95" s="66"/>
      <c r="F95" s="66" t="s">
        <v>62</v>
      </c>
      <c r="G95" s="67" t="s">
        <v>174</v>
      </c>
      <c r="H95" s="68" t="s">
        <v>175</v>
      </c>
      <c r="I95" s="69">
        <v>0</v>
      </c>
      <c r="J95" s="70">
        <f t="shared" si="37"/>
        <v>910</v>
      </c>
      <c r="K95" s="71">
        <v>0</v>
      </c>
      <c r="L95" s="71">
        <v>0</v>
      </c>
      <c r="M95" s="71">
        <v>0</v>
      </c>
      <c r="N95" s="142">
        <v>910</v>
      </c>
    </row>
    <row r="96" spans="1:14" s="4" customFormat="1" ht="15.95" customHeight="1" x14ac:dyDescent="0.25">
      <c r="A96" s="65"/>
      <c r="B96" s="66"/>
      <c r="C96" s="66"/>
      <c r="D96" s="66"/>
      <c r="E96" s="66"/>
      <c r="F96" s="66" t="s">
        <v>84</v>
      </c>
      <c r="G96" s="67" t="s">
        <v>176</v>
      </c>
      <c r="H96" s="68" t="s">
        <v>177</v>
      </c>
      <c r="I96" s="69">
        <v>937</v>
      </c>
      <c r="J96" s="70">
        <f t="shared" si="37"/>
        <v>6966</v>
      </c>
      <c r="K96" s="71">
        <v>0</v>
      </c>
      <c r="L96" s="71">
        <v>0</v>
      </c>
      <c r="M96" s="71">
        <v>628</v>
      </c>
      <c r="N96" s="142">
        <v>6338</v>
      </c>
    </row>
    <row r="97" spans="1:14" s="4" customFormat="1" ht="15.95" customHeight="1" x14ac:dyDescent="0.25">
      <c r="A97" s="65"/>
      <c r="B97" s="49" t="s">
        <v>17</v>
      </c>
      <c r="C97" s="66"/>
      <c r="D97" s="66"/>
      <c r="E97" s="66"/>
      <c r="F97" s="66"/>
      <c r="G97" s="50" t="s">
        <v>179</v>
      </c>
      <c r="H97" s="266" t="s">
        <v>34</v>
      </c>
      <c r="I97" s="267">
        <f t="shared" ref="I97:N97" si="40">I32</f>
        <v>336183</v>
      </c>
      <c r="J97" s="268">
        <f t="shared" si="37"/>
        <v>152407</v>
      </c>
      <c r="K97" s="268">
        <f t="shared" si="40"/>
        <v>298</v>
      </c>
      <c r="L97" s="268">
        <f t="shared" si="40"/>
        <v>7237</v>
      </c>
      <c r="M97" s="268">
        <f t="shared" si="40"/>
        <v>63002</v>
      </c>
      <c r="N97" s="269">
        <f t="shared" si="40"/>
        <v>81870</v>
      </c>
    </row>
    <row r="98" spans="1:14" s="4" customFormat="1" ht="15.95" customHeight="1" thickBot="1" x14ac:dyDescent="0.3">
      <c r="A98" s="86"/>
      <c r="B98" s="87"/>
      <c r="C98" s="88" t="s">
        <v>62</v>
      </c>
      <c r="D98" s="87"/>
      <c r="E98" s="87"/>
      <c r="F98" s="87"/>
      <c r="G98" s="90" t="s">
        <v>180</v>
      </c>
      <c r="H98" s="100" t="s">
        <v>181</v>
      </c>
      <c r="I98" s="101">
        <f t="shared" ref="I98:N98" si="41">I97</f>
        <v>336183</v>
      </c>
      <c r="J98" s="102">
        <f t="shared" si="37"/>
        <v>152407</v>
      </c>
      <c r="K98" s="102">
        <f t="shared" si="41"/>
        <v>298</v>
      </c>
      <c r="L98" s="102">
        <f t="shared" si="41"/>
        <v>7237</v>
      </c>
      <c r="M98" s="102">
        <f t="shared" si="41"/>
        <v>63002</v>
      </c>
      <c r="N98" s="148">
        <f t="shared" si="41"/>
        <v>81870</v>
      </c>
    </row>
    <row r="99" spans="1:14" s="4" customFormat="1" ht="15.95" customHeight="1" x14ac:dyDescent="0.25">
      <c r="A99" s="94"/>
      <c r="B99" s="95"/>
      <c r="C99" s="44"/>
      <c r="D99" s="95"/>
      <c r="E99" s="95"/>
      <c r="F99" s="95"/>
      <c r="G99" s="96" t="s">
        <v>182</v>
      </c>
      <c r="H99" s="97"/>
      <c r="I99" s="103">
        <f>[2]ANCPI!I99</f>
        <v>37301000</v>
      </c>
      <c r="J99" s="104">
        <f t="shared" si="37"/>
        <v>6891</v>
      </c>
      <c r="K99" s="104">
        <f t="shared" ref="K99:N104" si="42">K100</f>
        <v>0</v>
      </c>
      <c r="L99" s="104">
        <f t="shared" si="42"/>
        <v>0</v>
      </c>
      <c r="M99" s="104">
        <f t="shared" si="42"/>
        <v>0</v>
      </c>
      <c r="N99" s="149">
        <f t="shared" si="42"/>
        <v>6891</v>
      </c>
    </row>
    <row r="100" spans="1:14" s="4" customFormat="1" ht="15.95" customHeight="1" x14ac:dyDescent="0.25">
      <c r="A100" s="105" t="s">
        <v>183</v>
      </c>
      <c r="B100" s="66"/>
      <c r="C100" s="49"/>
      <c r="D100" s="66"/>
      <c r="E100" s="66"/>
      <c r="F100" s="66"/>
      <c r="G100" s="50" t="s">
        <v>36</v>
      </c>
      <c r="H100" s="266"/>
      <c r="I100" s="76">
        <f>[2]ANCPI!I100</f>
        <v>37301000</v>
      </c>
      <c r="J100" s="77">
        <f t="shared" si="37"/>
        <v>6891</v>
      </c>
      <c r="K100" s="77">
        <f t="shared" si="42"/>
        <v>0</v>
      </c>
      <c r="L100" s="77">
        <f t="shared" si="42"/>
        <v>0</v>
      </c>
      <c r="M100" s="77">
        <f t="shared" si="42"/>
        <v>0</v>
      </c>
      <c r="N100" s="144">
        <f t="shared" si="42"/>
        <v>6891</v>
      </c>
    </row>
    <row r="101" spans="1:14" s="4" customFormat="1" ht="30" customHeight="1" x14ac:dyDescent="0.25">
      <c r="A101" s="105"/>
      <c r="B101" s="66"/>
      <c r="C101" s="49"/>
      <c r="D101" s="49" t="s">
        <v>44</v>
      </c>
      <c r="E101" s="49"/>
      <c r="F101" s="66"/>
      <c r="G101" s="50" t="s">
        <v>45</v>
      </c>
      <c r="H101" s="266"/>
      <c r="I101" s="76">
        <f>[2]ANCPI!I101</f>
        <v>37301000</v>
      </c>
      <c r="J101" s="77">
        <f t="shared" si="37"/>
        <v>6891</v>
      </c>
      <c r="K101" s="77">
        <f t="shared" si="42"/>
        <v>0</v>
      </c>
      <c r="L101" s="77">
        <f t="shared" si="42"/>
        <v>0</v>
      </c>
      <c r="M101" s="77">
        <f t="shared" si="42"/>
        <v>0</v>
      </c>
      <c r="N101" s="144">
        <f t="shared" si="42"/>
        <v>6891</v>
      </c>
    </row>
    <row r="102" spans="1:14" s="4" customFormat="1" ht="31.5" customHeight="1" x14ac:dyDescent="0.25">
      <c r="A102" s="106">
        <v>8008</v>
      </c>
      <c r="B102" s="107" t="s">
        <v>17</v>
      </c>
      <c r="C102" s="107">
        <v>10</v>
      </c>
      <c r="D102" s="49"/>
      <c r="E102" s="49"/>
      <c r="F102" s="66"/>
      <c r="G102" s="50" t="s">
        <v>184</v>
      </c>
      <c r="H102" s="266"/>
      <c r="I102" s="76">
        <f>[2]ANCPI!I102</f>
        <v>37301000</v>
      </c>
      <c r="J102" s="77">
        <f t="shared" si="37"/>
        <v>6891</v>
      </c>
      <c r="K102" s="77">
        <f t="shared" si="42"/>
        <v>0</v>
      </c>
      <c r="L102" s="77">
        <f t="shared" si="42"/>
        <v>0</v>
      </c>
      <c r="M102" s="77">
        <f t="shared" si="42"/>
        <v>0</v>
      </c>
      <c r="N102" s="144">
        <f t="shared" si="42"/>
        <v>6891</v>
      </c>
    </row>
    <row r="103" spans="1:14" s="4" customFormat="1" ht="15.95" customHeight="1" x14ac:dyDescent="0.25">
      <c r="A103" s="65"/>
      <c r="B103" s="66"/>
      <c r="C103" s="49"/>
      <c r="D103" s="49" t="s">
        <v>17</v>
      </c>
      <c r="E103" s="49"/>
      <c r="F103" s="66"/>
      <c r="G103" s="50" t="s">
        <v>36</v>
      </c>
      <c r="H103" s="266"/>
      <c r="I103" s="76">
        <f>[2]ANCPI!I103</f>
        <v>37301000</v>
      </c>
      <c r="J103" s="77">
        <f t="shared" si="37"/>
        <v>6891</v>
      </c>
      <c r="K103" s="77">
        <f t="shared" si="42"/>
        <v>0</v>
      </c>
      <c r="L103" s="77">
        <f t="shared" si="42"/>
        <v>0</v>
      </c>
      <c r="M103" s="77">
        <f t="shared" si="42"/>
        <v>0</v>
      </c>
      <c r="N103" s="144">
        <f t="shared" si="42"/>
        <v>6891</v>
      </c>
    </row>
    <row r="104" spans="1:14" s="4" customFormat="1" ht="30" customHeight="1" x14ac:dyDescent="0.25">
      <c r="A104" s="65"/>
      <c r="B104" s="66"/>
      <c r="C104" s="49"/>
      <c r="D104" s="49" t="s">
        <v>44</v>
      </c>
      <c r="E104" s="49"/>
      <c r="F104" s="66"/>
      <c r="G104" s="50" t="s">
        <v>45</v>
      </c>
      <c r="H104" s="266"/>
      <c r="I104" s="76">
        <f>[2]ANCPI!I104</f>
        <v>37301000</v>
      </c>
      <c r="J104" s="77">
        <f t="shared" si="37"/>
        <v>6891</v>
      </c>
      <c r="K104" s="77">
        <f t="shared" si="42"/>
        <v>0</v>
      </c>
      <c r="L104" s="77">
        <f t="shared" si="42"/>
        <v>0</v>
      </c>
      <c r="M104" s="77">
        <f t="shared" si="42"/>
        <v>0</v>
      </c>
      <c r="N104" s="144">
        <f t="shared" si="42"/>
        <v>6891</v>
      </c>
    </row>
    <row r="105" spans="1:14" s="4" customFormat="1" ht="15.95" customHeight="1" x14ac:dyDescent="0.25">
      <c r="A105" s="65"/>
      <c r="B105" s="66"/>
      <c r="C105" s="49"/>
      <c r="D105" s="49"/>
      <c r="E105" s="49" t="s">
        <v>31</v>
      </c>
      <c r="F105" s="66"/>
      <c r="G105" s="50" t="s">
        <v>185</v>
      </c>
      <c r="H105" s="266"/>
      <c r="I105" s="76">
        <f>[2]ANCPI!I105</f>
        <v>37301000</v>
      </c>
      <c r="J105" s="77">
        <f t="shared" si="37"/>
        <v>6891</v>
      </c>
      <c r="K105" s="77">
        <f t="shared" ref="K105:L105" si="43">K106+K107</f>
        <v>0</v>
      </c>
      <c r="L105" s="77">
        <f t="shared" si="43"/>
        <v>0</v>
      </c>
      <c r="M105" s="77">
        <f>M106+M107</f>
        <v>0</v>
      </c>
      <c r="N105" s="144">
        <f>N106+N107</f>
        <v>6891</v>
      </c>
    </row>
    <row r="106" spans="1:14" s="4" customFormat="1" ht="15.95" customHeight="1" x14ac:dyDescent="0.25">
      <c r="A106" s="65"/>
      <c r="B106" s="66"/>
      <c r="C106" s="49"/>
      <c r="D106" s="49"/>
      <c r="E106" s="49"/>
      <c r="F106" s="66" t="s">
        <v>17</v>
      </c>
      <c r="G106" s="79" t="s">
        <v>157</v>
      </c>
      <c r="H106" s="68"/>
      <c r="I106" s="69">
        <v>5595</v>
      </c>
      <c r="J106" s="70">
        <f t="shared" si="37"/>
        <v>1033</v>
      </c>
      <c r="K106" s="70">
        <v>0</v>
      </c>
      <c r="L106" s="70">
        <v>0</v>
      </c>
      <c r="M106" s="70">
        <v>0</v>
      </c>
      <c r="N106" s="142">
        <v>1033</v>
      </c>
    </row>
    <row r="107" spans="1:14" s="4" customFormat="1" ht="15.95" customHeight="1" thickBot="1" x14ac:dyDescent="0.3">
      <c r="A107" s="86"/>
      <c r="B107" s="87"/>
      <c r="C107" s="88"/>
      <c r="D107" s="87"/>
      <c r="E107" s="87"/>
      <c r="F107" s="87" t="s">
        <v>87</v>
      </c>
      <c r="G107" s="108" t="s">
        <v>159</v>
      </c>
      <c r="H107" s="270"/>
      <c r="I107" s="109">
        <v>31706</v>
      </c>
      <c r="J107" s="110">
        <f t="shared" si="37"/>
        <v>5858</v>
      </c>
      <c r="K107" s="110">
        <v>0</v>
      </c>
      <c r="L107" s="110">
        <v>0</v>
      </c>
      <c r="M107" s="110">
        <v>0</v>
      </c>
      <c r="N107" s="150">
        <v>5858</v>
      </c>
    </row>
    <row r="108" spans="1:14" s="4" customFormat="1" x14ac:dyDescent="0.25">
      <c r="G108" s="111"/>
      <c r="H108" s="111"/>
      <c r="I108" s="111"/>
      <c r="J108" s="111"/>
      <c r="K108" s="111"/>
      <c r="L108" s="111"/>
      <c r="M108" s="111"/>
      <c r="N108" s="111"/>
    </row>
    <row r="109" spans="1:14" s="4" customFormat="1" x14ac:dyDescent="0.25">
      <c r="G109" s="111"/>
      <c r="H109" s="111"/>
      <c r="I109" s="111"/>
      <c r="J109" s="111"/>
      <c r="K109" s="111"/>
      <c r="L109" s="111"/>
      <c r="M109" s="111"/>
      <c r="N109" s="111"/>
    </row>
    <row r="110" spans="1:14" s="4" customFormat="1" x14ac:dyDescent="0.25">
      <c r="A110" s="296"/>
      <c r="B110" s="296"/>
      <c r="C110" s="296"/>
      <c r="D110" s="296"/>
      <c r="E110" s="296"/>
      <c r="F110" s="296"/>
      <c r="G110" s="271"/>
      <c r="H110" s="296"/>
      <c r="I110" s="296"/>
      <c r="J110" s="296"/>
      <c r="K110" s="272"/>
      <c r="L110" s="305"/>
      <c r="M110" s="305"/>
      <c r="N110" s="305"/>
    </row>
    <row r="111" spans="1:14" s="4" customFormat="1" x14ac:dyDescent="0.25">
      <c r="A111" s="296"/>
      <c r="B111" s="296"/>
      <c r="C111" s="296"/>
      <c r="D111" s="296"/>
      <c r="E111" s="296"/>
      <c r="F111" s="296"/>
      <c r="G111" s="271"/>
      <c r="H111" s="296"/>
      <c r="I111" s="296"/>
      <c r="J111" s="296"/>
      <c r="K111" s="273"/>
      <c r="L111" s="305"/>
      <c r="M111" s="305"/>
      <c r="N111" s="305"/>
    </row>
    <row r="112" spans="1:14" s="4" customFormat="1" x14ac:dyDescent="0.25">
      <c r="A112" s="113"/>
      <c r="B112" s="113"/>
      <c r="C112" s="113"/>
      <c r="D112" s="113"/>
      <c r="E112" s="113"/>
      <c r="F112" s="114"/>
      <c r="G112" s="114"/>
      <c r="H112" s="114"/>
      <c r="I112" s="114"/>
      <c r="J112" s="114"/>
      <c r="K112" s="114"/>
      <c r="L112" s="114"/>
      <c r="M112" s="114"/>
      <c r="N112" s="114"/>
    </row>
    <row r="113" spans="1:14" s="112" customFormat="1" ht="14.25" customHeight="1" x14ac:dyDescent="0.2">
      <c r="A113" s="297"/>
      <c r="B113" s="297"/>
      <c r="C113" s="297"/>
      <c r="D113" s="297"/>
      <c r="E113" s="297"/>
      <c r="F113" s="297"/>
      <c r="G113" s="297"/>
      <c r="H113" s="114"/>
      <c r="I113" s="114"/>
      <c r="J113" s="114"/>
      <c r="K113" s="114"/>
      <c r="L113" s="114"/>
      <c r="M113" s="114"/>
      <c r="N113" s="114"/>
    </row>
    <row r="114" spans="1:14" s="112" customFormat="1" ht="14.25" customHeight="1" x14ac:dyDescent="0.2">
      <c r="A114" s="297"/>
      <c r="B114" s="297"/>
      <c r="C114" s="297"/>
      <c r="D114" s="297"/>
      <c r="E114" s="297"/>
      <c r="F114" s="297"/>
      <c r="G114" s="297"/>
      <c r="H114" s="114"/>
      <c r="I114" s="114"/>
      <c r="J114" s="114"/>
      <c r="K114" s="114"/>
      <c r="L114" s="114"/>
      <c r="M114" s="114"/>
      <c r="N114" s="114"/>
    </row>
    <row r="115" spans="1:14" s="112" customFormat="1" ht="12.75" customHeight="1" x14ac:dyDescent="0.2">
      <c r="A115" s="298"/>
      <c r="B115" s="298"/>
      <c r="C115" s="298"/>
      <c r="D115" s="298"/>
      <c r="E115" s="298"/>
      <c r="F115" s="298"/>
      <c r="G115" s="298"/>
      <c r="H115" s="166"/>
      <c r="I115" s="166"/>
      <c r="J115" s="166"/>
      <c r="K115" s="166"/>
      <c r="L115" s="166"/>
      <c r="M115" s="166"/>
      <c r="N115" s="166"/>
    </row>
    <row r="116" spans="1:14" s="116" customFormat="1" ht="12.75" customHeight="1" x14ac:dyDescent="0.2">
      <c r="A116" s="117"/>
      <c r="B116" s="117"/>
      <c r="C116" s="117"/>
      <c r="D116" s="117"/>
      <c r="E116" s="117"/>
      <c r="F116" s="117"/>
      <c r="G116" s="118"/>
      <c r="H116" s="119"/>
      <c r="I116" s="120"/>
      <c r="J116" s="120"/>
      <c r="K116" s="120"/>
      <c r="L116" s="120"/>
      <c r="M116" s="120"/>
      <c r="N116" s="120"/>
    </row>
    <row r="117" spans="1:14" s="116" customFormat="1" ht="12.75" customHeight="1" x14ac:dyDescent="0.2">
      <c r="A117" s="117"/>
      <c r="B117" s="117"/>
      <c r="C117" s="117"/>
      <c r="D117" s="117"/>
      <c r="E117" s="117"/>
      <c r="F117" s="117"/>
      <c r="G117" s="118"/>
      <c r="H117" s="119"/>
      <c r="I117" s="120"/>
      <c r="J117" s="120"/>
      <c r="K117" s="120"/>
      <c r="L117" s="120"/>
      <c r="M117" s="120"/>
      <c r="N117" s="120"/>
    </row>
    <row r="118" spans="1:14" s="112" customFormat="1" ht="12.75" customHeight="1" x14ac:dyDescent="0.2">
      <c r="A118" s="293"/>
      <c r="B118" s="293"/>
      <c r="C118" s="293"/>
      <c r="D118" s="293"/>
      <c r="E118" s="293"/>
      <c r="F118" s="293"/>
      <c r="G118" s="293"/>
      <c r="H118" s="166"/>
      <c r="I118" s="294"/>
      <c r="J118" s="294"/>
      <c r="K118" s="294"/>
      <c r="L118" s="294"/>
      <c r="M118" s="166"/>
      <c r="N118" s="166"/>
    </row>
    <row r="119" spans="1:14" s="112" customFormat="1" ht="12.75" customHeight="1" x14ac:dyDescent="0.2">
      <c r="A119" s="293"/>
      <c r="B119" s="293"/>
      <c r="C119" s="293"/>
      <c r="D119" s="293"/>
      <c r="E119" s="293"/>
      <c r="F119" s="293"/>
      <c r="G119" s="293"/>
      <c r="H119" s="166"/>
      <c r="I119" s="294"/>
      <c r="J119" s="294"/>
      <c r="K119" s="294"/>
      <c r="L119" s="294"/>
      <c r="M119" s="166"/>
      <c r="N119" s="166"/>
    </row>
    <row r="120" spans="1:14" s="116" customFormat="1" ht="14.25" customHeight="1" x14ac:dyDescent="0.2">
      <c r="A120" s="122"/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</row>
    <row r="121" spans="1:14" x14ac:dyDescent="0.25">
      <c r="A121" s="122"/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</row>
    <row r="122" spans="1:14" x14ac:dyDescent="0.25">
      <c r="A122" s="122"/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</row>
    <row r="123" spans="1:14" x14ac:dyDescent="0.25">
      <c r="A123" s="122"/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</row>
    <row r="124" spans="1:14" x14ac:dyDescent="0.25">
      <c r="A124" s="122"/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</row>
    <row r="125" spans="1:14" x14ac:dyDescent="0.25">
      <c r="A125" s="122"/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</row>
    <row r="126" spans="1:14" x14ac:dyDescent="0.25">
      <c r="A126" s="122"/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</row>
    <row r="127" spans="1:14" x14ac:dyDescent="0.25">
      <c r="A127" s="122"/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</row>
    <row r="128" spans="1:14" x14ac:dyDescent="0.25">
      <c r="A128" s="122"/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</row>
    <row r="129" spans="1:14" x14ac:dyDescent="0.25">
      <c r="A129" s="122"/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</row>
    <row r="130" spans="1:14" x14ac:dyDescent="0.25">
      <c r="A130" s="122"/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</row>
    <row r="131" spans="1:14" x14ac:dyDescent="0.25">
      <c r="A131" s="122"/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</row>
    <row r="132" spans="1:14" x14ac:dyDescent="0.25">
      <c r="A132" s="122"/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</row>
    <row r="133" spans="1:14" x14ac:dyDescent="0.25">
      <c r="A133" s="122"/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</row>
    <row r="134" spans="1:14" x14ac:dyDescent="0.25">
      <c r="A134" s="122"/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</row>
    <row r="135" spans="1:14" x14ac:dyDescent="0.25">
      <c r="A135" s="122"/>
      <c r="B135" s="122"/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</row>
    <row r="136" spans="1:14" x14ac:dyDescent="0.25">
      <c r="A136" s="122"/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</row>
    <row r="137" spans="1:14" x14ac:dyDescent="0.25">
      <c r="A137" s="122"/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</row>
    <row r="138" spans="1:14" x14ac:dyDescent="0.25">
      <c r="A138" s="122"/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</row>
    <row r="139" spans="1:14" x14ac:dyDescent="0.25">
      <c r="A139" s="122"/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</row>
    <row r="140" spans="1:14" x14ac:dyDescent="0.25">
      <c r="A140" s="122"/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</row>
    <row r="141" spans="1:14" x14ac:dyDescent="0.25">
      <c r="A141" s="122"/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</row>
    <row r="142" spans="1:14" x14ac:dyDescent="0.25">
      <c r="A142" s="122"/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</row>
    <row r="143" spans="1:14" x14ac:dyDescent="0.25">
      <c r="A143" s="122"/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</row>
    <row r="144" spans="1:14" x14ac:dyDescent="0.25">
      <c r="A144" s="122"/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</row>
    <row r="145" spans="1:14" x14ac:dyDescent="0.25">
      <c r="A145" s="122"/>
      <c r="B145" s="122"/>
      <c r="C145" s="122"/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</row>
    <row r="146" spans="1:14" x14ac:dyDescent="0.25">
      <c r="A146" s="122"/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</row>
    <row r="147" spans="1:14" x14ac:dyDescent="0.25">
      <c r="A147" s="122"/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</row>
    <row r="148" spans="1:14" x14ac:dyDescent="0.25">
      <c r="A148" s="122"/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</row>
    <row r="149" spans="1:14" x14ac:dyDescent="0.25">
      <c r="A149" s="122"/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</row>
    <row r="150" spans="1:14" x14ac:dyDescent="0.25">
      <c r="A150" s="122"/>
      <c r="B150" s="122"/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</row>
    <row r="151" spans="1:14" x14ac:dyDescent="0.25">
      <c r="A151" s="122"/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</row>
    <row r="152" spans="1:14" x14ac:dyDescent="0.25">
      <c r="A152" s="122"/>
      <c r="B152" s="122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</row>
    <row r="153" spans="1:14" x14ac:dyDescent="0.25">
      <c r="A153" s="122"/>
      <c r="B153" s="122"/>
      <c r="C153" s="122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</row>
    <row r="154" spans="1:14" x14ac:dyDescent="0.25">
      <c r="A154" s="122"/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</row>
    <row r="155" spans="1:14" x14ac:dyDescent="0.25">
      <c r="A155" s="122"/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</row>
    <row r="156" spans="1:14" x14ac:dyDescent="0.25">
      <c r="A156" s="122"/>
      <c r="B156" s="122"/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</row>
    <row r="157" spans="1:14" x14ac:dyDescent="0.25">
      <c r="A157" s="122"/>
      <c r="B157" s="122"/>
      <c r="C157" s="122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</row>
    <row r="158" spans="1:14" x14ac:dyDescent="0.25">
      <c r="A158" s="122"/>
      <c r="B158" s="122"/>
      <c r="C158" s="122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</row>
    <row r="159" spans="1:14" x14ac:dyDescent="0.25">
      <c r="A159" s="122"/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</row>
    <row r="160" spans="1:14" x14ac:dyDescent="0.25">
      <c r="A160" s="122"/>
      <c r="B160" s="122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</row>
    <row r="161" spans="1:14" x14ac:dyDescent="0.25">
      <c r="A161" s="122"/>
      <c r="B161" s="122"/>
      <c r="C161" s="122"/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</row>
    <row r="162" spans="1:14" x14ac:dyDescent="0.25">
      <c r="A162" s="122"/>
      <c r="B162" s="122"/>
      <c r="C162" s="122"/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</row>
    <row r="163" spans="1:14" x14ac:dyDescent="0.25">
      <c r="A163" s="122"/>
      <c r="B163" s="122"/>
      <c r="C163" s="122"/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</row>
    <row r="164" spans="1:14" x14ac:dyDescent="0.25">
      <c r="A164" s="122"/>
      <c r="B164" s="122"/>
      <c r="C164" s="122"/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</row>
    <row r="165" spans="1:14" x14ac:dyDescent="0.25">
      <c r="A165" s="122"/>
      <c r="B165" s="122"/>
      <c r="C165" s="122"/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</row>
    <row r="166" spans="1:14" x14ac:dyDescent="0.25">
      <c r="A166" s="122"/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</row>
    <row r="167" spans="1:14" x14ac:dyDescent="0.25">
      <c r="A167" s="122"/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</row>
    <row r="168" spans="1:14" x14ac:dyDescent="0.25">
      <c r="A168" s="122"/>
      <c r="B168" s="122"/>
      <c r="C168" s="122"/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</row>
    <row r="169" spans="1:14" x14ac:dyDescent="0.25">
      <c r="A169" s="122"/>
      <c r="B169" s="122"/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</row>
    <row r="170" spans="1:14" x14ac:dyDescent="0.25">
      <c r="A170" s="122"/>
      <c r="B170" s="122"/>
      <c r="C170" s="122"/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</row>
    <row r="171" spans="1:14" x14ac:dyDescent="0.25">
      <c r="A171" s="122"/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</row>
    <row r="172" spans="1:14" x14ac:dyDescent="0.25">
      <c r="A172" s="122"/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</row>
    <row r="173" spans="1:14" x14ac:dyDescent="0.25">
      <c r="A173" s="122"/>
      <c r="B173" s="122"/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</row>
    <row r="174" spans="1:14" x14ac:dyDescent="0.25">
      <c r="A174" s="122"/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</row>
    <row r="175" spans="1:14" x14ac:dyDescent="0.25">
      <c r="A175" s="122"/>
      <c r="B175" s="122"/>
      <c r="C175" s="122"/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</row>
    <row r="176" spans="1:14" x14ac:dyDescent="0.25">
      <c r="A176" s="122"/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</row>
    <row r="177" spans="1:14" x14ac:dyDescent="0.25">
      <c r="A177" s="122"/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</row>
    <row r="178" spans="1:14" x14ac:dyDescent="0.25">
      <c r="A178" s="122"/>
      <c r="B178" s="122"/>
      <c r="C178" s="122"/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</row>
    <row r="179" spans="1:14" x14ac:dyDescent="0.25">
      <c r="A179" s="122"/>
      <c r="B179" s="122"/>
      <c r="C179" s="122"/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</row>
    <row r="180" spans="1:14" x14ac:dyDescent="0.25">
      <c r="A180" s="122"/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</row>
    <row r="181" spans="1:14" x14ac:dyDescent="0.25">
      <c r="A181" s="122"/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</row>
    <row r="182" spans="1:14" x14ac:dyDescent="0.25">
      <c r="A182" s="122"/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</row>
    <row r="183" spans="1:14" x14ac:dyDescent="0.25">
      <c r="A183" s="122"/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</row>
    <row r="184" spans="1:14" x14ac:dyDescent="0.25">
      <c r="A184" s="122"/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</row>
    <row r="185" spans="1:14" x14ac:dyDescent="0.25">
      <c r="A185" s="122"/>
      <c r="B185" s="122"/>
      <c r="C185" s="122"/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</row>
    <row r="186" spans="1:14" x14ac:dyDescent="0.25">
      <c r="A186" s="122"/>
      <c r="B186" s="122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</row>
    <row r="187" spans="1:14" x14ac:dyDescent="0.25">
      <c r="A187" s="122"/>
      <c r="B187" s="122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</row>
    <row r="188" spans="1:14" x14ac:dyDescent="0.25">
      <c r="A188" s="122"/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</row>
    <row r="189" spans="1:14" x14ac:dyDescent="0.25">
      <c r="A189" s="122"/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</row>
    <row r="190" spans="1:14" x14ac:dyDescent="0.25">
      <c r="A190" s="122"/>
      <c r="B190" s="122"/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</row>
    <row r="191" spans="1:14" x14ac:dyDescent="0.25">
      <c r="A191" s="122"/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</row>
    <row r="192" spans="1:14" x14ac:dyDescent="0.25">
      <c r="A192" s="122"/>
      <c r="B192" s="122"/>
      <c r="C192" s="122"/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</row>
    <row r="193" spans="1:14" x14ac:dyDescent="0.25">
      <c r="A193" s="122"/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</row>
    <row r="194" spans="1:14" x14ac:dyDescent="0.25">
      <c r="A194" s="122"/>
      <c r="B194" s="122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</row>
    <row r="195" spans="1:14" x14ac:dyDescent="0.25">
      <c r="A195" s="122"/>
      <c r="B195" s="122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</row>
    <row r="196" spans="1:14" x14ac:dyDescent="0.25">
      <c r="A196" s="122"/>
      <c r="B196" s="122"/>
      <c r="C196" s="122"/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</row>
    <row r="197" spans="1:14" x14ac:dyDescent="0.25">
      <c r="A197" s="122"/>
      <c r="B197" s="122"/>
      <c r="C197" s="122"/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</row>
    <row r="198" spans="1:14" x14ac:dyDescent="0.25">
      <c r="A198" s="122"/>
      <c r="B198" s="122"/>
      <c r="C198" s="122"/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</row>
    <row r="199" spans="1:14" x14ac:dyDescent="0.25">
      <c r="A199" s="122"/>
      <c r="B199" s="122"/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</row>
    <row r="200" spans="1:14" x14ac:dyDescent="0.25">
      <c r="A200" s="122"/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</row>
    <row r="201" spans="1:14" x14ac:dyDescent="0.25">
      <c r="A201" s="122"/>
      <c r="B201" s="122"/>
      <c r="C201" s="122"/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</row>
    <row r="202" spans="1:14" x14ac:dyDescent="0.25">
      <c r="A202" s="122"/>
      <c r="B202" s="122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</row>
    <row r="203" spans="1:14" x14ac:dyDescent="0.25">
      <c r="A203" s="122"/>
      <c r="B203" s="122"/>
      <c r="C203" s="122"/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</row>
    <row r="204" spans="1:14" x14ac:dyDescent="0.25">
      <c r="A204" s="122"/>
      <c r="B204" s="122"/>
      <c r="C204" s="122"/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</row>
    <row r="205" spans="1:14" x14ac:dyDescent="0.25">
      <c r="A205" s="122"/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</row>
    <row r="206" spans="1:14" x14ac:dyDescent="0.25">
      <c r="A206" s="122"/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</row>
    <row r="207" spans="1:14" x14ac:dyDescent="0.25">
      <c r="A207" s="122"/>
      <c r="B207" s="122"/>
      <c r="C207" s="122"/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</row>
    <row r="208" spans="1:14" x14ac:dyDescent="0.25">
      <c r="A208" s="122"/>
      <c r="B208" s="122"/>
      <c r="C208" s="122"/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</row>
    <row r="209" spans="1:14" x14ac:dyDescent="0.25">
      <c r="A209" s="122"/>
      <c r="B209" s="122"/>
      <c r="C209" s="122"/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</row>
    <row r="210" spans="1:14" x14ac:dyDescent="0.25">
      <c r="A210" s="122"/>
      <c r="B210" s="122"/>
      <c r="C210" s="122"/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</row>
    <row r="211" spans="1:14" x14ac:dyDescent="0.25">
      <c r="A211" s="122"/>
      <c r="B211" s="122"/>
      <c r="C211" s="122"/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</row>
    <row r="212" spans="1:14" x14ac:dyDescent="0.25">
      <c r="A212" s="122"/>
      <c r="B212" s="122"/>
      <c r="C212" s="122"/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</row>
    <row r="213" spans="1:14" x14ac:dyDescent="0.25">
      <c r="A213" s="122"/>
      <c r="B213" s="122"/>
      <c r="C213" s="122"/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</row>
    <row r="214" spans="1:14" x14ac:dyDescent="0.25">
      <c r="A214" s="122"/>
      <c r="B214" s="122"/>
      <c r="C214" s="122"/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</row>
    <row r="215" spans="1:14" x14ac:dyDescent="0.25">
      <c r="A215" s="122"/>
      <c r="B215" s="122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</row>
    <row r="216" spans="1:14" x14ac:dyDescent="0.25">
      <c r="A216" s="122"/>
      <c r="B216" s="122"/>
      <c r="C216" s="122"/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</row>
    <row r="217" spans="1:14" x14ac:dyDescent="0.25">
      <c r="A217" s="122"/>
      <c r="B217" s="122"/>
      <c r="C217" s="122"/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</row>
    <row r="218" spans="1:14" x14ac:dyDescent="0.25">
      <c r="A218" s="122"/>
      <c r="B218" s="122"/>
      <c r="C218" s="122"/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</row>
    <row r="219" spans="1:14" x14ac:dyDescent="0.25">
      <c r="A219" s="122"/>
      <c r="B219" s="122"/>
      <c r="C219" s="122"/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</row>
    <row r="220" spans="1:14" x14ac:dyDescent="0.25">
      <c r="A220" s="122"/>
      <c r="B220" s="122"/>
      <c r="C220" s="122"/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</row>
    <row r="221" spans="1:14" x14ac:dyDescent="0.25">
      <c r="A221" s="122"/>
      <c r="B221" s="122"/>
      <c r="C221" s="122"/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</row>
    <row r="222" spans="1:14" x14ac:dyDescent="0.25">
      <c r="A222" s="122"/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</row>
    <row r="223" spans="1:14" x14ac:dyDescent="0.25">
      <c r="A223" s="122"/>
      <c r="B223" s="122"/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</row>
    <row r="224" spans="1:14" x14ac:dyDescent="0.25">
      <c r="A224" s="122"/>
      <c r="B224" s="122"/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</row>
    <row r="225" spans="1:14" x14ac:dyDescent="0.25">
      <c r="A225" s="122"/>
      <c r="B225" s="122"/>
      <c r="C225" s="122"/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</row>
    <row r="226" spans="1:14" x14ac:dyDescent="0.25">
      <c r="A226" s="122"/>
      <c r="B226" s="122"/>
      <c r="C226" s="122"/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</row>
    <row r="227" spans="1:14" x14ac:dyDescent="0.25">
      <c r="A227" s="122"/>
      <c r="B227" s="122"/>
      <c r="C227" s="122"/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</row>
    <row r="228" spans="1:14" x14ac:dyDescent="0.25">
      <c r="A228" s="122"/>
      <c r="B228" s="122"/>
      <c r="C228" s="122"/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</row>
    <row r="229" spans="1:14" x14ac:dyDescent="0.25">
      <c r="A229" s="122"/>
      <c r="B229" s="122"/>
      <c r="C229" s="122"/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</row>
    <row r="230" spans="1:14" x14ac:dyDescent="0.25">
      <c r="A230" s="122"/>
      <c r="B230" s="122"/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</row>
    <row r="231" spans="1:14" x14ac:dyDescent="0.25">
      <c r="A231" s="122"/>
      <c r="B231" s="122"/>
      <c r="C231" s="122"/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</row>
    <row r="232" spans="1:14" x14ac:dyDescent="0.25">
      <c r="A232" s="122"/>
      <c r="B232" s="122"/>
      <c r="C232" s="122"/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</row>
    <row r="233" spans="1:14" x14ac:dyDescent="0.25">
      <c r="A233" s="122"/>
      <c r="B233" s="122"/>
      <c r="C233" s="122"/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</row>
    <row r="234" spans="1:14" x14ac:dyDescent="0.25">
      <c r="A234" s="122"/>
      <c r="B234" s="122"/>
      <c r="C234" s="122"/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</row>
    <row r="235" spans="1:14" x14ac:dyDescent="0.25">
      <c r="A235" s="122"/>
      <c r="B235" s="122"/>
      <c r="C235" s="122"/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</row>
    <row r="236" spans="1:14" x14ac:dyDescent="0.25">
      <c r="A236" s="122"/>
      <c r="B236" s="122"/>
      <c r="C236" s="122"/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</row>
    <row r="237" spans="1:14" x14ac:dyDescent="0.25">
      <c r="A237" s="122"/>
      <c r="B237" s="122"/>
      <c r="C237" s="122"/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</row>
    <row r="238" spans="1:14" x14ac:dyDescent="0.25">
      <c r="A238" s="122"/>
      <c r="B238" s="122"/>
      <c r="C238" s="122"/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</row>
    <row r="239" spans="1:14" x14ac:dyDescent="0.25">
      <c r="A239" s="122"/>
      <c r="B239" s="122"/>
      <c r="C239" s="122"/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</row>
    <row r="240" spans="1:14" x14ac:dyDescent="0.25">
      <c r="A240" s="122"/>
      <c r="B240" s="122"/>
      <c r="C240" s="122"/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</row>
    <row r="241" spans="1:14" x14ac:dyDescent="0.25">
      <c r="A241" s="122"/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</row>
    <row r="242" spans="1:14" x14ac:dyDescent="0.25">
      <c r="A242" s="122"/>
      <c r="B242" s="122"/>
      <c r="C242" s="122"/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</row>
    <row r="243" spans="1:14" x14ac:dyDescent="0.25">
      <c r="A243" s="122"/>
      <c r="B243" s="122"/>
      <c r="C243" s="122"/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</row>
    <row r="244" spans="1:14" x14ac:dyDescent="0.25">
      <c r="A244" s="122"/>
      <c r="B244" s="122"/>
      <c r="C244" s="122"/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</row>
    <row r="245" spans="1:14" x14ac:dyDescent="0.25">
      <c r="A245" s="122"/>
      <c r="B245" s="122"/>
      <c r="C245" s="122"/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</row>
    <row r="246" spans="1:14" x14ac:dyDescent="0.25">
      <c r="A246" s="122"/>
      <c r="B246" s="122"/>
      <c r="C246" s="122"/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</row>
    <row r="247" spans="1:14" x14ac:dyDescent="0.25">
      <c r="A247" s="122"/>
      <c r="B247" s="122"/>
      <c r="C247" s="122"/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</row>
    <row r="248" spans="1:14" x14ac:dyDescent="0.25">
      <c r="A248" s="122"/>
      <c r="B248" s="122"/>
      <c r="C248" s="122"/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</row>
    <row r="249" spans="1:14" x14ac:dyDescent="0.25">
      <c r="A249" s="122"/>
      <c r="B249" s="122"/>
      <c r="C249" s="122"/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</row>
    <row r="250" spans="1:14" x14ac:dyDescent="0.25">
      <c r="A250" s="122"/>
      <c r="B250" s="122"/>
      <c r="C250" s="122"/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</row>
    <row r="251" spans="1:14" x14ac:dyDescent="0.25">
      <c r="A251" s="122"/>
      <c r="B251" s="122"/>
      <c r="C251" s="122"/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</row>
    <row r="252" spans="1:14" x14ac:dyDescent="0.25">
      <c r="A252" s="122"/>
      <c r="B252" s="122"/>
      <c r="C252" s="122"/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</row>
    <row r="253" spans="1:14" x14ac:dyDescent="0.25">
      <c r="A253" s="122"/>
      <c r="B253" s="122"/>
      <c r="C253" s="122"/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</row>
    <row r="254" spans="1:14" x14ac:dyDescent="0.25">
      <c r="A254" s="122"/>
      <c r="B254" s="122"/>
      <c r="C254" s="122"/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</row>
    <row r="255" spans="1:14" x14ac:dyDescent="0.25">
      <c r="A255" s="122"/>
      <c r="B255" s="122"/>
      <c r="C255" s="122"/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</row>
    <row r="256" spans="1:14" x14ac:dyDescent="0.25">
      <c r="A256" s="122"/>
      <c r="B256" s="122"/>
      <c r="C256" s="122"/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</row>
    <row r="257" spans="1:14" x14ac:dyDescent="0.25">
      <c r="A257" s="122"/>
      <c r="B257" s="122"/>
      <c r="C257" s="122"/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</row>
    <row r="258" spans="1:14" x14ac:dyDescent="0.25">
      <c r="A258" s="122"/>
      <c r="B258" s="122"/>
      <c r="C258" s="122"/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</row>
    <row r="259" spans="1:14" x14ac:dyDescent="0.25">
      <c r="A259" s="122"/>
      <c r="B259" s="122"/>
      <c r="C259" s="122"/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</row>
    <row r="260" spans="1:14" x14ac:dyDescent="0.25">
      <c r="A260" s="122"/>
      <c r="B260" s="122"/>
      <c r="C260" s="122"/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</row>
    <row r="261" spans="1:14" x14ac:dyDescent="0.25">
      <c r="A261" s="122"/>
      <c r="B261" s="122"/>
      <c r="C261" s="122"/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</row>
    <row r="262" spans="1:14" x14ac:dyDescent="0.25">
      <c r="A262" s="122"/>
      <c r="B262" s="122"/>
      <c r="C262" s="122"/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</row>
    <row r="263" spans="1:14" x14ac:dyDescent="0.25">
      <c r="A263" s="122"/>
      <c r="B263" s="122"/>
      <c r="C263" s="122"/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</row>
    <row r="264" spans="1:14" x14ac:dyDescent="0.25">
      <c r="A264" s="122"/>
      <c r="B264" s="122"/>
      <c r="C264" s="122"/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</row>
    <row r="265" spans="1:14" x14ac:dyDescent="0.25">
      <c r="A265" s="122"/>
      <c r="B265" s="122"/>
      <c r="C265" s="122"/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</row>
    <row r="266" spans="1:14" x14ac:dyDescent="0.25">
      <c r="A266" s="122"/>
      <c r="B266" s="122"/>
      <c r="C266" s="122"/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</row>
    <row r="267" spans="1:14" x14ac:dyDescent="0.25">
      <c r="A267" s="122"/>
      <c r="B267" s="122"/>
      <c r="C267" s="122"/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</row>
    <row r="268" spans="1:14" x14ac:dyDescent="0.25">
      <c r="A268" s="122"/>
      <c r="B268" s="122"/>
      <c r="C268" s="122"/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</row>
    <row r="269" spans="1:14" x14ac:dyDescent="0.25">
      <c r="A269" s="122"/>
      <c r="B269" s="122"/>
      <c r="C269" s="122"/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</row>
    <row r="270" spans="1:14" x14ac:dyDescent="0.25">
      <c r="A270" s="122"/>
      <c r="B270" s="122"/>
      <c r="C270" s="122"/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</row>
    <row r="271" spans="1:14" x14ac:dyDescent="0.25">
      <c r="A271" s="122"/>
      <c r="B271" s="122"/>
      <c r="C271" s="122"/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</row>
    <row r="272" spans="1:14" x14ac:dyDescent="0.25">
      <c r="A272" s="122"/>
      <c r="B272" s="122"/>
      <c r="C272" s="122"/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</row>
  </sheetData>
  <sheetProtection selectLockedCells="1" selectUnlockedCells="1"/>
  <mergeCells count="27">
    <mergeCell ref="A1:N1"/>
    <mergeCell ref="A2:N2"/>
    <mergeCell ref="A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M4"/>
    <mergeCell ref="A110:F110"/>
    <mergeCell ref="H110:J110"/>
    <mergeCell ref="L110:N110"/>
    <mergeCell ref="A118:G118"/>
    <mergeCell ref="I118:L118"/>
    <mergeCell ref="A119:G119"/>
    <mergeCell ref="I119:L119"/>
    <mergeCell ref="A111:F111"/>
    <mergeCell ref="H111:J111"/>
    <mergeCell ref="L111:N111"/>
    <mergeCell ref="A113:G113"/>
    <mergeCell ref="A114:G114"/>
    <mergeCell ref="A115:G115"/>
  </mergeCells>
  <printOptions horizontalCentered="1"/>
  <pageMargins left="0.23622047244094491" right="0.23622047244094491" top="0.78" bottom="0.94999999999999984" header="1.1299999999999999" footer="0.5"/>
  <pageSetup paperSize="9" scale="52" firstPageNumber="0" fitToHeight="2" orientation="portrait" r:id="rId1"/>
  <headerFooter alignWithMargins="0"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93"/>
  <sheetViews>
    <sheetView tabSelected="1" zoomScale="87" zoomScaleNormal="87" workbookViewId="0">
      <pane xSplit="8" ySplit="4" topLeftCell="I5" activePane="bottomRight" state="frozen"/>
      <selection activeCell="B11" sqref="B11"/>
      <selection pane="topRight" activeCell="B11" sqref="B11"/>
      <selection pane="bottomLeft" activeCell="B11" sqref="B11"/>
      <selection pane="bottomRight" activeCell="S11" sqref="S11"/>
    </sheetView>
  </sheetViews>
  <sheetFormatPr defaultRowHeight="15" x14ac:dyDescent="0.25"/>
  <cols>
    <col min="1" max="1" width="6.7109375" style="3" customWidth="1"/>
    <col min="2" max="2" width="4.85546875" style="3" customWidth="1"/>
    <col min="3" max="3" width="5.140625" style="3" customWidth="1"/>
    <col min="4" max="4" width="5.28515625" style="3" customWidth="1"/>
    <col min="5" max="5" width="5" style="3" customWidth="1"/>
    <col min="6" max="6" width="4.7109375" style="3" customWidth="1"/>
    <col min="7" max="7" width="39.85546875" style="3" customWidth="1"/>
    <col min="8" max="8" width="12.85546875" style="3" customWidth="1"/>
    <col min="9" max="14" width="13.140625" style="4" customWidth="1"/>
    <col min="15" max="15" width="14.140625" style="3" bestFit="1" customWidth="1"/>
    <col min="16" max="16" width="15.42578125" style="3" bestFit="1" customWidth="1"/>
    <col min="17" max="16384" width="9.140625" style="3"/>
  </cols>
  <sheetData>
    <row r="1" spans="1:14" ht="16.5" customHeight="1" x14ac:dyDescent="0.25">
      <c r="A1" s="300" t="s">
        <v>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2" spans="1:14" s="170" customFormat="1" ht="15.75" customHeight="1" thickBot="1" x14ac:dyDescent="0.3">
      <c r="A2" s="308" t="s">
        <v>200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169"/>
    </row>
    <row r="3" spans="1:14" s="170" customFormat="1" ht="12.75" customHeight="1" x14ac:dyDescent="0.25">
      <c r="A3" s="301" t="s">
        <v>201</v>
      </c>
      <c r="B3" s="302" t="s">
        <v>3</v>
      </c>
      <c r="C3" s="302" t="s">
        <v>4</v>
      </c>
      <c r="D3" s="302" t="s">
        <v>202</v>
      </c>
      <c r="E3" s="302" t="s">
        <v>6</v>
      </c>
      <c r="F3" s="302" t="s">
        <v>7</v>
      </c>
      <c r="G3" s="303" t="s">
        <v>8</v>
      </c>
      <c r="H3" s="304" t="s">
        <v>9</v>
      </c>
      <c r="I3" s="281" t="s">
        <v>10</v>
      </c>
      <c r="J3" s="276" t="s">
        <v>203</v>
      </c>
      <c r="K3" s="171" t="s">
        <v>189</v>
      </c>
      <c r="L3" s="172"/>
      <c r="M3" s="172"/>
      <c r="N3" s="173" t="s">
        <v>190</v>
      </c>
    </row>
    <row r="4" spans="1:14" s="176" customFormat="1" ht="58.5" customHeight="1" x14ac:dyDescent="0.25">
      <c r="A4" s="309"/>
      <c r="B4" s="310"/>
      <c r="C4" s="310"/>
      <c r="D4" s="310"/>
      <c r="E4" s="310"/>
      <c r="F4" s="310"/>
      <c r="G4" s="311"/>
      <c r="H4" s="312"/>
      <c r="I4" s="313"/>
      <c r="J4" s="314"/>
      <c r="K4" s="174" t="s">
        <v>191</v>
      </c>
      <c r="L4" s="174" t="s">
        <v>192</v>
      </c>
      <c r="M4" s="174" t="s">
        <v>193</v>
      </c>
      <c r="N4" s="175" t="s">
        <v>194</v>
      </c>
    </row>
    <row r="5" spans="1:14" s="176" customFormat="1" x14ac:dyDescent="0.25">
      <c r="A5" s="177"/>
      <c r="B5" s="178"/>
      <c r="C5" s="178"/>
      <c r="D5" s="178"/>
      <c r="E5" s="178"/>
      <c r="F5" s="178"/>
      <c r="G5" s="179" t="s">
        <v>11</v>
      </c>
      <c r="H5" s="180" t="s">
        <v>12</v>
      </c>
      <c r="I5" s="24">
        <v>0</v>
      </c>
      <c r="J5" s="25">
        <f t="shared" ref="J5:J10" si="0">K5+L5+M5+N5</f>
        <v>143000</v>
      </c>
      <c r="K5" s="25">
        <f>K6</f>
        <v>0</v>
      </c>
      <c r="L5" s="25">
        <f t="shared" ref="L5:N7" si="1">L6</f>
        <v>0</v>
      </c>
      <c r="M5" s="25">
        <f t="shared" si="1"/>
        <v>35040</v>
      </c>
      <c r="N5" s="136">
        <f t="shared" si="1"/>
        <v>107960</v>
      </c>
    </row>
    <row r="6" spans="1:14" s="176" customFormat="1" x14ac:dyDescent="0.25">
      <c r="A6" s="177"/>
      <c r="B6" s="178"/>
      <c r="C6" s="178"/>
      <c r="D6" s="178"/>
      <c r="E6" s="178"/>
      <c r="F6" s="178"/>
      <c r="G6" s="179" t="s">
        <v>204</v>
      </c>
      <c r="H6" s="180"/>
      <c r="I6" s="24"/>
      <c r="J6" s="25">
        <f t="shared" si="0"/>
        <v>143000</v>
      </c>
      <c r="K6" s="25">
        <f>K7</f>
        <v>0</v>
      </c>
      <c r="L6" s="25">
        <f t="shared" si="1"/>
        <v>0</v>
      </c>
      <c r="M6" s="25">
        <f t="shared" si="1"/>
        <v>35040</v>
      </c>
      <c r="N6" s="136">
        <f t="shared" si="1"/>
        <v>107960</v>
      </c>
    </row>
    <row r="7" spans="1:14" s="176" customFormat="1" x14ac:dyDescent="0.25">
      <c r="A7" s="177"/>
      <c r="B7" s="178"/>
      <c r="C7" s="178"/>
      <c r="D7" s="178"/>
      <c r="E7" s="178"/>
      <c r="F7" s="178"/>
      <c r="G7" s="179" t="s">
        <v>205</v>
      </c>
      <c r="H7" s="180"/>
      <c r="I7" s="24"/>
      <c r="J7" s="25">
        <f t="shared" si="0"/>
        <v>143000</v>
      </c>
      <c r="K7" s="25">
        <f>K8</f>
        <v>0</v>
      </c>
      <c r="L7" s="25">
        <f t="shared" si="1"/>
        <v>0</v>
      </c>
      <c r="M7" s="25">
        <f t="shared" si="1"/>
        <v>35040</v>
      </c>
      <c r="N7" s="136">
        <f t="shared" si="1"/>
        <v>107960</v>
      </c>
    </row>
    <row r="8" spans="1:14" s="176" customFormat="1" x14ac:dyDescent="0.25">
      <c r="A8" s="177"/>
      <c r="B8" s="178"/>
      <c r="C8" s="178"/>
      <c r="D8" s="178"/>
      <c r="E8" s="178"/>
      <c r="F8" s="178"/>
      <c r="G8" s="179" t="s">
        <v>206</v>
      </c>
      <c r="H8" s="180"/>
      <c r="I8" s="24"/>
      <c r="J8" s="25">
        <f t="shared" si="0"/>
        <v>143000</v>
      </c>
      <c r="K8" s="25">
        <f>K9+K11</f>
        <v>0</v>
      </c>
      <c r="L8" s="25">
        <f t="shared" ref="L8:N8" si="2">L9+L11</f>
        <v>0</v>
      </c>
      <c r="M8" s="25">
        <f t="shared" si="2"/>
        <v>35040</v>
      </c>
      <c r="N8" s="136">
        <f t="shared" si="2"/>
        <v>107960</v>
      </c>
    </row>
    <row r="9" spans="1:14" s="176" customFormat="1" ht="30" x14ac:dyDescent="0.25">
      <c r="A9" s="177"/>
      <c r="B9" s="181" t="s">
        <v>207</v>
      </c>
      <c r="C9" s="182">
        <v>10</v>
      </c>
      <c r="D9" s="181"/>
      <c r="E9" s="178"/>
      <c r="F9" s="178"/>
      <c r="G9" s="179" t="s">
        <v>208</v>
      </c>
      <c r="H9" s="180"/>
      <c r="I9" s="24"/>
      <c r="J9" s="25">
        <f t="shared" si="0"/>
        <v>142830</v>
      </c>
      <c r="K9" s="25">
        <f>K10</f>
        <v>0</v>
      </c>
      <c r="L9" s="25">
        <f t="shared" ref="L9:N9" si="3">L10</f>
        <v>0</v>
      </c>
      <c r="M9" s="25">
        <f t="shared" si="3"/>
        <v>35000</v>
      </c>
      <c r="N9" s="136">
        <f t="shared" si="3"/>
        <v>107830</v>
      </c>
    </row>
    <row r="10" spans="1:14" s="176" customFormat="1" x14ac:dyDescent="0.25">
      <c r="A10" s="183"/>
      <c r="B10" s="181"/>
      <c r="C10" s="181"/>
      <c r="D10" s="181" t="s">
        <v>18</v>
      </c>
      <c r="E10" s="178"/>
      <c r="F10" s="178"/>
      <c r="G10" s="184" t="s">
        <v>209</v>
      </c>
      <c r="H10" s="185"/>
      <c r="I10" s="186"/>
      <c r="J10" s="25">
        <f t="shared" si="0"/>
        <v>142830</v>
      </c>
      <c r="K10" s="123">
        <f>[3]ANCPI!K10+'[3]TOTAL judete'!K10</f>
        <v>0</v>
      </c>
      <c r="L10" s="123">
        <f>[3]ANCPI!L10+'[3]TOTAL judete'!L10</f>
        <v>0</v>
      </c>
      <c r="M10" s="123">
        <v>35000</v>
      </c>
      <c r="N10" s="124">
        <v>107830</v>
      </c>
    </row>
    <row r="11" spans="1:14" s="176" customFormat="1" x14ac:dyDescent="0.25">
      <c r="A11" s="177"/>
      <c r="B11" s="182" t="s">
        <v>210</v>
      </c>
      <c r="C11" s="182">
        <v>10</v>
      </c>
      <c r="D11" s="178"/>
      <c r="E11" s="178"/>
      <c r="F11" s="178"/>
      <c r="G11" s="187" t="s">
        <v>211</v>
      </c>
      <c r="H11" s="180"/>
      <c r="I11" s="24">
        <v>0</v>
      </c>
      <c r="J11" s="25">
        <f>K11+L11+M11+N11</f>
        <v>170</v>
      </c>
      <c r="K11" s="25">
        <f>K12</f>
        <v>0</v>
      </c>
      <c r="L11" s="25">
        <f t="shared" ref="L11:N11" si="4">L12</f>
        <v>0</v>
      </c>
      <c r="M11" s="25">
        <f t="shared" si="4"/>
        <v>40</v>
      </c>
      <c r="N11" s="136">
        <f t="shared" si="4"/>
        <v>130</v>
      </c>
    </row>
    <row r="12" spans="1:14" s="176" customFormat="1" x14ac:dyDescent="0.25">
      <c r="A12" s="188"/>
      <c r="B12" s="189"/>
      <c r="C12" s="189"/>
      <c r="D12" s="181" t="s">
        <v>212</v>
      </c>
      <c r="E12" s="178"/>
      <c r="F12" s="178"/>
      <c r="G12" s="190" t="s">
        <v>213</v>
      </c>
      <c r="H12" s="180"/>
      <c r="I12" s="24">
        <v>0</v>
      </c>
      <c r="J12" s="25">
        <f>K12+L12+M12+N12</f>
        <v>170</v>
      </c>
      <c r="K12" s="25">
        <f>[3]ANCPI!K12+'[3]TOTAL judete'!K12</f>
        <v>0</v>
      </c>
      <c r="L12" s="25">
        <f>[3]ANCPI!L12+'[3]TOTAL judete'!L12</f>
        <v>0</v>
      </c>
      <c r="M12" s="25">
        <v>40</v>
      </c>
      <c r="N12" s="136">
        <v>130</v>
      </c>
    </row>
    <row r="13" spans="1:14" s="176" customFormat="1" ht="25.5" x14ac:dyDescent="0.25">
      <c r="A13" s="191" t="s">
        <v>214</v>
      </c>
      <c r="B13" s="192" t="s">
        <v>17</v>
      </c>
      <c r="C13" s="193" t="s">
        <v>62</v>
      </c>
      <c r="D13" s="192"/>
      <c r="E13" s="193"/>
      <c r="F13" s="193"/>
      <c r="G13" s="194" t="s">
        <v>63</v>
      </c>
      <c r="H13" s="195" t="s">
        <v>64</v>
      </c>
      <c r="I13" s="52">
        <f>I14+I57</f>
        <v>213783</v>
      </c>
      <c r="J13" s="53">
        <f t="shared" ref="J13:J63" si="5">K13+L13+M13+N13</f>
        <v>143000</v>
      </c>
      <c r="K13" s="53">
        <f>K15+K32+K57+K64</f>
        <v>0</v>
      </c>
      <c r="L13" s="53">
        <f>L15+L32+L57+L64</f>
        <v>0</v>
      </c>
      <c r="M13" s="53">
        <f>M15+M32+M57+M64</f>
        <v>31617</v>
      </c>
      <c r="N13" s="140">
        <f>N15+N32+N57+N64</f>
        <v>111383</v>
      </c>
    </row>
    <row r="14" spans="1:14" s="176" customFormat="1" x14ac:dyDescent="0.25">
      <c r="A14" s="191"/>
      <c r="B14" s="192"/>
      <c r="C14" s="193"/>
      <c r="D14" s="192" t="s">
        <v>17</v>
      </c>
      <c r="E14" s="193"/>
      <c r="F14" s="193"/>
      <c r="G14" s="196" t="s">
        <v>36</v>
      </c>
      <c r="H14" s="197" t="s">
        <v>17</v>
      </c>
      <c r="I14" s="52">
        <f>I15+I32</f>
        <v>200042</v>
      </c>
      <c r="J14" s="53">
        <f t="shared" si="5"/>
        <v>45859</v>
      </c>
      <c r="K14" s="53">
        <f>K15+K32</f>
        <v>0</v>
      </c>
      <c r="L14" s="53">
        <f>L15+L32</f>
        <v>0</v>
      </c>
      <c r="M14" s="53">
        <f>M15+M32</f>
        <v>10469</v>
      </c>
      <c r="N14" s="140">
        <f>N15+N32</f>
        <v>35390</v>
      </c>
    </row>
    <row r="15" spans="1:14" x14ac:dyDescent="0.25">
      <c r="A15" s="198"/>
      <c r="B15" s="199"/>
      <c r="C15" s="199"/>
      <c r="D15" s="199" t="s">
        <v>38</v>
      </c>
      <c r="E15" s="199"/>
      <c r="F15" s="199"/>
      <c r="G15" s="194" t="s">
        <v>39</v>
      </c>
      <c r="H15" s="200" t="s">
        <v>38</v>
      </c>
      <c r="I15" s="201">
        <f t="shared" ref="I15:N15" si="6">I16+I24+I26</f>
        <v>3990</v>
      </c>
      <c r="J15" s="202">
        <f t="shared" si="5"/>
        <v>3990</v>
      </c>
      <c r="K15" s="202">
        <f t="shared" si="6"/>
        <v>0</v>
      </c>
      <c r="L15" s="202">
        <f t="shared" si="6"/>
        <v>0</v>
      </c>
      <c r="M15" s="202">
        <f t="shared" si="6"/>
        <v>0</v>
      </c>
      <c r="N15" s="203">
        <f t="shared" si="6"/>
        <v>3990</v>
      </c>
    </row>
    <row r="16" spans="1:14" x14ac:dyDescent="0.25">
      <c r="A16" s="204"/>
      <c r="B16" s="205"/>
      <c r="C16" s="205"/>
      <c r="D16" s="205"/>
      <c r="E16" s="199" t="s">
        <v>17</v>
      </c>
      <c r="F16" s="205"/>
      <c r="G16" s="206" t="s">
        <v>65</v>
      </c>
      <c r="H16" s="200" t="s">
        <v>66</v>
      </c>
      <c r="I16" s="201">
        <f t="shared" ref="I16:N16" si="7">I17+I18+I19+I20+I21+I22+I23</f>
        <v>2907</v>
      </c>
      <c r="J16" s="202">
        <f t="shared" si="5"/>
        <v>2907</v>
      </c>
      <c r="K16" s="202">
        <f t="shared" si="7"/>
        <v>0</v>
      </c>
      <c r="L16" s="202">
        <f t="shared" si="7"/>
        <v>0</v>
      </c>
      <c r="M16" s="202">
        <f t="shared" si="7"/>
        <v>0</v>
      </c>
      <c r="N16" s="203">
        <f t="shared" si="7"/>
        <v>2907</v>
      </c>
    </row>
    <row r="17" spans="1:14" s="170" customFormat="1" x14ac:dyDescent="0.25">
      <c r="A17" s="207"/>
      <c r="B17" s="208"/>
      <c r="C17" s="208"/>
      <c r="D17" s="208"/>
      <c r="E17" s="208"/>
      <c r="F17" s="208" t="s">
        <v>17</v>
      </c>
      <c r="G17" s="209" t="s">
        <v>67</v>
      </c>
      <c r="H17" s="210" t="s">
        <v>68</v>
      </c>
      <c r="I17" s="211">
        <v>2700</v>
      </c>
      <c r="J17" s="212">
        <f t="shared" si="5"/>
        <v>2700</v>
      </c>
      <c r="K17" s="212">
        <f>[3]ANCPI!K17+'[3]TOTAL judete'!K17</f>
        <v>0</v>
      </c>
      <c r="L17" s="212">
        <f>[3]ANCPI!L17+'[3]TOTAL judete'!L17</f>
        <v>0</v>
      </c>
      <c r="M17" s="212">
        <v>0</v>
      </c>
      <c r="N17" s="213">
        <v>2700</v>
      </c>
    </row>
    <row r="18" spans="1:14" s="170" customFormat="1" x14ac:dyDescent="0.25">
      <c r="A18" s="207"/>
      <c r="B18" s="208"/>
      <c r="C18" s="208"/>
      <c r="D18" s="208"/>
      <c r="E18" s="208"/>
      <c r="F18" s="208" t="s">
        <v>69</v>
      </c>
      <c r="G18" s="209" t="s">
        <v>70</v>
      </c>
      <c r="H18" s="210" t="s">
        <v>71</v>
      </c>
      <c r="I18" s="211">
        <v>0</v>
      </c>
      <c r="J18" s="212">
        <f t="shared" si="5"/>
        <v>0</v>
      </c>
      <c r="K18" s="212">
        <f>[3]ANCPI!K18+'[3]TOTAL judete'!K18</f>
        <v>0</v>
      </c>
      <c r="L18" s="212">
        <f>[3]ANCPI!L18+'[3]TOTAL judete'!L18</f>
        <v>0</v>
      </c>
      <c r="M18" s="212">
        <v>0</v>
      </c>
      <c r="N18" s="213">
        <v>0</v>
      </c>
    </row>
    <row r="19" spans="1:14" s="170" customFormat="1" ht="25.5" x14ac:dyDescent="0.25">
      <c r="A19" s="207"/>
      <c r="B19" s="208"/>
      <c r="C19" s="208"/>
      <c r="D19" s="208"/>
      <c r="E19" s="208"/>
      <c r="F19" s="208" t="s">
        <v>72</v>
      </c>
      <c r="G19" s="209" t="s">
        <v>73</v>
      </c>
      <c r="H19" s="210" t="s">
        <v>74</v>
      </c>
      <c r="I19" s="211">
        <v>0</v>
      </c>
      <c r="J19" s="212">
        <f t="shared" si="5"/>
        <v>0</v>
      </c>
      <c r="K19" s="212">
        <f>[3]ANCPI!K19+'[3]TOTAL judete'!K19</f>
        <v>0</v>
      </c>
      <c r="L19" s="212">
        <f>[3]ANCPI!L19+'[3]TOTAL judete'!L19</f>
        <v>0</v>
      </c>
      <c r="M19" s="212">
        <v>0</v>
      </c>
      <c r="N19" s="213">
        <v>0</v>
      </c>
    </row>
    <row r="20" spans="1:14" s="170" customFormat="1" x14ac:dyDescent="0.25">
      <c r="A20" s="207"/>
      <c r="B20" s="208"/>
      <c r="C20" s="208"/>
      <c r="D20" s="208"/>
      <c r="E20" s="208"/>
      <c r="F20" s="208" t="s">
        <v>75</v>
      </c>
      <c r="G20" s="209" t="s">
        <v>76</v>
      </c>
      <c r="H20" s="210" t="s">
        <v>77</v>
      </c>
      <c r="I20" s="211">
        <v>14</v>
      </c>
      <c r="J20" s="212">
        <f t="shared" si="5"/>
        <v>14</v>
      </c>
      <c r="K20" s="212">
        <f>[3]ANCPI!K20+'[3]TOTAL judete'!K20</f>
        <v>0</v>
      </c>
      <c r="L20" s="212">
        <f>[3]ANCPI!L20+'[3]TOTAL judete'!L20</f>
        <v>0</v>
      </c>
      <c r="M20" s="212">
        <v>0</v>
      </c>
      <c r="N20" s="213">
        <v>14</v>
      </c>
    </row>
    <row r="21" spans="1:14" s="170" customFormat="1" x14ac:dyDescent="0.25">
      <c r="A21" s="207"/>
      <c r="B21" s="208"/>
      <c r="C21" s="208"/>
      <c r="D21" s="208"/>
      <c r="E21" s="208"/>
      <c r="F21" s="208" t="s">
        <v>78</v>
      </c>
      <c r="G21" s="209" t="s">
        <v>79</v>
      </c>
      <c r="H21" s="210" t="s">
        <v>80</v>
      </c>
      <c r="I21" s="211">
        <v>19</v>
      </c>
      <c r="J21" s="212">
        <f t="shared" si="5"/>
        <v>19</v>
      </c>
      <c r="K21" s="212">
        <f>[3]ANCPI!K21+'[3]TOTAL judete'!K21</f>
        <v>0</v>
      </c>
      <c r="L21" s="212">
        <f>[3]ANCPI!L21+'[3]TOTAL judete'!L21</f>
        <v>0</v>
      </c>
      <c r="M21" s="212">
        <v>0</v>
      </c>
      <c r="N21" s="213">
        <v>19</v>
      </c>
    </row>
    <row r="22" spans="1:14" s="170" customFormat="1" x14ac:dyDescent="0.25">
      <c r="A22" s="207"/>
      <c r="B22" s="208"/>
      <c r="C22" s="208"/>
      <c r="D22" s="208"/>
      <c r="E22" s="208"/>
      <c r="F22" s="208" t="s">
        <v>81</v>
      </c>
      <c r="G22" s="209" t="s">
        <v>82</v>
      </c>
      <c r="H22" s="210" t="s">
        <v>83</v>
      </c>
      <c r="I22" s="211">
        <v>20</v>
      </c>
      <c r="J22" s="212">
        <f t="shared" si="5"/>
        <v>20</v>
      </c>
      <c r="K22" s="212">
        <f>[3]ANCPI!K22+'[3]TOTAL judete'!K22</f>
        <v>0</v>
      </c>
      <c r="L22" s="212">
        <f>[3]ANCPI!L22+'[3]TOTAL judete'!L22</f>
        <v>0</v>
      </c>
      <c r="M22" s="212">
        <v>0</v>
      </c>
      <c r="N22" s="213">
        <v>20</v>
      </c>
    </row>
    <row r="23" spans="1:14" s="170" customFormat="1" x14ac:dyDescent="0.25">
      <c r="A23" s="207"/>
      <c r="B23" s="208"/>
      <c r="C23" s="208"/>
      <c r="D23" s="208"/>
      <c r="E23" s="208"/>
      <c r="F23" s="208" t="s">
        <v>84</v>
      </c>
      <c r="G23" s="209" t="s">
        <v>85</v>
      </c>
      <c r="H23" s="210" t="s">
        <v>86</v>
      </c>
      <c r="I23" s="211">
        <v>154</v>
      </c>
      <c r="J23" s="212">
        <f t="shared" si="5"/>
        <v>154</v>
      </c>
      <c r="K23" s="212">
        <f>[3]ANCPI!K23+'[3]TOTAL judete'!K23</f>
        <v>0</v>
      </c>
      <c r="L23" s="212">
        <f>[3]ANCPI!L23+'[3]TOTAL judete'!L23</f>
        <v>0</v>
      </c>
      <c r="M23" s="212">
        <v>0</v>
      </c>
      <c r="N23" s="213">
        <v>154</v>
      </c>
    </row>
    <row r="24" spans="1:14" x14ac:dyDescent="0.25">
      <c r="A24" s="204"/>
      <c r="B24" s="205"/>
      <c r="C24" s="205"/>
      <c r="D24" s="205"/>
      <c r="E24" s="199" t="s">
        <v>87</v>
      </c>
      <c r="F24" s="205"/>
      <c r="G24" s="206" t="s">
        <v>88</v>
      </c>
      <c r="H24" s="200" t="s">
        <v>89</v>
      </c>
      <c r="I24" s="214">
        <f t="shared" ref="I24:N24" si="8">I25</f>
        <v>279</v>
      </c>
      <c r="J24" s="215">
        <f t="shared" si="5"/>
        <v>279</v>
      </c>
      <c r="K24" s="215">
        <f t="shared" si="8"/>
        <v>0</v>
      </c>
      <c r="L24" s="215">
        <f t="shared" si="8"/>
        <v>0</v>
      </c>
      <c r="M24" s="215">
        <f t="shared" si="8"/>
        <v>0</v>
      </c>
      <c r="N24" s="216">
        <f t="shared" si="8"/>
        <v>279</v>
      </c>
    </row>
    <row r="25" spans="1:14" s="170" customFormat="1" x14ac:dyDescent="0.25">
      <c r="A25" s="207"/>
      <c r="B25" s="208"/>
      <c r="C25" s="208"/>
      <c r="D25" s="208"/>
      <c r="E25" s="208"/>
      <c r="F25" s="208" t="s">
        <v>87</v>
      </c>
      <c r="G25" s="209" t="s">
        <v>90</v>
      </c>
      <c r="H25" s="210" t="s">
        <v>91</v>
      </c>
      <c r="I25" s="211">
        <v>279</v>
      </c>
      <c r="J25" s="212">
        <f t="shared" si="5"/>
        <v>279</v>
      </c>
      <c r="K25" s="212">
        <f>[3]ANCPI!K25+'[3]TOTAL judete'!K25</f>
        <v>0</v>
      </c>
      <c r="L25" s="212">
        <f>[3]ANCPI!L25+'[3]TOTAL judete'!L25</f>
        <v>0</v>
      </c>
      <c r="M25" s="212">
        <v>0</v>
      </c>
      <c r="N25" s="213">
        <v>279</v>
      </c>
    </row>
    <row r="26" spans="1:14" x14ac:dyDescent="0.25">
      <c r="A26" s="204"/>
      <c r="B26" s="205"/>
      <c r="C26" s="205"/>
      <c r="D26" s="205"/>
      <c r="E26" s="199" t="s">
        <v>62</v>
      </c>
      <c r="F26" s="205"/>
      <c r="G26" s="206" t="s">
        <v>92</v>
      </c>
      <c r="H26" s="200" t="s">
        <v>93</v>
      </c>
      <c r="I26" s="214">
        <f t="shared" ref="I26:N26" si="9">I27+I28+I29+I30+I31</f>
        <v>804</v>
      </c>
      <c r="J26" s="215">
        <f t="shared" si="5"/>
        <v>804</v>
      </c>
      <c r="K26" s="215">
        <f t="shared" si="9"/>
        <v>0</v>
      </c>
      <c r="L26" s="215">
        <f t="shared" si="9"/>
        <v>0</v>
      </c>
      <c r="M26" s="215">
        <f t="shared" si="9"/>
        <v>0</v>
      </c>
      <c r="N26" s="216">
        <f t="shared" si="9"/>
        <v>804</v>
      </c>
    </row>
    <row r="27" spans="1:14" s="170" customFormat="1" x14ac:dyDescent="0.25">
      <c r="A27" s="207"/>
      <c r="B27" s="208"/>
      <c r="C27" s="208"/>
      <c r="D27" s="208"/>
      <c r="E27" s="208"/>
      <c r="F27" s="208" t="s">
        <v>17</v>
      </c>
      <c r="G27" s="209" t="s">
        <v>94</v>
      </c>
      <c r="H27" s="210" t="s">
        <v>95</v>
      </c>
      <c r="I27" s="211">
        <v>605</v>
      </c>
      <c r="J27" s="212">
        <f t="shared" si="5"/>
        <v>605</v>
      </c>
      <c r="K27" s="212">
        <f>[3]ANCPI!K27+'[3]TOTAL judete'!K27</f>
        <v>0</v>
      </c>
      <c r="L27" s="212">
        <f>[3]ANCPI!L27+'[3]TOTAL judete'!L27</f>
        <v>0</v>
      </c>
      <c r="M27" s="212">
        <v>0</v>
      </c>
      <c r="N27" s="213">
        <v>605</v>
      </c>
    </row>
    <row r="28" spans="1:14" s="170" customFormat="1" x14ac:dyDescent="0.25">
      <c r="A28" s="207"/>
      <c r="B28" s="208"/>
      <c r="C28" s="208"/>
      <c r="D28" s="208"/>
      <c r="E28" s="208"/>
      <c r="F28" s="208" t="s">
        <v>87</v>
      </c>
      <c r="G28" s="209" t="s">
        <v>96</v>
      </c>
      <c r="H28" s="210" t="s">
        <v>97</v>
      </c>
      <c r="I28" s="211">
        <v>15</v>
      </c>
      <c r="J28" s="212">
        <f t="shared" si="5"/>
        <v>15</v>
      </c>
      <c r="K28" s="212">
        <f>[3]ANCPI!K28+'[3]TOTAL judete'!K28</f>
        <v>0</v>
      </c>
      <c r="L28" s="212">
        <f>[3]ANCPI!L28+'[3]TOTAL judete'!L28</f>
        <v>0</v>
      </c>
      <c r="M28" s="212">
        <v>0</v>
      </c>
      <c r="N28" s="213">
        <v>15</v>
      </c>
    </row>
    <row r="29" spans="1:14" s="170" customFormat="1" x14ac:dyDescent="0.25">
      <c r="A29" s="207"/>
      <c r="B29" s="208"/>
      <c r="C29" s="208"/>
      <c r="D29" s="208"/>
      <c r="E29" s="208"/>
      <c r="F29" s="208" t="s">
        <v>62</v>
      </c>
      <c r="G29" s="209" t="s">
        <v>98</v>
      </c>
      <c r="H29" s="210" t="s">
        <v>99</v>
      </c>
      <c r="I29" s="211">
        <v>152</v>
      </c>
      <c r="J29" s="212">
        <f t="shared" si="5"/>
        <v>152</v>
      </c>
      <c r="K29" s="212">
        <f>[3]ANCPI!K29+'[3]TOTAL judete'!K29</f>
        <v>0</v>
      </c>
      <c r="L29" s="212">
        <f>[3]ANCPI!L29+'[3]TOTAL judete'!L29</f>
        <v>0</v>
      </c>
      <c r="M29" s="212">
        <v>0</v>
      </c>
      <c r="N29" s="213">
        <v>152</v>
      </c>
    </row>
    <row r="30" spans="1:14" s="170" customFormat="1" ht="25.5" x14ac:dyDescent="0.25">
      <c r="A30" s="207"/>
      <c r="B30" s="208"/>
      <c r="C30" s="208"/>
      <c r="D30" s="208"/>
      <c r="E30" s="208"/>
      <c r="F30" s="208" t="s">
        <v>100</v>
      </c>
      <c r="G30" s="209" t="s">
        <v>101</v>
      </c>
      <c r="H30" s="210" t="s">
        <v>102</v>
      </c>
      <c r="I30" s="211">
        <v>7</v>
      </c>
      <c r="J30" s="212">
        <f t="shared" si="5"/>
        <v>7</v>
      </c>
      <c r="K30" s="212">
        <f>[3]ANCPI!K30+'[3]TOTAL judete'!K30</f>
        <v>0</v>
      </c>
      <c r="L30" s="212">
        <f>[3]ANCPI!L30+'[3]TOTAL judete'!L30</f>
        <v>0</v>
      </c>
      <c r="M30" s="212">
        <v>0</v>
      </c>
      <c r="N30" s="213">
        <v>7</v>
      </c>
    </row>
    <row r="31" spans="1:14" s="170" customFormat="1" x14ac:dyDescent="0.25">
      <c r="A31" s="207"/>
      <c r="B31" s="208"/>
      <c r="C31" s="208"/>
      <c r="D31" s="208"/>
      <c r="E31" s="208"/>
      <c r="F31" s="208" t="s">
        <v>103</v>
      </c>
      <c r="G31" s="209" t="s">
        <v>104</v>
      </c>
      <c r="H31" s="210" t="s">
        <v>105</v>
      </c>
      <c r="I31" s="211">
        <v>25</v>
      </c>
      <c r="J31" s="212">
        <f t="shared" si="5"/>
        <v>25</v>
      </c>
      <c r="K31" s="212">
        <f>[3]ANCPI!K31+'[3]TOTAL judete'!K31</f>
        <v>0</v>
      </c>
      <c r="L31" s="212">
        <f>[3]ANCPI!L31+'[3]TOTAL judete'!L31</f>
        <v>0</v>
      </c>
      <c r="M31" s="212">
        <v>0</v>
      </c>
      <c r="N31" s="213">
        <v>25</v>
      </c>
    </row>
    <row r="32" spans="1:14" s="217" customFormat="1" x14ac:dyDescent="0.25">
      <c r="A32" s="198"/>
      <c r="B32" s="199"/>
      <c r="C32" s="199"/>
      <c r="D32" s="193" t="s">
        <v>41</v>
      </c>
      <c r="E32" s="193"/>
      <c r="F32" s="193"/>
      <c r="G32" s="194" t="s">
        <v>42</v>
      </c>
      <c r="H32" s="200" t="s">
        <v>41</v>
      </c>
      <c r="I32" s="214">
        <f t="shared" ref="I32:N32" si="10">I33+I43+I44+I46+I49+I50+I51+I52</f>
        <v>196052</v>
      </c>
      <c r="J32" s="215">
        <f t="shared" si="5"/>
        <v>41869</v>
      </c>
      <c r="K32" s="215">
        <f t="shared" si="10"/>
        <v>0</v>
      </c>
      <c r="L32" s="215">
        <f t="shared" si="10"/>
        <v>0</v>
      </c>
      <c r="M32" s="215">
        <f t="shared" si="10"/>
        <v>10469</v>
      </c>
      <c r="N32" s="216">
        <f t="shared" si="10"/>
        <v>31400</v>
      </c>
    </row>
    <row r="33" spans="1:14" s="217" customFormat="1" x14ac:dyDescent="0.25">
      <c r="A33" s="198"/>
      <c r="B33" s="199"/>
      <c r="C33" s="199"/>
      <c r="D33" s="193"/>
      <c r="E33" s="193" t="s">
        <v>17</v>
      </c>
      <c r="F33" s="193"/>
      <c r="G33" s="206" t="s">
        <v>106</v>
      </c>
      <c r="H33" s="200" t="s">
        <v>107</v>
      </c>
      <c r="I33" s="214">
        <f t="shared" ref="I33:N33" si="11">I34+I35+I36+I37+I38+I39+I40+I41+I42</f>
        <v>194041</v>
      </c>
      <c r="J33" s="215">
        <f t="shared" si="5"/>
        <v>39858</v>
      </c>
      <c r="K33" s="215">
        <f t="shared" si="11"/>
        <v>0</v>
      </c>
      <c r="L33" s="215">
        <f t="shared" si="11"/>
        <v>0</v>
      </c>
      <c r="M33" s="215">
        <f t="shared" si="11"/>
        <v>9966</v>
      </c>
      <c r="N33" s="216">
        <f t="shared" si="11"/>
        <v>29892</v>
      </c>
    </row>
    <row r="34" spans="1:14" s="170" customFormat="1" x14ac:dyDescent="0.25">
      <c r="A34" s="207"/>
      <c r="B34" s="208"/>
      <c r="C34" s="208"/>
      <c r="D34" s="208"/>
      <c r="E34" s="208"/>
      <c r="F34" s="208" t="s">
        <v>17</v>
      </c>
      <c r="G34" s="209" t="s">
        <v>108</v>
      </c>
      <c r="H34" s="210" t="s">
        <v>109</v>
      </c>
      <c r="I34" s="211">
        <v>2200</v>
      </c>
      <c r="J34" s="212">
        <f t="shared" si="5"/>
        <v>2200</v>
      </c>
      <c r="K34" s="212">
        <f>[3]ANCPI!K34+'[3]TOTAL judete'!K34</f>
        <v>0</v>
      </c>
      <c r="L34" s="212">
        <f>[3]ANCPI!L34+'[3]TOTAL judete'!L34</f>
        <v>0</v>
      </c>
      <c r="M34" s="212">
        <v>550</v>
      </c>
      <c r="N34" s="213">
        <v>1650</v>
      </c>
    </row>
    <row r="35" spans="1:14" s="170" customFormat="1" x14ac:dyDescent="0.25">
      <c r="A35" s="207"/>
      <c r="B35" s="208"/>
      <c r="C35" s="208"/>
      <c r="D35" s="208"/>
      <c r="E35" s="208"/>
      <c r="F35" s="208" t="s">
        <v>87</v>
      </c>
      <c r="G35" s="209" t="s">
        <v>110</v>
      </c>
      <c r="H35" s="210" t="s">
        <v>111</v>
      </c>
      <c r="I35" s="211">
        <v>132</v>
      </c>
      <c r="J35" s="212">
        <f t="shared" si="5"/>
        <v>132</v>
      </c>
      <c r="K35" s="212">
        <f>[3]ANCPI!K35+'[3]TOTAL judete'!K35</f>
        <v>0</v>
      </c>
      <c r="L35" s="212">
        <f>[3]ANCPI!L35+'[3]TOTAL judete'!L35</f>
        <v>0</v>
      </c>
      <c r="M35" s="212">
        <v>33</v>
      </c>
      <c r="N35" s="213">
        <v>99</v>
      </c>
    </row>
    <row r="36" spans="1:14" s="170" customFormat="1" x14ac:dyDescent="0.25">
      <c r="A36" s="207"/>
      <c r="B36" s="208"/>
      <c r="C36" s="208"/>
      <c r="D36" s="208"/>
      <c r="E36" s="208"/>
      <c r="F36" s="208" t="s">
        <v>62</v>
      </c>
      <c r="G36" s="209" t="s">
        <v>112</v>
      </c>
      <c r="H36" s="210" t="s">
        <v>113</v>
      </c>
      <c r="I36" s="211">
        <v>0</v>
      </c>
      <c r="J36" s="212">
        <f t="shared" si="5"/>
        <v>0</v>
      </c>
      <c r="K36" s="212">
        <f>[3]ANCPI!K36+'[3]TOTAL judete'!K36</f>
        <v>0</v>
      </c>
      <c r="L36" s="212">
        <f>[3]ANCPI!L36+'[3]TOTAL judete'!L36</f>
        <v>0</v>
      </c>
      <c r="M36" s="212">
        <v>0</v>
      </c>
      <c r="N36" s="213">
        <v>0</v>
      </c>
    </row>
    <row r="37" spans="1:14" s="170" customFormat="1" x14ac:dyDescent="0.25">
      <c r="A37" s="207"/>
      <c r="B37" s="208"/>
      <c r="C37" s="208"/>
      <c r="D37" s="208"/>
      <c r="E37" s="208"/>
      <c r="F37" s="208" t="s">
        <v>100</v>
      </c>
      <c r="G37" s="209" t="s">
        <v>114</v>
      </c>
      <c r="H37" s="210" t="s">
        <v>115</v>
      </c>
      <c r="I37" s="211">
        <v>0</v>
      </c>
      <c r="J37" s="212">
        <f t="shared" si="5"/>
        <v>0</v>
      </c>
      <c r="K37" s="212">
        <f>[3]ANCPI!K37+'[3]TOTAL judete'!K37</f>
        <v>0</v>
      </c>
      <c r="L37" s="212">
        <f>[3]ANCPI!L37+'[3]TOTAL judete'!L37</f>
        <v>0</v>
      </c>
      <c r="M37" s="212">
        <v>0</v>
      </c>
      <c r="N37" s="213">
        <v>0</v>
      </c>
    </row>
    <row r="38" spans="1:14" s="170" customFormat="1" x14ac:dyDescent="0.25">
      <c r="A38" s="207"/>
      <c r="B38" s="208"/>
      <c r="C38" s="208"/>
      <c r="D38" s="208"/>
      <c r="E38" s="208"/>
      <c r="F38" s="208" t="s">
        <v>69</v>
      </c>
      <c r="G38" s="209" t="s">
        <v>116</v>
      </c>
      <c r="H38" s="210" t="s">
        <v>117</v>
      </c>
      <c r="I38" s="211">
        <v>200</v>
      </c>
      <c r="J38" s="212">
        <f t="shared" si="5"/>
        <v>200</v>
      </c>
      <c r="K38" s="212">
        <f>[3]ANCPI!K38+'[3]TOTAL judete'!K38</f>
        <v>0</v>
      </c>
      <c r="L38" s="212">
        <f>[3]ANCPI!L38+'[3]TOTAL judete'!L38</f>
        <v>0</v>
      </c>
      <c r="M38" s="212">
        <v>50</v>
      </c>
      <c r="N38" s="213">
        <v>150</v>
      </c>
    </row>
    <row r="39" spans="1:14" s="170" customFormat="1" x14ac:dyDescent="0.25">
      <c r="A39" s="207"/>
      <c r="B39" s="208"/>
      <c r="C39" s="208"/>
      <c r="D39" s="208"/>
      <c r="E39" s="208"/>
      <c r="F39" s="208" t="s">
        <v>103</v>
      </c>
      <c r="G39" s="209" t="s">
        <v>118</v>
      </c>
      <c r="H39" s="210" t="s">
        <v>119</v>
      </c>
      <c r="I39" s="211">
        <v>3000</v>
      </c>
      <c r="J39" s="212">
        <f t="shared" si="5"/>
        <v>3000</v>
      </c>
      <c r="K39" s="212">
        <f>[3]ANCPI!K39+'[3]TOTAL judete'!K39</f>
        <v>0</v>
      </c>
      <c r="L39" s="212">
        <f>[3]ANCPI!L39+'[3]TOTAL judete'!L39</f>
        <v>0</v>
      </c>
      <c r="M39" s="212">
        <v>750</v>
      </c>
      <c r="N39" s="213">
        <v>2250</v>
      </c>
    </row>
    <row r="40" spans="1:14" s="170" customFormat="1" x14ac:dyDescent="0.25">
      <c r="A40" s="207"/>
      <c r="B40" s="208"/>
      <c r="C40" s="208"/>
      <c r="D40" s="208"/>
      <c r="E40" s="208"/>
      <c r="F40" s="208" t="s">
        <v>18</v>
      </c>
      <c r="G40" s="209" t="s">
        <v>120</v>
      </c>
      <c r="H40" s="210" t="s">
        <v>121</v>
      </c>
      <c r="I40" s="211">
        <v>300</v>
      </c>
      <c r="J40" s="212">
        <f t="shared" si="5"/>
        <v>300</v>
      </c>
      <c r="K40" s="212">
        <f>[3]ANCPI!K40+'[3]TOTAL judete'!K40</f>
        <v>0</v>
      </c>
      <c r="L40" s="212">
        <f>[3]ANCPI!L40+'[3]TOTAL judete'!L40</f>
        <v>0</v>
      </c>
      <c r="M40" s="212">
        <v>75</v>
      </c>
      <c r="N40" s="213">
        <v>225</v>
      </c>
    </row>
    <row r="41" spans="1:14" s="170" customFormat="1" ht="25.5" customHeight="1" x14ac:dyDescent="0.25">
      <c r="A41" s="207"/>
      <c r="B41" s="208"/>
      <c r="C41" s="208"/>
      <c r="D41" s="208"/>
      <c r="E41" s="208"/>
      <c r="F41" s="208" t="s">
        <v>24</v>
      </c>
      <c r="G41" s="209" t="s">
        <v>122</v>
      </c>
      <c r="H41" s="210" t="s">
        <v>123</v>
      </c>
      <c r="I41" s="211">
        <v>188209</v>
      </c>
      <c r="J41" s="212">
        <f t="shared" si="5"/>
        <v>34026</v>
      </c>
      <c r="K41" s="212">
        <f>[3]ANCPI!K41+'[3]TOTAL judete'!K41</f>
        <v>0</v>
      </c>
      <c r="L41" s="212">
        <f>[3]ANCPI!L41+'[3]TOTAL judete'!L41</f>
        <v>0</v>
      </c>
      <c r="M41" s="212">
        <v>8508</v>
      </c>
      <c r="N41" s="213">
        <v>25518</v>
      </c>
    </row>
    <row r="42" spans="1:14" s="170" customFormat="1" ht="29.25" customHeight="1" x14ac:dyDescent="0.25">
      <c r="A42" s="207"/>
      <c r="B42" s="208"/>
      <c r="C42" s="208"/>
      <c r="D42" s="208"/>
      <c r="E42" s="208"/>
      <c r="F42" s="208" t="s">
        <v>84</v>
      </c>
      <c r="G42" s="209" t="s">
        <v>124</v>
      </c>
      <c r="H42" s="210" t="s">
        <v>125</v>
      </c>
      <c r="I42" s="211">
        <v>0</v>
      </c>
      <c r="J42" s="212">
        <f t="shared" si="5"/>
        <v>0</v>
      </c>
      <c r="K42" s="212">
        <f>[3]ANCPI!K42+'[3]TOTAL judete'!K42</f>
        <v>0</v>
      </c>
      <c r="L42" s="212">
        <f>[3]ANCPI!L42+'[3]TOTAL judete'!L42</f>
        <v>0</v>
      </c>
      <c r="M42" s="212">
        <v>0</v>
      </c>
      <c r="N42" s="213">
        <v>0</v>
      </c>
    </row>
    <row r="43" spans="1:14" s="170" customFormat="1" x14ac:dyDescent="0.25">
      <c r="A43" s="207"/>
      <c r="B43" s="208"/>
      <c r="C43" s="208"/>
      <c r="D43" s="208"/>
      <c r="E43" s="193" t="s">
        <v>87</v>
      </c>
      <c r="F43" s="208"/>
      <c r="G43" s="218" t="s">
        <v>126</v>
      </c>
      <c r="H43" s="210" t="s">
        <v>127</v>
      </c>
      <c r="I43" s="211">
        <v>0</v>
      </c>
      <c r="J43" s="212">
        <f t="shared" si="5"/>
        <v>0</v>
      </c>
      <c r="K43" s="212">
        <f>[3]ANCPI!K43+'[3]TOTAL judete'!K43</f>
        <v>0</v>
      </c>
      <c r="L43" s="212">
        <f>[3]ANCPI!L43+'[3]TOTAL judete'!L43</f>
        <v>0</v>
      </c>
      <c r="M43" s="212">
        <v>0</v>
      </c>
      <c r="N43" s="213">
        <v>0</v>
      </c>
    </row>
    <row r="44" spans="1:14" x14ac:dyDescent="0.25">
      <c r="A44" s="204"/>
      <c r="B44" s="205"/>
      <c r="C44" s="205"/>
      <c r="D44" s="208"/>
      <c r="E44" s="193" t="s">
        <v>69</v>
      </c>
      <c r="F44" s="208"/>
      <c r="G44" s="206" t="s">
        <v>128</v>
      </c>
      <c r="H44" s="200" t="s">
        <v>129</v>
      </c>
      <c r="I44" s="214">
        <f t="shared" ref="I44:N44" si="12">I45</f>
        <v>500</v>
      </c>
      <c r="J44" s="215">
        <f t="shared" si="5"/>
        <v>500</v>
      </c>
      <c r="K44" s="215">
        <f t="shared" si="12"/>
        <v>0</v>
      </c>
      <c r="L44" s="215">
        <f t="shared" si="12"/>
        <v>0</v>
      </c>
      <c r="M44" s="215">
        <f t="shared" si="12"/>
        <v>125</v>
      </c>
      <c r="N44" s="216">
        <f t="shared" si="12"/>
        <v>375</v>
      </c>
    </row>
    <row r="45" spans="1:14" s="170" customFormat="1" ht="12.75" customHeight="1" x14ac:dyDescent="0.25">
      <c r="A45" s="207"/>
      <c r="B45" s="208"/>
      <c r="C45" s="208"/>
      <c r="D45" s="208"/>
      <c r="E45" s="208"/>
      <c r="F45" s="208" t="s">
        <v>84</v>
      </c>
      <c r="G45" s="209" t="s">
        <v>130</v>
      </c>
      <c r="H45" s="210" t="s">
        <v>131</v>
      </c>
      <c r="I45" s="211">
        <v>500</v>
      </c>
      <c r="J45" s="212">
        <f t="shared" si="5"/>
        <v>500</v>
      </c>
      <c r="K45" s="212">
        <f>[3]ANCPI!K45+'[3]TOTAL judete'!K45</f>
        <v>0</v>
      </c>
      <c r="L45" s="212">
        <f>[3]ANCPI!L45+'[3]TOTAL judete'!L45</f>
        <v>0</v>
      </c>
      <c r="M45" s="212">
        <v>125</v>
      </c>
      <c r="N45" s="213">
        <v>375</v>
      </c>
    </row>
    <row r="46" spans="1:14" x14ac:dyDescent="0.25">
      <c r="A46" s="204"/>
      <c r="B46" s="205"/>
      <c r="C46" s="205"/>
      <c r="D46" s="208"/>
      <c r="E46" s="193" t="s">
        <v>103</v>
      </c>
      <c r="F46" s="208"/>
      <c r="G46" s="206" t="s">
        <v>132</v>
      </c>
      <c r="H46" s="200" t="s">
        <v>133</v>
      </c>
      <c r="I46" s="214">
        <f t="shared" ref="I46:N46" si="13">I47+I48</f>
        <v>211</v>
      </c>
      <c r="J46" s="215">
        <f t="shared" si="5"/>
        <v>211</v>
      </c>
      <c r="K46" s="215">
        <f t="shared" si="13"/>
        <v>0</v>
      </c>
      <c r="L46" s="215">
        <f t="shared" si="13"/>
        <v>0</v>
      </c>
      <c r="M46" s="215">
        <f t="shared" si="13"/>
        <v>53</v>
      </c>
      <c r="N46" s="216">
        <f t="shared" si="13"/>
        <v>158</v>
      </c>
    </row>
    <row r="47" spans="1:14" s="170" customFormat="1" x14ac:dyDescent="0.25">
      <c r="A47" s="207"/>
      <c r="B47" s="208"/>
      <c r="C47" s="208"/>
      <c r="D47" s="208"/>
      <c r="E47" s="208"/>
      <c r="F47" s="208" t="s">
        <v>17</v>
      </c>
      <c r="G47" s="209" t="s">
        <v>134</v>
      </c>
      <c r="H47" s="210" t="s">
        <v>135</v>
      </c>
      <c r="I47" s="211">
        <v>211</v>
      </c>
      <c r="J47" s="212">
        <f t="shared" si="5"/>
        <v>211</v>
      </c>
      <c r="K47" s="212">
        <f>[3]ANCPI!K47+'[3]TOTAL judete'!K47</f>
        <v>0</v>
      </c>
      <c r="L47" s="212">
        <f>[3]ANCPI!L47+'[3]TOTAL judete'!L47</f>
        <v>0</v>
      </c>
      <c r="M47" s="212">
        <v>53</v>
      </c>
      <c r="N47" s="213">
        <v>158</v>
      </c>
    </row>
    <row r="48" spans="1:14" s="170" customFormat="1" x14ac:dyDescent="0.25">
      <c r="A48" s="207"/>
      <c r="B48" s="208"/>
      <c r="C48" s="208"/>
      <c r="D48" s="208"/>
      <c r="E48" s="208"/>
      <c r="F48" s="208" t="s">
        <v>87</v>
      </c>
      <c r="G48" s="209" t="s">
        <v>136</v>
      </c>
      <c r="H48" s="210" t="s">
        <v>137</v>
      </c>
      <c r="I48" s="211">
        <v>0</v>
      </c>
      <c r="J48" s="212">
        <f t="shared" si="5"/>
        <v>0</v>
      </c>
      <c r="K48" s="212">
        <f>[3]ANCPI!K48+'[3]TOTAL judete'!K48</f>
        <v>0</v>
      </c>
      <c r="L48" s="212">
        <f>[3]ANCPI!L48+'[3]TOTAL judete'!L48</f>
        <v>0</v>
      </c>
      <c r="M48" s="212">
        <v>0</v>
      </c>
      <c r="N48" s="213">
        <v>0</v>
      </c>
    </row>
    <row r="49" spans="1:14" s="170" customFormat="1" x14ac:dyDescent="0.25">
      <c r="A49" s="207"/>
      <c r="B49" s="208"/>
      <c r="C49" s="208"/>
      <c r="D49" s="208"/>
      <c r="E49" s="193" t="s">
        <v>138</v>
      </c>
      <c r="F49" s="208"/>
      <c r="G49" s="218" t="s">
        <v>139</v>
      </c>
      <c r="H49" s="210" t="s">
        <v>140</v>
      </c>
      <c r="I49" s="211">
        <v>0</v>
      </c>
      <c r="J49" s="212">
        <f t="shared" si="5"/>
        <v>0</v>
      </c>
      <c r="K49" s="212">
        <f>[3]ANCPI!K49+'[3]TOTAL judete'!K49</f>
        <v>0</v>
      </c>
      <c r="L49" s="212">
        <f>[3]ANCPI!L49+'[3]TOTAL judete'!L49</f>
        <v>0</v>
      </c>
      <c r="M49" s="212">
        <v>0</v>
      </c>
      <c r="N49" s="213">
        <v>0</v>
      </c>
    </row>
    <row r="50" spans="1:14" s="170" customFormat="1" x14ac:dyDescent="0.25">
      <c r="A50" s="207"/>
      <c r="B50" s="208"/>
      <c r="C50" s="208"/>
      <c r="D50" s="208"/>
      <c r="E50" s="193" t="s">
        <v>75</v>
      </c>
      <c r="F50" s="208"/>
      <c r="G50" s="218" t="s">
        <v>141</v>
      </c>
      <c r="H50" s="210" t="s">
        <v>142</v>
      </c>
      <c r="I50" s="211">
        <v>729</v>
      </c>
      <c r="J50" s="212">
        <f t="shared" si="5"/>
        <v>729</v>
      </c>
      <c r="K50" s="212">
        <f>[3]ANCPI!K50+'[3]TOTAL judete'!K50</f>
        <v>0</v>
      </c>
      <c r="L50" s="212">
        <f>[3]ANCPI!L50+'[3]TOTAL judete'!L50</f>
        <v>0</v>
      </c>
      <c r="M50" s="212">
        <v>182</v>
      </c>
      <c r="N50" s="213">
        <v>547</v>
      </c>
    </row>
    <row r="51" spans="1:14" s="170" customFormat="1" x14ac:dyDescent="0.25">
      <c r="A51" s="207"/>
      <c r="B51" s="208"/>
      <c r="C51" s="208"/>
      <c r="D51" s="208"/>
      <c r="E51" s="193" t="s">
        <v>78</v>
      </c>
      <c r="F51" s="208"/>
      <c r="G51" s="218" t="s">
        <v>143</v>
      </c>
      <c r="H51" s="210" t="s">
        <v>144</v>
      </c>
      <c r="I51" s="211">
        <v>500</v>
      </c>
      <c r="J51" s="212">
        <f t="shared" si="5"/>
        <v>500</v>
      </c>
      <c r="K51" s="212">
        <f>[3]ANCPI!K51+'[3]TOTAL judete'!K51</f>
        <v>0</v>
      </c>
      <c r="L51" s="212">
        <f>[3]ANCPI!L51+'[3]TOTAL judete'!L51</f>
        <v>0</v>
      </c>
      <c r="M51" s="212">
        <v>125</v>
      </c>
      <c r="N51" s="213">
        <v>375</v>
      </c>
    </row>
    <row r="52" spans="1:14" x14ac:dyDescent="0.25">
      <c r="A52" s="204"/>
      <c r="B52" s="205"/>
      <c r="C52" s="205"/>
      <c r="D52" s="208"/>
      <c r="E52" s="193" t="s">
        <v>84</v>
      </c>
      <c r="F52" s="208"/>
      <c r="G52" s="206" t="s">
        <v>145</v>
      </c>
      <c r="H52" s="200" t="s">
        <v>146</v>
      </c>
      <c r="I52" s="214">
        <f t="shared" ref="I52:N52" si="14">I53+I54+I55+I56</f>
        <v>71</v>
      </c>
      <c r="J52" s="215">
        <f t="shared" si="5"/>
        <v>71</v>
      </c>
      <c r="K52" s="215">
        <f t="shared" si="14"/>
        <v>0</v>
      </c>
      <c r="L52" s="215">
        <f t="shared" si="14"/>
        <v>0</v>
      </c>
      <c r="M52" s="215">
        <f t="shared" si="14"/>
        <v>18</v>
      </c>
      <c r="N52" s="216">
        <f t="shared" si="14"/>
        <v>53</v>
      </c>
    </row>
    <row r="53" spans="1:14" s="170" customFormat="1" x14ac:dyDescent="0.25">
      <c r="A53" s="207"/>
      <c r="B53" s="208"/>
      <c r="C53" s="208"/>
      <c r="D53" s="208"/>
      <c r="E53" s="208"/>
      <c r="F53" s="208" t="s">
        <v>17</v>
      </c>
      <c r="G53" s="209" t="s">
        <v>147</v>
      </c>
      <c r="H53" s="210" t="s">
        <v>148</v>
      </c>
      <c r="I53" s="211">
        <v>51</v>
      </c>
      <c r="J53" s="212">
        <f t="shared" si="5"/>
        <v>51</v>
      </c>
      <c r="K53" s="212">
        <f>[3]ANCPI!K53+'[3]TOTAL judete'!K53</f>
        <v>0</v>
      </c>
      <c r="L53" s="212">
        <f>[3]ANCPI!L53+'[3]TOTAL judete'!L53</f>
        <v>0</v>
      </c>
      <c r="M53" s="212">
        <v>13</v>
      </c>
      <c r="N53" s="213">
        <v>38</v>
      </c>
    </row>
    <row r="54" spans="1:14" s="170" customFormat="1" x14ac:dyDescent="0.25">
      <c r="A54" s="207"/>
      <c r="B54" s="208"/>
      <c r="C54" s="208"/>
      <c r="D54" s="208"/>
      <c r="E54" s="208"/>
      <c r="F54" s="208" t="s">
        <v>87</v>
      </c>
      <c r="G54" s="209" t="s">
        <v>149</v>
      </c>
      <c r="H54" s="210" t="s">
        <v>150</v>
      </c>
      <c r="I54" s="211">
        <v>0</v>
      </c>
      <c r="J54" s="212">
        <f t="shared" si="5"/>
        <v>0</v>
      </c>
      <c r="K54" s="212">
        <f>[3]ANCPI!K54+'[3]TOTAL judete'!K54</f>
        <v>0</v>
      </c>
      <c r="L54" s="212">
        <f>[3]ANCPI!L54+'[3]TOTAL judete'!L54</f>
        <v>0</v>
      </c>
      <c r="M54" s="212">
        <v>0</v>
      </c>
      <c r="N54" s="213">
        <v>0</v>
      </c>
    </row>
    <row r="55" spans="1:14" s="170" customFormat="1" x14ac:dyDescent="0.25">
      <c r="A55" s="207"/>
      <c r="B55" s="208"/>
      <c r="C55" s="208"/>
      <c r="D55" s="208"/>
      <c r="E55" s="208"/>
      <c r="F55" s="208" t="s">
        <v>100</v>
      </c>
      <c r="G55" s="209" t="s">
        <v>151</v>
      </c>
      <c r="H55" s="210" t="s">
        <v>152</v>
      </c>
      <c r="I55" s="211">
        <v>0</v>
      </c>
      <c r="J55" s="212">
        <f t="shared" si="5"/>
        <v>0</v>
      </c>
      <c r="K55" s="212">
        <f>[3]ANCPI!K55+'[3]TOTAL judete'!K55</f>
        <v>0</v>
      </c>
      <c r="L55" s="212">
        <f>[3]ANCPI!L55+'[3]TOTAL judete'!L55</f>
        <v>0</v>
      </c>
      <c r="M55" s="212">
        <v>0</v>
      </c>
      <c r="N55" s="213">
        <v>0</v>
      </c>
    </row>
    <row r="56" spans="1:14" s="170" customFormat="1" x14ac:dyDescent="0.25">
      <c r="A56" s="207"/>
      <c r="B56" s="208"/>
      <c r="C56" s="208"/>
      <c r="D56" s="208"/>
      <c r="E56" s="208"/>
      <c r="F56" s="208" t="s">
        <v>84</v>
      </c>
      <c r="G56" s="209" t="s">
        <v>153</v>
      </c>
      <c r="H56" s="210" t="s">
        <v>154</v>
      </c>
      <c r="I56" s="211">
        <v>20</v>
      </c>
      <c r="J56" s="212">
        <f t="shared" si="5"/>
        <v>20</v>
      </c>
      <c r="K56" s="212">
        <f>[3]ANCPI!K56+'[3]TOTAL judete'!K56</f>
        <v>0</v>
      </c>
      <c r="L56" s="212">
        <f>[3]ANCPI!L56+'[3]TOTAL judete'!L56</f>
        <v>0</v>
      </c>
      <c r="M56" s="212">
        <v>5</v>
      </c>
      <c r="N56" s="213">
        <v>15</v>
      </c>
    </row>
    <row r="57" spans="1:14" x14ac:dyDescent="0.25">
      <c r="A57" s="204"/>
      <c r="B57" s="205"/>
      <c r="C57" s="205"/>
      <c r="D57" s="193" t="s">
        <v>47</v>
      </c>
      <c r="E57" s="208"/>
      <c r="F57" s="208"/>
      <c r="G57" s="206" t="s">
        <v>48</v>
      </c>
      <c r="H57" s="200" t="s">
        <v>47</v>
      </c>
      <c r="I57" s="214">
        <f t="shared" ref="I57:N58" si="15">I58</f>
        <v>13741</v>
      </c>
      <c r="J57" s="215">
        <f t="shared" si="5"/>
        <v>13741</v>
      </c>
      <c r="K57" s="215">
        <f t="shared" si="15"/>
        <v>0</v>
      </c>
      <c r="L57" s="215">
        <f t="shared" si="15"/>
        <v>0</v>
      </c>
      <c r="M57" s="215">
        <f t="shared" si="15"/>
        <v>0</v>
      </c>
      <c r="N57" s="216">
        <f t="shared" si="15"/>
        <v>13741</v>
      </c>
    </row>
    <row r="58" spans="1:14" x14ac:dyDescent="0.25">
      <c r="A58" s="204"/>
      <c r="B58" s="205"/>
      <c r="C58" s="205"/>
      <c r="D58" s="193" t="s">
        <v>50</v>
      </c>
      <c r="E58" s="208"/>
      <c r="F58" s="208"/>
      <c r="G58" s="194" t="s">
        <v>51</v>
      </c>
      <c r="H58" s="200" t="s">
        <v>50</v>
      </c>
      <c r="I58" s="214">
        <f t="shared" si="15"/>
        <v>13741</v>
      </c>
      <c r="J58" s="215">
        <f t="shared" si="5"/>
        <v>13741</v>
      </c>
      <c r="K58" s="215">
        <f t="shared" si="15"/>
        <v>0</v>
      </c>
      <c r="L58" s="215">
        <f t="shared" si="15"/>
        <v>0</v>
      </c>
      <c r="M58" s="215">
        <f t="shared" si="15"/>
        <v>0</v>
      </c>
      <c r="N58" s="216">
        <f t="shared" si="15"/>
        <v>13741</v>
      </c>
    </row>
    <row r="59" spans="1:14" x14ac:dyDescent="0.25">
      <c r="A59" s="204"/>
      <c r="B59" s="205"/>
      <c r="C59" s="205"/>
      <c r="D59" s="208"/>
      <c r="E59" s="193" t="s">
        <v>17</v>
      </c>
      <c r="F59" s="208"/>
      <c r="G59" s="206" t="s">
        <v>168</v>
      </c>
      <c r="H59" s="200" t="s">
        <v>169</v>
      </c>
      <c r="I59" s="214">
        <f t="shared" ref="I59:N59" si="16">I60+I61+I62+I63</f>
        <v>13741</v>
      </c>
      <c r="J59" s="215">
        <f t="shared" si="5"/>
        <v>13741</v>
      </c>
      <c r="K59" s="215">
        <f t="shared" si="16"/>
        <v>0</v>
      </c>
      <c r="L59" s="215">
        <f t="shared" si="16"/>
        <v>0</v>
      </c>
      <c r="M59" s="215">
        <f t="shared" si="16"/>
        <v>0</v>
      </c>
      <c r="N59" s="216">
        <f t="shared" si="16"/>
        <v>13741</v>
      </c>
    </row>
    <row r="60" spans="1:14" s="170" customFormat="1" x14ac:dyDescent="0.25">
      <c r="A60" s="207"/>
      <c r="B60" s="208"/>
      <c r="C60" s="208"/>
      <c r="D60" s="208"/>
      <c r="E60" s="208"/>
      <c r="F60" s="208" t="s">
        <v>17</v>
      </c>
      <c r="G60" s="209" t="s">
        <v>170</v>
      </c>
      <c r="H60" s="210" t="s">
        <v>171</v>
      </c>
      <c r="I60" s="211">
        <v>0</v>
      </c>
      <c r="J60" s="212">
        <f t="shared" si="5"/>
        <v>0</v>
      </c>
      <c r="K60" s="212">
        <f>[3]ANCPI!K60+'[3]TOTAL judete'!K60</f>
        <v>0</v>
      </c>
      <c r="L60" s="212">
        <f>[3]ANCPI!L60+'[3]TOTAL judete'!L60</f>
        <v>0</v>
      </c>
      <c r="M60" s="212">
        <v>0</v>
      </c>
      <c r="N60" s="213">
        <v>0</v>
      </c>
    </row>
    <row r="61" spans="1:14" s="170" customFormat="1" x14ac:dyDescent="0.25">
      <c r="A61" s="207"/>
      <c r="B61" s="208"/>
      <c r="C61" s="208"/>
      <c r="D61" s="208"/>
      <c r="E61" s="208"/>
      <c r="F61" s="208" t="s">
        <v>87</v>
      </c>
      <c r="G61" s="209" t="s">
        <v>172</v>
      </c>
      <c r="H61" s="210" t="s">
        <v>173</v>
      </c>
      <c r="I61" s="211">
        <v>7679</v>
      </c>
      <c r="J61" s="212">
        <f t="shared" si="5"/>
        <v>7679</v>
      </c>
      <c r="K61" s="212">
        <f>[3]ANCPI!K61+'[3]TOTAL judete'!K61</f>
        <v>0</v>
      </c>
      <c r="L61" s="212">
        <f>[3]ANCPI!L61+'[3]TOTAL judete'!L61</f>
        <v>0</v>
      </c>
      <c r="M61" s="212">
        <v>0</v>
      </c>
      <c r="N61" s="213">
        <v>7679</v>
      </c>
    </row>
    <row r="62" spans="1:14" s="170" customFormat="1" ht="25.5" x14ac:dyDescent="0.25">
      <c r="A62" s="207"/>
      <c r="B62" s="208"/>
      <c r="C62" s="208"/>
      <c r="D62" s="208"/>
      <c r="E62" s="208"/>
      <c r="F62" s="208" t="s">
        <v>62</v>
      </c>
      <c r="G62" s="209" t="s">
        <v>174</v>
      </c>
      <c r="H62" s="210" t="s">
        <v>175</v>
      </c>
      <c r="I62" s="211">
        <v>0</v>
      </c>
      <c r="J62" s="212">
        <f t="shared" si="5"/>
        <v>0</v>
      </c>
      <c r="K62" s="212">
        <f>[3]ANCPI!K62+'[3]TOTAL judete'!K62</f>
        <v>0</v>
      </c>
      <c r="L62" s="212">
        <f>[3]ANCPI!L62+'[3]TOTAL judete'!L62</f>
        <v>0</v>
      </c>
      <c r="M62" s="212">
        <v>0</v>
      </c>
      <c r="N62" s="213">
        <v>0</v>
      </c>
    </row>
    <row r="63" spans="1:14" s="170" customFormat="1" x14ac:dyDescent="0.25">
      <c r="A63" s="207"/>
      <c r="B63" s="208"/>
      <c r="C63" s="208"/>
      <c r="D63" s="208"/>
      <c r="E63" s="208"/>
      <c r="F63" s="208" t="s">
        <v>84</v>
      </c>
      <c r="G63" s="209" t="s">
        <v>176</v>
      </c>
      <c r="H63" s="210" t="s">
        <v>177</v>
      </c>
      <c r="I63" s="211">
        <v>6062</v>
      </c>
      <c r="J63" s="212">
        <f t="shared" si="5"/>
        <v>6062</v>
      </c>
      <c r="K63" s="212">
        <f>[3]ANCPI!K63+'[3]TOTAL judete'!K63</f>
        <v>0</v>
      </c>
      <c r="L63" s="212">
        <f>[3]ANCPI!L63+'[3]TOTAL judete'!L63</f>
        <v>0</v>
      </c>
      <c r="M63" s="212">
        <v>0</v>
      </c>
      <c r="N63" s="213">
        <v>6062</v>
      </c>
    </row>
    <row r="64" spans="1:14" s="170" customFormat="1" ht="25.5" x14ac:dyDescent="0.25">
      <c r="A64" s="219"/>
      <c r="B64" s="193"/>
      <c r="C64" s="220"/>
      <c r="D64" s="221" t="s">
        <v>215</v>
      </c>
      <c r="E64" s="220" t="s">
        <v>17</v>
      </c>
      <c r="F64" s="220"/>
      <c r="G64" s="222" t="s">
        <v>216</v>
      </c>
      <c r="H64" s="223" t="s">
        <v>34</v>
      </c>
      <c r="I64" s="224">
        <f t="shared" ref="I64" si="17">I13</f>
        <v>213783</v>
      </c>
      <c r="J64" s="225">
        <f>J65</f>
        <v>83400</v>
      </c>
      <c r="K64" s="225">
        <f t="shared" ref="K64:N64" si="18">K65</f>
        <v>0</v>
      </c>
      <c r="L64" s="225">
        <f t="shared" si="18"/>
        <v>0</v>
      </c>
      <c r="M64" s="225">
        <f t="shared" si="18"/>
        <v>21148</v>
      </c>
      <c r="N64" s="226">
        <f t="shared" si="18"/>
        <v>62252</v>
      </c>
    </row>
    <row r="65" spans="1:14" s="170" customFormat="1" ht="15.75" thickBot="1" x14ac:dyDescent="0.3">
      <c r="A65" s="227"/>
      <c r="B65" s="228"/>
      <c r="C65" s="229"/>
      <c r="D65" s="228"/>
      <c r="E65" s="228"/>
      <c r="F65" s="228" t="s">
        <v>17</v>
      </c>
      <c r="G65" s="230" t="s">
        <v>217</v>
      </c>
      <c r="H65" s="231" t="s">
        <v>218</v>
      </c>
      <c r="I65" s="232">
        <f t="shared" ref="I65" si="19">I64</f>
        <v>213783</v>
      </c>
      <c r="J65" s="233">
        <f>K65+L65+M65+N65</f>
        <v>83400</v>
      </c>
      <c r="K65" s="233">
        <f>[3]ANCPI!K65+'[3]TOTAL judete'!K65</f>
        <v>0</v>
      </c>
      <c r="L65" s="233">
        <f>[3]ANCPI!L65+'[3]TOTAL judete'!L65</f>
        <v>0</v>
      </c>
      <c r="M65" s="233">
        <v>21148</v>
      </c>
      <c r="N65" s="234">
        <v>62252</v>
      </c>
    </row>
    <row r="66" spans="1:14" s="170" customFormat="1" x14ac:dyDescent="0.25">
      <c r="G66" s="235"/>
      <c r="H66" s="235"/>
      <c r="I66" s="111"/>
      <c r="J66" s="111"/>
      <c r="K66" s="111"/>
      <c r="L66" s="111"/>
      <c r="M66" s="111"/>
      <c r="N66" s="111"/>
    </row>
    <row r="67" spans="1:14" s="170" customFormat="1" x14ac:dyDescent="0.25">
      <c r="G67" s="235"/>
      <c r="H67" s="235"/>
      <c r="I67" s="111"/>
      <c r="J67" s="111"/>
      <c r="K67" s="111"/>
      <c r="L67" s="111"/>
      <c r="M67" s="111"/>
      <c r="N67" s="111"/>
    </row>
    <row r="68" spans="1:14" s="170" customFormat="1" x14ac:dyDescent="0.25">
      <c r="A68" s="307" t="s">
        <v>219</v>
      </c>
      <c r="B68" s="307"/>
      <c r="C68" s="307"/>
      <c r="D68" s="307"/>
      <c r="E68" s="307"/>
      <c r="F68" s="307"/>
      <c r="H68" s="236" t="s">
        <v>220</v>
      </c>
      <c r="I68" s="236"/>
      <c r="K68" s="237"/>
      <c r="L68" s="307" t="s">
        <v>221</v>
      </c>
      <c r="M68" s="307"/>
      <c r="N68" s="307"/>
    </row>
    <row r="69" spans="1:14" s="170" customFormat="1" x14ac:dyDescent="0.25">
      <c r="A69" s="307" t="s">
        <v>222</v>
      </c>
      <c r="B69" s="307"/>
      <c r="C69" s="307"/>
      <c r="D69" s="307"/>
      <c r="E69" s="307"/>
      <c r="F69" s="307"/>
      <c r="H69" s="168" t="s">
        <v>223</v>
      </c>
      <c r="I69" s="168"/>
      <c r="K69" s="160"/>
      <c r="L69" s="307" t="s">
        <v>224</v>
      </c>
      <c r="M69" s="307"/>
      <c r="N69" s="307"/>
    </row>
    <row r="70" spans="1:14" s="170" customFormat="1" x14ac:dyDescent="0.25">
      <c r="I70" s="4"/>
      <c r="J70" s="4"/>
      <c r="K70" s="4"/>
      <c r="L70" s="4"/>
      <c r="M70" s="4"/>
      <c r="N70" s="4"/>
    </row>
    <row r="71" spans="1:14" s="117" customFormat="1" ht="12.75" x14ac:dyDescent="0.2">
      <c r="G71" s="166"/>
      <c r="H71" s="166"/>
      <c r="I71" s="238"/>
      <c r="J71" s="238"/>
      <c r="K71" s="238"/>
      <c r="L71" s="238"/>
      <c r="M71" s="238"/>
      <c r="N71" s="238"/>
    </row>
    <row r="72" spans="1:14" s="117" customFormat="1" ht="12.75" x14ac:dyDescent="0.2">
      <c r="G72" s="118"/>
      <c r="H72" s="119"/>
      <c r="I72" s="239"/>
      <c r="J72" s="239"/>
      <c r="K72" s="239"/>
      <c r="L72" s="239"/>
      <c r="M72" s="239"/>
      <c r="N72" s="239"/>
    </row>
    <row r="73" spans="1:14" s="117" customFormat="1" ht="12.75" x14ac:dyDescent="0.2">
      <c r="G73" s="118"/>
      <c r="H73" s="119"/>
      <c r="I73" s="239"/>
      <c r="J73" s="239"/>
      <c r="K73" s="239"/>
      <c r="L73" s="239"/>
      <c r="M73" s="239"/>
      <c r="N73" s="239"/>
    </row>
    <row r="74" spans="1:14" s="240" customFormat="1" ht="12.75" x14ac:dyDescent="0.2">
      <c r="G74" s="166"/>
      <c r="H74" s="166"/>
      <c r="I74" s="238"/>
      <c r="J74" s="238"/>
      <c r="K74" s="238"/>
      <c r="L74" s="238"/>
      <c r="M74" s="238"/>
      <c r="N74" s="238"/>
    </row>
    <row r="75" spans="1:14" s="240" customFormat="1" ht="12.75" x14ac:dyDescent="0.2">
      <c r="G75" s="166"/>
      <c r="H75" s="166"/>
      <c r="I75" s="238"/>
      <c r="J75" s="238"/>
      <c r="K75" s="238"/>
      <c r="L75" s="238"/>
      <c r="M75" s="238"/>
      <c r="N75" s="238"/>
    </row>
    <row r="76" spans="1:14" s="117" customFormat="1" x14ac:dyDescent="0.25">
      <c r="G76" s="241"/>
      <c r="H76" s="242"/>
      <c r="I76" s="238"/>
      <c r="J76" s="238"/>
      <c r="K76" s="238"/>
      <c r="L76" s="238"/>
      <c r="M76" s="238"/>
      <c r="N76" s="238"/>
    </row>
    <row r="77" spans="1:14" s="117" customFormat="1" ht="14.25" x14ac:dyDescent="0.2">
      <c r="G77" s="243"/>
      <c r="H77" s="244"/>
      <c r="I77" s="245"/>
      <c r="J77" s="245"/>
      <c r="K77" s="245"/>
      <c r="L77" s="245"/>
      <c r="M77" s="245"/>
      <c r="N77" s="245"/>
    </row>
    <row r="78" spans="1:14" s="240" customFormat="1" ht="14.25" x14ac:dyDescent="0.2">
      <c r="G78" s="243"/>
      <c r="H78" s="244"/>
      <c r="I78" s="238"/>
      <c r="J78" s="238"/>
      <c r="K78" s="238"/>
      <c r="L78" s="238"/>
      <c r="M78" s="238"/>
      <c r="N78" s="238"/>
    </row>
    <row r="79" spans="1:14" x14ac:dyDescent="0.25">
      <c r="G79" s="246"/>
      <c r="H79" s="242"/>
      <c r="I79" s="247"/>
      <c r="J79" s="247"/>
      <c r="K79" s="247"/>
      <c r="L79" s="247"/>
      <c r="M79" s="247"/>
      <c r="N79" s="247"/>
    </row>
    <row r="80" spans="1:14" x14ac:dyDescent="0.25">
      <c r="G80" s="248"/>
      <c r="H80" s="248"/>
      <c r="I80" s="247"/>
      <c r="J80" s="247"/>
      <c r="K80" s="247"/>
      <c r="L80" s="247"/>
      <c r="M80" s="247"/>
      <c r="N80" s="247"/>
    </row>
    <row r="81" spans="7:14" x14ac:dyDescent="0.25">
      <c r="G81" s="248"/>
      <c r="H81" s="248"/>
      <c r="I81" s="247"/>
      <c r="J81" s="247"/>
      <c r="K81" s="247"/>
      <c r="L81" s="247"/>
      <c r="M81" s="247"/>
      <c r="N81" s="247"/>
    </row>
    <row r="82" spans="7:14" x14ac:dyDescent="0.25">
      <c r="G82" s="248"/>
      <c r="H82" s="248"/>
      <c r="I82" s="247"/>
      <c r="J82" s="247"/>
      <c r="K82" s="247"/>
      <c r="L82" s="247"/>
      <c r="M82" s="247"/>
      <c r="N82" s="247"/>
    </row>
    <row r="83" spans="7:14" x14ac:dyDescent="0.25">
      <c r="G83" s="248"/>
      <c r="H83" s="248"/>
      <c r="I83" s="247"/>
      <c r="J83" s="247"/>
      <c r="K83" s="247"/>
      <c r="L83" s="247"/>
      <c r="M83" s="247"/>
      <c r="N83" s="247"/>
    </row>
    <row r="84" spans="7:14" x14ac:dyDescent="0.25">
      <c r="G84" s="248"/>
      <c r="H84" s="248"/>
      <c r="I84" s="247"/>
      <c r="J84" s="247"/>
      <c r="K84" s="247"/>
      <c r="L84" s="247"/>
      <c r="M84" s="247"/>
      <c r="N84" s="247"/>
    </row>
    <row r="85" spans="7:14" x14ac:dyDescent="0.25">
      <c r="G85" s="248"/>
      <c r="H85" s="248"/>
      <c r="I85" s="247"/>
      <c r="J85" s="247"/>
      <c r="K85" s="247"/>
      <c r="L85" s="247"/>
      <c r="M85" s="247"/>
      <c r="N85" s="247"/>
    </row>
    <row r="86" spans="7:14" x14ac:dyDescent="0.25">
      <c r="G86" s="248"/>
      <c r="H86" s="248"/>
      <c r="I86" s="247"/>
      <c r="J86" s="247"/>
      <c r="K86" s="247"/>
      <c r="L86" s="247"/>
      <c r="M86" s="247"/>
      <c r="N86" s="247"/>
    </row>
    <row r="87" spans="7:14" x14ac:dyDescent="0.25">
      <c r="G87" s="248"/>
      <c r="H87" s="248"/>
      <c r="I87" s="247"/>
      <c r="J87" s="247"/>
      <c r="K87" s="247"/>
      <c r="L87" s="247"/>
      <c r="M87" s="247"/>
      <c r="N87" s="247"/>
    </row>
    <row r="88" spans="7:14" x14ac:dyDescent="0.25">
      <c r="G88" s="248"/>
      <c r="H88" s="248"/>
      <c r="I88" s="247"/>
      <c r="J88" s="247"/>
      <c r="K88" s="247"/>
      <c r="L88" s="247"/>
      <c r="M88" s="247"/>
      <c r="N88" s="247"/>
    </row>
    <row r="89" spans="7:14" x14ac:dyDescent="0.25">
      <c r="G89" s="248"/>
      <c r="H89" s="248"/>
      <c r="I89" s="247"/>
      <c r="J89" s="247"/>
      <c r="K89" s="247"/>
      <c r="L89" s="247"/>
      <c r="M89" s="247"/>
      <c r="N89" s="247"/>
    </row>
    <row r="90" spans="7:14" x14ac:dyDescent="0.25">
      <c r="G90" s="248"/>
      <c r="H90" s="248"/>
      <c r="I90" s="247"/>
      <c r="J90" s="247"/>
      <c r="K90" s="247"/>
      <c r="L90" s="247"/>
      <c r="M90" s="247"/>
      <c r="N90" s="247"/>
    </row>
    <row r="91" spans="7:14" x14ac:dyDescent="0.25">
      <c r="G91" s="248"/>
      <c r="H91" s="248"/>
      <c r="I91" s="247"/>
      <c r="J91" s="247"/>
      <c r="K91" s="247"/>
      <c r="L91" s="247"/>
      <c r="M91" s="247"/>
      <c r="N91" s="247"/>
    </row>
    <row r="92" spans="7:14" x14ac:dyDescent="0.25">
      <c r="G92" s="248"/>
      <c r="H92" s="248"/>
      <c r="I92" s="247"/>
      <c r="J92" s="247"/>
      <c r="K92" s="247"/>
      <c r="L92" s="247"/>
      <c r="M92" s="247"/>
      <c r="N92" s="247"/>
    </row>
    <row r="93" spans="7:14" x14ac:dyDescent="0.25">
      <c r="G93" s="248"/>
      <c r="H93" s="248"/>
      <c r="I93" s="247"/>
      <c r="J93" s="247"/>
      <c r="K93" s="247"/>
      <c r="L93" s="247"/>
      <c r="M93" s="247"/>
      <c r="N93" s="247"/>
    </row>
  </sheetData>
  <sheetProtection selectLockedCells="1" selectUnlockedCells="1"/>
  <mergeCells count="16">
    <mergeCell ref="A68:F68"/>
    <mergeCell ref="L68:N68"/>
    <mergeCell ref="A69:F69"/>
    <mergeCell ref="L69:N69"/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 verticalCentered="1"/>
  <pageMargins left="0" right="0.39370078740157483" top="0" bottom="0" header="0" footer="0"/>
  <pageSetup paperSize="9" scale="6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1</vt:lpstr>
      <vt:lpstr>2014 SUBV.</vt:lpstr>
      <vt:lpstr>2014 V.P.</vt:lpstr>
      <vt:lpstr>'1'!Print_Area</vt:lpstr>
      <vt:lpstr>'2014 SUBV.'!Print_Area</vt:lpstr>
      <vt:lpstr>'2014 V.P.'!Print_Area</vt:lpstr>
      <vt:lpstr>'1'!Print_Titles</vt:lpstr>
      <vt:lpstr>'2014 SUBV.'!Print_Titles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Camelia Seciu</cp:lastModifiedBy>
  <cp:lastPrinted>2015-08-03T12:13:13Z</cp:lastPrinted>
  <dcterms:created xsi:type="dcterms:W3CDTF">2015-01-07T10:51:53Z</dcterms:created>
  <dcterms:modified xsi:type="dcterms:W3CDTF">2015-11-23T13:46:20Z</dcterms:modified>
</cp:coreProperties>
</file>