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<sst xmlns="http://schemas.openxmlformats.org/spreadsheetml/2006/main" count="57" uniqueCount="52">
  <si>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</si>
  <si>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</si>
  <si>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 Realizări 1.01.-31.03.2017
</t>
  </si>
  <si>
    <t xml:space="preserve">Realizări 1.01.-31.03.2018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</si>
  <si>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</si>
  <si>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</si>
  <si>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</si>
  <si>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</si>
  <si>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</si>
  <si>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</si>
  <si>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</si>
  <si>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</si>
  <si>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</si>
  <si>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</si>
  <si>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</si>
  <si>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</si>
  <si>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</si>
  <si>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</si>
  <si>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</si>
  <si>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</si>
  <si>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</si>
  <si>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</si>
  <si>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</si>
  <si>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</si>
  <si>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</si>
  <si>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>Contributii de asigurari *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</si>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</sst>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164" fontId="2" fillId="36" borderId="0" xfId="0" applyNumberFormat="1" applyFont="1" applyFill="1" applyAlignment="1" applyProtection="1">
      <alignment horizontal="lef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8\martie%202018\BGC%2031%20martie%202018%20-in%20lucru%20-cont%20contributii%20distribui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martie 2018  (2)"/>
      <sheetName val="martie in luna"/>
      <sheetName val=" martie 2018 "/>
      <sheetName val="UAT martie 2018"/>
      <sheetName val=" consolidari martie"/>
      <sheetName val=" februarie 2018  (valori)"/>
      <sheetName val="UAT februarie 2018 (valori)"/>
      <sheetName val="Sinteza - An 2"/>
      <sheetName val="2017 - 2018"/>
      <sheetName val="Sinteza - An 2 prog. 3 luni "/>
      <sheetName val="progr trim I _%.exec"/>
      <sheetName val="BGC trim. 16.04.2018 (Liliana)"/>
      <sheetName val="dob_trez"/>
      <sheetName val="SPECIAL_CNAIR"/>
      <sheetName val="CNAIR_ex"/>
      <sheetName val="Sinteza - Anexa executie progam"/>
      <sheetName val="progr.%.exec"/>
      <sheetName val="31 martie 2017"/>
      <sheetName val="martie 2017 leg"/>
      <sheetName val="Sinteza-anexa program 9 luni "/>
      <sheetName val="program 9 luni .%.exec "/>
      <sheetName val="progr 6 luni % execuție  "/>
      <sheetName val="progr 6 luni % execuție   (VA)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84"/>
  <sheetViews>
    <sheetView showZeros="0" tabSelected="1" view="pageBreakPreview" zoomScale="75" zoomScaleNormal="75" zoomScaleSheetLayoutView="75" zoomScalePageLayoutView="0" workbookViewId="0" topLeftCell="A1">
      <pane xSplit="1" ySplit="11" topLeftCell="B4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57" sqref="A57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9.8515625" style="4" bestFit="1" customWidth="1"/>
    <col min="9" max="9" width="8.28125" style="4" customWidth="1"/>
    <col min="10" max="10" width="2.28125" style="4" customWidth="1"/>
    <col min="11" max="11" width="12.0039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7" t="s">
        <v>2</v>
      </c>
      <c r="C7" s="98"/>
      <c r="D7" s="98"/>
      <c r="E7" s="14"/>
      <c r="F7" s="15"/>
      <c r="G7" s="99" t="s">
        <v>3</v>
      </c>
      <c r="H7" s="100"/>
      <c r="I7" s="100"/>
      <c r="J7" s="16"/>
      <c r="K7" s="101" t="s">
        <v>4</v>
      </c>
      <c r="L7" s="97"/>
    </row>
    <row r="8" spans="1:12" s="23" customFormat="1" ht="33" customHeight="1">
      <c r="A8" s="17"/>
      <c r="B8" s="18" t="s">
        <v>5</v>
      </c>
      <c r="C8" s="19" t="s">
        <v>6</v>
      </c>
      <c r="D8" s="19" t="s">
        <v>7</v>
      </c>
      <c r="E8" s="20"/>
      <c r="F8" s="20"/>
      <c r="G8" s="18" t="s">
        <v>5</v>
      </c>
      <c r="H8" s="19" t="s">
        <v>6</v>
      </c>
      <c r="I8" s="19" t="s">
        <v>7</v>
      </c>
      <c r="J8" s="20"/>
      <c r="K8" s="21" t="s">
        <v>5</v>
      </c>
      <c r="L8" s="22" t="s">
        <v>8</v>
      </c>
    </row>
    <row r="9" spans="1:12" s="28" customFormat="1" ht="13.5" customHeight="1">
      <c r="A9" s="24"/>
      <c r="B9" s="24"/>
      <c r="C9" s="24"/>
      <c r="D9" s="24"/>
      <c r="E9" s="24"/>
      <c r="F9" s="24"/>
      <c r="G9" s="25"/>
      <c r="H9" s="25"/>
      <c r="I9" s="25"/>
      <c r="J9" s="25"/>
      <c r="K9" s="25"/>
      <c r="L9" s="26"/>
    </row>
    <row r="10" spans="1:12" s="28" customFormat="1" ht="18" customHeight="1">
      <c r="A10" s="29" t="s">
        <v>9</v>
      </c>
      <c r="B10" s="30">
        <v>858332.8</v>
      </c>
      <c r="C10" s="30"/>
      <c r="D10" s="30"/>
      <c r="E10" s="30"/>
      <c r="F10" s="30"/>
      <c r="G10" s="30">
        <v>924200</v>
      </c>
      <c r="H10" s="30"/>
      <c r="I10" s="30"/>
      <c r="J10" s="30"/>
      <c r="K10" s="30"/>
      <c r="L10" s="31"/>
    </row>
    <row r="11" spans="2:12" s="28" customFormat="1" ht="8.25" customHeight="1">
      <c r="B11" s="32"/>
      <c r="G11" s="34"/>
      <c r="H11" s="34"/>
      <c r="I11" s="34"/>
      <c r="J11" s="34"/>
      <c r="K11" s="34"/>
      <c r="L11" s="27"/>
    </row>
    <row r="12" spans="1:12" s="34" customFormat="1" ht="35.25" customHeight="1">
      <c r="A12" s="35" t="s">
        <v>10</v>
      </c>
      <c r="B12" s="36">
        <f>B13+B30+B31+B33+B34++B37+B32+B35+B36</f>
        <v>59537.434984685715</v>
      </c>
      <c r="C12" s="37">
        <f aca="true" t="shared" si="0" ref="C12:C34">B12/$B$10*100</f>
        <v>6.936404502389483</v>
      </c>
      <c r="D12" s="37">
        <f aca="true" t="shared" si="1" ref="D12:D34">B12/B$12*100</f>
        <v>100</v>
      </c>
      <c r="E12" s="37"/>
      <c r="F12" s="37"/>
      <c r="G12" s="36">
        <f>G13+G30+G31+G33+G34+G37+G32+G35+G36</f>
        <v>66377.19981739</v>
      </c>
      <c r="H12" s="37">
        <f aca="true" t="shared" si="2" ref="H12:H28">G12/$G$10*100</f>
        <v>7.182125061392557</v>
      </c>
      <c r="I12" s="37">
        <f aca="true" t="shared" si="3" ref="I12:I24">G12/G$12*100</f>
        <v>100</v>
      </c>
      <c r="J12" s="37"/>
      <c r="K12" s="37">
        <f aca="true" t="shared" si="4" ref="K12:K28">G12-B12</f>
        <v>6839.764832704292</v>
      </c>
      <c r="L12" s="38">
        <f aca="true" t="shared" si="5" ref="L12:L28">G12/B12-1</f>
        <v>0.1148817518669325</v>
      </c>
    </row>
    <row r="13" spans="1:12" s="43" customFormat="1" ht="24.75" customHeight="1">
      <c r="A13" s="39" t="s">
        <v>11</v>
      </c>
      <c r="B13" s="40">
        <f>B14+B27+B28</f>
        <v>56817.90235468572</v>
      </c>
      <c r="C13" s="41">
        <f>B13/$B$10*100</f>
        <v>6.61956555250897</v>
      </c>
      <c r="D13" s="41">
        <f>B13/B$12*100</f>
        <v>95.43223077934158</v>
      </c>
      <c r="E13" s="41"/>
      <c r="F13" s="41"/>
      <c r="G13" s="40">
        <f>G14+G27+G28</f>
        <v>62159.25441238999</v>
      </c>
      <c r="H13" s="41">
        <f t="shared" si="2"/>
        <v>6.725736248906081</v>
      </c>
      <c r="I13" s="41">
        <f t="shared" si="3"/>
        <v>93.64549059525864</v>
      </c>
      <c r="J13" s="41"/>
      <c r="K13" s="41">
        <f t="shared" si="4"/>
        <v>5341.352057704273</v>
      </c>
      <c r="L13" s="42">
        <f t="shared" si="5"/>
        <v>0.09400825860062345</v>
      </c>
    </row>
    <row r="14" spans="1:12" s="43" customFormat="1" ht="25.5" customHeight="1">
      <c r="A14" s="44" t="s">
        <v>12</v>
      </c>
      <c r="B14" s="40">
        <f>B15+B19+B20+B25+B26</f>
        <v>36005.494318000005</v>
      </c>
      <c r="C14" s="41">
        <f>B14/$B$10*100</f>
        <v>4.194817478488531</v>
      </c>
      <c r="D14" s="41">
        <f t="shared" si="1"/>
        <v>60.47538716987283</v>
      </c>
      <c r="E14" s="41"/>
      <c r="F14" s="41"/>
      <c r="G14" s="40">
        <f>G15+G19+G20+G25+G26</f>
        <v>35454.160896</v>
      </c>
      <c r="H14" s="41">
        <f t="shared" si="2"/>
        <v>3.8362000536680374</v>
      </c>
      <c r="I14" s="41">
        <f t="shared" si="3"/>
        <v>53.41316143726728</v>
      </c>
      <c r="J14" s="41"/>
      <c r="K14" s="41">
        <f t="shared" si="4"/>
        <v>-551.3334220000033</v>
      </c>
      <c r="L14" s="42">
        <f t="shared" si="5"/>
        <v>-0.01531248028788701</v>
      </c>
    </row>
    <row r="15" spans="1:12" s="43" customFormat="1" ht="40.5" customHeight="1">
      <c r="A15" s="45" t="s">
        <v>13</v>
      </c>
      <c r="B15" s="40">
        <f>B16+B17+B18</f>
        <v>11940.764304</v>
      </c>
      <c r="C15" s="41">
        <f t="shared" si="0"/>
        <v>1.3911578707000363</v>
      </c>
      <c r="D15" s="41">
        <f t="shared" si="1"/>
        <v>20.05589308150648</v>
      </c>
      <c r="E15" s="41"/>
      <c r="F15" s="41"/>
      <c r="G15" s="40">
        <f>G16+G17+G18</f>
        <v>10876.503999999999</v>
      </c>
      <c r="H15" s="41">
        <f t="shared" si="2"/>
        <v>1.1768560917550313</v>
      </c>
      <c r="I15" s="41">
        <f t="shared" si="3"/>
        <v>16.385903638481732</v>
      </c>
      <c r="J15" s="41"/>
      <c r="K15" s="41">
        <f t="shared" si="4"/>
        <v>-1064.2603040000013</v>
      </c>
      <c r="L15" s="42">
        <f t="shared" si="5"/>
        <v>-0.0891283235231004</v>
      </c>
    </row>
    <row r="16" spans="1:12" ht="25.5" customHeight="1">
      <c r="A16" s="46" t="s">
        <v>14</v>
      </c>
      <c r="B16" s="47">
        <v>3815.652</v>
      </c>
      <c r="C16" s="47">
        <f t="shared" si="0"/>
        <v>0.44454225680295567</v>
      </c>
      <c r="D16" s="47">
        <f t="shared" si="1"/>
        <v>6.4088283295735975</v>
      </c>
      <c r="E16" s="47"/>
      <c r="F16" s="47"/>
      <c r="G16" s="47">
        <v>3689.068</v>
      </c>
      <c r="H16" s="47">
        <f t="shared" si="2"/>
        <v>0.399163384548799</v>
      </c>
      <c r="I16" s="47">
        <f t="shared" si="3"/>
        <v>5.5577336949268386</v>
      </c>
      <c r="J16" s="47"/>
      <c r="K16" s="47">
        <f t="shared" si="4"/>
        <v>-126.58399999999983</v>
      </c>
      <c r="L16" s="48">
        <f t="shared" si="5"/>
        <v>-0.03317493314379816</v>
      </c>
    </row>
    <row r="17" spans="1:12" ht="18" customHeight="1">
      <c r="A17" s="46" t="s">
        <v>15</v>
      </c>
      <c r="B17" s="47">
        <v>7722.1803039999995</v>
      </c>
      <c r="C17" s="47">
        <f t="shared" si="0"/>
        <v>0.8996720507476819</v>
      </c>
      <c r="D17" s="47">
        <f t="shared" si="1"/>
        <v>12.97029391001864</v>
      </c>
      <c r="E17" s="47"/>
      <c r="F17" s="47"/>
      <c r="G17" s="47">
        <v>6574.249999999999</v>
      </c>
      <c r="H17" s="47">
        <f t="shared" si="2"/>
        <v>0.7113449469811728</v>
      </c>
      <c r="I17" s="47">
        <f t="shared" si="3"/>
        <v>9.904379844414025</v>
      </c>
      <c r="J17" s="47"/>
      <c r="K17" s="47">
        <f t="shared" si="4"/>
        <v>-1147.9303040000004</v>
      </c>
      <c r="L17" s="48">
        <f t="shared" si="5"/>
        <v>-0.14865365205282577</v>
      </c>
    </row>
    <row r="18" spans="1:12" ht="36.75" customHeight="1">
      <c r="A18" s="49" t="s">
        <v>16</v>
      </c>
      <c r="B18" s="47">
        <v>402.932</v>
      </c>
      <c r="C18" s="47">
        <f t="shared" si="0"/>
        <v>0.046943563149398466</v>
      </c>
      <c r="D18" s="47">
        <f t="shared" si="1"/>
        <v>0.6767708419142388</v>
      </c>
      <c r="E18" s="47"/>
      <c r="F18" s="47"/>
      <c r="G18" s="47">
        <v>613.186</v>
      </c>
      <c r="H18" s="47">
        <f t="shared" si="2"/>
        <v>0.06634776022505952</v>
      </c>
      <c r="I18" s="47">
        <f t="shared" si="3"/>
        <v>0.9237900991408693</v>
      </c>
      <c r="J18" s="47"/>
      <c r="K18" s="47">
        <f t="shared" si="4"/>
        <v>210.25400000000002</v>
      </c>
      <c r="L18" s="48">
        <f t="shared" si="5"/>
        <v>0.5218101317343871</v>
      </c>
    </row>
    <row r="19" spans="1:12" ht="24" customHeight="1">
      <c r="A19" s="45" t="s">
        <v>17</v>
      </c>
      <c r="B19" s="41">
        <v>2922.409</v>
      </c>
      <c r="C19" s="41">
        <f t="shared" si="0"/>
        <v>0.34047504650876675</v>
      </c>
      <c r="D19" s="41">
        <f t="shared" si="1"/>
        <v>4.9085235209607285</v>
      </c>
      <c r="E19" s="41"/>
      <c r="F19" s="41"/>
      <c r="G19" s="41">
        <v>3054.0724529999998</v>
      </c>
      <c r="H19" s="41">
        <f t="shared" si="2"/>
        <v>0.3304557945249946</v>
      </c>
      <c r="I19" s="41">
        <f t="shared" si="3"/>
        <v>4.6010866101643995</v>
      </c>
      <c r="J19" s="41"/>
      <c r="K19" s="41">
        <f t="shared" si="4"/>
        <v>131.66345299999966</v>
      </c>
      <c r="L19" s="42">
        <f t="shared" si="5"/>
        <v>0.04505305485987754</v>
      </c>
    </row>
    <row r="20" spans="1:12" ht="23.25" customHeight="1">
      <c r="A20" s="50" t="s">
        <v>18</v>
      </c>
      <c r="B20" s="40">
        <f>B21+B22+B23+B24</f>
        <v>20604.100152000003</v>
      </c>
      <c r="C20" s="41">
        <f t="shared" si="0"/>
        <v>2.400479179171529</v>
      </c>
      <c r="D20" s="41">
        <f t="shared" si="1"/>
        <v>34.60696645278691</v>
      </c>
      <c r="E20" s="41"/>
      <c r="F20" s="41"/>
      <c r="G20" s="40">
        <f>G21+G22+G23+G24</f>
        <v>21002.968443</v>
      </c>
      <c r="H20" s="41">
        <f t="shared" si="2"/>
        <v>2.2725566374161437</v>
      </c>
      <c r="I20" s="41">
        <f t="shared" si="3"/>
        <v>31.641841627518435</v>
      </c>
      <c r="J20" s="41"/>
      <c r="K20" s="41">
        <f t="shared" si="4"/>
        <v>398.86829099999886</v>
      </c>
      <c r="L20" s="42">
        <f t="shared" si="5"/>
        <v>0.019358685312995005</v>
      </c>
    </row>
    <row r="21" spans="1:12" ht="20.25" customHeight="1">
      <c r="A21" s="46" t="s">
        <v>19</v>
      </c>
      <c r="B21" s="33">
        <v>13004.735</v>
      </c>
      <c r="C21" s="47">
        <f t="shared" si="0"/>
        <v>1.515115698712667</v>
      </c>
      <c r="D21" s="47">
        <f t="shared" si="1"/>
        <v>21.842954778527314</v>
      </c>
      <c r="E21" s="47"/>
      <c r="F21" s="47"/>
      <c r="G21" s="47">
        <v>13287.377</v>
      </c>
      <c r="H21" s="47">
        <f t="shared" si="2"/>
        <v>1.4377166197792686</v>
      </c>
      <c r="I21" s="47">
        <f t="shared" si="3"/>
        <v>20.017983639796256</v>
      </c>
      <c r="J21" s="47"/>
      <c r="K21" s="47">
        <f t="shared" si="4"/>
        <v>282.6419999999998</v>
      </c>
      <c r="L21" s="48">
        <f t="shared" si="5"/>
        <v>0.021733776197669474</v>
      </c>
    </row>
    <row r="22" spans="1:12" ht="18" customHeight="1">
      <c r="A22" s="46" t="s">
        <v>20</v>
      </c>
      <c r="B22" s="33">
        <v>5698.9099160000005</v>
      </c>
      <c r="C22" s="47">
        <f t="shared" si="0"/>
        <v>0.6639510823773717</v>
      </c>
      <c r="D22" s="47">
        <f t="shared" si="1"/>
        <v>9.57197755910358</v>
      </c>
      <c r="E22" s="47"/>
      <c r="F22" s="47"/>
      <c r="G22" s="47">
        <v>5847.191</v>
      </c>
      <c r="H22" s="47">
        <f t="shared" si="2"/>
        <v>0.6326759359446007</v>
      </c>
      <c r="I22" s="47">
        <f t="shared" si="3"/>
        <v>8.809035355643472</v>
      </c>
      <c r="J22" s="47"/>
      <c r="K22" s="47">
        <f t="shared" si="4"/>
        <v>148.28108399999928</v>
      </c>
      <c r="L22" s="48">
        <f t="shared" si="5"/>
        <v>0.026019201248240753</v>
      </c>
    </row>
    <row r="23" spans="1:12" s="52" customFormat="1" ht="30" customHeight="1">
      <c r="A23" s="51" t="s">
        <v>21</v>
      </c>
      <c r="B23" s="33">
        <v>860.345773</v>
      </c>
      <c r="C23" s="47">
        <f t="shared" si="0"/>
        <v>0.10023452127193554</v>
      </c>
      <c r="D23" s="47">
        <f t="shared" si="1"/>
        <v>1.4450501154799482</v>
      </c>
      <c r="E23" s="47"/>
      <c r="F23" s="47"/>
      <c r="G23" s="47">
        <v>836.5374429999999</v>
      </c>
      <c r="H23" s="47">
        <f t="shared" si="2"/>
        <v>0.09051476336290845</v>
      </c>
      <c r="I23" s="47">
        <f t="shared" si="3"/>
        <v>1.2602782963146895</v>
      </c>
      <c r="J23" s="47"/>
      <c r="K23" s="47">
        <f t="shared" si="4"/>
        <v>-23.80833000000007</v>
      </c>
      <c r="L23" s="48">
        <f t="shared" si="5"/>
        <v>-0.027672978408414983</v>
      </c>
    </row>
    <row r="24" spans="1:12" ht="52.5" customHeight="1">
      <c r="A24" s="51" t="s">
        <v>22</v>
      </c>
      <c r="B24" s="33">
        <v>1040.109463</v>
      </c>
      <c r="C24" s="47">
        <f t="shared" si="0"/>
        <v>0.12117787680955452</v>
      </c>
      <c r="D24" s="47">
        <f t="shared" si="1"/>
        <v>1.746983999676066</v>
      </c>
      <c r="E24" s="47"/>
      <c r="F24" s="47"/>
      <c r="G24" s="47">
        <v>1031.863</v>
      </c>
      <c r="H24" s="47">
        <f t="shared" si="2"/>
        <v>0.11164931832936595</v>
      </c>
      <c r="I24" s="47">
        <f t="shared" si="3"/>
        <v>1.5545443357640174</v>
      </c>
      <c r="J24" s="47"/>
      <c r="K24" s="47">
        <f t="shared" si="4"/>
        <v>-8.246462999999949</v>
      </c>
      <c r="L24" s="48">
        <f t="shared" si="5"/>
        <v>-0.007928456853199428</v>
      </c>
    </row>
    <row r="25" spans="1:12" s="43" customFormat="1" ht="35.25" customHeight="1">
      <c r="A25" s="50" t="s">
        <v>23</v>
      </c>
      <c r="B25" s="53">
        <v>252.669468</v>
      </c>
      <c r="C25" s="41">
        <f t="shared" si="0"/>
        <v>0.029437237863914785</v>
      </c>
      <c r="D25" s="41">
        <f t="shared" si="1"/>
        <v>0.42438756064145505</v>
      </c>
      <c r="E25" s="41"/>
      <c r="F25" s="41"/>
      <c r="G25" s="41">
        <v>258.383</v>
      </c>
      <c r="H25" s="41">
        <f t="shared" si="2"/>
        <v>0.02795747673663709</v>
      </c>
      <c r="I25" s="41">
        <f aca="true" t="shared" si="6" ref="I25:I32">G25/G$12*100</f>
        <v>0.3892646883430398</v>
      </c>
      <c r="J25" s="41"/>
      <c r="K25" s="41">
        <f t="shared" si="4"/>
        <v>5.7135319999999865</v>
      </c>
      <c r="L25" s="42">
        <f t="shared" si="5"/>
        <v>0.02261267277453549</v>
      </c>
    </row>
    <row r="26" spans="1:12" s="43" customFormat="1" ht="17.25" customHeight="1">
      <c r="A26" s="54" t="s">
        <v>24</v>
      </c>
      <c r="B26" s="53">
        <v>285.551394</v>
      </c>
      <c r="C26" s="41">
        <f t="shared" si="0"/>
        <v>0.0332681442442838</v>
      </c>
      <c r="D26" s="41">
        <f t="shared" si="1"/>
        <v>0.479616553977258</v>
      </c>
      <c r="E26" s="41"/>
      <c r="F26" s="41"/>
      <c r="G26" s="41">
        <v>262.23299999999995</v>
      </c>
      <c r="H26" s="41">
        <f t="shared" si="2"/>
        <v>0.028374053235230463</v>
      </c>
      <c r="I26" s="41">
        <f t="shared" si="6"/>
        <v>0.3950648727596643</v>
      </c>
      <c r="J26" s="41"/>
      <c r="K26" s="41">
        <f t="shared" si="4"/>
        <v>-23.31839400000007</v>
      </c>
      <c r="L26" s="42">
        <f t="shared" si="5"/>
        <v>-0.08166093561427357</v>
      </c>
    </row>
    <row r="27" spans="1:12" s="43" customFormat="1" ht="18" customHeight="1">
      <c r="A27" s="55" t="s">
        <v>25</v>
      </c>
      <c r="B27" s="53">
        <v>16763.063250000003</v>
      </c>
      <c r="C27" s="41">
        <f t="shared" si="0"/>
        <v>1.9529794562202447</v>
      </c>
      <c r="D27" s="41">
        <f t="shared" si="1"/>
        <v>28.15550124776423</v>
      </c>
      <c r="E27" s="41"/>
      <c r="F27" s="41"/>
      <c r="G27" s="41">
        <v>21969.18379</v>
      </c>
      <c r="H27" s="41">
        <f t="shared" si="2"/>
        <v>2.3771027688811945</v>
      </c>
      <c r="I27" s="41">
        <f>G27/G$12*100</f>
        <v>33.09748505577113</v>
      </c>
      <c r="J27" s="41"/>
      <c r="K27" s="41">
        <f t="shared" si="4"/>
        <v>5206.120539999996</v>
      </c>
      <c r="L27" s="42">
        <f t="shared" si="5"/>
        <v>0.3105709536710122</v>
      </c>
    </row>
    <row r="28" spans="1:12" s="43" customFormat="1" ht="18" customHeight="1">
      <c r="A28" s="57" t="s">
        <v>26</v>
      </c>
      <c r="B28" s="53">
        <v>4049.344786685714</v>
      </c>
      <c r="C28" s="41">
        <f t="shared" si="0"/>
        <v>0.4717686178001952</v>
      </c>
      <c r="D28" s="41">
        <f t="shared" si="1"/>
        <v>6.801342361704515</v>
      </c>
      <c r="E28" s="41"/>
      <c r="F28" s="41"/>
      <c r="G28" s="41">
        <v>4735.9097263899985</v>
      </c>
      <c r="H28" s="41">
        <f t="shared" si="2"/>
        <v>0.5124334263568491</v>
      </c>
      <c r="I28" s="41">
        <f>G28/G$12*100</f>
        <v>7.134844102220246</v>
      </c>
      <c r="J28" s="41"/>
      <c r="K28" s="41">
        <f t="shared" si="4"/>
        <v>686.5649397042844</v>
      </c>
      <c r="L28" s="42">
        <f t="shared" si="5"/>
        <v>0.16954963725532002</v>
      </c>
    </row>
    <row r="29" spans="1:12" s="43" customFormat="1" ht="0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256.78363</v>
      </c>
      <c r="C30" s="41">
        <f t="shared" si="0"/>
        <v>0.029916558006404973</v>
      </c>
      <c r="D30" s="41">
        <f t="shared" si="1"/>
        <v>0.4312977710008</v>
      </c>
      <c r="E30" s="41"/>
      <c r="F30" s="41"/>
      <c r="G30" s="41">
        <v>236.04300000000003</v>
      </c>
      <c r="H30" s="41">
        <f>G30/$G$10*100</f>
        <v>0.02554025102791604</v>
      </c>
      <c r="I30" s="41">
        <f t="shared" si="6"/>
        <v>0.35560855331254826</v>
      </c>
      <c r="J30" s="41"/>
      <c r="K30" s="41">
        <f>G30-B30</f>
        <v>-20.74062999999998</v>
      </c>
      <c r="L30" s="42">
        <f>G30/B30-1</f>
        <v>-0.08077084197306494</v>
      </c>
    </row>
    <row r="31" spans="1:12" s="43" customFormat="1" ht="18" customHeight="1">
      <c r="A31" s="59" t="s">
        <v>28</v>
      </c>
      <c r="B31" s="53">
        <v>0</v>
      </c>
      <c r="C31" s="41">
        <f t="shared" si="0"/>
        <v>0</v>
      </c>
      <c r="D31" s="41">
        <f t="shared" si="1"/>
        <v>0</v>
      </c>
      <c r="E31" s="41"/>
      <c r="F31" s="41"/>
      <c r="G31" s="41">
        <v>2.667</v>
      </c>
      <c r="H31" s="41">
        <f>G31/$G$10*100</f>
        <v>0.00028857390175286734</v>
      </c>
      <c r="I31" s="41">
        <f t="shared" si="6"/>
        <v>0.004017945932243557</v>
      </c>
      <c r="J31" s="41"/>
      <c r="K31" s="41">
        <f>G31-B31</f>
        <v>2.667</v>
      </c>
      <c r="L31" s="42"/>
    </row>
    <row r="32" spans="1:12" s="43" customFormat="1" ht="34.5" customHeight="1">
      <c r="A32" s="60" t="s">
        <v>29</v>
      </c>
      <c r="B32" s="53">
        <v>-52.97399999999997</v>
      </c>
      <c r="C32" s="41">
        <f t="shared" si="0"/>
        <v>-0.006171731990202397</v>
      </c>
      <c r="D32" s="41">
        <f t="shared" si="1"/>
        <v>-0.08897595271550747</v>
      </c>
      <c r="E32" s="41"/>
      <c r="F32" s="41"/>
      <c r="G32" s="41">
        <v>38.396</v>
      </c>
      <c r="H32" s="41">
        <f>G32/$G$10*100</f>
        <v>0.004154512010387362</v>
      </c>
      <c r="I32" s="41">
        <f t="shared" si="6"/>
        <v>0.05784516385992638</v>
      </c>
      <c r="J32" s="41"/>
      <c r="K32" s="41">
        <f>G32-B32</f>
        <v>91.36999999999998</v>
      </c>
      <c r="L32" s="61"/>
    </row>
    <row r="33" spans="1:12" s="43" customFormat="1" ht="16.5" customHeight="1">
      <c r="A33" s="62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59" t="s">
        <v>31</v>
      </c>
      <c r="B34" s="53">
        <v>-248.62</v>
      </c>
      <c r="C34" s="62">
        <f t="shared" si="0"/>
        <v>-0.028965454891156435</v>
      </c>
      <c r="D34" s="62">
        <f t="shared" si="1"/>
        <v>-0.4175860113287553</v>
      </c>
      <c r="E34" s="62"/>
      <c r="F34" s="62"/>
      <c r="G34" s="62">
        <v>-286.26366</v>
      </c>
      <c r="H34" s="62">
        <f>G34/$G$10*100</f>
        <v>-0.030974211209694874</v>
      </c>
      <c r="I34" s="62">
        <f>G34/G$12*100</f>
        <v>-0.4312680570851717</v>
      </c>
      <c r="J34" s="62"/>
      <c r="K34" s="62">
        <f>G34-B34</f>
        <v>-37.64366000000001</v>
      </c>
      <c r="L34" s="42">
        <f>G34/B34-1</f>
        <v>0.15141042554903072</v>
      </c>
    </row>
    <row r="35" spans="1:12" ht="48" customHeight="1">
      <c r="A35" s="63" t="s">
        <v>32</v>
      </c>
      <c r="B35" s="53">
        <v>-171.871</v>
      </c>
      <c r="C35" s="53">
        <f>B35/$B$10*100</f>
        <v>-0.020023818267226885</v>
      </c>
      <c r="D35" s="53">
        <f>B35/B$12*100</f>
        <v>-0.2886771995538754</v>
      </c>
      <c r="E35" s="40"/>
      <c r="F35" s="41"/>
      <c r="G35" s="53">
        <v>8.122000000000002</v>
      </c>
      <c r="H35" s="53">
        <f>G35/$G$10*100</f>
        <v>0.0008788141095001084</v>
      </c>
      <c r="I35" s="53">
        <f>G35/G$12*100</f>
        <v>0.012236129306967448</v>
      </c>
      <c r="J35" s="53"/>
      <c r="K35" s="53">
        <f>G35-B35</f>
        <v>179.99300000000002</v>
      </c>
      <c r="L35" s="61"/>
    </row>
    <row r="36" spans="1:12" ht="48" customHeight="1">
      <c r="A36" s="63" t="s">
        <v>33</v>
      </c>
      <c r="B36" s="53">
        <v>2936.214</v>
      </c>
      <c r="C36" s="65">
        <f>B36/$B$10*100</f>
        <v>0.34208339702269325</v>
      </c>
      <c r="D36" s="53">
        <f>B36/B$12*100</f>
        <v>4.931710613255771</v>
      </c>
      <c r="E36" s="53"/>
      <c r="F36" s="53"/>
      <c r="G36" s="53">
        <v>4218.981065</v>
      </c>
      <c r="H36" s="53">
        <f>G36/$G$10*100</f>
        <v>0.45650087264661326</v>
      </c>
      <c r="I36" s="53">
        <f>G36/G$12*100</f>
        <v>6.356069669414826</v>
      </c>
      <c r="J36" s="53"/>
      <c r="K36" s="53">
        <f>G36-B36</f>
        <v>1282.767065</v>
      </c>
      <c r="L36" s="42">
        <f>G36/B36-1</f>
        <v>0.43687792000174386</v>
      </c>
    </row>
    <row r="37" spans="1:12" ht="10.5" customHeight="1">
      <c r="A37" s="66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4"/>
    </row>
    <row r="38" spans="1:12" s="43" customFormat="1" ht="33" customHeight="1">
      <c r="A38" s="35" t="s">
        <v>34</v>
      </c>
      <c r="B38" s="67">
        <f>B39+B52+B53+B54+B55</f>
        <v>58013.92007268572</v>
      </c>
      <c r="C38" s="37">
        <f aca="true" t="shared" si="7" ref="C38:C56">B38/$B$10*100</f>
        <v>6.758907509148633</v>
      </c>
      <c r="D38" s="37">
        <f aca="true" t="shared" si="8" ref="D38:D54">B38/B$38*100</f>
        <v>100</v>
      </c>
      <c r="E38" s="37"/>
      <c r="F38" s="37"/>
      <c r="G38" s="67">
        <f>G39+G52+G53+G54+G55</f>
        <v>70835.67742214</v>
      </c>
      <c r="H38" s="37">
        <f aca="true" t="shared" si="9" ref="H38:H54">G38/$G$10*100</f>
        <v>7.664539863897425</v>
      </c>
      <c r="I38" s="37">
        <f aca="true" t="shared" si="10" ref="I38:I54">G38/G$38*100</f>
        <v>100</v>
      </c>
      <c r="J38" s="37"/>
      <c r="K38" s="37">
        <f aca="true" t="shared" si="11" ref="K38:K56">G38-B38</f>
        <v>12821.757349454274</v>
      </c>
      <c r="L38" s="38">
        <f aca="true" t="shared" si="12" ref="L38:L52">G38/B38-1</f>
        <v>0.22101173879286007</v>
      </c>
    </row>
    <row r="39" spans="1:12" s="43" customFormat="1" ht="19.5" customHeight="1">
      <c r="A39" s="68" t="s">
        <v>35</v>
      </c>
      <c r="B39" s="56">
        <f>B40+B41+B42+B43+B44+B51</f>
        <v>57263.526719685724</v>
      </c>
      <c r="C39" s="41">
        <f t="shared" si="7"/>
        <v>6.67148298651592</v>
      </c>
      <c r="D39" s="41">
        <f t="shared" si="8"/>
        <v>98.70652879160755</v>
      </c>
      <c r="E39" s="41"/>
      <c r="F39" s="41"/>
      <c r="G39" s="56">
        <f>G40+G41+G42+G43+G44+G51</f>
        <v>67088.61610013999</v>
      </c>
      <c r="H39" s="41">
        <f t="shared" si="9"/>
        <v>7.25910150401861</v>
      </c>
      <c r="I39" s="41">
        <f t="shared" si="10"/>
        <v>94.71020613006964</v>
      </c>
      <c r="J39" s="41"/>
      <c r="K39" s="41">
        <f t="shared" si="11"/>
        <v>9825.089380454265</v>
      </c>
      <c r="L39" s="42">
        <f t="shared" si="12"/>
        <v>0.1715767425319379</v>
      </c>
    </row>
    <row r="40" spans="1:12" ht="19.5" customHeight="1">
      <c r="A40" s="69" t="s">
        <v>36</v>
      </c>
      <c r="B40" s="62">
        <v>16139.480219000003</v>
      </c>
      <c r="C40" s="62">
        <f t="shared" si="7"/>
        <v>1.8803289608645972</v>
      </c>
      <c r="D40" s="62">
        <f t="shared" si="8"/>
        <v>27.82001319472779</v>
      </c>
      <c r="E40" s="62"/>
      <c r="F40" s="62"/>
      <c r="G40" s="70">
        <v>19066.18931</v>
      </c>
      <c r="H40" s="62">
        <f t="shared" si="9"/>
        <v>2.0629938660463103</v>
      </c>
      <c r="I40" s="62">
        <f t="shared" si="10"/>
        <v>26.916082409117724</v>
      </c>
      <c r="J40" s="62"/>
      <c r="K40" s="62">
        <f t="shared" si="11"/>
        <v>2926.709090999999</v>
      </c>
      <c r="L40" s="71">
        <f t="shared" si="12"/>
        <v>0.18133849735473917</v>
      </c>
    </row>
    <row r="41" spans="1:12" ht="17.25" customHeight="1">
      <c r="A41" s="69" t="s">
        <v>37</v>
      </c>
      <c r="B41" s="62">
        <v>7827.869702000003</v>
      </c>
      <c r="C41" s="62">
        <f t="shared" si="7"/>
        <v>0.9119853863210171</v>
      </c>
      <c r="D41" s="62">
        <f t="shared" si="8"/>
        <v>13.49308871421282</v>
      </c>
      <c r="E41" s="62"/>
      <c r="F41" s="62"/>
      <c r="G41" s="70">
        <v>8803.209494</v>
      </c>
      <c r="H41" s="62">
        <f t="shared" si="9"/>
        <v>0.9525221265959749</v>
      </c>
      <c r="I41" s="62">
        <f t="shared" si="10"/>
        <v>12.427649193693629</v>
      </c>
      <c r="J41" s="62"/>
      <c r="K41" s="62">
        <f t="shared" si="11"/>
        <v>975.3397919999979</v>
      </c>
      <c r="L41" s="71">
        <f t="shared" si="12"/>
        <v>0.12459836828285487</v>
      </c>
    </row>
    <row r="42" spans="1:12" ht="19.5" customHeight="1">
      <c r="A42" s="69" t="s">
        <v>38</v>
      </c>
      <c r="B42" s="62">
        <v>2292.920048685714</v>
      </c>
      <c r="C42" s="62">
        <f t="shared" si="7"/>
        <v>0.2671364823394508</v>
      </c>
      <c r="D42" s="62">
        <f t="shared" si="8"/>
        <v>3.952361856969691</v>
      </c>
      <c r="E42" s="62"/>
      <c r="F42" s="62"/>
      <c r="G42" s="70">
        <v>2714.6556951400003</v>
      </c>
      <c r="H42" s="62">
        <f t="shared" si="9"/>
        <v>0.2937303284072712</v>
      </c>
      <c r="I42" s="62">
        <f t="shared" si="10"/>
        <v>3.8323282757108537</v>
      </c>
      <c r="J42" s="62"/>
      <c r="K42" s="62">
        <f t="shared" si="11"/>
        <v>421.7356464542863</v>
      </c>
      <c r="L42" s="71">
        <f t="shared" si="12"/>
        <v>0.1839295036458084</v>
      </c>
    </row>
    <row r="43" spans="1:12" ht="19.5" customHeight="1">
      <c r="A43" s="69" t="s">
        <v>39</v>
      </c>
      <c r="B43" s="62">
        <v>1949.025</v>
      </c>
      <c r="C43" s="62">
        <f t="shared" si="7"/>
        <v>0.22707101487907722</v>
      </c>
      <c r="D43" s="62">
        <f t="shared" si="8"/>
        <v>3.359581627233712</v>
      </c>
      <c r="E43" s="62"/>
      <c r="F43" s="62"/>
      <c r="G43" s="70">
        <v>2449.098916</v>
      </c>
      <c r="H43" s="62">
        <f t="shared" si="9"/>
        <v>0.26499663665873185</v>
      </c>
      <c r="I43" s="62">
        <f t="shared" si="10"/>
        <v>3.4574369937973146</v>
      </c>
      <c r="J43" s="62"/>
      <c r="K43" s="62">
        <f t="shared" si="11"/>
        <v>500.0739159999998</v>
      </c>
      <c r="L43" s="71">
        <f t="shared" si="12"/>
        <v>0.25657645027642006</v>
      </c>
    </row>
    <row r="44" spans="1:12" s="43" customFormat="1" ht="19.5" customHeight="1">
      <c r="A44" s="69" t="s">
        <v>40</v>
      </c>
      <c r="B44" s="70">
        <f>B45+B46+B47+B48+B50+B49</f>
        <v>28996.829379999996</v>
      </c>
      <c r="C44" s="62">
        <f t="shared" si="7"/>
        <v>3.378273483199057</v>
      </c>
      <c r="D44" s="62">
        <f t="shared" si="8"/>
        <v>49.982537542144755</v>
      </c>
      <c r="E44" s="62"/>
      <c r="F44" s="62"/>
      <c r="G44" s="70">
        <f>G45+G46+G47+G48+G50+G49</f>
        <v>34016.39077</v>
      </c>
      <c r="H44" s="62">
        <f t="shared" si="9"/>
        <v>3.680630899156027</v>
      </c>
      <c r="I44" s="62">
        <f t="shared" si="10"/>
        <v>48.02155073252399</v>
      </c>
      <c r="J44" s="62"/>
      <c r="K44" s="62">
        <f t="shared" si="11"/>
        <v>5019.561390000003</v>
      </c>
      <c r="L44" s="71">
        <f t="shared" si="12"/>
        <v>0.17310724990719661</v>
      </c>
    </row>
    <row r="45" spans="1:12" ht="31.5" customHeight="1">
      <c r="A45" s="72" t="s">
        <v>41</v>
      </c>
      <c r="B45" s="47">
        <v>291.25985799999944</v>
      </c>
      <c r="C45" s="47">
        <f t="shared" si="7"/>
        <v>0.03393320842451779</v>
      </c>
      <c r="D45" s="47">
        <f>B45/B$38*100</f>
        <v>0.5020516759341198</v>
      </c>
      <c r="E45" s="47"/>
      <c r="F45" s="47"/>
      <c r="G45" s="73">
        <v>436.4904510000006</v>
      </c>
      <c r="H45" s="47">
        <f t="shared" si="9"/>
        <v>0.047229003570655764</v>
      </c>
      <c r="I45" s="47">
        <f t="shared" si="10"/>
        <v>0.6162014212114721</v>
      </c>
      <c r="J45" s="47"/>
      <c r="K45" s="47">
        <f t="shared" si="11"/>
        <v>145.23059300000114</v>
      </c>
      <c r="L45" s="48">
        <f t="shared" si="12"/>
        <v>0.49862893567709365</v>
      </c>
    </row>
    <row r="46" spans="1:12" ht="15.75" customHeight="1">
      <c r="A46" s="74" t="s">
        <v>42</v>
      </c>
      <c r="B46" s="47">
        <v>3064.1695699999996</v>
      </c>
      <c r="C46" s="75">
        <f t="shared" si="7"/>
        <v>0.3569908513341212</v>
      </c>
      <c r="D46" s="75">
        <f t="shared" si="8"/>
        <v>5.281783348135925</v>
      </c>
      <c r="E46" s="75"/>
      <c r="F46" s="75"/>
      <c r="G46" s="76">
        <v>3139.994621</v>
      </c>
      <c r="H46" s="75">
        <f t="shared" si="9"/>
        <v>0.3397527181346029</v>
      </c>
      <c r="I46" s="75">
        <f t="shared" si="10"/>
        <v>4.432786888289969</v>
      </c>
      <c r="J46" s="75"/>
      <c r="K46" s="75">
        <f t="shared" si="11"/>
        <v>75.82505100000026</v>
      </c>
      <c r="L46" s="77">
        <f t="shared" si="12"/>
        <v>0.02474570981396451</v>
      </c>
    </row>
    <row r="47" spans="1:12" ht="33" customHeight="1">
      <c r="A47" s="72" t="s">
        <v>43</v>
      </c>
      <c r="B47" s="47">
        <v>182.95368</v>
      </c>
      <c r="C47" s="47">
        <f t="shared" si="7"/>
        <v>0.021315005088935197</v>
      </c>
      <c r="D47" s="47">
        <f t="shared" si="8"/>
        <v>0.3153616921090267</v>
      </c>
      <c r="E47" s="41"/>
      <c r="F47" s="41"/>
      <c r="G47" s="73">
        <v>115.92119</v>
      </c>
      <c r="H47" s="47">
        <f t="shared" si="9"/>
        <v>0.012542868426747457</v>
      </c>
      <c r="I47" s="47">
        <f t="shared" si="10"/>
        <v>0.16364802909863657</v>
      </c>
      <c r="J47" s="47"/>
      <c r="K47" s="47">
        <f t="shared" si="11"/>
        <v>-67.03249</v>
      </c>
      <c r="L47" s="48">
        <f t="shared" si="12"/>
        <v>-0.36639049840374893</v>
      </c>
    </row>
    <row r="48" spans="1:12" ht="17.25" customHeight="1">
      <c r="A48" s="74" t="s">
        <v>44</v>
      </c>
      <c r="B48" s="47">
        <v>21786.895029</v>
      </c>
      <c r="C48" s="75">
        <f>B48/$B$10*100</f>
        <v>2.5382806096889223</v>
      </c>
      <c r="D48" s="75">
        <f t="shared" si="8"/>
        <v>37.554598968149655</v>
      </c>
      <c r="E48" s="75"/>
      <c r="F48" s="75"/>
      <c r="G48" s="76">
        <v>24351.180019</v>
      </c>
      <c r="H48" s="75">
        <f t="shared" si="9"/>
        <v>2.634838781540792</v>
      </c>
      <c r="I48" s="75">
        <f t="shared" si="10"/>
        <v>34.376998858754376</v>
      </c>
      <c r="J48" s="75"/>
      <c r="K48" s="75">
        <f t="shared" si="11"/>
        <v>2564.28499</v>
      </c>
      <c r="L48" s="77">
        <f t="shared" si="12"/>
        <v>0.11769850575709584</v>
      </c>
    </row>
    <row r="49" spans="1:12" ht="48" customHeight="1">
      <c r="A49" s="78" t="s">
        <v>45</v>
      </c>
      <c r="B49" s="76">
        <v>3045.512204</v>
      </c>
      <c r="C49" s="75">
        <f>B49/$B$10*100</f>
        <v>0.3548171762747503</v>
      </c>
      <c r="D49" s="75">
        <f>B49/B$38*100</f>
        <v>5.249623194199381</v>
      </c>
      <c r="E49" s="75"/>
      <c r="F49" s="75"/>
      <c r="G49" s="76">
        <v>4450.71289</v>
      </c>
      <c r="H49" s="75">
        <f t="shared" si="9"/>
        <v>0.4815746472624973</v>
      </c>
      <c r="I49" s="75">
        <f t="shared" si="10"/>
        <v>6.283151445670949</v>
      </c>
      <c r="J49" s="75"/>
      <c r="K49" s="75">
        <f t="shared" si="11"/>
        <v>1405.2006859999997</v>
      </c>
      <c r="L49" s="77">
        <f t="shared" si="12"/>
        <v>0.4614004449413789</v>
      </c>
    </row>
    <row r="50" spans="1:12" ht="19.5" customHeight="1">
      <c r="A50" s="79" t="s">
        <v>46</v>
      </c>
      <c r="B50" s="47">
        <v>626.0390390000001</v>
      </c>
      <c r="C50" s="47">
        <f t="shared" si="7"/>
        <v>0.07293663238781042</v>
      </c>
      <c r="D50" s="47">
        <f t="shared" si="8"/>
        <v>1.0791186636166543</v>
      </c>
      <c r="E50" s="47"/>
      <c r="F50" s="47"/>
      <c r="G50" s="73">
        <v>1522.0915989999999</v>
      </c>
      <c r="H50" s="47">
        <f t="shared" si="9"/>
        <v>0.16469288022073142</v>
      </c>
      <c r="I50" s="47">
        <f t="shared" si="10"/>
        <v>2.148764089498583</v>
      </c>
      <c r="J50" s="47"/>
      <c r="K50" s="47">
        <f t="shared" si="11"/>
        <v>896.0525599999997</v>
      </c>
      <c r="L50" s="48">
        <f t="shared" si="12"/>
        <v>1.4313046059097276</v>
      </c>
    </row>
    <row r="51" spans="1:12" ht="31.5" customHeight="1">
      <c r="A51" s="80" t="s">
        <v>47</v>
      </c>
      <c r="B51" s="81">
        <v>57.40236999999999</v>
      </c>
      <c r="C51" s="81">
        <f>B51/$B$10*100</f>
        <v>0.006687658912720099</v>
      </c>
      <c r="D51" s="62">
        <f t="shared" si="8"/>
        <v>0.0989458563187602</v>
      </c>
      <c r="E51" s="62"/>
      <c r="F51" s="62"/>
      <c r="G51" s="70">
        <v>39.07191500000001</v>
      </c>
      <c r="H51" s="62">
        <f t="shared" si="9"/>
        <v>0.004227647154295609</v>
      </c>
      <c r="I51" s="62">
        <f t="shared" si="10"/>
        <v>0.055158525226142494</v>
      </c>
      <c r="J51" s="62"/>
      <c r="K51" s="62">
        <f t="shared" si="11"/>
        <v>-18.33045499999998</v>
      </c>
      <c r="L51" s="82">
        <f t="shared" si="12"/>
        <v>-0.3193327209312087</v>
      </c>
    </row>
    <row r="52" spans="1:12" s="43" customFormat="1" ht="19.5" customHeight="1">
      <c r="A52" s="68" t="s">
        <v>48</v>
      </c>
      <c r="B52" s="83">
        <v>1076.1475969999997</v>
      </c>
      <c r="C52" s="62">
        <f t="shared" si="7"/>
        <v>0.1253764969718039</v>
      </c>
      <c r="D52" s="62">
        <f t="shared" si="8"/>
        <v>1.854981693448215</v>
      </c>
      <c r="E52" s="62"/>
      <c r="F52" s="62"/>
      <c r="G52" s="70">
        <v>4091.1663200000003</v>
      </c>
      <c r="H52" s="62">
        <f t="shared" si="9"/>
        <v>0.44267110149318334</v>
      </c>
      <c r="I52" s="62">
        <f t="shared" si="10"/>
        <v>5.775573085323934</v>
      </c>
      <c r="J52" s="62"/>
      <c r="K52" s="62">
        <f t="shared" si="11"/>
        <v>3015.0187230000006</v>
      </c>
      <c r="L52" s="71">
        <f t="shared" si="12"/>
        <v>2.80167769867724</v>
      </c>
    </row>
    <row r="53" spans="1:12" ht="19.5" customHeight="1">
      <c r="A53" s="68" t="s">
        <v>30</v>
      </c>
      <c r="B53" s="83">
        <v>0</v>
      </c>
      <c r="C53" s="62">
        <f t="shared" si="7"/>
        <v>0</v>
      </c>
      <c r="D53" s="62">
        <f t="shared" si="8"/>
        <v>0</v>
      </c>
      <c r="E53" s="62"/>
      <c r="F53" s="62"/>
      <c r="G53" s="70">
        <v>0</v>
      </c>
      <c r="H53" s="62">
        <f t="shared" si="9"/>
        <v>0</v>
      </c>
      <c r="I53" s="62">
        <f t="shared" si="10"/>
        <v>0</v>
      </c>
      <c r="J53" s="62"/>
      <c r="K53" s="62">
        <f t="shared" si="11"/>
        <v>0</v>
      </c>
      <c r="L53" s="71"/>
    </row>
    <row r="54" spans="1:12" s="43" customFormat="1" ht="32.25" customHeight="1">
      <c r="A54" s="84" t="s">
        <v>49</v>
      </c>
      <c r="B54" s="81">
        <v>-325.754244</v>
      </c>
      <c r="C54" s="62">
        <f t="shared" si="7"/>
        <v>-0.03795197433909085</v>
      </c>
      <c r="D54" s="62">
        <f t="shared" si="8"/>
        <v>-0.5615104850557626</v>
      </c>
      <c r="E54" s="62"/>
      <c r="F54" s="62"/>
      <c r="G54" s="70">
        <v>-344.10499799999997</v>
      </c>
      <c r="H54" s="62">
        <f t="shared" si="9"/>
        <v>-0.03723274161436918</v>
      </c>
      <c r="I54" s="62">
        <f t="shared" si="10"/>
        <v>-0.48577921539358143</v>
      </c>
      <c r="J54" s="62"/>
      <c r="K54" s="62">
        <f t="shared" si="11"/>
        <v>-18.350753999999938</v>
      </c>
      <c r="L54" s="71">
        <f>G54/B54-1</f>
        <v>0.05633312332225504</v>
      </c>
    </row>
    <row r="55" spans="1:12" s="43" customFormat="1" ht="7.5" customHeight="1">
      <c r="A55" s="85"/>
      <c r="B55" s="86"/>
      <c r="C55" s="41"/>
      <c r="D55" s="41"/>
      <c r="E55" s="41"/>
      <c r="F55" s="41"/>
      <c r="G55" s="56"/>
      <c r="H55" s="41"/>
      <c r="I55" s="41"/>
      <c r="J55" s="41"/>
      <c r="K55" s="62">
        <f t="shared" si="11"/>
        <v>0</v>
      </c>
      <c r="L55" s="71"/>
    </row>
    <row r="56" spans="1:12" s="28" customFormat="1" ht="21" customHeight="1" thickBot="1">
      <c r="A56" s="87" t="s">
        <v>50</v>
      </c>
      <c r="B56" s="88">
        <f>B12-B38</f>
        <v>1523.5149119999915</v>
      </c>
      <c r="C56" s="89">
        <f t="shared" si="7"/>
        <v>0.17749699324084917</v>
      </c>
      <c r="D56" s="88">
        <v>0</v>
      </c>
      <c r="E56" s="88"/>
      <c r="F56" s="90"/>
      <c r="G56" s="88">
        <f>G12-G38</f>
        <v>-4458.477604749991</v>
      </c>
      <c r="H56" s="89">
        <f>G56/$G$10*100</f>
        <v>-0.48241480250486807</v>
      </c>
      <c r="I56" s="91">
        <v>0</v>
      </c>
      <c r="J56" s="90"/>
      <c r="K56" s="88">
        <f t="shared" si="11"/>
        <v>-5981.992516749982</v>
      </c>
      <c r="L56" s="92"/>
    </row>
    <row r="57" spans="1:11" ht="19.5" customHeight="1">
      <c r="A57" s="94" t="s">
        <v>51</v>
      </c>
      <c r="G57" s="93"/>
      <c r="H57" s="93"/>
      <c r="I57" s="93"/>
      <c r="J57" s="93"/>
      <c r="K57" s="93"/>
    </row>
    <row r="58" spans="7:11" ht="19.5" customHeight="1">
      <c r="G58" s="93"/>
      <c r="H58" s="93"/>
      <c r="I58" s="93"/>
      <c r="J58" s="93"/>
      <c r="K58" s="93"/>
    </row>
    <row r="59" spans="7:11" ht="19.5" customHeight="1">
      <c r="G59" s="93"/>
      <c r="H59" s="93"/>
      <c r="I59" s="93"/>
      <c r="J59" s="93"/>
      <c r="K59" s="93"/>
    </row>
    <row r="60" spans="7:11" ht="19.5" customHeight="1">
      <c r="G60" s="93"/>
      <c r="H60" s="93"/>
      <c r="I60" s="93"/>
      <c r="J60" s="93"/>
      <c r="K60" s="93"/>
    </row>
    <row r="61" spans="7:11" ht="19.5" customHeight="1">
      <c r="G61" s="93"/>
      <c r="H61" s="93"/>
      <c r="I61" s="93"/>
      <c r="J61" s="93"/>
      <c r="K61" s="93"/>
    </row>
    <row r="62" spans="7:11" ht="19.5" customHeight="1">
      <c r="G62" s="93"/>
      <c r="H62" s="93"/>
      <c r="I62" s="93"/>
      <c r="J62" s="93"/>
      <c r="K62" s="93"/>
    </row>
    <row r="63" spans="7:11" ht="19.5" customHeight="1">
      <c r="G63" s="93"/>
      <c r="H63" s="93"/>
      <c r="I63" s="93"/>
      <c r="J63" s="93"/>
      <c r="K63" s="93"/>
    </row>
    <row r="64" spans="7:11" ht="19.5" customHeight="1">
      <c r="G64" s="93"/>
      <c r="H64" s="93"/>
      <c r="I64" s="93"/>
      <c r="J64" s="93"/>
      <c r="K64" s="93"/>
    </row>
    <row r="65" spans="7:11" ht="19.5" customHeight="1">
      <c r="G65" s="93"/>
      <c r="H65" s="93"/>
      <c r="I65" s="93"/>
      <c r="J65" s="93"/>
      <c r="K65" s="93"/>
    </row>
    <row r="66" spans="7:11" ht="19.5" customHeight="1">
      <c r="G66" s="93"/>
      <c r="H66" s="93"/>
      <c r="I66" s="93"/>
      <c r="J66" s="93"/>
      <c r="K66" s="93"/>
    </row>
    <row r="67" spans="7:11" ht="19.5" customHeight="1">
      <c r="G67" s="93"/>
      <c r="H67" s="93"/>
      <c r="I67" s="93"/>
      <c r="J67" s="93"/>
      <c r="K67" s="93"/>
    </row>
    <row r="68" spans="7:11" ht="19.5" customHeight="1">
      <c r="G68" s="93"/>
      <c r="H68" s="93"/>
      <c r="I68" s="93"/>
      <c r="J68" s="93"/>
      <c r="K68" s="93"/>
    </row>
    <row r="69" spans="7:11" ht="19.5" customHeight="1">
      <c r="G69" s="93"/>
      <c r="H69" s="93"/>
      <c r="I69" s="93"/>
      <c r="J69" s="93"/>
      <c r="K69" s="93"/>
    </row>
    <row r="70" spans="7:11" ht="19.5" customHeight="1">
      <c r="G70" s="93"/>
      <c r="H70" s="93"/>
      <c r="I70" s="93"/>
      <c r="J70" s="93"/>
      <c r="K70" s="93"/>
    </row>
    <row r="71" spans="7:11" ht="19.5" customHeight="1">
      <c r="G71" s="93"/>
      <c r="H71" s="93"/>
      <c r="I71" s="93"/>
      <c r="J71" s="93"/>
      <c r="K71" s="93"/>
    </row>
    <row r="72" spans="7:11" ht="19.5" customHeight="1">
      <c r="G72" s="93"/>
      <c r="H72" s="93"/>
      <c r="I72" s="93"/>
      <c r="J72" s="93"/>
      <c r="K72" s="93"/>
    </row>
    <row r="73" spans="7:11" ht="19.5" customHeight="1">
      <c r="G73" s="93"/>
      <c r="H73" s="93"/>
      <c r="I73" s="93"/>
      <c r="J73" s="93"/>
      <c r="K73" s="93"/>
    </row>
    <row r="74" spans="7:11" ht="19.5" customHeight="1">
      <c r="G74" s="93"/>
      <c r="H74" s="93"/>
      <c r="I74" s="93"/>
      <c r="J74" s="93"/>
      <c r="K74" s="93"/>
    </row>
    <row r="75" spans="7:11" ht="19.5" customHeight="1">
      <c r="G75" s="93"/>
      <c r="H75" s="93"/>
      <c r="I75" s="93"/>
      <c r="J75" s="93"/>
      <c r="K75" s="93"/>
    </row>
    <row r="76" spans="7:11" ht="19.5" customHeight="1">
      <c r="G76" s="93"/>
      <c r="H76" s="93"/>
      <c r="I76" s="93"/>
      <c r="J76" s="93"/>
      <c r="K76" s="93"/>
    </row>
    <row r="77" spans="7:11" ht="19.5" customHeight="1">
      <c r="G77" s="93"/>
      <c r="H77" s="93"/>
      <c r="I77" s="93"/>
      <c r="J77" s="93"/>
      <c r="K77" s="93"/>
    </row>
    <row r="78" spans="7:11" ht="19.5" customHeight="1">
      <c r="G78" s="93"/>
      <c r="H78" s="93"/>
      <c r="I78" s="93"/>
      <c r="J78" s="93"/>
      <c r="K78" s="93"/>
    </row>
    <row r="79" spans="7:11" ht="19.5" customHeight="1">
      <c r="G79" s="93"/>
      <c r="H79" s="93"/>
      <c r="I79" s="93"/>
      <c r="J79" s="93"/>
      <c r="K79" s="93"/>
    </row>
    <row r="80" spans="7:11" ht="19.5" customHeight="1">
      <c r="G80" s="93"/>
      <c r="H80" s="93"/>
      <c r="I80" s="93"/>
      <c r="J80" s="93"/>
      <c r="K80" s="93"/>
    </row>
    <row r="81" spans="7:11" ht="19.5" customHeight="1">
      <c r="G81" s="93"/>
      <c r="H81" s="93"/>
      <c r="I81" s="93"/>
      <c r="J81" s="93"/>
      <c r="K81" s="93"/>
    </row>
    <row r="82" spans="7:11" ht="19.5" customHeight="1">
      <c r="G82" s="93"/>
      <c r="H82" s="93"/>
      <c r="I82" s="93"/>
      <c r="J82" s="93"/>
      <c r="K82" s="93"/>
    </row>
    <row r="83" spans="7:11" ht="19.5" customHeight="1">
      <c r="G83" s="93"/>
      <c r="H83" s="93"/>
      <c r="I83" s="93"/>
      <c r="J83" s="93"/>
      <c r="K83" s="93"/>
    </row>
    <row r="84" spans="7:11" ht="19.5" customHeight="1">
      <c r="G84" s="93"/>
      <c r="H84" s="93"/>
      <c r="I84" s="93"/>
      <c r="J84" s="93"/>
      <c r="K84" s="93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2018-04-24T10:02:05Z</cp:lastPrinted>
  <dcterms:created xsi:type="dcterms:W3CDTF">2018-04-24T09:34:39Z</dcterms:created>
  <dcterms:modified xsi:type="dcterms:W3CDTF">2018-04-24T10:27:42Z</dcterms:modified>
  <cp:category/>
  <cp:version/>
  <cp:contentType/>
  <cp:contentStatus/>
</cp:coreProperties>
</file>