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<sst xmlns="http://schemas.openxmlformats.org/spreadsheetml/2006/main" count="56" uniqueCount="51">
  <si>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</si>
  <si>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</si>
  <si>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1.01.-28.02.2017
</t>
  </si>
  <si>
    <t xml:space="preserve">Realizări 1.01.-28.02.2018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</si>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</sst>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8\februarie%202018\BGC%2028%20februarie%202018%20-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 februarie 2018 "/>
      <sheetName val="UAT februarie 2018"/>
      <sheetName val=" consolidari februarie"/>
      <sheetName val=" ianuarie 2018  (valori)"/>
      <sheetName val="UAT ianuarie 2018 (valori)"/>
      <sheetName val="Sinteza - An 2"/>
      <sheetName val="2017 - 2018"/>
      <sheetName val="Sinteza - An 2 prog. 3 luni "/>
      <sheetName val="progr trim I _%.exec"/>
      <sheetName val="BGC trim. 2018 (Liliana)"/>
      <sheetName val="dob_trez"/>
      <sheetName val="SPECIAL_CNAIR"/>
      <sheetName val="CNAIR_ex"/>
      <sheetName val="Sinteza - Anexa executie progam"/>
      <sheetName val="progr.%.exec"/>
      <sheetName val="februarie 2017"/>
      <sheetName val="februarie 2017 leg"/>
      <sheetName val="Sinteza-anexa program 9 luni "/>
      <sheetName val="program 9 luni .%.exec "/>
      <sheetName val="progr 6 luni % execuție  "/>
      <sheetName val="progr 6 luni % execuție   (VA)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9"/>
  <sheetViews>
    <sheetView showZeros="0" tabSelected="1" view="pageBreakPreview" zoomScale="75" zoomScaleNormal="75" zoomScaleSheetLayoutView="75" zoomScalePageLayoutView="0" workbookViewId="0" topLeftCell="A43">
      <selection activeCell="M65" sqref="M6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37">
        <v>853200</v>
      </c>
      <c r="C10" s="37"/>
      <c r="D10" s="37"/>
      <c r="E10" s="37"/>
      <c r="F10" s="37"/>
      <c r="G10" s="37">
        <v>924200</v>
      </c>
      <c r="H10" s="37"/>
      <c r="I10" s="37"/>
      <c r="J10" s="37"/>
      <c r="K10" s="37"/>
      <c r="L10" s="38"/>
    </row>
    <row r="11" spans="2:12" s="35" customFormat="1" ht="8.25" customHeight="1">
      <c r="B11" s="39"/>
      <c r="G11" s="41"/>
      <c r="H11" s="41"/>
      <c r="I11" s="41"/>
      <c r="J11" s="41"/>
      <c r="K11" s="41"/>
      <c r="L11" s="34"/>
    </row>
    <row r="12" spans="1:12" s="41" customFormat="1" ht="35.25" customHeight="1">
      <c r="A12" s="42" t="s">
        <v>10</v>
      </c>
      <c r="B12" s="43">
        <f>B13+B30+B31+B33+B34++B37+B32+B35+B36</f>
        <v>34889.68830345143</v>
      </c>
      <c r="C12" s="44">
        <f aca="true" t="shared" si="0" ref="C12:C34">B12/$B$10*100</f>
        <v>4.089274297169648</v>
      </c>
      <c r="D12" s="44">
        <f aca="true" t="shared" si="1" ref="D12:D34">B12/B$12*100</f>
        <v>100</v>
      </c>
      <c r="E12" s="44"/>
      <c r="F12" s="44"/>
      <c r="G12" s="43">
        <f>G13+G30+G31+G33+G34+G37+G32+G35+G36</f>
        <v>42304.69380864</v>
      </c>
      <c r="H12" s="44">
        <f>G12/$G$10*100</f>
        <v>4.577439278147587</v>
      </c>
      <c r="I12" s="44">
        <f aca="true" t="shared" si="2" ref="I12:I36">G12/G$12*100</f>
        <v>100</v>
      </c>
      <c r="J12" s="44"/>
      <c r="K12" s="44">
        <f>G12-B12</f>
        <v>7415.005505188565</v>
      </c>
      <c r="L12" s="45">
        <f>G12/B12-1</f>
        <v>0.21252713525832911</v>
      </c>
    </row>
    <row r="13" spans="1:12" s="50" customFormat="1" ht="24.75" customHeight="1">
      <c r="A13" s="46" t="s">
        <v>11</v>
      </c>
      <c r="B13" s="47">
        <f>B14+B27+B28</f>
        <v>34384.87218545144</v>
      </c>
      <c r="C13" s="48">
        <f>B13/$B$10*100</f>
        <v>4.030106913437815</v>
      </c>
      <c r="D13" s="48">
        <f>B13/B$12*100</f>
        <v>98.55310797388219</v>
      </c>
      <c r="E13" s="48"/>
      <c r="F13" s="48"/>
      <c r="G13" s="47">
        <f>G14+G27+G28</f>
        <v>38888.88080864</v>
      </c>
      <c r="H13" s="48">
        <f>G13/$G$10*100</f>
        <v>4.207842545838563</v>
      </c>
      <c r="I13" s="48">
        <f t="shared" si="2"/>
        <v>91.92568792614125</v>
      </c>
      <c r="J13" s="48"/>
      <c r="K13" s="48">
        <f>G13-B13</f>
        <v>4504.008623188565</v>
      </c>
      <c r="L13" s="49">
        <f>G13/B13-1</f>
        <v>0.13098808682192087</v>
      </c>
    </row>
    <row r="14" spans="1:12" s="50" customFormat="1" ht="25.5" customHeight="1">
      <c r="A14" s="51" t="s">
        <v>12</v>
      </c>
      <c r="B14" s="47">
        <f>B15+B19+B20+B25+B26</f>
        <v>20844.524712170005</v>
      </c>
      <c r="C14" s="48">
        <f>B14/$B$10*100</f>
        <v>2.4430994740002347</v>
      </c>
      <c r="D14" s="48">
        <f t="shared" si="1"/>
        <v>59.74408407113221</v>
      </c>
      <c r="E14" s="48"/>
      <c r="F14" s="48"/>
      <c r="G14" s="47">
        <f>G15+G19+G20+G25+G26</f>
        <v>21641.312397</v>
      </c>
      <c r="H14" s="48">
        <f aca="true" t="shared" si="3" ref="H14:H36">G14/$G$10*100</f>
        <v>2.3416265307292794</v>
      </c>
      <c r="I14" s="48">
        <f>G14/G$12*100</f>
        <v>51.155818536098565</v>
      </c>
      <c r="J14" s="48"/>
      <c r="K14" s="48">
        <f>G14-B14</f>
        <v>796.7876848299966</v>
      </c>
      <c r="L14" s="49">
        <f>G14/B14-1</f>
        <v>0.03822527478234106</v>
      </c>
    </row>
    <row r="15" spans="1:12" s="50" customFormat="1" ht="40.5" customHeight="1">
      <c r="A15" s="52" t="s">
        <v>13</v>
      </c>
      <c r="B15" s="47">
        <f>B16+B17+B18</f>
        <v>5778.444784</v>
      </c>
      <c r="C15" s="48">
        <f t="shared" si="0"/>
        <v>0.6772673211439287</v>
      </c>
      <c r="D15" s="48">
        <f t="shared" si="1"/>
        <v>16.562041866760882</v>
      </c>
      <c r="E15" s="48"/>
      <c r="F15" s="48"/>
      <c r="G15" s="47">
        <f>G16+G17+G18</f>
        <v>5940.962</v>
      </c>
      <c r="H15" s="48">
        <f t="shared" si="3"/>
        <v>0.6428221164250163</v>
      </c>
      <c r="I15" s="48">
        <f t="shared" si="2"/>
        <v>14.043269115415894</v>
      </c>
      <c r="J15" s="48"/>
      <c r="K15" s="48">
        <f>G15-B15</f>
        <v>162.5172160000002</v>
      </c>
      <c r="L15" s="49">
        <f>G15/B15-1</f>
        <v>0.028124732877952807</v>
      </c>
    </row>
    <row r="16" spans="1:12" ht="25.5" customHeight="1">
      <c r="A16" s="53" t="s">
        <v>14</v>
      </c>
      <c r="B16" s="54">
        <v>571.536427</v>
      </c>
      <c r="C16" s="54">
        <f t="shared" si="0"/>
        <v>0.06698739181903422</v>
      </c>
      <c r="D16" s="54">
        <f t="shared" si="1"/>
        <v>1.6381241988437636</v>
      </c>
      <c r="E16" s="54"/>
      <c r="F16" s="54"/>
      <c r="G16" s="54">
        <v>539.7379999999999</v>
      </c>
      <c r="H16" s="54">
        <f>G16/$G$10*100</f>
        <v>0.05840056264877732</v>
      </c>
      <c r="I16" s="54">
        <f t="shared" si="2"/>
        <v>1.2758347866585145</v>
      </c>
      <c r="J16" s="54"/>
      <c r="K16" s="54">
        <f>G16-B16</f>
        <v>-31.79842700000006</v>
      </c>
      <c r="L16" s="55">
        <f>G16/B16-1</f>
        <v>-0.05563674596719981</v>
      </c>
    </row>
    <row r="17" spans="1:12" ht="18" customHeight="1">
      <c r="A17" s="53" t="s">
        <v>15</v>
      </c>
      <c r="B17" s="54">
        <v>4877.791357</v>
      </c>
      <c r="C17" s="54">
        <f t="shared" si="0"/>
        <v>0.5717055036333801</v>
      </c>
      <c r="D17" s="54">
        <f t="shared" si="1"/>
        <v>13.980610301174485</v>
      </c>
      <c r="E17" s="54"/>
      <c r="F17" s="54"/>
      <c r="G17" s="54">
        <v>4878.148</v>
      </c>
      <c r="H17" s="54">
        <f t="shared" si="3"/>
        <v>0.5278238476520234</v>
      </c>
      <c r="I17" s="54">
        <f t="shared" si="2"/>
        <v>11.530985242596707</v>
      </c>
      <c r="J17" s="54"/>
      <c r="K17" s="54">
        <f>G17-B17</f>
        <v>0.3566430000000764</v>
      </c>
      <c r="L17" s="55">
        <f>G17/B17-1</f>
        <v>7.31156734468108E-05</v>
      </c>
    </row>
    <row r="18" spans="1:12" ht="36.75" customHeight="1">
      <c r="A18" s="56" t="s">
        <v>16</v>
      </c>
      <c r="B18" s="54">
        <v>329.117</v>
      </c>
      <c r="C18" s="54">
        <f t="shared" si="0"/>
        <v>0.0385744256915143</v>
      </c>
      <c r="D18" s="54">
        <f t="shared" si="1"/>
        <v>0.9433073667426326</v>
      </c>
      <c r="E18" s="54"/>
      <c r="F18" s="54"/>
      <c r="G18" s="54">
        <v>523.076</v>
      </c>
      <c r="H18" s="54">
        <f t="shared" si="3"/>
        <v>0.05659770612421554</v>
      </c>
      <c r="I18" s="54">
        <f t="shared" si="2"/>
        <v>1.236449086160673</v>
      </c>
      <c r="J18" s="54"/>
      <c r="K18" s="54">
        <f>G18-B18</f>
        <v>193.959</v>
      </c>
      <c r="L18" s="55">
        <f>G18/B18-1</f>
        <v>0.5893314535560301</v>
      </c>
    </row>
    <row r="19" spans="1:12" ht="24" customHeight="1">
      <c r="A19" s="52" t="s">
        <v>17</v>
      </c>
      <c r="B19" s="48">
        <v>770.795984</v>
      </c>
      <c r="C19" s="48">
        <f t="shared" si="0"/>
        <v>0.09034177027660571</v>
      </c>
      <c r="D19" s="48">
        <f t="shared" si="1"/>
        <v>2.209237231631415</v>
      </c>
      <c r="E19" s="48"/>
      <c r="F19" s="48"/>
      <c r="G19" s="48">
        <v>914.5930000000001</v>
      </c>
      <c r="H19" s="48">
        <f t="shared" si="3"/>
        <v>0.09896050638389958</v>
      </c>
      <c r="I19" s="48">
        <f t="shared" si="2"/>
        <v>2.1619184957041586</v>
      </c>
      <c r="J19" s="48"/>
      <c r="K19" s="48">
        <f>G19-B19</f>
        <v>143.7970160000001</v>
      </c>
      <c r="L19" s="49">
        <f>G19/B19-1</f>
        <v>0.18655651947454888</v>
      </c>
    </row>
    <row r="20" spans="1:12" ht="23.25" customHeight="1">
      <c r="A20" s="57" t="s">
        <v>18</v>
      </c>
      <c r="B20" s="47">
        <f>B21+B22+B23+B24</f>
        <v>13922.045643170002</v>
      </c>
      <c r="C20" s="48">
        <f t="shared" si="0"/>
        <v>1.6317446839158465</v>
      </c>
      <c r="D20" s="48">
        <f t="shared" si="1"/>
        <v>39.90303817587495</v>
      </c>
      <c r="E20" s="48"/>
      <c r="F20" s="48"/>
      <c r="G20" s="47">
        <f>G21+G22+G23+G24</f>
        <v>14407.350397</v>
      </c>
      <c r="H20" s="48">
        <f t="shared" si="3"/>
        <v>1.558899631789656</v>
      </c>
      <c r="I20" s="48">
        <f t="shared" si="2"/>
        <v>34.05615098449797</v>
      </c>
      <c r="J20" s="48"/>
      <c r="K20" s="48">
        <f>G20-B20</f>
        <v>485.30475382999794</v>
      </c>
      <c r="L20" s="49">
        <f>G20/B20-1</f>
        <v>0.0348587245199905</v>
      </c>
    </row>
    <row r="21" spans="1:12" ht="20.25" customHeight="1">
      <c r="A21" s="53" t="s">
        <v>19</v>
      </c>
      <c r="B21" s="40">
        <v>8781.82</v>
      </c>
      <c r="C21" s="54">
        <f t="shared" si="0"/>
        <v>1.0292803563056727</v>
      </c>
      <c r="D21" s="54">
        <f t="shared" si="1"/>
        <v>25.170244926296075</v>
      </c>
      <c r="E21" s="54"/>
      <c r="F21" s="54"/>
      <c r="G21" s="54">
        <v>9463.067</v>
      </c>
      <c r="H21" s="54">
        <f t="shared" si="3"/>
        <v>1.0239198225492316</v>
      </c>
      <c r="I21" s="54">
        <f t="shared" si="2"/>
        <v>22.36883463287786</v>
      </c>
      <c r="J21" s="54"/>
      <c r="K21" s="54">
        <f>G21-B21</f>
        <v>681.2469999999994</v>
      </c>
      <c r="L21" s="55">
        <f>G21/B21-1</f>
        <v>0.07757469408391415</v>
      </c>
    </row>
    <row r="22" spans="1:12" ht="18" customHeight="1">
      <c r="A22" s="53" t="s">
        <v>20</v>
      </c>
      <c r="B22" s="40">
        <v>3946.25121397</v>
      </c>
      <c r="C22" s="54">
        <f t="shared" si="0"/>
        <v>0.462523583447023</v>
      </c>
      <c r="D22" s="54">
        <f t="shared" si="1"/>
        <v>11.310651960108284</v>
      </c>
      <c r="E22" s="54"/>
      <c r="F22" s="54"/>
      <c r="G22" s="54">
        <v>3701.377</v>
      </c>
      <c r="H22" s="54">
        <f t="shared" si="3"/>
        <v>0.4004952391257304</v>
      </c>
      <c r="I22" s="54">
        <f t="shared" si="2"/>
        <v>8.749329369319435</v>
      </c>
      <c r="J22" s="54"/>
      <c r="K22" s="54">
        <f>G22-B22</f>
        <v>-244.87421397000026</v>
      </c>
      <c r="L22" s="55">
        <f>G22/B22-1</f>
        <v>-0.062052363291806856</v>
      </c>
    </row>
    <row r="23" spans="1:12" s="59" customFormat="1" ht="30" customHeight="1">
      <c r="A23" s="58" t="s">
        <v>21</v>
      </c>
      <c r="B23" s="40">
        <v>765.4299050000001</v>
      </c>
      <c r="C23" s="54">
        <f t="shared" si="0"/>
        <v>0.08971283462259728</v>
      </c>
      <c r="D23" s="54">
        <f t="shared" si="1"/>
        <v>2.1938571028285185</v>
      </c>
      <c r="E23" s="54"/>
      <c r="F23" s="54"/>
      <c r="G23" s="54">
        <v>716.028397</v>
      </c>
      <c r="H23" s="54">
        <f t="shared" si="3"/>
        <v>0.0774754811729063</v>
      </c>
      <c r="I23" s="54">
        <f t="shared" si="2"/>
        <v>1.6925507137313536</v>
      </c>
      <c r="J23" s="54"/>
      <c r="K23" s="54">
        <f>G23-B23</f>
        <v>-49.401508000000035</v>
      </c>
      <c r="L23" s="55">
        <f>G23/B23-1</f>
        <v>-0.06454086478369303</v>
      </c>
    </row>
    <row r="24" spans="1:12" ht="52.5" customHeight="1">
      <c r="A24" s="58" t="s">
        <v>22</v>
      </c>
      <c r="B24" s="40">
        <v>428.5445242</v>
      </c>
      <c r="C24" s="54">
        <f t="shared" si="0"/>
        <v>0.050227909540553214</v>
      </c>
      <c r="D24" s="54">
        <f t="shared" si="1"/>
        <v>1.2282841866420648</v>
      </c>
      <c r="E24" s="54"/>
      <c r="F24" s="54"/>
      <c r="G24" s="54">
        <v>526.878</v>
      </c>
      <c r="H24" s="54">
        <f t="shared" si="3"/>
        <v>0.057009088941787495</v>
      </c>
      <c r="I24" s="54">
        <f t="shared" si="2"/>
        <v>1.2454362685693152</v>
      </c>
      <c r="J24" s="54"/>
      <c r="K24" s="54">
        <f>G24-B24</f>
        <v>98.33347580000003</v>
      </c>
      <c r="L24" s="55">
        <f>G24/B24-1</f>
        <v>0.22945918159511525</v>
      </c>
    </row>
    <row r="25" spans="1:12" s="50" customFormat="1" ht="35.25" customHeight="1">
      <c r="A25" s="57" t="s">
        <v>23</v>
      </c>
      <c r="B25" s="60">
        <v>153.648568</v>
      </c>
      <c r="C25" s="48">
        <f t="shared" si="0"/>
        <v>0.01800850539146742</v>
      </c>
      <c r="D25" s="48">
        <f t="shared" si="1"/>
        <v>0.4403838941283991</v>
      </c>
      <c r="E25" s="48"/>
      <c r="F25" s="48"/>
      <c r="G25" s="48">
        <v>169.73</v>
      </c>
      <c r="H25" s="48">
        <f t="shared" si="3"/>
        <v>0.018365072495130922</v>
      </c>
      <c r="I25" s="48">
        <f t="shared" si="2"/>
        <v>0.40120843509174764</v>
      </c>
      <c r="J25" s="48"/>
      <c r="K25" s="48">
        <f>G25-B25</f>
        <v>16.081431999999978</v>
      </c>
      <c r="L25" s="49">
        <f>G25/B25-1</f>
        <v>0.1046637284637757</v>
      </c>
    </row>
    <row r="26" spans="1:12" s="50" customFormat="1" ht="17.25" customHeight="1">
      <c r="A26" s="61" t="s">
        <v>24</v>
      </c>
      <c r="B26" s="60">
        <v>219.58973300000002</v>
      </c>
      <c r="C26" s="48">
        <f t="shared" si="0"/>
        <v>0.025737193272386313</v>
      </c>
      <c r="D26" s="48">
        <f t="shared" si="1"/>
        <v>0.6293829027365581</v>
      </c>
      <c r="E26" s="48"/>
      <c r="F26" s="48"/>
      <c r="G26" s="48">
        <v>208.67700000000002</v>
      </c>
      <c r="H26" s="48">
        <f t="shared" si="3"/>
        <v>0.022579203635576715</v>
      </c>
      <c r="I26" s="48">
        <f t="shared" si="2"/>
        <v>0.4932715053887977</v>
      </c>
      <c r="J26" s="48"/>
      <c r="K26" s="48">
        <f>G26-B26</f>
        <v>-10.912733000000003</v>
      </c>
      <c r="L26" s="49">
        <f>G26/B26-1</f>
        <v>-0.049696007417614596</v>
      </c>
    </row>
    <row r="27" spans="1:12" s="50" customFormat="1" ht="18" customHeight="1">
      <c r="A27" s="62" t="s">
        <v>25</v>
      </c>
      <c r="B27" s="60">
        <v>10797.055865000002</v>
      </c>
      <c r="C27" s="48">
        <f t="shared" si="0"/>
        <v>1.265477715072668</v>
      </c>
      <c r="D27" s="48">
        <f t="shared" si="1"/>
        <v>30.946266332599805</v>
      </c>
      <c r="E27" s="48"/>
      <c r="F27" s="48"/>
      <c r="G27" s="48">
        <v>13853.339258</v>
      </c>
      <c r="H27" s="48">
        <f t="shared" si="3"/>
        <v>1.4989546914087861</v>
      </c>
      <c r="I27" s="48">
        <f t="shared" si="2"/>
        <v>32.74657729627793</v>
      </c>
      <c r="J27" s="48"/>
      <c r="K27" s="48">
        <f>G27-B27</f>
        <v>3056.283392999998</v>
      </c>
      <c r="L27" s="49">
        <f>G27/B27-1</f>
        <v>0.2830663683891199</v>
      </c>
    </row>
    <row r="28" spans="1:12" s="50" customFormat="1" ht="18" customHeight="1">
      <c r="A28" s="64" t="s">
        <v>26</v>
      </c>
      <c r="B28" s="60">
        <v>2743.291608281429</v>
      </c>
      <c r="C28" s="48">
        <f t="shared" si="0"/>
        <v>0.32152972436491195</v>
      </c>
      <c r="D28" s="48">
        <f t="shared" si="1"/>
        <v>7.862757570150179</v>
      </c>
      <c r="E28" s="48"/>
      <c r="F28" s="48"/>
      <c r="G28" s="48">
        <v>3394.22915364</v>
      </c>
      <c r="H28" s="48">
        <f t="shared" si="3"/>
        <v>0.36726132370049774</v>
      </c>
      <c r="I28" s="48">
        <f t="shared" si="2"/>
        <v>8.023292093764752</v>
      </c>
      <c r="J28" s="48"/>
      <c r="K28" s="48">
        <f>G28-B28</f>
        <v>650.9375453585708</v>
      </c>
      <c r="L28" s="49">
        <f>G28/B28-1</f>
        <v>0.2372833946611892</v>
      </c>
    </row>
    <row r="29" spans="1:12" s="50" customFormat="1" ht="18.7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76.919071</v>
      </c>
      <c r="C30" s="48">
        <f t="shared" si="0"/>
        <v>0.009015362283169246</v>
      </c>
      <c r="D30" s="48">
        <f t="shared" si="1"/>
        <v>0.2204636233233154</v>
      </c>
      <c r="E30" s="48"/>
      <c r="F30" s="48"/>
      <c r="G30" s="48">
        <v>81.823</v>
      </c>
      <c r="H30" s="48">
        <f t="shared" si="3"/>
        <v>0.00885338671283272</v>
      </c>
      <c r="I30" s="48">
        <f t="shared" si="2"/>
        <v>0.19341352609740214</v>
      </c>
      <c r="J30" s="48"/>
      <c r="K30" s="48">
        <f>G30-B30</f>
        <v>4.903928999999991</v>
      </c>
      <c r="L30" s="49">
        <f>G30/B30-1</f>
        <v>0.06375439713773967</v>
      </c>
    </row>
    <row r="31" spans="1:12" s="50" customFormat="1" ht="18" customHeight="1">
      <c r="A31" s="66" t="s">
        <v>28</v>
      </c>
      <c r="B31" s="60">
        <v>0</v>
      </c>
      <c r="C31" s="48">
        <f t="shared" si="0"/>
        <v>0</v>
      </c>
      <c r="D31" s="48">
        <f t="shared" si="1"/>
        <v>0</v>
      </c>
      <c r="E31" s="48"/>
      <c r="F31" s="48"/>
      <c r="G31" s="48">
        <v>0</v>
      </c>
      <c r="H31" s="48">
        <f t="shared" si="3"/>
        <v>0</v>
      </c>
      <c r="I31" s="48">
        <f t="shared" si="2"/>
        <v>0</v>
      </c>
      <c r="J31" s="48"/>
      <c r="K31" s="48">
        <f>G31-B31</f>
        <v>0</v>
      </c>
      <c r="L31" s="49"/>
    </row>
    <row r="32" spans="1:12" s="50" customFormat="1" ht="34.5" customHeight="1">
      <c r="A32" s="67" t="s">
        <v>29</v>
      </c>
      <c r="B32" s="60">
        <v>43.461756</v>
      </c>
      <c r="C32" s="48">
        <f t="shared" si="0"/>
        <v>0.005093970464135022</v>
      </c>
      <c r="D32" s="48">
        <f t="shared" si="1"/>
        <v>0.12456905783162467</v>
      </c>
      <c r="E32" s="48"/>
      <c r="F32" s="48"/>
      <c r="G32" s="48">
        <v>27.878</v>
      </c>
      <c r="H32" s="48">
        <f t="shared" si="3"/>
        <v>0.0030164466565678425</v>
      </c>
      <c r="I32" s="48">
        <f t="shared" si="2"/>
        <v>0.06589812498372558</v>
      </c>
      <c r="J32" s="48"/>
      <c r="K32" s="48">
        <f>G32-B32</f>
        <v>-15.583756000000001</v>
      </c>
      <c r="L32" s="49">
        <f>G32/B32-1</f>
        <v>-0.3585625026287479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6" t="s">
        <v>31</v>
      </c>
      <c r="B34" s="60">
        <v>252.992</v>
      </c>
      <c r="C34" s="68">
        <f t="shared" si="0"/>
        <v>0.029652133145804033</v>
      </c>
      <c r="D34" s="68">
        <f t="shared" si="1"/>
        <v>0.7251196909517044</v>
      </c>
      <c r="E34" s="68"/>
      <c r="F34" s="68"/>
      <c r="G34" s="68">
        <v>161.403</v>
      </c>
      <c r="H34" s="68">
        <f t="shared" si="3"/>
        <v>0.017464077039601816</v>
      </c>
      <c r="I34" s="68">
        <f t="shared" si="2"/>
        <v>0.38152504005840654</v>
      </c>
      <c r="J34" s="68"/>
      <c r="K34" s="68">
        <f>G34-B34</f>
        <v>-91.589</v>
      </c>
      <c r="L34" s="49">
        <f>G34/B34-1</f>
        <v>-0.3620233050847458</v>
      </c>
    </row>
    <row r="35" spans="1:12" ht="48" customHeight="1">
      <c r="A35" s="69" t="s">
        <v>32</v>
      </c>
      <c r="B35" s="60">
        <v>0</v>
      </c>
      <c r="C35" s="60">
        <f>B35/$B$10*100</f>
        <v>0</v>
      </c>
      <c r="D35" s="60">
        <f>B35/B$12*100</f>
        <v>0</v>
      </c>
      <c r="E35" s="47"/>
      <c r="F35" s="48"/>
      <c r="G35" s="60">
        <v>9.476</v>
      </c>
      <c r="H35" s="60">
        <f t="shared" si="3"/>
        <v>0.0010253191949794417</v>
      </c>
      <c r="I35" s="60">
        <f t="shared" si="2"/>
        <v>0.022399405708651395</v>
      </c>
      <c r="J35" s="60"/>
      <c r="K35" s="60">
        <f>G35-B35</f>
        <v>9.476</v>
      </c>
      <c r="L35" s="49"/>
    </row>
    <row r="36" spans="1:12" ht="48" customHeight="1">
      <c r="A36" s="69" t="s">
        <v>33</v>
      </c>
      <c r="B36" s="60">
        <v>131.443291</v>
      </c>
      <c r="C36" s="71">
        <f>B36/$B$10*100</f>
        <v>0.0154059178387248</v>
      </c>
      <c r="D36" s="71">
        <f>B36/B$12*100</f>
        <v>0.37673965401117404</v>
      </c>
      <c r="E36" s="60"/>
      <c r="F36" s="60"/>
      <c r="G36" s="60">
        <v>3135.2329999999993</v>
      </c>
      <c r="H36" s="60">
        <f t="shared" si="3"/>
        <v>0.33923750270504216</v>
      </c>
      <c r="I36" s="60">
        <f t="shared" si="2"/>
        <v>7.411075977010576</v>
      </c>
      <c r="J36" s="60"/>
      <c r="K36" s="60">
        <f>G36-B36</f>
        <v>3003.789708999999</v>
      </c>
      <c r="L36" s="49">
        <f>G36/B36-1</f>
        <v>22.85236230885302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34</v>
      </c>
      <c r="B38" s="73">
        <f>B39+B52+B53+B54+B55</f>
        <v>34492.59682897143</v>
      </c>
      <c r="C38" s="44">
        <f aca="true" t="shared" si="4" ref="C38:C56">B38/$B$10*100</f>
        <v>4.042732867905699</v>
      </c>
      <c r="D38" s="44">
        <f aca="true" t="shared" si="5" ref="D38:D54">B38/B$38*100</f>
        <v>100</v>
      </c>
      <c r="E38" s="44"/>
      <c r="F38" s="44"/>
      <c r="G38" s="73">
        <f>G39+G52+G53+G54+G55</f>
        <v>47787.996893790005</v>
      </c>
      <c r="H38" s="44">
        <f aca="true" t="shared" si="6" ref="H38:H54">G38/$G$10*100</f>
        <v>5.170741927482148</v>
      </c>
      <c r="I38" s="44">
        <f aca="true" t="shared" si="7" ref="I38:I54">G38/G$38*100</f>
        <v>100</v>
      </c>
      <c r="J38" s="44"/>
      <c r="K38" s="44">
        <f>G38-B38</f>
        <v>13295.400064818576</v>
      </c>
      <c r="L38" s="45">
        <f>G38/B38-1</f>
        <v>0.38545662800463165</v>
      </c>
    </row>
    <row r="39" spans="1:12" s="50" customFormat="1" ht="19.5" customHeight="1">
      <c r="A39" s="74" t="s">
        <v>35</v>
      </c>
      <c r="B39" s="63">
        <f>B40+B41+B42+B43+B44+B51</f>
        <v>34143.97457797143</v>
      </c>
      <c r="C39" s="48">
        <f t="shared" si="4"/>
        <v>4.001872313404997</v>
      </c>
      <c r="D39" s="48">
        <f t="shared" si="5"/>
        <v>98.98928383754748</v>
      </c>
      <c r="E39" s="48"/>
      <c r="F39" s="48"/>
      <c r="G39" s="63">
        <f>G40+G41+G42+G43+G44+G51</f>
        <v>44706.44220779</v>
      </c>
      <c r="H39" s="48">
        <f t="shared" si="6"/>
        <v>4.837312508958018</v>
      </c>
      <c r="I39" s="48">
        <f t="shared" si="7"/>
        <v>93.55161361366781</v>
      </c>
      <c r="J39" s="48"/>
      <c r="K39" s="48">
        <f>G39-B39</f>
        <v>10562.467629818573</v>
      </c>
      <c r="L39" s="49">
        <f>G39/B39-1</f>
        <v>0.30935085210124114</v>
      </c>
    </row>
    <row r="40" spans="1:12" ht="19.5" customHeight="1">
      <c r="A40" s="75" t="s">
        <v>36</v>
      </c>
      <c r="B40" s="68">
        <v>10589.15739</v>
      </c>
      <c r="C40" s="68">
        <f t="shared" si="4"/>
        <v>1.2411108052039381</v>
      </c>
      <c r="D40" s="68">
        <f t="shared" si="5"/>
        <v>30.699797531932504</v>
      </c>
      <c r="E40" s="68"/>
      <c r="F40" s="68"/>
      <c r="G40" s="76">
        <v>12580.135753</v>
      </c>
      <c r="H40" s="68">
        <f>G40/$G$10*100</f>
        <v>1.3611919230686</v>
      </c>
      <c r="I40" s="68">
        <f t="shared" si="7"/>
        <v>26.324886102591115</v>
      </c>
      <c r="J40" s="68"/>
      <c r="K40" s="68">
        <f>G40-B40</f>
        <v>1990.9783630000002</v>
      </c>
      <c r="L40" s="77">
        <f>G40/B40-1</f>
        <v>0.18802047128699817</v>
      </c>
    </row>
    <row r="41" spans="1:12" ht="17.25" customHeight="1">
      <c r="A41" s="75" t="s">
        <v>37</v>
      </c>
      <c r="B41" s="68">
        <v>4452.899194999998</v>
      </c>
      <c r="C41" s="68">
        <f t="shared" si="4"/>
        <v>0.5219056721753397</v>
      </c>
      <c r="D41" s="68">
        <f t="shared" si="5"/>
        <v>12.909724417327334</v>
      </c>
      <c r="E41" s="68"/>
      <c r="F41" s="68"/>
      <c r="G41" s="76">
        <v>5400.781837999999</v>
      </c>
      <c r="H41" s="68">
        <f t="shared" si="6"/>
        <v>0.584373711101493</v>
      </c>
      <c r="I41" s="68">
        <f t="shared" si="7"/>
        <v>11.30154471635078</v>
      </c>
      <c r="J41" s="68"/>
      <c r="K41" s="68">
        <f>G41-B41</f>
        <v>947.8826430000008</v>
      </c>
      <c r="L41" s="77">
        <f>G41/B41-1</f>
        <v>0.2128686506230244</v>
      </c>
    </row>
    <row r="42" spans="1:12" ht="19.5" customHeight="1">
      <c r="A42" s="75" t="s">
        <v>38</v>
      </c>
      <c r="B42" s="68">
        <v>1801.9896449714286</v>
      </c>
      <c r="C42" s="68">
        <f t="shared" si="4"/>
        <v>0.2112036620922912</v>
      </c>
      <c r="D42" s="68">
        <f t="shared" si="5"/>
        <v>5.224279441488384</v>
      </c>
      <c r="E42" s="68"/>
      <c r="F42" s="68"/>
      <c r="G42" s="76">
        <v>1974.92938379</v>
      </c>
      <c r="H42" s="68">
        <f t="shared" si="6"/>
        <v>0.21369069290088724</v>
      </c>
      <c r="I42" s="68">
        <f t="shared" si="7"/>
        <v>4.1326891942747235</v>
      </c>
      <c r="J42" s="68"/>
      <c r="K42" s="68">
        <f>G42-B42</f>
        <v>172.9397388185714</v>
      </c>
      <c r="L42" s="77">
        <f>G42/B42-1</f>
        <v>0.09597154972625455</v>
      </c>
    </row>
    <row r="43" spans="1:12" ht="19.5" customHeight="1">
      <c r="A43" s="75" t="s">
        <v>39</v>
      </c>
      <c r="B43" s="68">
        <v>802.531</v>
      </c>
      <c r="C43" s="68">
        <f t="shared" si="4"/>
        <v>0.09406129864041256</v>
      </c>
      <c r="D43" s="68">
        <f t="shared" si="5"/>
        <v>2.326676080607328</v>
      </c>
      <c r="E43" s="68"/>
      <c r="F43" s="68"/>
      <c r="G43" s="76">
        <v>1900.3570000000002</v>
      </c>
      <c r="H43" s="68">
        <f t="shared" si="6"/>
        <v>0.2056218351006276</v>
      </c>
      <c r="I43" s="68">
        <f t="shared" si="7"/>
        <v>3.9766408377057325</v>
      </c>
      <c r="J43" s="68"/>
      <c r="K43" s="68">
        <f>G43-B43</f>
        <v>1097.8260000000002</v>
      </c>
      <c r="L43" s="77">
        <f>G43/B43-1</f>
        <v>1.3679546335281758</v>
      </c>
    </row>
    <row r="44" spans="1:12" s="50" customFormat="1" ht="19.5" customHeight="1">
      <c r="A44" s="75" t="s">
        <v>40</v>
      </c>
      <c r="B44" s="76">
        <f>B45+B46+B47+B48+B50+B49</f>
        <v>16482.983068</v>
      </c>
      <c r="C44" s="68">
        <f t="shared" si="4"/>
        <v>1.9319014378809192</v>
      </c>
      <c r="D44" s="68">
        <f t="shared" si="5"/>
        <v>47.78701687706916</v>
      </c>
      <c r="E44" s="68"/>
      <c r="F44" s="68"/>
      <c r="G44" s="76">
        <f>G45+G46+G47+G48+G50+G49</f>
        <v>22828.285233000002</v>
      </c>
      <c r="H44" s="68">
        <f t="shared" si="6"/>
        <v>2.470058995130924</v>
      </c>
      <c r="I44" s="68">
        <f t="shared" si="7"/>
        <v>47.76991444888646</v>
      </c>
      <c r="J44" s="68"/>
      <c r="K44" s="68">
        <f>G44-B44</f>
        <v>6345.302165000001</v>
      </c>
      <c r="L44" s="77">
        <f>G44/B44-1</f>
        <v>0.3849607888828537</v>
      </c>
    </row>
    <row r="45" spans="1:12" ht="31.5" customHeight="1">
      <c r="A45" s="78" t="s">
        <v>41</v>
      </c>
      <c r="B45" s="54">
        <v>142.32762000000093</v>
      </c>
      <c r="C45" s="54">
        <f t="shared" si="4"/>
        <v>0.016681624472573948</v>
      </c>
      <c r="D45" s="54">
        <f>B45/B$38*100</f>
        <v>0.41263237066701636</v>
      </c>
      <c r="E45" s="54"/>
      <c r="F45" s="54"/>
      <c r="G45" s="79">
        <v>309.5927899999997</v>
      </c>
      <c r="H45" s="54">
        <f t="shared" si="6"/>
        <v>0.03349846245401425</v>
      </c>
      <c r="I45" s="54">
        <f t="shared" si="7"/>
        <v>0.6478463424363178</v>
      </c>
      <c r="J45" s="54"/>
      <c r="K45" s="54">
        <f>G45-B45</f>
        <v>167.26516999999876</v>
      </c>
      <c r="L45" s="55">
        <f>G45/B45-1</f>
        <v>1.1752123024329197</v>
      </c>
    </row>
    <row r="46" spans="1:12" ht="15.75" customHeight="1">
      <c r="A46" s="80" t="s">
        <v>42</v>
      </c>
      <c r="B46" s="54">
        <v>1342.525612</v>
      </c>
      <c r="C46" s="81">
        <f t="shared" si="4"/>
        <v>0.15735180637599624</v>
      </c>
      <c r="D46" s="81">
        <f t="shared" si="5"/>
        <v>3.892213794910246</v>
      </c>
      <c r="E46" s="81"/>
      <c r="F46" s="81"/>
      <c r="G46" s="82">
        <v>2099.24662</v>
      </c>
      <c r="H46" s="81">
        <f t="shared" si="6"/>
        <v>0.2271420276996321</v>
      </c>
      <c r="I46" s="81">
        <f t="shared" si="7"/>
        <v>4.392832419123209</v>
      </c>
      <c r="J46" s="81"/>
      <c r="K46" s="81">
        <f>G46-B46</f>
        <v>756.721008</v>
      </c>
      <c r="L46" s="83">
        <f>G46/B46-1</f>
        <v>0.5636548019912189</v>
      </c>
    </row>
    <row r="47" spans="1:12" ht="33" customHeight="1">
      <c r="A47" s="78" t="s">
        <v>43</v>
      </c>
      <c r="B47" s="54">
        <v>94.94005800000002</v>
      </c>
      <c r="C47" s="54">
        <f t="shared" si="4"/>
        <v>0.01112752672292546</v>
      </c>
      <c r="D47" s="54">
        <f t="shared" si="5"/>
        <v>0.2752476378358873</v>
      </c>
      <c r="E47" s="48"/>
      <c r="F47" s="48"/>
      <c r="G47" s="79">
        <v>50.840979999999995</v>
      </c>
      <c r="H47" s="54">
        <f t="shared" si="6"/>
        <v>0.005501079852845704</v>
      </c>
      <c r="I47" s="54">
        <f t="shared" si="7"/>
        <v>0.10638859819338173</v>
      </c>
      <c r="J47" s="54"/>
      <c r="K47" s="54">
        <f>G47-B47</f>
        <v>-44.09907800000003</v>
      </c>
      <c r="L47" s="55">
        <f>G47/B47-1</f>
        <v>-0.46449390203658836</v>
      </c>
    </row>
    <row r="48" spans="1:12" ht="17.25" customHeight="1">
      <c r="A48" s="80" t="s">
        <v>44</v>
      </c>
      <c r="B48" s="54">
        <v>14398.079029</v>
      </c>
      <c r="C48" s="81">
        <f>B48/$B$10*100</f>
        <v>1.6875385641115799</v>
      </c>
      <c r="D48" s="81">
        <f t="shared" si="5"/>
        <v>41.742519707610406</v>
      </c>
      <c r="E48" s="81"/>
      <c r="F48" s="81"/>
      <c r="G48" s="82">
        <v>16210.198468</v>
      </c>
      <c r="H48" s="81">
        <f t="shared" si="6"/>
        <v>1.7539708361826445</v>
      </c>
      <c r="I48" s="81">
        <f t="shared" si="7"/>
        <v>33.92106704959315</v>
      </c>
      <c r="J48" s="81"/>
      <c r="K48" s="81">
        <f>G48-B48</f>
        <v>1812.119439</v>
      </c>
      <c r="L48" s="83">
        <f>G48/B48-1</f>
        <v>0.12585841731734537</v>
      </c>
    </row>
    <row r="49" spans="1:12" ht="48" customHeight="1">
      <c r="A49" s="84" t="s">
        <v>45</v>
      </c>
      <c r="B49" s="82">
        <v>206.098551</v>
      </c>
      <c r="C49" s="81">
        <f>B49/$B$10*100</f>
        <v>0.024155948312236285</v>
      </c>
      <c r="D49" s="81">
        <f>B49/B$38*100</f>
        <v>0.5975153219745151</v>
      </c>
      <c r="E49" s="81"/>
      <c r="F49" s="81"/>
      <c r="G49" s="82">
        <v>3242.5233749999998</v>
      </c>
      <c r="H49" s="81">
        <f>G49/$G$10*100</f>
        <v>0.3508465023804371</v>
      </c>
      <c r="I49" s="81">
        <f t="shared" si="7"/>
        <v>6.785225549852168</v>
      </c>
      <c r="J49" s="81"/>
      <c r="K49" s="81">
        <f>G49-B49</f>
        <v>3036.4248239999997</v>
      </c>
      <c r="L49" s="83">
        <f>G49/B49-1</f>
        <v>14.732878078313126</v>
      </c>
    </row>
    <row r="50" spans="1:12" ht="19.5" customHeight="1">
      <c r="A50" s="85" t="s">
        <v>46</v>
      </c>
      <c r="B50" s="54">
        <v>299.012198</v>
      </c>
      <c r="C50" s="54">
        <f t="shared" si="4"/>
        <v>0.03504596788560713</v>
      </c>
      <c r="D50" s="54">
        <f t="shared" si="5"/>
        <v>0.866888044071098</v>
      </c>
      <c r="E50" s="54"/>
      <c r="F50" s="54"/>
      <c r="G50" s="79">
        <v>915.883</v>
      </c>
      <c r="H50" s="54">
        <f t="shared" si="6"/>
        <v>0.09910008656135036</v>
      </c>
      <c r="I50" s="54">
        <f t="shared" si="7"/>
        <v>1.9165544896882214</v>
      </c>
      <c r="J50" s="54"/>
      <c r="K50" s="54">
        <f>G50-B50</f>
        <v>616.870802</v>
      </c>
      <c r="L50" s="55">
        <f>G50/B50-1</f>
        <v>2.0630288868683544</v>
      </c>
    </row>
    <row r="51" spans="1:12" ht="31.5" customHeight="1">
      <c r="A51" s="86" t="s">
        <v>47</v>
      </c>
      <c r="B51" s="87">
        <v>14.41428</v>
      </c>
      <c r="C51" s="87">
        <f>B51/$B$10*100</f>
        <v>0.00168943741209564</v>
      </c>
      <c r="D51" s="68">
        <f t="shared" si="5"/>
        <v>0.041789489122758615</v>
      </c>
      <c r="E51" s="68"/>
      <c r="F51" s="68"/>
      <c r="G51" s="76">
        <v>21.953</v>
      </c>
      <c r="H51" s="68">
        <f t="shared" si="6"/>
        <v>0.0023753516554858257</v>
      </c>
      <c r="I51" s="68">
        <f t="shared" si="7"/>
        <v>0.0459383138590033</v>
      </c>
      <c r="J51" s="68"/>
      <c r="K51" s="68">
        <f>G51-B51</f>
        <v>7.53872</v>
      </c>
      <c r="L51" s="88">
        <f>G51/B51-1</f>
        <v>0.5230035770083556</v>
      </c>
    </row>
    <row r="52" spans="1:12" s="50" customFormat="1" ht="19.5" customHeight="1">
      <c r="A52" s="74" t="s">
        <v>48</v>
      </c>
      <c r="B52" s="89">
        <v>615.6923929999998</v>
      </c>
      <c r="C52" s="68">
        <f t="shared" si="4"/>
        <v>0.07216272773089544</v>
      </c>
      <c r="D52" s="68">
        <f t="shared" si="5"/>
        <v>1.7849986652291143</v>
      </c>
      <c r="E52" s="68"/>
      <c r="F52" s="68"/>
      <c r="G52" s="76">
        <v>3333.0975399999998</v>
      </c>
      <c r="H52" s="68">
        <f t="shared" si="6"/>
        <v>0.3606467799177667</v>
      </c>
      <c r="I52" s="68">
        <f t="shared" si="7"/>
        <v>6.9747588445857875</v>
      </c>
      <c r="J52" s="68"/>
      <c r="K52" s="68">
        <f>G52-B52</f>
        <v>2717.405147</v>
      </c>
      <c r="L52" s="77">
        <f>G52/B52-1</f>
        <v>4.413575964061002</v>
      </c>
    </row>
    <row r="53" spans="1:12" ht="19.5" customHeight="1">
      <c r="A53" s="74" t="s">
        <v>30</v>
      </c>
      <c r="B53" s="89">
        <v>0</v>
      </c>
      <c r="C53" s="68">
        <f t="shared" si="4"/>
        <v>0</v>
      </c>
      <c r="D53" s="68">
        <f t="shared" si="5"/>
        <v>0</v>
      </c>
      <c r="E53" s="68"/>
      <c r="F53" s="68"/>
      <c r="G53" s="76">
        <v>0</v>
      </c>
      <c r="H53" s="68">
        <f t="shared" si="6"/>
        <v>0</v>
      </c>
      <c r="I53" s="68">
        <f t="shared" si="7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49</v>
      </c>
      <c r="B54" s="87">
        <v>-267.0701419999999</v>
      </c>
      <c r="C54" s="68">
        <f t="shared" si="4"/>
        <v>-0.03130217323019221</v>
      </c>
      <c r="D54" s="68">
        <f t="shared" si="5"/>
        <v>-0.7742825027765935</v>
      </c>
      <c r="E54" s="68"/>
      <c r="F54" s="68"/>
      <c r="G54" s="76">
        <v>-251.542854</v>
      </c>
      <c r="H54" s="68">
        <f t="shared" si="6"/>
        <v>-0.02721736139363774</v>
      </c>
      <c r="I54" s="68">
        <f t="shared" si="7"/>
        <v>-0.5263724582536075</v>
      </c>
      <c r="J54" s="68"/>
      <c r="K54" s="68">
        <f>G54-B54</f>
        <v>15.527287999999913</v>
      </c>
      <c r="L54" s="77">
        <f>G54/B54-1</f>
        <v>-0.05813936325386726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5" customFormat="1" ht="21" customHeight="1" thickBot="1">
      <c r="A56" s="93" t="s">
        <v>50</v>
      </c>
      <c r="B56" s="94">
        <f>B12-B38</f>
        <v>397.09147448000294</v>
      </c>
      <c r="C56" s="95">
        <f t="shared" si="4"/>
        <v>0.04654142926394784</v>
      </c>
      <c r="D56" s="94">
        <v>0</v>
      </c>
      <c r="E56" s="94"/>
      <c r="F56" s="96"/>
      <c r="G56" s="94">
        <f>G12-G38</f>
        <v>-5483.303085150008</v>
      </c>
      <c r="H56" s="95">
        <f>G56/$G$10*100</f>
        <v>-0.5933026493345605</v>
      </c>
      <c r="I56" s="97">
        <v>0</v>
      </c>
      <c r="J56" s="96"/>
      <c r="K56" s="94">
        <f>G56-B56</f>
        <v>-5880.394559630011</v>
      </c>
      <c r="L56" s="98"/>
    </row>
    <row r="57" spans="7:11" ht="19.5" customHeight="1">
      <c r="G57" s="99"/>
      <c r="H57" s="99"/>
      <c r="I57" s="99"/>
      <c r="J57" s="99"/>
      <c r="K57" s="99"/>
    </row>
    <row r="58" spans="7:11" ht="19.5" customHeight="1">
      <c r="G58" s="99"/>
      <c r="H58" s="99"/>
      <c r="I58" s="99"/>
      <c r="J58" s="99"/>
      <c r="K58" s="99"/>
    </row>
    <row r="59" spans="7:11" ht="19.5" customHeight="1">
      <c r="G59" s="99"/>
      <c r="H59" s="99"/>
      <c r="I59" s="99"/>
      <c r="J59" s="99"/>
      <c r="K59" s="99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2018-03-23T08:48:37Z</dcterms:created>
  <dcterms:modified xsi:type="dcterms:W3CDTF">2018-03-23T09:02:46Z</dcterms:modified>
  <cp:category/>
  <cp:version/>
  <cp:contentType/>
  <cp:contentStatus/>
</cp:coreProperties>
</file>