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585" activeTab="0"/>
  </bookViews>
  <sheets>
    <sheet name="Sheet1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<sst xmlns="http://schemas.openxmlformats.org/spreadsheetml/2006/main" count="858" uniqueCount="277">
  <si>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</si>
  <si>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</si>
  <si>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</si>
  <si>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</si>
  <si>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</si>
  <si>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</si>
  <si>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</si>
  <si>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</si>
  <si>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</si>
  <si>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</si>
  <si>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</si>
  <si>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</si>
  <si>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</si>
  <si>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</si>
  <si>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</si>
  <si>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</si>
  <si>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</si>
  <si>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</si>
  <si>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</si>
  <si>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</si>
  <si>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</si>
  <si>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</si>
  <si>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</si>
  <si>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</si>
  <si>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</si>
  <si>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</si>
  <si>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</si>
  <si>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</si>
  <si>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</si>
  <si>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</si>
  <si>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</si>
  <si>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</si>
  <si>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</si>
  <si>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</si>
  <si>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</si>
  <si>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</si>
  <si>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</si>
  <si>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</si>
  <si>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</si>
  <si>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</si>
  <si>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</si>
  <si>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</si>
  <si>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</si>
  <si>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</si>
  <si>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</si>
  <si>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</si>
  <si>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</si>
  <si>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</si>
  <si>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</si>
  <si>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</si>
  <si>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</si>
  <si>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</si>
  <si>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</si>
  <si>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</si>
  <si>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</si>
  <si>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</si>
  <si>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</si>
  <si>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</si>
  <si>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</si>
  <si>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</si>
  <si>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 xml:space="preserve">    *2</t>
  </si>
  <si>
    <t xml:space="preserve">    *4</t>
  </si>
  <si>
    <t xml:space="preserve">    *6</t>
  </si>
  <si>
    <t xml:space="preserve">   -</t>
  </si>
  <si>
    <t xml:space="preserve">    -</t>
  </si>
  <si>
    <t>-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</si>
  <si>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</si>
  <si>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</si>
  <si>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</si>
  <si>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     C. ALTE UNITĂŢI</t>
  </si>
  <si>
    <t xml:space="preserve"> paturi</t>
  </si>
  <si>
    <t xml:space="preserve"> PATURI DE ÎNSOŢITORI PENTRU COPII (total)</t>
  </si>
  <si>
    <t>08</t>
  </si>
  <si>
    <t>judeţul B R A Ş O V</t>
  </si>
  <si>
    <t xml:space="preserve">    din care:</t>
  </si>
  <si>
    <t>*7</t>
  </si>
  <si>
    <t>U.Spit.psihiatrie şi neurologie Braşov</t>
  </si>
  <si>
    <t>R.Secţ.ext.psihiatrie cronici Vulcan</t>
  </si>
  <si>
    <t>U.Secţ.ext.psihiatrie cronici Zărneşti</t>
  </si>
  <si>
    <t>*3</t>
  </si>
  <si>
    <t>Ambulatoriul de specialitate pentru sportivi Braşov</t>
  </si>
  <si>
    <t>NEURO-</t>
  </si>
  <si>
    <t>PSIHO-</t>
  </si>
  <si>
    <t>MOTO-</t>
  </si>
  <si>
    <t>RIE</t>
  </si>
  <si>
    <t xml:space="preserve"> A.POLICLINICI,CENTRE DE DIAGNOSTIC ŞI TRATAMENT,</t>
  </si>
  <si>
    <t xml:space="preserve">  CENTRE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</si>
  <si>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</si>
  <si>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</si>
  <si>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</si>
  <si>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</si>
  <si>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</si>
  <si>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</si>
  <si>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</si>
  <si>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</si>
  <si>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</si>
  <si>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</si>
  <si>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</si>
  <si>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</si>
  <si>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</si>
  <si>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</si>
  <si>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</si>
  <si>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</si>
  <si>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</si>
  <si>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</si>
  <si>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</si>
  <si>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 xml:space="preserve"> *1</t>
  </si>
  <si>
    <t xml:space="preserve"> *5</t>
  </si>
  <si>
    <t>*15</t>
  </si>
  <si>
    <t>*9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</si>
  <si>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</si>
  <si>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</si>
  <si>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</si>
  <si>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</si>
  <si>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</si>
  <si>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</si>
  <si>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</si>
  <si>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</si>
  <si>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</si>
  <si>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</si>
  <si>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</si>
  <si>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</si>
  <si>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</si>
  <si>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</si>
  <si>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</si>
  <si>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</si>
  <si>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</si>
  <si>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</si>
  <si>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</si>
  <si>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</si>
  <si>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</si>
  <si>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</si>
  <si>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</si>
  <si>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</si>
  <si>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</si>
  <si>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</si>
  <si>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</si>
  <si>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</si>
  <si>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</si>
  <si>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</si>
  <si>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</si>
  <si>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</si>
  <si>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</si>
  <si>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</si>
  <si>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</si>
  <si>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</si>
  <si>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</si>
  <si>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</si>
  <si>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</si>
  <si>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</si>
  <si>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</si>
  <si>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</si>
  <si>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</si>
  <si>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</si>
  <si>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</si>
  <si>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</si>
  <si>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</si>
  <si>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</si>
  <si>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</si>
  <si>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</si>
  <si>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bb29</t>
  </si>
  <si>
    <t>bb30</t>
  </si>
  <si>
    <t>bb31</t>
  </si>
  <si>
    <t>bb32</t>
  </si>
  <si>
    <t>bb33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</si>
  <si>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</si>
  <si>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</si>
  <si>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</si>
  <si>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</si>
  <si>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</si>
  <si>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</si>
  <si>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</si>
  <si>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</si>
  <si>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</si>
  <si>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</si>
  <si>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</si>
  <si>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bb47</t>
  </si>
  <si>
    <t>bb48</t>
  </si>
  <si>
    <t>bb49</t>
  </si>
  <si>
    <t>bb50</t>
  </si>
  <si>
    <t>bb51</t>
  </si>
  <si>
    <t>bb52</t>
  </si>
  <si>
    <t xml:space="preserve"> - Sanatoriul de nevroze Predeal (MS) .…………………………………………</t>
  </si>
  <si>
    <t>ENDOCRINOLOGIE</t>
  </si>
  <si>
    <t>*  9 din care:10 paturi TI- coronarieni</t>
  </si>
  <si>
    <t>TOTAL JUDEŢ din care: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</si>
  <si>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</si>
  <si>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</si>
  <si>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</si>
  <si>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</si>
  <si>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</si>
  <si>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*  5 din care:20 paturi gineco-oncologie</t>
  </si>
  <si>
    <t>*8</t>
  </si>
  <si>
    <t>U.SPIT. CLINIC DE COPII BRAŞOV (A.L.)</t>
  </si>
  <si>
    <t>U.SPIT.DE PSIHIATRIE ŞI NEUROLOGIE  BRAŞOV (A.L.)</t>
  </si>
  <si>
    <t>U.SPIT.DE BOLI INFECŢIOASE BRAŞOV (A.L.)</t>
  </si>
  <si>
    <t>U.SPIT.MUNICIPAL CODLEA (A.L.)</t>
  </si>
  <si>
    <t>U.SPIT.ORĂŞENESC RUPEA (A.L.)</t>
  </si>
  <si>
    <t>U.SPIT.CLINIC JUD. DE URGENŢĂ BRAŞOV (A.L.)</t>
  </si>
  <si>
    <t>U.SPIT.DE PNEUMOFTIZIOLOGIE BRAŞOV (A.L.)</t>
  </si>
  <si>
    <t>*13</t>
  </si>
  <si>
    <t>*11</t>
  </si>
  <si>
    <t>U.SPIT.MILITAR DE URG."REGINA MARIA" BRASOV</t>
  </si>
  <si>
    <t xml:space="preserve">Ambulatorul integrat spit.clinic jud. de urgenţă Braşov </t>
  </si>
  <si>
    <t xml:space="preserve">U.SPIT.CLINIC OBSTETRICĂ-GINECOLOGIE </t>
  </si>
  <si>
    <t xml:space="preserve">Ambulatorul integrat  spit.clinic obstetrică-ginecologie  "Dr.Ioan Aurel Sbârcea"- Braşov </t>
  </si>
  <si>
    <t xml:space="preserve">Ambulatorul integrat spit. clinic de copii Braşov </t>
  </si>
  <si>
    <t xml:space="preserve">Ambulatorul integrat spit.de psihiatrie şi neurologie  Braşov </t>
  </si>
  <si>
    <t xml:space="preserve">Ambulatorul integrat spit.de pneumoftiziologie Braşov </t>
  </si>
  <si>
    <t xml:space="preserve">Ambulatorul integrat spit.municipal Codlea </t>
  </si>
  <si>
    <t xml:space="preserve">Ambulatorul integrat spit.municipal "Dr.A.Tulbure" Făgăraş </t>
  </si>
  <si>
    <t>U.SPIT.ORAŞENESC "DR.CAIUS TIBERIU</t>
  </si>
  <si>
    <t xml:space="preserve">Ambulatorul integrat spit.oraşenesc "Dr.Caius Tiberiu Spârchez"  Zărneşti </t>
  </si>
  <si>
    <t xml:space="preserve">Ambulatorul integrat spit.orăşenesc Rupea </t>
  </si>
  <si>
    <t>Spit. clinic de copii Braşov …………………………………</t>
  </si>
  <si>
    <t>Spit.municipal Codlea ………………………………………</t>
  </si>
  <si>
    <t>*  7 din care:10 paturi TA</t>
  </si>
  <si>
    <t>bb27</t>
  </si>
  <si>
    <t>bb28</t>
  </si>
  <si>
    <t>bb34</t>
  </si>
  <si>
    <t>bb46</t>
  </si>
  <si>
    <t>t</t>
  </si>
  <si>
    <t>u</t>
  </si>
  <si>
    <t>r</t>
  </si>
  <si>
    <t>cs</t>
  </si>
  <si>
    <t>*  3 din care:38 paturi boli infecţioase copii şi</t>
  </si>
  <si>
    <t>*12</t>
  </si>
  <si>
    <t>ORTOPEDIE ŞI TRAUMATOLOGIE</t>
  </si>
  <si>
    <t>PNEUMOLOGIE TBC</t>
  </si>
  <si>
    <t xml:space="preserve">    *16</t>
  </si>
  <si>
    <t>*  8 din care:10 paturi pneumologie copii</t>
  </si>
  <si>
    <t>*  4 din care:15 paturi TBC pentru copii</t>
  </si>
  <si>
    <t>BOLI           PROFESIONALE</t>
  </si>
  <si>
    <t>TOTAL             PSIHIATRIE</t>
  </si>
  <si>
    <t>NEUROCHIRURGIE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</si>
  <si>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</si>
  <si>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</si>
  <si>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</si>
  <si>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</si>
  <si>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</si>
  <si>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</si>
  <si>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</si>
  <si>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PEDIATRIE            CRONICI</t>
  </si>
  <si>
    <t>MEDICINĂ         GENERALĂ</t>
  </si>
  <si>
    <t>ANESTEZIE             TERAPIE              INTENSIVĂ</t>
  </si>
  <si>
    <t>PSIHIATRIE       ACUŢI</t>
  </si>
  <si>
    <t>TOTAL JUDEȚ</t>
  </si>
  <si>
    <t>*16               20 paturi ingrijiri paliative</t>
  </si>
  <si>
    <t>*10 din care:10 paturi chirurgie vasculară</t>
  </si>
  <si>
    <t>*10</t>
  </si>
  <si>
    <t>*12 din care:10 paturi TI</t>
  </si>
  <si>
    <t>*14</t>
  </si>
  <si>
    <t>*14 din care:  5 paturi TI coronarieni</t>
  </si>
  <si>
    <t>U.SPIT.CF BRAŞOV (M.S.)</t>
  </si>
  <si>
    <t xml:space="preserve">                    "Dr.IOAN AUREL SBÂRCEA"- BRAŞOV (A.L.)</t>
  </si>
  <si>
    <t>*  1 din care:12 paturi nefrologie</t>
  </si>
  <si>
    <t xml:space="preserve">                      5 paturi alergologie imunologie</t>
  </si>
  <si>
    <t>imuno</t>
  </si>
  <si>
    <t>nefro</t>
  </si>
  <si>
    <t xml:space="preserve">                     10 paturi cardio. interventionala</t>
  </si>
  <si>
    <t>*13 din care:  5 paturi ATI ORL şi oftalmologie</t>
  </si>
  <si>
    <t>*15 din care:  8 paturi pneumologie</t>
  </si>
  <si>
    <t>*  6 din care:10 paturi TA</t>
  </si>
  <si>
    <t xml:space="preserve">                       5 paturi ATI urologie</t>
  </si>
  <si>
    <t>*11               10 paturi onco. hemato. copii</t>
  </si>
  <si>
    <t xml:space="preserve">                       6 paturi TA</t>
  </si>
  <si>
    <t xml:space="preserve">                     10 paturi materno-fetală</t>
  </si>
  <si>
    <t xml:space="preserve">                     10 paturi obstetrică patologică</t>
  </si>
  <si>
    <t xml:space="preserve">                     10 paturi tratamentul infertilităţii</t>
  </si>
  <si>
    <t xml:space="preserve">                     15 paturi neonatologie patologică</t>
  </si>
  <si>
    <t xml:space="preserve">                       3 paturi medicina respiratorie pediatrica</t>
  </si>
  <si>
    <t xml:space="preserve">                       3 paturi alergologie-imunologie</t>
  </si>
  <si>
    <t xml:space="preserve">                     10 paturi HIV/SIDA- adulţi</t>
  </si>
  <si>
    <t>*  2               20 paturi ATI - obstetrică ginecologie</t>
  </si>
  <si>
    <t>populaţia la 1 ianuarie 2016</t>
  </si>
  <si>
    <t xml:space="preserve">                                     SPÂRCHEZ"  ZĂRNEŞTI (A.L.)</t>
  </si>
  <si>
    <t>U.SPIT.MUN. "Dr.A.TULBURE" FĂGĂRAŞ (A.L.)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</si>
</sst>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0_)"/>
    <numFmt numFmtId="183" formatCode="0.00_)"/>
    <numFmt numFmtId="184" formatCode="0.0"/>
    <numFmt numFmtId="185" formatCode="0.000_)"/>
    <numFmt numFmtId="186" formatCode="0.0000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 quotePrefix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7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/>
    </xf>
    <xf numFmtId="37" fontId="5" fillId="0" borderId="15" xfId="0" applyNumberFormat="1" applyFont="1" applyFill="1" applyBorder="1" applyAlignment="1" applyProtection="1" quotePrefix="1">
      <alignment horizontal="left"/>
      <protection/>
    </xf>
    <xf numFmtId="1" fontId="5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 applyProtection="1">
      <alignment horizontal="right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183" fontId="5" fillId="0" borderId="16" xfId="0" applyNumberFormat="1" applyFont="1" applyFill="1" applyBorder="1" applyAlignment="1">
      <alignment/>
    </xf>
    <xf numFmtId="183" fontId="5" fillId="0" borderId="10" xfId="0" applyNumberFormat="1" applyFont="1" applyFill="1" applyBorder="1" applyAlignment="1" applyProtection="1">
      <alignment horizontal="left"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18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1" fontId="5" fillId="0" borderId="15" xfId="0" applyNumberFormat="1" applyFont="1" applyFill="1" applyBorder="1" applyAlignment="1" applyProtection="1" quotePrefix="1">
      <alignment horizontal="lef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83" fontId="5" fillId="0" borderId="17" xfId="0" applyNumberFormat="1" applyFont="1" applyFill="1" applyBorder="1" applyAlignment="1">
      <alignment/>
    </xf>
    <xf numFmtId="2" fontId="5" fillId="0" borderId="10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182" fontId="5" fillId="0" borderId="16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 quotePrefix="1">
      <alignment horizontal="left"/>
      <protection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182" fontId="5" fillId="0" borderId="17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 quotePrefix="1">
      <alignment horizontal="left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37" fontId="5" fillId="0" borderId="10" xfId="0" applyNumberFormat="1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182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 quotePrefix="1">
      <alignment horizontal="left"/>
      <protection/>
    </xf>
    <xf numFmtId="0" fontId="5" fillId="0" borderId="0" xfId="0" applyFont="1" applyFill="1" applyAlignment="1" quotePrefix="1">
      <alignment horizontal="left"/>
    </xf>
    <xf numFmtId="1" fontId="5" fillId="0" borderId="1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 quotePrefix="1">
      <alignment horizontal="left"/>
      <protection/>
    </xf>
    <xf numFmtId="182" fontId="5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/>
      <protection/>
    </xf>
    <xf numFmtId="182" fontId="5" fillId="0" borderId="0" xfId="0" applyNumberFormat="1" applyFont="1" applyFill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8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0" xfId="0" applyNumberFormat="1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3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7" fontId="5" fillId="0" borderId="18" xfId="0" applyNumberFormat="1" applyFont="1" applyFill="1" applyBorder="1" applyAlignment="1" applyProtection="1">
      <alignment horizontal="center" vertical="center"/>
      <protection/>
    </xf>
    <xf numFmtId="37" fontId="5" fillId="0" borderId="19" xfId="0" applyNumberFormat="1" applyFont="1" applyFill="1" applyBorder="1" applyAlignment="1" applyProtection="1">
      <alignment horizontal="center" vertical="center"/>
      <protection/>
    </xf>
    <xf numFmtId="37" fontId="5" fillId="0" borderId="20" xfId="0" applyNumberFormat="1" applyFont="1" applyFill="1" applyBorder="1" applyAlignment="1" applyProtection="1">
      <alignment horizontal="center" vertical="center"/>
      <protection/>
    </xf>
    <xf numFmtId="3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Border="1" applyAlignment="1">
      <alignment horizontal="center" vertical="center" textRotation="90" wrapText="1"/>
    </xf>
    <xf numFmtId="37" fontId="5" fillId="0" borderId="0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Fill="1" applyBorder="1" applyAlignment="1">
      <alignment horizontal="center" textRotation="90"/>
    </xf>
    <xf numFmtId="49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9" xfId="0" applyNumberFormat="1" applyFont="1" applyFill="1" applyBorder="1" applyAlignment="1">
      <alignment horizontal="center" vertical="center" textRotation="90" wrapText="1"/>
    </xf>
    <xf numFmtId="49" fontId="5" fillId="0" borderId="20" xfId="0" applyNumberFormat="1" applyFont="1" applyFill="1" applyBorder="1" applyAlignment="1">
      <alignment horizontal="center" vertical="center" textRotation="90" wrapText="1"/>
    </xf>
    <xf numFmtId="49" fontId="5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1" xfId="0" applyNumberFormat="1" applyFont="1" applyFill="1" applyBorder="1" applyAlignment="1">
      <alignment horizontal="center" textRotation="90" wrapText="1"/>
    </xf>
    <xf numFmtId="49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Border="1" applyAlignment="1">
      <alignment horizontal="center"/>
    </xf>
    <xf numFmtId="37" fontId="5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16</xdr:row>
      <xdr:rowOff>104775</xdr:rowOff>
    </xdr:from>
    <xdr:to>
      <xdr:col>5</xdr:col>
      <xdr:colOff>390525</xdr:colOff>
      <xdr:row>16</xdr:row>
      <xdr:rowOff>104775</xdr:rowOff>
    </xdr:to>
    <xdr:sp>
      <xdr:nvSpPr>
        <xdr:cNvPr id="1" name="Line 3"/>
        <xdr:cNvSpPr>
          <a:spLocks/>
        </xdr:cNvSpPr>
      </xdr:nvSpPr>
      <xdr:spPr>
        <a:xfrm>
          <a:off x="54387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16</xdr:row>
      <xdr:rowOff>104775</xdr:rowOff>
    </xdr:from>
    <xdr:to>
      <xdr:col>30</xdr:col>
      <xdr:colOff>361950</xdr:colOff>
      <xdr:row>16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58210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104775</xdr:rowOff>
    </xdr:from>
    <xdr:to>
      <xdr:col>5</xdr:col>
      <xdr:colOff>390525</xdr:colOff>
      <xdr:row>16</xdr:row>
      <xdr:rowOff>104775</xdr:rowOff>
    </xdr:to>
    <xdr:sp>
      <xdr:nvSpPr>
        <xdr:cNvPr id="3" name="Line 77"/>
        <xdr:cNvSpPr>
          <a:spLocks/>
        </xdr:cNvSpPr>
      </xdr:nvSpPr>
      <xdr:spPr>
        <a:xfrm>
          <a:off x="54387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97631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16</xdr:row>
      <xdr:rowOff>104775</xdr:rowOff>
    </xdr:from>
    <xdr:to>
      <xdr:col>40</xdr:col>
      <xdr:colOff>333375</xdr:colOff>
      <xdr:row>16</xdr:row>
      <xdr:rowOff>104775</xdr:rowOff>
    </xdr:to>
    <xdr:sp>
      <xdr:nvSpPr>
        <xdr:cNvPr id="5" name="Line 89"/>
        <xdr:cNvSpPr>
          <a:spLocks/>
        </xdr:cNvSpPr>
      </xdr:nvSpPr>
      <xdr:spPr>
        <a:xfrm>
          <a:off x="19564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390525</xdr:colOff>
      <xdr:row>16</xdr:row>
      <xdr:rowOff>104775</xdr:rowOff>
    </xdr:from>
    <xdr:to>
      <xdr:col>29</xdr:col>
      <xdr:colOff>390525</xdr:colOff>
      <xdr:row>16</xdr:row>
      <xdr:rowOff>104775</xdr:rowOff>
    </xdr:to>
    <xdr:sp>
      <xdr:nvSpPr>
        <xdr:cNvPr id="6" name="Line 91"/>
        <xdr:cNvSpPr>
          <a:spLocks/>
        </xdr:cNvSpPr>
      </xdr:nvSpPr>
      <xdr:spPr>
        <a:xfrm>
          <a:off x="154590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295275</xdr:colOff>
      <xdr:row>16</xdr:row>
      <xdr:rowOff>104775</xdr:rowOff>
    </xdr:from>
    <xdr:to>
      <xdr:col>47</xdr:col>
      <xdr:colOff>295275</xdr:colOff>
      <xdr:row>16</xdr:row>
      <xdr:rowOff>104775</xdr:rowOff>
    </xdr:to>
    <xdr:sp>
      <xdr:nvSpPr>
        <xdr:cNvPr id="7" name="Line 95"/>
        <xdr:cNvSpPr>
          <a:spLocks/>
        </xdr:cNvSpPr>
      </xdr:nvSpPr>
      <xdr:spPr>
        <a:xfrm>
          <a:off x="224313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8" name="Line 103"/>
        <xdr:cNvSpPr>
          <a:spLocks/>
        </xdr:cNvSpPr>
      </xdr:nvSpPr>
      <xdr:spPr>
        <a:xfrm>
          <a:off x="97631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16</xdr:row>
      <xdr:rowOff>104775</xdr:rowOff>
    </xdr:from>
    <xdr:to>
      <xdr:col>40</xdr:col>
      <xdr:colOff>333375</xdr:colOff>
      <xdr:row>16</xdr:row>
      <xdr:rowOff>104775</xdr:rowOff>
    </xdr:to>
    <xdr:sp>
      <xdr:nvSpPr>
        <xdr:cNvPr id="9" name="Line 105"/>
        <xdr:cNvSpPr>
          <a:spLocks/>
        </xdr:cNvSpPr>
      </xdr:nvSpPr>
      <xdr:spPr>
        <a:xfrm>
          <a:off x="19564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104775</xdr:rowOff>
    </xdr:from>
    <xdr:to>
      <xdr:col>5</xdr:col>
      <xdr:colOff>390525</xdr:colOff>
      <xdr:row>16</xdr:row>
      <xdr:rowOff>104775</xdr:rowOff>
    </xdr:to>
    <xdr:sp>
      <xdr:nvSpPr>
        <xdr:cNvPr id="10" name="Line 110"/>
        <xdr:cNvSpPr>
          <a:spLocks/>
        </xdr:cNvSpPr>
      </xdr:nvSpPr>
      <xdr:spPr>
        <a:xfrm>
          <a:off x="54387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16</xdr:row>
      <xdr:rowOff>104775</xdr:rowOff>
    </xdr:from>
    <xdr:to>
      <xdr:col>30</xdr:col>
      <xdr:colOff>361950</xdr:colOff>
      <xdr:row>16</xdr:row>
      <xdr:rowOff>104775</xdr:rowOff>
    </xdr:to>
    <xdr:sp>
      <xdr:nvSpPr>
        <xdr:cNvPr id="11" name="Line 111"/>
        <xdr:cNvSpPr>
          <a:spLocks/>
        </xdr:cNvSpPr>
      </xdr:nvSpPr>
      <xdr:spPr>
        <a:xfrm>
          <a:off x="158210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104775</xdr:rowOff>
    </xdr:from>
    <xdr:to>
      <xdr:col>5</xdr:col>
      <xdr:colOff>390525</xdr:colOff>
      <xdr:row>16</xdr:row>
      <xdr:rowOff>104775</xdr:rowOff>
    </xdr:to>
    <xdr:sp>
      <xdr:nvSpPr>
        <xdr:cNvPr id="12" name="Line 180"/>
        <xdr:cNvSpPr>
          <a:spLocks/>
        </xdr:cNvSpPr>
      </xdr:nvSpPr>
      <xdr:spPr>
        <a:xfrm>
          <a:off x="54387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16</xdr:row>
      <xdr:rowOff>104775</xdr:rowOff>
    </xdr:from>
    <xdr:to>
      <xdr:col>30</xdr:col>
      <xdr:colOff>361950</xdr:colOff>
      <xdr:row>16</xdr:row>
      <xdr:rowOff>104775</xdr:rowOff>
    </xdr:to>
    <xdr:sp>
      <xdr:nvSpPr>
        <xdr:cNvPr id="13" name="Line 181"/>
        <xdr:cNvSpPr>
          <a:spLocks/>
        </xdr:cNvSpPr>
      </xdr:nvSpPr>
      <xdr:spPr>
        <a:xfrm>
          <a:off x="158210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29</xdr:row>
      <xdr:rowOff>104775</xdr:rowOff>
    </xdr:from>
    <xdr:to>
      <xdr:col>5</xdr:col>
      <xdr:colOff>390525</xdr:colOff>
      <xdr:row>29</xdr:row>
      <xdr:rowOff>104775</xdr:rowOff>
    </xdr:to>
    <xdr:sp>
      <xdr:nvSpPr>
        <xdr:cNvPr id="14" name="Line 183"/>
        <xdr:cNvSpPr>
          <a:spLocks/>
        </xdr:cNvSpPr>
      </xdr:nvSpPr>
      <xdr:spPr>
        <a:xfrm>
          <a:off x="54387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29</xdr:row>
      <xdr:rowOff>104775</xdr:rowOff>
    </xdr:from>
    <xdr:to>
      <xdr:col>30</xdr:col>
      <xdr:colOff>361950</xdr:colOff>
      <xdr:row>29</xdr:row>
      <xdr:rowOff>104775</xdr:rowOff>
    </xdr:to>
    <xdr:sp>
      <xdr:nvSpPr>
        <xdr:cNvPr id="15" name="Line 184"/>
        <xdr:cNvSpPr>
          <a:spLocks/>
        </xdr:cNvSpPr>
      </xdr:nvSpPr>
      <xdr:spPr>
        <a:xfrm>
          <a:off x="15821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323850</xdr:colOff>
      <xdr:row>29</xdr:row>
      <xdr:rowOff>104775</xdr:rowOff>
    </xdr:from>
    <xdr:to>
      <xdr:col>31</xdr:col>
      <xdr:colOff>323850</xdr:colOff>
      <xdr:row>29</xdr:row>
      <xdr:rowOff>104775</xdr:rowOff>
    </xdr:to>
    <xdr:sp>
      <xdr:nvSpPr>
        <xdr:cNvPr id="16" name="Line 185"/>
        <xdr:cNvSpPr>
          <a:spLocks/>
        </xdr:cNvSpPr>
      </xdr:nvSpPr>
      <xdr:spPr>
        <a:xfrm>
          <a:off x="161448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28</xdr:row>
      <xdr:rowOff>104775</xdr:rowOff>
    </xdr:from>
    <xdr:to>
      <xdr:col>5</xdr:col>
      <xdr:colOff>390525</xdr:colOff>
      <xdr:row>28</xdr:row>
      <xdr:rowOff>104775</xdr:rowOff>
    </xdr:to>
    <xdr:sp>
      <xdr:nvSpPr>
        <xdr:cNvPr id="17" name="Line 186"/>
        <xdr:cNvSpPr>
          <a:spLocks/>
        </xdr:cNvSpPr>
      </xdr:nvSpPr>
      <xdr:spPr>
        <a:xfrm>
          <a:off x="5438775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29</xdr:row>
      <xdr:rowOff>104775</xdr:rowOff>
    </xdr:from>
    <xdr:to>
      <xdr:col>5</xdr:col>
      <xdr:colOff>390525</xdr:colOff>
      <xdr:row>29</xdr:row>
      <xdr:rowOff>104775</xdr:rowOff>
    </xdr:to>
    <xdr:sp>
      <xdr:nvSpPr>
        <xdr:cNvPr id="18" name="Line 187"/>
        <xdr:cNvSpPr>
          <a:spLocks/>
        </xdr:cNvSpPr>
      </xdr:nvSpPr>
      <xdr:spPr>
        <a:xfrm>
          <a:off x="54387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18</xdr:row>
      <xdr:rowOff>104775</xdr:rowOff>
    </xdr:from>
    <xdr:to>
      <xdr:col>40</xdr:col>
      <xdr:colOff>333375</xdr:colOff>
      <xdr:row>18</xdr:row>
      <xdr:rowOff>104775</xdr:rowOff>
    </xdr:to>
    <xdr:sp>
      <xdr:nvSpPr>
        <xdr:cNvPr id="19" name="Line 188"/>
        <xdr:cNvSpPr>
          <a:spLocks/>
        </xdr:cNvSpPr>
      </xdr:nvSpPr>
      <xdr:spPr>
        <a:xfrm>
          <a:off x="195643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18</xdr:row>
      <xdr:rowOff>104775</xdr:rowOff>
    </xdr:from>
    <xdr:to>
      <xdr:col>40</xdr:col>
      <xdr:colOff>333375</xdr:colOff>
      <xdr:row>18</xdr:row>
      <xdr:rowOff>104775</xdr:rowOff>
    </xdr:to>
    <xdr:sp>
      <xdr:nvSpPr>
        <xdr:cNvPr id="20" name="Line 189"/>
        <xdr:cNvSpPr>
          <a:spLocks/>
        </xdr:cNvSpPr>
      </xdr:nvSpPr>
      <xdr:spPr>
        <a:xfrm>
          <a:off x="195643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20</xdr:row>
      <xdr:rowOff>104775</xdr:rowOff>
    </xdr:from>
    <xdr:to>
      <xdr:col>40</xdr:col>
      <xdr:colOff>333375</xdr:colOff>
      <xdr:row>20</xdr:row>
      <xdr:rowOff>104775</xdr:rowOff>
    </xdr:to>
    <xdr:sp>
      <xdr:nvSpPr>
        <xdr:cNvPr id="21" name="Line 190"/>
        <xdr:cNvSpPr>
          <a:spLocks/>
        </xdr:cNvSpPr>
      </xdr:nvSpPr>
      <xdr:spPr>
        <a:xfrm>
          <a:off x="19564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20</xdr:row>
      <xdr:rowOff>104775</xdr:rowOff>
    </xdr:from>
    <xdr:to>
      <xdr:col>40</xdr:col>
      <xdr:colOff>333375</xdr:colOff>
      <xdr:row>20</xdr:row>
      <xdr:rowOff>104775</xdr:rowOff>
    </xdr:to>
    <xdr:sp>
      <xdr:nvSpPr>
        <xdr:cNvPr id="22" name="Line 191"/>
        <xdr:cNvSpPr>
          <a:spLocks/>
        </xdr:cNvSpPr>
      </xdr:nvSpPr>
      <xdr:spPr>
        <a:xfrm>
          <a:off x="19564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23</xdr:row>
      <xdr:rowOff>104775</xdr:rowOff>
    </xdr:from>
    <xdr:to>
      <xdr:col>40</xdr:col>
      <xdr:colOff>333375</xdr:colOff>
      <xdr:row>23</xdr:row>
      <xdr:rowOff>104775</xdr:rowOff>
    </xdr:to>
    <xdr:sp>
      <xdr:nvSpPr>
        <xdr:cNvPr id="23" name="Line 192"/>
        <xdr:cNvSpPr>
          <a:spLocks/>
        </xdr:cNvSpPr>
      </xdr:nvSpPr>
      <xdr:spPr>
        <a:xfrm>
          <a:off x="1956435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23</xdr:row>
      <xdr:rowOff>104775</xdr:rowOff>
    </xdr:from>
    <xdr:to>
      <xdr:col>40</xdr:col>
      <xdr:colOff>333375</xdr:colOff>
      <xdr:row>23</xdr:row>
      <xdr:rowOff>104775</xdr:rowOff>
    </xdr:to>
    <xdr:sp>
      <xdr:nvSpPr>
        <xdr:cNvPr id="24" name="Line 193"/>
        <xdr:cNvSpPr>
          <a:spLocks/>
        </xdr:cNvSpPr>
      </xdr:nvSpPr>
      <xdr:spPr>
        <a:xfrm>
          <a:off x="1956435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24</xdr:row>
      <xdr:rowOff>104775</xdr:rowOff>
    </xdr:from>
    <xdr:to>
      <xdr:col>40</xdr:col>
      <xdr:colOff>333375</xdr:colOff>
      <xdr:row>24</xdr:row>
      <xdr:rowOff>104775</xdr:rowOff>
    </xdr:to>
    <xdr:sp>
      <xdr:nvSpPr>
        <xdr:cNvPr id="25" name="Line 196"/>
        <xdr:cNvSpPr>
          <a:spLocks/>
        </xdr:cNvSpPr>
      </xdr:nvSpPr>
      <xdr:spPr>
        <a:xfrm>
          <a:off x="195643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24</xdr:row>
      <xdr:rowOff>104775</xdr:rowOff>
    </xdr:from>
    <xdr:to>
      <xdr:col>40</xdr:col>
      <xdr:colOff>333375</xdr:colOff>
      <xdr:row>24</xdr:row>
      <xdr:rowOff>104775</xdr:rowOff>
    </xdr:to>
    <xdr:sp>
      <xdr:nvSpPr>
        <xdr:cNvPr id="26" name="Line 197"/>
        <xdr:cNvSpPr>
          <a:spLocks/>
        </xdr:cNvSpPr>
      </xdr:nvSpPr>
      <xdr:spPr>
        <a:xfrm>
          <a:off x="195643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27</xdr:row>
      <xdr:rowOff>104775</xdr:rowOff>
    </xdr:from>
    <xdr:to>
      <xdr:col>40</xdr:col>
      <xdr:colOff>333375</xdr:colOff>
      <xdr:row>27</xdr:row>
      <xdr:rowOff>104775</xdr:rowOff>
    </xdr:to>
    <xdr:sp>
      <xdr:nvSpPr>
        <xdr:cNvPr id="27" name="Line 200"/>
        <xdr:cNvSpPr>
          <a:spLocks/>
        </xdr:cNvSpPr>
      </xdr:nvSpPr>
      <xdr:spPr>
        <a:xfrm>
          <a:off x="1956435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27</xdr:row>
      <xdr:rowOff>104775</xdr:rowOff>
    </xdr:from>
    <xdr:to>
      <xdr:col>40</xdr:col>
      <xdr:colOff>333375</xdr:colOff>
      <xdr:row>27</xdr:row>
      <xdr:rowOff>104775</xdr:rowOff>
    </xdr:to>
    <xdr:sp>
      <xdr:nvSpPr>
        <xdr:cNvPr id="28" name="Line 201"/>
        <xdr:cNvSpPr>
          <a:spLocks/>
        </xdr:cNvSpPr>
      </xdr:nvSpPr>
      <xdr:spPr>
        <a:xfrm>
          <a:off x="1956435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29</xdr:row>
      <xdr:rowOff>104775</xdr:rowOff>
    </xdr:from>
    <xdr:to>
      <xdr:col>40</xdr:col>
      <xdr:colOff>333375</xdr:colOff>
      <xdr:row>29</xdr:row>
      <xdr:rowOff>104775</xdr:rowOff>
    </xdr:to>
    <xdr:sp>
      <xdr:nvSpPr>
        <xdr:cNvPr id="29" name="Line 204"/>
        <xdr:cNvSpPr>
          <a:spLocks/>
        </xdr:cNvSpPr>
      </xdr:nvSpPr>
      <xdr:spPr>
        <a:xfrm>
          <a:off x="19564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29</xdr:row>
      <xdr:rowOff>104775</xdr:rowOff>
    </xdr:from>
    <xdr:to>
      <xdr:col>40</xdr:col>
      <xdr:colOff>333375</xdr:colOff>
      <xdr:row>29</xdr:row>
      <xdr:rowOff>104775</xdr:rowOff>
    </xdr:to>
    <xdr:sp>
      <xdr:nvSpPr>
        <xdr:cNvPr id="30" name="Line 205"/>
        <xdr:cNvSpPr>
          <a:spLocks/>
        </xdr:cNvSpPr>
      </xdr:nvSpPr>
      <xdr:spPr>
        <a:xfrm>
          <a:off x="19564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34</xdr:row>
      <xdr:rowOff>104775</xdr:rowOff>
    </xdr:from>
    <xdr:to>
      <xdr:col>40</xdr:col>
      <xdr:colOff>333375</xdr:colOff>
      <xdr:row>34</xdr:row>
      <xdr:rowOff>104775</xdr:rowOff>
    </xdr:to>
    <xdr:sp>
      <xdr:nvSpPr>
        <xdr:cNvPr id="31" name="Line 206"/>
        <xdr:cNvSpPr>
          <a:spLocks/>
        </xdr:cNvSpPr>
      </xdr:nvSpPr>
      <xdr:spPr>
        <a:xfrm>
          <a:off x="195643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34</xdr:row>
      <xdr:rowOff>104775</xdr:rowOff>
    </xdr:from>
    <xdr:to>
      <xdr:col>40</xdr:col>
      <xdr:colOff>333375</xdr:colOff>
      <xdr:row>34</xdr:row>
      <xdr:rowOff>104775</xdr:rowOff>
    </xdr:to>
    <xdr:sp>
      <xdr:nvSpPr>
        <xdr:cNvPr id="32" name="Line 207"/>
        <xdr:cNvSpPr>
          <a:spLocks/>
        </xdr:cNvSpPr>
      </xdr:nvSpPr>
      <xdr:spPr>
        <a:xfrm>
          <a:off x="195643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35</xdr:row>
      <xdr:rowOff>104775</xdr:rowOff>
    </xdr:from>
    <xdr:to>
      <xdr:col>40</xdr:col>
      <xdr:colOff>333375</xdr:colOff>
      <xdr:row>35</xdr:row>
      <xdr:rowOff>104775</xdr:rowOff>
    </xdr:to>
    <xdr:sp>
      <xdr:nvSpPr>
        <xdr:cNvPr id="33" name="Line 208"/>
        <xdr:cNvSpPr>
          <a:spLocks/>
        </xdr:cNvSpPr>
      </xdr:nvSpPr>
      <xdr:spPr>
        <a:xfrm>
          <a:off x="19564350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35</xdr:row>
      <xdr:rowOff>104775</xdr:rowOff>
    </xdr:from>
    <xdr:to>
      <xdr:col>40</xdr:col>
      <xdr:colOff>333375</xdr:colOff>
      <xdr:row>35</xdr:row>
      <xdr:rowOff>104775</xdr:rowOff>
    </xdr:to>
    <xdr:sp>
      <xdr:nvSpPr>
        <xdr:cNvPr id="34" name="Line 209"/>
        <xdr:cNvSpPr>
          <a:spLocks/>
        </xdr:cNvSpPr>
      </xdr:nvSpPr>
      <xdr:spPr>
        <a:xfrm>
          <a:off x="19564350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37</xdr:row>
      <xdr:rowOff>104775</xdr:rowOff>
    </xdr:from>
    <xdr:to>
      <xdr:col>40</xdr:col>
      <xdr:colOff>333375</xdr:colOff>
      <xdr:row>37</xdr:row>
      <xdr:rowOff>104775</xdr:rowOff>
    </xdr:to>
    <xdr:sp>
      <xdr:nvSpPr>
        <xdr:cNvPr id="35" name="Line 212"/>
        <xdr:cNvSpPr>
          <a:spLocks/>
        </xdr:cNvSpPr>
      </xdr:nvSpPr>
      <xdr:spPr>
        <a:xfrm>
          <a:off x="195643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37</xdr:row>
      <xdr:rowOff>104775</xdr:rowOff>
    </xdr:from>
    <xdr:to>
      <xdr:col>40</xdr:col>
      <xdr:colOff>333375</xdr:colOff>
      <xdr:row>37</xdr:row>
      <xdr:rowOff>104775</xdr:rowOff>
    </xdr:to>
    <xdr:sp>
      <xdr:nvSpPr>
        <xdr:cNvPr id="36" name="Line 213"/>
        <xdr:cNvSpPr>
          <a:spLocks/>
        </xdr:cNvSpPr>
      </xdr:nvSpPr>
      <xdr:spPr>
        <a:xfrm>
          <a:off x="195643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38</xdr:row>
      <xdr:rowOff>104775</xdr:rowOff>
    </xdr:from>
    <xdr:to>
      <xdr:col>40</xdr:col>
      <xdr:colOff>333375</xdr:colOff>
      <xdr:row>38</xdr:row>
      <xdr:rowOff>104775</xdr:rowOff>
    </xdr:to>
    <xdr:sp>
      <xdr:nvSpPr>
        <xdr:cNvPr id="37" name="Line 214"/>
        <xdr:cNvSpPr>
          <a:spLocks/>
        </xdr:cNvSpPr>
      </xdr:nvSpPr>
      <xdr:spPr>
        <a:xfrm>
          <a:off x="195643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38</xdr:row>
      <xdr:rowOff>104775</xdr:rowOff>
    </xdr:from>
    <xdr:to>
      <xdr:col>40</xdr:col>
      <xdr:colOff>333375</xdr:colOff>
      <xdr:row>38</xdr:row>
      <xdr:rowOff>104775</xdr:rowOff>
    </xdr:to>
    <xdr:sp>
      <xdr:nvSpPr>
        <xdr:cNvPr id="38" name="Line 215"/>
        <xdr:cNvSpPr>
          <a:spLocks/>
        </xdr:cNvSpPr>
      </xdr:nvSpPr>
      <xdr:spPr>
        <a:xfrm>
          <a:off x="195643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40</xdr:row>
      <xdr:rowOff>104775</xdr:rowOff>
    </xdr:from>
    <xdr:to>
      <xdr:col>40</xdr:col>
      <xdr:colOff>333375</xdr:colOff>
      <xdr:row>40</xdr:row>
      <xdr:rowOff>104775</xdr:rowOff>
    </xdr:to>
    <xdr:sp>
      <xdr:nvSpPr>
        <xdr:cNvPr id="39" name="Line 216"/>
        <xdr:cNvSpPr>
          <a:spLocks/>
        </xdr:cNvSpPr>
      </xdr:nvSpPr>
      <xdr:spPr>
        <a:xfrm>
          <a:off x="195643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40</xdr:row>
      <xdr:rowOff>104775</xdr:rowOff>
    </xdr:from>
    <xdr:to>
      <xdr:col>40</xdr:col>
      <xdr:colOff>333375</xdr:colOff>
      <xdr:row>40</xdr:row>
      <xdr:rowOff>104775</xdr:rowOff>
    </xdr:to>
    <xdr:sp>
      <xdr:nvSpPr>
        <xdr:cNvPr id="40" name="Line 217"/>
        <xdr:cNvSpPr>
          <a:spLocks/>
        </xdr:cNvSpPr>
      </xdr:nvSpPr>
      <xdr:spPr>
        <a:xfrm>
          <a:off x="195643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41</xdr:row>
      <xdr:rowOff>104775</xdr:rowOff>
    </xdr:from>
    <xdr:to>
      <xdr:col>40</xdr:col>
      <xdr:colOff>333375</xdr:colOff>
      <xdr:row>41</xdr:row>
      <xdr:rowOff>104775</xdr:rowOff>
    </xdr:to>
    <xdr:sp>
      <xdr:nvSpPr>
        <xdr:cNvPr id="41" name="Line 218"/>
        <xdr:cNvSpPr>
          <a:spLocks/>
        </xdr:cNvSpPr>
      </xdr:nvSpPr>
      <xdr:spPr>
        <a:xfrm>
          <a:off x="195643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41</xdr:row>
      <xdr:rowOff>104775</xdr:rowOff>
    </xdr:from>
    <xdr:to>
      <xdr:col>40</xdr:col>
      <xdr:colOff>333375</xdr:colOff>
      <xdr:row>41</xdr:row>
      <xdr:rowOff>104775</xdr:rowOff>
    </xdr:to>
    <xdr:sp>
      <xdr:nvSpPr>
        <xdr:cNvPr id="42" name="Line 219"/>
        <xdr:cNvSpPr>
          <a:spLocks/>
        </xdr:cNvSpPr>
      </xdr:nvSpPr>
      <xdr:spPr>
        <a:xfrm>
          <a:off x="195643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43</xdr:row>
      <xdr:rowOff>104775</xdr:rowOff>
    </xdr:from>
    <xdr:to>
      <xdr:col>40</xdr:col>
      <xdr:colOff>333375</xdr:colOff>
      <xdr:row>43</xdr:row>
      <xdr:rowOff>104775</xdr:rowOff>
    </xdr:to>
    <xdr:sp>
      <xdr:nvSpPr>
        <xdr:cNvPr id="43" name="Line 220"/>
        <xdr:cNvSpPr>
          <a:spLocks/>
        </xdr:cNvSpPr>
      </xdr:nvSpPr>
      <xdr:spPr>
        <a:xfrm>
          <a:off x="1956435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43</xdr:row>
      <xdr:rowOff>104775</xdr:rowOff>
    </xdr:from>
    <xdr:to>
      <xdr:col>40</xdr:col>
      <xdr:colOff>333375</xdr:colOff>
      <xdr:row>43</xdr:row>
      <xdr:rowOff>104775</xdr:rowOff>
    </xdr:to>
    <xdr:sp>
      <xdr:nvSpPr>
        <xdr:cNvPr id="44" name="Line 221"/>
        <xdr:cNvSpPr>
          <a:spLocks/>
        </xdr:cNvSpPr>
      </xdr:nvSpPr>
      <xdr:spPr>
        <a:xfrm>
          <a:off x="1956435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brasov\BV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4"/>
  <sheetViews>
    <sheetView tabSelected="1" zoomScale="90" zoomScaleNormal="9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4.140625" defaultRowHeight="12.75"/>
  <cols>
    <col min="1" max="1" width="4.7109375" style="4" customWidth="1"/>
    <col min="2" max="2" width="50.28125" style="4" customWidth="1"/>
    <col min="3" max="3" width="7.8515625" style="4" customWidth="1"/>
    <col min="4" max="5" width="6.140625" style="4" customWidth="1"/>
    <col min="6" max="6" width="6.421875" style="4" customWidth="1"/>
    <col min="7" max="7" width="6.00390625" style="4" customWidth="1"/>
    <col min="8" max="8" width="5.7109375" style="4" customWidth="1"/>
    <col min="9" max="9" width="8.421875" style="4" customWidth="1"/>
    <col min="10" max="10" width="6.7109375" style="4" customWidth="1"/>
    <col min="11" max="11" width="7.57421875" style="4" customWidth="1"/>
    <col min="12" max="12" width="5.00390625" style="4" customWidth="1"/>
    <col min="13" max="13" width="4.7109375" style="4" customWidth="1"/>
    <col min="14" max="14" width="7.140625" style="4" customWidth="1"/>
    <col min="15" max="15" width="6.57421875" style="4" customWidth="1"/>
    <col min="16" max="16" width="7.00390625" style="4" customWidth="1"/>
    <col min="17" max="17" width="6.421875" style="4" customWidth="1"/>
    <col min="18" max="18" width="6.57421875" style="4" customWidth="1"/>
    <col min="19" max="19" width="8.140625" style="4" customWidth="1"/>
    <col min="20" max="20" width="5.7109375" style="4" customWidth="1"/>
    <col min="21" max="23" width="4.8515625" style="4" customWidth="1"/>
    <col min="24" max="24" width="5.140625" style="4" customWidth="1"/>
    <col min="25" max="25" width="5.57421875" style="4" customWidth="1"/>
    <col min="26" max="26" width="6.421875" style="4" customWidth="1"/>
    <col min="27" max="27" width="6.00390625" style="4" customWidth="1"/>
    <col min="28" max="28" width="7.57421875" style="4" customWidth="1"/>
    <col min="29" max="29" width="7.421875" style="4" customWidth="1"/>
    <col min="30" max="30" width="5.8515625" style="4" customWidth="1"/>
    <col min="31" max="31" width="5.421875" style="4" customWidth="1"/>
    <col min="32" max="32" width="4.8515625" style="4" customWidth="1"/>
    <col min="33" max="33" width="6.57421875" style="4" customWidth="1"/>
    <col min="34" max="34" width="4.7109375" style="4" customWidth="1"/>
    <col min="35" max="35" width="6.140625" style="4" customWidth="1"/>
    <col min="36" max="36" width="6.00390625" style="4" customWidth="1"/>
    <col min="37" max="37" width="5.421875" style="4" customWidth="1"/>
    <col min="38" max="38" width="6.7109375" style="4" customWidth="1"/>
    <col min="39" max="39" width="4.7109375" style="4" customWidth="1"/>
    <col min="40" max="40" width="6.00390625" style="4" customWidth="1"/>
    <col min="41" max="41" width="5.00390625" style="4" customWidth="1"/>
    <col min="42" max="42" width="5.7109375" style="4" customWidth="1"/>
    <col min="43" max="43" width="6.00390625" style="4" customWidth="1"/>
    <col min="44" max="44" width="6.140625" style="4" customWidth="1"/>
    <col min="45" max="45" width="6.421875" style="4" customWidth="1"/>
    <col min="46" max="46" width="8.8515625" style="4" customWidth="1"/>
    <col min="47" max="47" width="5.421875" style="4" customWidth="1"/>
    <col min="48" max="48" width="4.421875" style="4" customWidth="1"/>
    <col min="49" max="49" width="7.00390625" style="4" customWidth="1"/>
    <col min="50" max="50" width="5.28125" style="4" customWidth="1"/>
    <col min="51" max="51" width="4.8515625" style="4" bestFit="1" customWidth="1"/>
    <col min="52" max="52" width="1.1484375" style="4" customWidth="1"/>
    <col min="53" max="53" width="3.7109375" style="4" customWidth="1"/>
    <col min="54" max="54" width="9.28125" style="5" customWidth="1"/>
    <col min="55" max="55" width="6.140625" style="4" customWidth="1"/>
    <col min="56" max="16384" width="4.140625" style="4" customWidth="1"/>
  </cols>
  <sheetData>
    <row r="1" spans="1:22" ht="12.75">
      <c r="A1" s="1" t="s">
        <v>72</v>
      </c>
      <c r="B1" s="2" t="s">
        <v>73</v>
      </c>
      <c r="C1" s="3" t="s">
        <v>274</v>
      </c>
      <c r="V1" s="4" t="s">
        <v>0</v>
      </c>
    </row>
    <row r="2" spans="1:53" ht="12.75">
      <c r="A2" s="6"/>
      <c r="B2" s="7"/>
      <c r="C2" s="8">
        <f>+BB18</f>
        <v>550784</v>
      </c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9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7"/>
      <c r="BA2" s="7"/>
    </row>
    <row r="3" spans="1:54" s="15" customFormat="1" ht="12.75" customHeight="1">
      <c r="A3" s="85" t="s">
        <v>143</v>
      </c>
      <c r="B3" s="88" t="s">
        <v>17</v>
      </c>
      <c r="C3" s="91" t="s">
        <v>112</v>
      </c>
      <c r="D3" s="10"/>
      <c r="E3" s="11" t="s">
        <v>110</v>
      </c>
      <c r="F3" s="11"/>
      <c r="G3" s="11" t="s">
        <v>2</v>
      </c>
      <c r="H3" s="10"/>
      <c r="I3" s="10"/>
      <c r="J3" s="10"/>
      <c r="K3" s="10"/>
      <c r="L3" s="10"/>
      <c r="M3" s="10"/>
      <c r="N3" s="10"/>
      <c r="O3" s="11"/>
      <c r="P3" s="11"/>
      <c r="Q3" s="10"/>
      <c r="R3" s="10"/>
      <c r="S3" s="10"/>
      <c r="T3" s="12"/>
      <c r="U3" s="85" t="s">
        <v>143</v>
      </c>
      <c r="V3" s="85" t="s">
        <v>143</v>
      </c>
      <c r="W3" s="13"/>
      <c r="X3" s="10"/>
      <c r="Y3" s="11"/>
      <c r="Z3" s="11"/>
      <c r="AA3" s="11"/>
      <c r="AB3" s="11"/>
      <c r="AC3" s="1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2"/>
      <c r="AY3" s="85" t="s">
        <v>143</v>
      </c>
      <c r="AZ3" s="14"/>
      <c r="BA3" s="14"/>
      <c r="BB3" s="5"/>
    </row>
    <row r="4" spans="1:54" s="15" customFormat="1" ht="12.75" customHeight="1">
      <c r="A4" s="86"/>
      <c r="B4" s="89"/>
      <c r="C4" s="92"/>
      <c r="D4" s="96" t="s">
        <v>113</v>
      </c>
      <c r="E4" s="82" t="s">
        <v>183</v>
      </c>
      <c r="F4" s="82" t="s">
        <v>232</v>
      </c>
      <c r="G4" s="82" t="s">
        <v>114</v>
      </c>
      <c r="H4" s="82" t="s">
        <v>115</v>
      </c>
      <c r="I4" s="82" t="s">
        <v>116</v>
      </c>
      <c r="J4" s="82" t="s">
        <v>117</v>
      </c>
      <c r="K4" s="82" t="s">
        <v>118</v>
      </c>
      <c r="L4" s="82" t="s">
        <v>119</v>
      </c>
      <c r="M4" s="82" t="s">
        <v>120</v>
      </c>
      <c r="N4" s="82" t="s">
        <v>233</v>
      </c>
      <c r="O4" s="84" t="s">
        <v>111</v>
      </c>
      <c r="P4" s="84"/>
      <c r="Q4" s="84"/>
      <c r="R4" s="82" t="s">
        <v>234</v>
      </c>
      <c r="S4" s="82" t="s">
        <v>235</v>
      </c>
      <c r="T4" s="82" t="s">
        <v>121</v>
      </c>
      <c r="U4" s="86"/>
      <c r="V4" s="86"/>
      <c r="W4" s="98" t="s">
        <v>122</v>
      </c>
      <c r="X4" s="82" t="s">
        <v>236</v>
      </c>
      <c r="Y4" s="82" t="s">
        <v>237</v>
      </c>
      <c r="Z4" s="82" t="s">
        <v>238</v>
      </c>
      <c r="AA4" s="82" t="s">
        <v>123</v>
      </c>
      <c r="AB4" s="82" t="s">
        <v>239</v>
      </c>
      <c r="AC4" s="82" t="s">
        <v>240</v>
      </c>
      <c r="AD4" s="82" t="s">
        <v>241</v>
      </c>
      <c r="AE4" s="82" t="s">
        <v>125</v>
      </c>
      <c r="AF4" s="82" t="s">
        <v>126</v>
      </c>
      <c r="AG4" s="82" t="s">
        <v>227</v>
      </c>
      <c r="AH4" s="82" t="s">
        <v>127</v>
      </c>
      <c r="AI4" s="82" t="s">
        <v>128</v>
      </c>
      <c r="AJ4" s="82" t="s">
        <v>242</v>
      </c>
      <c r="AK4" s="82" t="s">
        <v>129</v>
      </c>
      <c r="AL4" s="82" t="s">
        <v>130</v>
      </c>
      <c r="AM4" s="82" t="s">
        <v>131</v>
      </c>
      <c r="AN4" s="82" t="s">
        <v>132</v>
      </c>
      <c r="AO4" s="82" t="s">
        <v>133</v>
      </c>
      <c r="AP4" s="105" t="s">
        <v>111</v>
      </c>
      <c r="AQ4" s="106"/>
      <c r="AR4" s="106"/>
      <c r="AS4" s="106"/>
      <c r="AT4" s="82" t="s">
        <v>134</v>
      </c>
      <c r="AU4" s="82" t="s">
        <v>243</v>
      </c>
      <c r="AV4" s="82" t="s">
        <v>135</v>
      </c>
      <c r="AW4" s="82" t="s">
        <v>244</v>
      </c>
      <c r="AX4" s="101" t="s">
        <v>136</v>
      </c>
      <c r="AY4" s="86"/>
      <c r="AZ4" s="14"/>
      <c r="BB4" s="5"/>
    </row>
    <row r="5" spans="1:54" s="15" customFormat="1" ht="12.75" customHeight="1">
      <c r="A5" s="86"/>
      <c r="B5" s="89"/>
      <c r="C5" s="92"/>
      <c r="D5" s="97"/>
      <c r="E5" s="83" t="s">
        <v>3</v>
      </c>
      <c r="F5" s="83" t="s">
        <v>137</v>
      </c>
      <c r="G5" s="83" t="s">
        <v>4</v>
      </c>
      <c r="H5" s="83" t="s">
        <v>2</v>
      </c>
      <c r="I5" s="83" t="s">
        <v>57</v>
      </c>
      <c r="J5" s="83" t="s">
        <v>2</v>
      </c>
      <c r="K5" s="83" t="s">
        <v>87</v>
      </c>
      <c r="L5" s="83" t="s">
        <v>5</v>
      </c>
      <c r="M5" s="83"/>
      <c r="N5" s="83" t="s">
        <v>6</v>
      </c>
      <c r="O5" s="94" t="s">
        <v>138</v>
      </c>
      <c r="P5" s="94" t="s">
        <v>245</v>
      </c>
      <c r="Q5" s="94" t="s">
        <v>139</v>
      </c>
      <c r="R5" s="83" t="s">
        <v>7</v>
      </c>
      <c r="S5" s="83" t="s">
        <v>13</v>
      </c>
      <c r="T5" s="83" t="s">
        <v>8</v>
      </c>
      <c r="U5" s="86"/>
      <c r="V5" s="86"/>
      <c r="W5" s="99"/>
      <c r="X5" s="83" t="s">
        <v>9</v>
      </c>
      <c r="Y5" s="83"/>
      <c r="Z5" s="83"/>
      <c r="AA5" s="83"/>
      <c r="AB5" s="83"/>
      <c r="AC5" s="83"/>
      <c r="AD5" s="83"/>
      <c r="AE5" s="83" t="s">
        <v>11</v>
      </c>
      <c r="AF5" s="83"/>
      <c r="AG5" s="83" t="s">
        <v>12</v>
      </c>
      <c r="AH5" s="83"/>
      <c r="AI5" s="83" t="s">
        <v>13</v>
      </c>
      <c r="AJ5" s="83"/>
      <c r="AK5" s="83"/>
      <c r="AL5" s="83" t="s">
        <v>14</v>
      </c>
      <c r="AM5" s="83"/>
      <c r="AN5" s="83"/>
      <c r="AO5" s="83" t="s">
        <v>140</v>
      </c>
      <c r="AP5" s="103" t="s">
        <v>141</v>
      </c>
      <c r="AQ5" s="103" t="s">
        <v>228</v>
      </c>
      <c r="AR5" s="103" t="s">
        <v>124</v>
      </c>
      <c r="AS5" s="103" t="s">
        <v>142</v>
      </c>
      <c r="AT5" s="83" t="s">
        <v>91</v>
      </c>
      <c r="AU5" s="83"/>
      <c r="AV5" s="83"/>
      <c r="AW5" s="83" t="s">
        <v>16</v>
      </c>
      <c r="AX5" s="102" t="s">
        <v>46</v>
      </c>
      <c r="AY5" s="86"/>
      <c r="AZ5" s="14"/>
      <c r="BB5" s="5"/>
    </row>
    <row r="6" spans="1:54" s="15" customFormat="1" ht="19.5" customHeight="1">
      <c r="A6" s="86"/>
      <c r="B6" s="89"/>
      <c r="C6" s="92"/>
      <c r="D6" s="97"/>
      <c r="E6" s="83" t="s">
        <v>18</v>
      </c>
      <c r="F6" s="83"/>
      <c r="G6" s="83" t="s">
        <v>19</v>
      </c>
      <c r="H6" s="83" t="s">
        <v>2</v>
      </c>
      <c r="I6" s="83" t="s">
        <v>88</v>
      </c>
      <c r="J6" s="83" t="s">
        <v>20</v>
      </c>
      <c r="K6" s="83" t="s">
        <v>89</v>
      </c>
      <c r="L6" s="83" t="s">
        <v>21</v>
      </c>
      <c r="M6" s="83" t="s">
        <v>2</v>
      </c>
      <c r="N6" s="83" t="s">
        <v>22</v>
      </c>
      <c r="O6" s="95"/>
      <c r="P6" s="95"/>
      <c r="Q6" s="95"/>
      <c r="R6" s="83" t="s">
        <v>23</v>
      </c>
      <c r="S6" s="83" t="s">
        <v>55</v>
      </c>
      <c r="T6" s="83"/>
      <c r="U6" s="86"/>
      <c r="V6" s="86"/>
      <c r="W6" s="99"/>
      <c r="X6" s="83" t="s">
        <v>90</v>
      </c>
      <c r="Y6" s="83"/>
      <c r="Z6" s="83"/>
      <c r="AA6" s="83"/>
      <c r="AB6" s="83"/>
      <c r="AC6" s="83"/>
      <c r="AD6" s="83"/>
      <c r="AE6" s="83" t="s">
        <v>26</v>
      </c>
      <c r="AF6" s="83"/>
      <c r="AG6" s="83" t="s">
        <v>27</v>
      </c>
      <c r="AH6" s="83"/>
      <c r="AI6" s="83" t="s">
        <v>55</v>
      </c>
      <c r="AJ6" s="83"/>
      <c r="AK6" s="83" t="s">
        <v>34</v>
      </c>
      <c r="AL6" s="83" t="s">
        <v>52</v>
      </c>
      <c r="AM6" s="83"/>
      <c r="AN6" s="83"/>
      <c r="AO6" s="83"/>
      <c r="AP6" s="104"/>
      <c r="AQ6" s="104"/>
      <c r="AR6" s="104"/>
      <c r="AS6" s="104"/>
      <c r="AT6" s="83" t="s">
        <v>35</v>
      </c>
      <c r="AU6" s="83"/>
      <c r="AV6" s="83"/>
      <c r="AW6" s="83" t="s">
        <v>28</v>
      </c>
      <c r="AX6" s="102" t="s">
        <v>59</v>
      </c>
      <c r="AY6" s="86"/>
      <c r="AZ6" s="14"/>
      <c r="BB6" s="5"/>
    </row>
    <row r="7" spans="1:54" s="15" customFormat="1" ht="16.5" customHeight="1">
      <c r="A7" s="86"/>
      <c r="B7" s="89"/>
      <c r="C7" s="92"/>
      <c r="D7" s="97"/>
      <c r="E7" s="83" t="s">
        <v>26</v>
      </c>
      <c r="F7" s="83"/>
      <c r="G7" s="83"/>
      <c r="H7" s="83"/>
      <c r="I7" s="83" t="s">
        <v>92</v>
      </c>
      <c r="J7" s="83" t="s">
        <v>30</v>
      </c>
      <c r="K7" s="83" t="s">
        <v>93</v>
      </c>
      <c r="L7" s="83" t="s">
        <v>31</v>
      </c>
      <c r="M7" s="83"/>
      <c r="N7" s="83" t="s">
        <v>32</v>
      </c>
      <c r="O7" s="95"/>
      <c r="P7" s="95"/>
      <c r="Q7" s="95"/>
      <c r="R7" s="83" t="s">
        <v>10</v>
      </c>
      <c r="S7" s="83" t="s">
        <v>81</v>
      </c>
      <c r="T7" s="83"/>
      <c r="U7" s="86"/>
      <c r="V7" s="86"/>
      <c r="W7" s="99" t="s">
        <v>24</v>
      </c>
      <c r="X7" s="83" t="s">
        <v>94</v>
      </c>
      <c r="Y7" s="83" t="s">
        <v>10</v>
      </c>
      <c r="Z7" s="83" t="s">
        <v>10</v>
      </c>
      <c r="AA7" s="83" t="s">
        <v>10</v>
      </c>
      <c r="AB7" s="83" t="s">
        <v>10</v>
      </c>
      <c r="AC7" s="83" t="s">
        <v>10</v>
      </c>
      <c r="AD7" s="83" t="s">
        <v>10</v>
      </c>
      <c r="AE7" s="83" t="s">
        <v>15</v>
      </c>
      <c r="AF7" s="83"/>
      <c r="AG7" s="83" t="s">
        <v>50</v>
      </c>
      <c r="AH7" s="83"/>
      <c r="AI7" s="83" t="s">
        <v>43</v>
      </c>
      <c r="AJ7" s="83"/>
      <c r="AK7" s="83" t="s">
        <v>39</v>
      </c>
      <c r="AL7" s="83" t="s">
        <v>56</v>
      </c>
      <c r="AM7" s="83"/>
      <c r="AN7" s="83"/>
      <c r="AO7" s="83"/>
      <c r="AP7" s="104"/>
      <c r="AQ7" s="104"/>
      <c r="AR7" s="104"/>
      <c r="AS7" s="104"/>
      <c r="AT7" s="83" t="s">
        <v>98</v>
      </c>
      <c r="AU7" s="83" t="s">
        <v>15</v>
      </c>
      <c r="AV7" s="83" t="s">
        <v>15</v>
      </c>
      <c r="AW7" s="83" t="s">
        <v>95</v>
      </c>
      <c r="AX7" s="102"/>
      <c r="AY7" s="86"/>
      <c r="AZ7" s="14"/>
      <c r="BB7" s="5"/>
    </row>
    <row r="8" spans="1:54" s="15" customFormat="1" ht="12.75" customHeight="1">
      <c r="A8" s="86"/>
      <c r="B8" s="89"/>
      <c r="C8" s="92"/>
      <c r="D8" s="97"/>
      <c r="E8" s="83"/>
      <c r="F8" s="83"/>
      <c r="G8" s="83"/>
      <c r="H8" s="83" t="s">
        <v>29</v>
      </c>
      <c r="I8" s="83" t="s">
        <v>9</v>
      </c>
      <c r="J8" s="83" t="s">
        <v>37</v>
      </c>
      <c r="K8" s="83" t="s">
        <v>21</v>
      </c>
      <c r="L8" s="83"/>
      <c r="M8" s="83" t="s">
        <v>7</v>
      </c>
      <c r="N8" s="83"/>
      <c r="O8" s="95"/>
      <c r="P8" s="95"/>
      <c r="Q8" s="95"/>
      <c r="R8" s="83" t="s">
        <v>25</v>
      </c>
      <c r="S8" s="83" t="s">
        <v>82</v>
      </c>
      <c r="T8" s="83"/>
      <c r="U8" s="86"/>
      <c r="V8" s="86"/>
      <c r="W8" s="99" t="s">
        <v>33</v>
      </c>
      <c r="X8" s="83"/>
      <c r="Y8" s="83" t="s">
        <v>54</v>
      </c>
      <c r="Z8" s="83" t="s">
        <v>54</v>
      </c>
      <c r="AA8" s="83" t="s">
        <v>54</v>
      </c>
      <c r="AB8" s="83" t="s">
        <v>54</v>
      </c>
      <c r="AC8" s="83" t="s">
        <v>54</v>
      </c>
      <c r="AD8" s="83" t="s">
        <v>54</v>
      </c>
      <c r="AE8" s="83" t="s">
        <v>96</v>
      </c>
      <c r="AF8" s="83"/>
      <c r="AG8" s="83" t="s">
        <v>97</v>
      </c>
      <c r="AH8" s="83"/>
      <c r="AI8" s="83" t="s">
        <v>52</v>
      </c>
      <c r="AJ8" s="83"/>
      <c r="AK8" s="83" t="s">
        <v>44</v>
      </c>
      <c r="AL8" s="83" t="s">
        <v>26</v>
      </c>
      <c r="AM8" s="83" t="s">
        <v>40</v>
      </c>
      <c r="AN8" s="83" t="s">
        <v>40</v>
      </c>
      <c r="AO8" s="83"/>
      <c r="AP8" s="104"/>
      <c r="AQ8" s="104"/>
      <c r="AR8" s="104"/>
      <c r="AS8" s="104"/>
      <c r="AT8" s="83" t="s">
        <v>102</v>
      </c>
      <c r="AU8" s="83" t="s">
        <v>53</v>
      </c>
      <c r="AV8" s="83" t="s">
        <v>53</v>
      </c>
      <c r="AW8" s="83" t="s">
        <v>99</v>
      </c>
      <c r="AX8" s="102"/>
      <c r="AY8" s="86"/>
      <c r="AZ8" s="14"/>
      <c r="BB8" s="5"/>
    </row>
    <row r="9" spans="1:54" s="15" customFormat="1" ht="12.75" customHeight="1">
      <c r="A9" s="86"/>
      <c r="B9" s="89"/>
      <c r="C9" s="92"/>
      <c r="D9" s="97"/>
      <c r="E9" s="83"/>
      <c r="F9" s="83"/>
      <c r="G9" s="83"/>
      <c r="H9" s="83" t="s">
        <v>58</v>
      </c>
      <c r="I9" s="83" t="s">
        <v>100</v>
      </c>
      <c r="J9" s="83" t="s">
        <v>41</v>
      </c>
      <c r="K9" s="83" t="s">
        <v>31</v>
      </c>
      <c r="L9" s="83" t="s">
        <v>2</v>
      </c>
      <c r="M9" s="83" t="s">
        <v>41</v>
      </c>
      <c r="N9" s="83"/>
      <c r="O9" s="95"/>
      <c r="P9" s="95"/>
      <c r="Q9" s="95"/>
      <c r="R9" s="83" t="s">
        <v>31</v>
      </c>
      <c r="S9" s="83" t="s">
        <v>83</v>
      </c>
      <c r="T9" s="83"/>
      <c r="U9" s="86"/>
      <c r="V9" s="86"/>
      <c r="W9" s="99" t="s">
        <v>38</v>
      </c>
      <c r="X9" s="83"/>
      <c r="Y9" s="83" t="s">
        <v>36</v>
      </c>
      <c r="Z9" s="83" t="s">
        <v>36</v>
      </c>
      <c r="AA9" s="83" t="s">
        <v>36</v>
      </c>
      <c r="AB9" s="83" t="s">
        <v>36</v>
      </c>
      <c r="AC9" s="83" t="s">
        <v>36</v>
      </c>
      <c r="AD9" s="83" t="s">
        <v>36</v>
      </c>
      <c r="AE9" s="83"/>
      <c r="AF9" s="83" t="s">
        <v>42</v>
      </c>
      <c r="AG9" s="83" t="s">
        <v>101</v>
      </c>
      <c r="AH9" s="83" t="s">
        <v>43</v>
      </c>
      <c r="AI9" s="83"/>
      <c r="AJ9" s="83"/>
      <c r="AK9" s="83" t="s">
        <v>41</v>
      </c>
      <c r="AL9" s="83"/>
      <c r="AM9" s="83" t="s">
        <v>45</v>
      </c>
      <c r="AN9" s="83" t="s">
        <v>45</v>
      </c>
      <c r="AO9" s="83"/>
      <c r="AP9" s="104"/>
      <c r="AQ9" s="104"/>
      <c r="AR9" s="104"/>
      <c r="AS9" s="104"/>
      <c r="AT9" s="83" t="s">
        <v>26</v>
      </c>
      <c r="AU9" s="83" t="s">
        <v>36</v>
      </c>
      <c r="AV9" s="83" t="s">
        <v>36</v>
      </c>
      <c r="AW9" s="83" t="s">
        <v>103</v>
      </c>
      <c r="AX9" s="102"/>
      <c r="AY9" s="86"/>
      <c r="AZ9" s="14"/>
      <c r="BB9" s="16">
        <f>SUM(BB11:BB52)</f>
        <v>19760314</v>
      </c>
    </row>
    <row r="10" spans="1:54" s="15" customFormat="1" ht="12.75" customHeight="1">
      <c r="A10" s="86"/>
      <c r="B10" s="90"/>
      <c r="C10" s="93"/>
      <c r="D10" s="97"/>
      <c r="E10" s="83" t="s">
        <v>2</v>
      </c>
      <c r="F10" s="83"/>
      <c r="G10" s="83"/>
      <c r="H10" s="83"/>
      <c r="I10" s="83" t="s">
        <v>104</v>
      </c>
      <c r="J10" s="83" t="s">
        <v>31</v>
      </c>
      <c r="K10" s="83"/>
      <c r="L10" s="83" t="s">
        <v>2</v>
      </c>
      <c r="M10" s="83" t="s">
        <v>31</v>
      </c>
      <c r="N10" s="83"/>
      <c r="O10" s="95"/>
      <c r="P10" s="95"/>
      <c r="Q10" s="95"/>
      <c r="R10" s="83"/>
      <c r="S10" s="83" t="s">
        <v>84</v>
      </c>
      <c r="T10" s="83"/>
      <c r="U10" s="86"/>
      <c r="V10" s="86"/>
      <c r="W10" s="100" t="s">
        <v>26</v>
      </c>
      <c r="X10" s="83"/>
      <c r="Y10" s="83" t="s">
        <v>51</v>
      </c>
      <c r="Z10" s="83" t="s">
        <v>51</v>
      </c>
      <c r="AA10" s="83" t="s">
        <v>51</v>
      </c>
      <c r="AB10" s="83" t="s">
        <v>51</v>
      </c>
      <c r="AC10" s="83" t="s">
        <v>51</v>
      </c>
      <c r="AD10" s="83" t="s">
        <v>51</v>
      </c>
      <c r="AE10" s="83"/>
      <c r="AF10" s="83" t="s">
        <v>26</v>
      </c>
      <c r="AG10" s="83" t="s">
        <v>26</v>
      </c>
      <c r="AH10" s="83" t="s">
        <v>47</v>
      </c>
      <c r="AI10" s="83"/>
      <c r="AJ10" s="83"/>
      <c r="AK10" s="83" t="s">
        <v>31</v>
      </c>
      <c r="AL10" s="83"/>
      <c r="AM10" s="83" t="s">
        <v>26</v>
      </c>
      <c r="AN10" s="83" t="s">
        <v>26</v>
      </c>
      <c r="AO10" s="83"/>
      <c r="AP10" s="84"/>
      <c r="AQ10" s="84"/>
      <c r="AR10" s="84"/>
      <c r="AS10" s="84"/>
      <c r="AT10" s="83"/>
      <c r="AU10" s="83" t="s">
        <v>51</v>
      </c>
      <c r="AV10" s="83" t="s">
        <v>51</v>
      </c>
      <c r="AW10" s="83" t="s">
        <v>105</v>
      </c>
      <c r="AX10" s="102"/>
      <c r="AY10" s="86"/>
      <c r="AZ10" s="14"/>
      <c r="BB10" s="5"/>
    </row>
    <row r="11" spans="1:55" s="23" customFormat="1" ht="12.75">
      <c r="A11" s="87"/>
      <c r="B11" s="17" t="s">
        <v>48</v>
      </c>
      <c r="C11" s="18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19">
        <v>12</v>
      </c>
      <c r="O11" s="19">
        <v>13</v>
      </c>
      <c r="P11" s="19">
        <v>14</v>
      </c>
      <c r="Q11" s="19">
        <v>15</v>
      </c>
      <c r="R11" s="19">
        <v>16</v>
      </c>
      <c r="S11" s="19">
        <v>17</v>
      </c>
      <c r="T11" s="20">
        <v>18</v>
      </c>
      <c r="U11" s="87"/>
      <c r="V11" s="87"/>
      <c r="W11" s="17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87"/>
      <c r="AZ11" s="21"/>
      <c r="BA11" s="22">
        <v>1</v>
      </c>
      <c r="BB11" s="22">
        <v>333450</v>
      </c>
      <c r="BC11" s="15" t="s">
        <v>144</v>
      </c>
    </row>
    <row r="12" spans="1:55" ht="12.75" hidden="1">
      <c r="A12" s="24"/>
      <c r="B12" s="25" t="s">
        <v>185</v>
      </c>
      <c r="C12" s="26">
        <f>SUM(D12:N12)+SUM(R12:T12)+SUM(W12:AO12)+SUM(AT12:AX12)</f>
        <v>3092</v>
      </c>
      <c r="D12" s="27">
        <f aca="true" t="shared" si="0" ref="D12:T12">SUM(D17:D22)+SUM(D28:D40)</f>
        <v>345</v>
      </c>
      <c r="E12" s="27">
        <f t="shared" si="0"/>
        <v>10</v>
      </c>
      <c r="F12" s="27">
        <f t="shared" si="0"/>
        <v>6</v>
      </c>
      <c r="G12" s="27">
        <f t="shared" si="0"/>
        <v>146</v>
      </c>
      <c r="H12" s="27">
        <f t="shared" si="0"/>
        <v>43</v>
      </c>
      <c r="I12" s="27">
        <f t="shared" si="0"/>
        <v>40</v>
      </c>
      <c r="J12" s="27">
        <f t="shared" si="0"/>
        <v>33</v>
      </c>
      <c r="K12" s="27">
        <f t="shared" si="0"/>
        <v>19</v>
      </c>
      <c r="L12" s="27">
        <f t="shared" si="0"/>
        <v>35</v>
      </c>
      <c r="M12" s="27">
        <f t="shared" si="0"/>
        <v>191</v>
      </c>
      <c r="N12" s="27">
        <f t="shared" si="0"/>
        <v>494</v>
      </c>
      <c r="O12" s="27">
        <f t="shared" si="0"/>
        <v>159</v>
      </c>
      <c r="P12" s="27">
        <f t="shared" si="0"/>
        <v>10</v>
      </c>
      <c r="Q12" s="27">
        <f t="shared" si="0"/>
        <v>325</v>
      </c>
      <c r="R12" s="27">
        <f t="shared" si="0"/>
        <v>55</v>
      </c>
      <c r="S12" s="27">
        <f t="shared" si="0"/>
        <v>35</v>
      </c>
      <c r="T12" s="27">
        <f t="shared" si="0"/>
        <v>55</v>
      </c>
      <c r="U12" s="24"/>
      <c r="V12" s="24"/>
      <c r="W12" s="27">
        <f aca="true" t="shared" si="1" ref="W12:AX12">SUM(W17:W22)+SUM(W28:W40)</f>
        <v>33</v>
      </c>
      <c r="X12" s="27">
        <f t="shared" si="1"/>
        <v>140</v>
      </c>
      <c r="Y12" s="27">
        <f t="shared" si="1"/>
        <v>237</v>
      </c>
      <c r="Z12" s="27">
        <f t="shared" si="1"/>
        <v>5</v>
      </c>
      <c r="AA12" s="27">
        <f t="shared" si="1"/>
        <v>20</v>
      </c>
      <c r="AB12" s="27">
        <f t="shared" si="1"/>
        <v>44</v>
      </c>
      <c r="AC12" s="27">
        <f t="shared" si="1"/>
        <v>0</v>
      </c>
      <c r="AD12" s="27">
        <f t="shared" si="1"/>
        <v>10</v>
      </c>
      <c r="AE12" s="27">
        <f t="shared" si="1"/>
        <v>50</v>
      </c>
      <c r="AF12" s="27">
        <f t="shared" si="1"/>
        <v>40</v>
      </c>
      <c r="AG12" s="27">
        <f t="shared" si="1"/>
        <v>93</v>
      </c>
      <c r="AH12" s="27">
        <f t="shared" si="1"/>
        <v>182</v>
      </c>
      <c r="AI12" s="27">
        <f t="shared" si="1"/>
        <v>0</v>
      </c>
      <c r="AJ12" s="27">
        <f t="shared" si="1"/>
        <v>0</v>
      </c>
      <c r="AK12" s="27">
        <f t="shared" si="1"/>
        <v>20</v>
      </c>
      <c r="AL12" s="27">
        <f t="shared" si="1"/>
        <v>218</v>
      </c>
      <c r="AM12" s="27">
        <f t="shared" si="1"/>
        <v>84</v>
      </c>
      <c r="AN12" s="27">
        <f t="shared" si="1"/>
        <v>35</v>
      </c>
      <c r="AO12" s="27">
        <f t="shared" si="1"/>
        <v>150</v>
      </c>
      <c r="AP12" s="27">
        <f t="shared" si="1"/>
        <v>62</v>
      </c>
      <c r="AQ12" s="27">
        <f t="shared" si="1"/>
        <v>88</v>
      </c>
      <c r="AR12" s="27">
        <f t="shared" si="1"/>
        <v>0</v>
      </c>
      <c r="AS12" s="27">
        <f t="shared" si="1"/>
        <v>0</v>
      </c>
      <c r="AT12" s="27">
        <f t="shared" si="1"/>
        <v>70</v>
      </c>
      <c r="AU12" s="27">
        <f t="shared" si="1"/>
        <v>0</v>
      </c>
      <c r="AV12" s="27">
        <f t="shared" si="1"/>
        <v>20</v>
      </c>
      <c r="AW12" s="27">
        <f t="shared" si="1"/>
        <v>114</v>
      </c>
      <c r="AX12" s="27">
        <f t="shared" si="1"/>
        <v>20</v>
      </c>
      <c r="AY12" s="28"/>
      <c r="AZ12" s="7"/>
      <c r="BA12" s="22">
        <v>2</v>
      </c>
      <c r="BB12" s="22">
        <v>424047</v>
      </c>
      <c r="BC12" s="15" t="s">
        <v>145</v>
      </c>
    </row>
    <row r="13" spans="1:55" s="34" customFormat="1" ht="12.75" hidden="1">
      <c r="A13" s="29"/>
      <c r="B13" s="30" t="s">
        <v>49</v>
      </c>
      <c r="C13" s="31">
        <f>C12*1000/$C2</f>
        <v>5.613815942365791</v>
      </c>
      <c r="D13" s="31">
        <f aca="true" t="shared" si="2" ref="D13:S13">D12*1000/$C2</f>
        <v>0.6263798512665583</v>
      </c>
      <c r="E13" s="31">
        <f t="shared" si="2"/>
        <v>0.018155937717871252</v>
      </c>
      <c r="F13" s="31">
        <f t="shared" si="2"/>
        <v>0.01089356263072275</v>
      </c>
      <c r="G13" s="31">
        <f t="shared" si="2"/>
        <v>0.26507669068092027</v>
      </c>
      <c r="H13" s="31">
        <f t="shared" si="2"/>
        <v>0.07807053218684638</v>
      </c>
      <c r="I13" s="31">
        <f t="shared" si="2"/>
        <v>0.07262375087148501</v>
      </c>
      <c r="J13" s="31">
        <f t="shared" si="2"/>
        <v>0.05991459446897513</v>
      </c>
      <c r="K13" s="31">
        <f t="shared" si="2"/>
        <v>0.03449628166395538</v>
      </c>
      <c r="L13" s="31">
        <f t="shared" si="2"/>
        <v>0.06354578201254939</v>
      </c>
      <c r="M13" s="31">
        <f t="shared" si="2"/>
        <v>0.34677841041134094</v>
      </c>
      <c r="N13" s="31">
        <f t="shared" si="2"/>
        <v>0.8969033232628398</v>
      </c>
      <c r="O13" s="31">
        <f t="shared" si="2"/>
        <v>0.2886794097141529</v>
      </c>
      <c r="P13" s="31">
        <f t="shared" si="2"/>
        <v>0.018155937717871252</v>
      </c>
      <c r="Q13" s="31">
        <f t="shared" si="2"/>
        <v>0.5900679758308157</v>
      </c>
      <c r="R13" s="31">
        <f t="shared" si="2"/>
        <v>0.09985765744829189</v>
      </c>
      <c r="S13" s="31">
        <f t="shared" si="2"/>
        <v>0.06354578201254939</v>
      </c>
      <c r="T13" s="31">
        <f>T12*1000/$C2</f>
        <v>0.09985765744829189</v>
      </c>
      <c r="U13" s="29"/>
      <c r="V13" s="29"/>
      <c r="W13" s="31">
        <f aca="true" t="shared" si="3" ref="W13:AX13">W12*1000/$C2</f>
        <v>0.05991459446897513</v>
      </c>
      <c r="X13" s="31">
        <f t="shared" si="3"/>
        <v>0.25418312805019755</v>
      </c>
      <c r="Y13" s="31">
        <f t="shared" si="3"/>
        <v>0.4302957239135487</v>
      </c>
      <c r="Z13" s="31">
        <f t="shared" si="3"/>
        <v>0.009077968858935626</v>
      </c>
      <c r="AA13" s="31">
        <f t="shared" si="3"/>
        <v>0.036311875435742505</v>
      </c>
      <c r="AB13" s="31">
        <f t="shared" si="3"/>
        <v>0.07988612595863351</v>
      </c>
      <c r="AC13" s="31">
        <f t="shared" si="3"/>
        <v>0</v>
      </c>
      <c r="AD13" s="31">
        <f>AD12*1000/$C2</f>
        <v>0.018155937717871252</v>
      </c>
      <c r="AE13" s="31">
        <f t="shared" si="3"/>
        <v>0.09077968858935627</v>
      </c>
      <c r="AF13" s="31">
        <f t="shared" si="3"/>
        <v>0.07262375087148501</v>
      </c>
      <c r="AG13" s="31">
        <f t="shared" si="3"/>
        <v>0.16885022077620265</v>
      </c>
      <c r="AH13" s="31">
        <f t="shared" si="3"/>
        <v>0.3304380664652568</v>
      </c>
      <c r="AI13" s="31">
        <f t="shared" si="3"/>
        <v>0</v>
      </c>
      <c r="AJ13" s="31">
        <f t="shared" si="3"/>
        <v>0</v>
      </c>
      <c r="AK13" s="31">
        <f t="shared" si="3"/>
        <v>0.036311875435742505</v>
      </c>
      <c r="AL13" s="31">
        <f t="shared" si="3"/>
        <v>0.3957994422495933</v>
      </c>
      <c r="AM13" s="31">
        <f t="shared" si="3"/>
        <v>0.15250987683011852</v>
      </c>
      <c r="AN13" s="31">
        <f aca="true" t="shared" si="4" ref="AN13:AS13">AN12*1000/$C2</f>
        <v>0.06354578201254939</v>
      </c>
      <c r="AO13" s="31">
        <f t="shared" si="4"/>
        <v>0.27233906576806877</v>
      </c>
      <c r="AP13" s="31">
        <f t="shared" si="4"/>
        <v>0.11256681385080176</v>
      </c>
      <c r="AQ13" s="31">
        <f t="shared" si="4"/>
        <v>0.15977225191726702</v>
      </c>
      <c r="AR13" s="31">
        <f t="shared" si="4"/>
        <v>0</v>
      </c>
      <c r="AS13" s="31">
        <f t="shared" si="4"/>
        <v>0</v>
      </c>
      <c r="AT13" s="31">
        <f t="shared" si="3"/>
        <v>0.12709156402509877</v>
      </c>
      <c r="AU13" s="31">
        <f t="shared" si="3"/>
        <v>0</v>
      </c>
      <c r="AV13" s="31">
        <f t="shared" si="3"/>
        <v>0.036311875435742505</v>
      </c>
      <c r="AW13" s="31">
        <f t="shared" si="3"/>
        <v>0.20697768998373228</v>
      </c>
      <c r="AX13" s="31">
        <f t="shared" si="3"/>
        <v>0.036311875435742505</v>
      </c>
      <c r="AY13" s="29"/>
      <c r="AZ13" s="32"/>
      <c r="BA13" s="22">
        <v>3</v>
      </c>
      <c r="BB13" s="33">
        <v>595794</v>
      </c>
      <c r="BC13" s="15" t="s">
        <v>146</v>
      </c>
    </row>
    <row r="14" spans="1:55" s="34" customFormat="1" ht="12.75">
      <c r="A14" s="29"/>
      <c r="B14" s="35" t="s">
        <v>246</v>
      </c>
      <c r="C14" s="26">
        <f>SUM(D14:N14)+SUM(R14:T14)+SUM(W14:AO14)+SUM(AT14:AX14)</f>
        <v>2802</v>
      </c>
      <c r="D14" s="36">
        <f>+SUM(D17:D22)+SUM(D28:D37)</f>
        <v>269</v>
      </c>
      <c r="E14" s="36">
        <f aca="true" t="shared" si="5" ref="E14:T14">+SUM(E17:E22)+SUM(E28:E37)</f>
        <v>10</v>
      </c>
      <c r="F14" s="36">
        <f t="shared" si="5"/>
        <v>6</v>
      </c>
      <c r="G14" s="36">
        <f t="shared" si="5"/>
        <v>116</v>
      </c>
      <c r="H14" s="36">
        <f t="shared" si="5"/>
        <v>33</v>
      </c>
      <c r="I14" s="36">
        <f t="shared" si="5"/>
        <v>35</v>
      </c>
      <c r="J14" s="36">
        <f t="shared" si="5"/>
        <v>33</v>
      </c>
      <c r="K14" s="36">
        <f t="shared" si="5"/>
        <v>19</v>
      </c>
      <c r="L14" s="36">
        <f t="shared" si="5"/>
        <v>35</v>
      </c>
      <c r="M14" s="36">
        <f t="shared" si="5"/>
        <v>167</v>
      </c>
      <c r="N14" s="36">
        <f t="shared" si="5"/>
        <v>488</v>
      </c>
      <c r="O14" s="36">
        <f t="shared" si="5"/>
        <v>153</v>
      </c>
      <c r="P14" s="36">
        <f t="shared" si="5"/>
        <v>10</v>
      </c>
      <c r="Q14" s="36">
        <f t="shared" si="5"/>
        <v>325</v>
      </c>
      <c r="R14" s="36">
        <f t="shared" si="5"/>
        <v>30</v>
      </c>
      <c r="S14" s="36">
        <f t="shared" si="5"/>
        <v>35</v>
      </c>
      <c r="T14" s="36">
        <f t="shared" si="5"/>
        <v>44</v>
      </c>
      <c r="U14" s="29"/>
      <c r="V14" s="29"/>
      <c r="W14" s="36">
        <f aca="true" t="shared" si="6" ref="W14:AX14">+SUM(W17:W22)+SUM(W28:W37)</f>
        <v>18</v>
      </c>
      <c r="X14" s="36">
        <f t="shared" si="6"/>
        <v>140</v>
      </c>
      <c r="Y14" s="36">
        <f t="shared" si="6"/>
        <v>168</v>
      </c>
      <c r="Z14" s="36">
        <f t="shared" si="6"/>
        <v>5</v>
      </c>
      <c r="AA14" s="36">
        <f t="shared" si="6"/>
        <v>20</v>
      </c>
      <c r="AB14" s="36">
        <f t="shared" si="6"/>
        <v>44</v>
      </c>
      <c r="AC14" s="36">
        <f t="shared" si="6"/>
        <v>0</v>
      </c>
      <c r="AD14" s="36">
        <f t="shared" si="6"/>
        <v>10</v>
      </c>
      <c r="AE14" s="36">
        <f t="shared" si="6"/>
        <v>50</v>
      </c>
      <c r="AF14" s="36">
        <f t="shared" si="6"/>
        <v>40</v>
      </c>
      <c r="AG14" s="36">
        <f t="shared" si="6"/>
        <v>93</v>
      </c>
      <c r="AH14" s="36">
        <f t="shared" si="6"/>
        <v>182</v>
      </c>
      <c r="AI14" s="36">
        <f t="shared" si="6"/>
        <v>0</v>
      </c>
      <c r="AJ14" s="36">
        <f t="shared" si="6"/>
        <v>0</v>
      </c>
      <c r="AK14" s="36">
        <f t="shared" si="6"/>
        <v>20</v>
      </c>
      <c r="AL14" s="36">
        <f t="shared" si="6"/>
        <v>218</v>
      </c>
      <c r="AM14" s="36">
        <f t="shared" si="6"/>
        <v>84</v>
      </c>
      <c r="AN14" s="36">
        <f t="shared" si="6"/>
        <v>35</v>
      </c>
      <c r="AO14" s="36">
        <f t="shared" si="6"/>
        <v>150</v>
      </c>
      <c r="AP14" s="36">
        <f t="shared" si="6"/>
        <v>62</v>
      </c>
      <c r="AQ14" s="36">
        <f t="shared" si="6"/>
        <v>88</v>
      </c>
      <c r="AR14" s="36">
        <f t="shared" si="6"/>
        <v>0</v>
      </c>
      <c r="AS14" s="36">
        <f t="shared" si="6"/>
        <v>0</v>
      </c>
      <c r="AT14" s="36">
        <f t="shared" si="6"/>
        <v>70</v>
      </c>
      <c r="AU14" s="36">
        <f t="shared" si="6"/>
        <v>0</v>
      </c>
      <c r="AV14" s="36">
        <f t="shared" si="6"/>
        <v>20</v>
      </c>
      <c r="AW14" s="36">
        <f>+SUM(AW17:AW22)+SUM(AW28:AW37)</f>
        <v>95</v>
      </c>
      <c r="AX14" s="36">
        <f t="shared" si="6"/>
        <v>20</v>
      </c>
      <c r="AY14" s="29"/>
      <c r="AZ14" s="32"/>
      <c r="BA14" s="22">
        <v>4</v>
      </c>
      <c r="BB14" s="22">
        <v>600421</v>
      </c>
      <c r="BC14" s="15" t="s">
        <v>147</v>
      </c>
    </row>
    <row r="15" spans="1:55" s="34" customFormat="1" ht="12.75">
      <c r="A15" s="37"/>
      <c r="B15" s="38" t="s">
        <v>49</v>
      </c>
      <c r="C15" s="31">
        <f>C14*1000/$C2</f>
        <v>5.087293748547525</v>
      </c>
      <c r="D15" s="31">
        <f aca="true" t="shared" si="7" ref="D15:T15">D14*1000/$C2</f>
        <v>0.4883947246107367</v>
      </c>
      <c r="E15" s="31">
        <f t="shared" si="7"/>
        <v>0.018155937717871252</v>
      </c>
      <c r="F15" s="31">
        <f t="shared" si="7"/>
        <v>0.01089356263072275</v>
      </c>
      <c r="G15" s="31">
        <f t="shared" si="7"/>
        <v>0.21060887752730653</v>
      </c>
      <c r="H15" s="31">
        <f t="shared" si="7"/>
        <v>0.05991459446897513</v>
      </c>
      <c r="I15" s="31">
        <f t="shared" si="7"/>
        <v>0.06354578201254939</v>
      </c>
      <c r="J15" s="31">
        <f t="shared" si="7"/>
        <v>0.05991459446897513</v>
      </c>
      <c r="K15" s="31">
        <f t="shared" si="7"/>
        <v>0.03449628166395538</v>
      </c>
      <c r="L15" s="31">
        <f t="shared" si="7"/>
        <v>0.06354578201254939</v>
      </c>
      <c r="M15" s="31">
        <f t="shared" si="7"/>
        <v>0.3032041598884499</v>
      </c>
      <c r="N15" s="31">
        <f t="shared" si="7"/>
        <v>0.8860097606321171</v>
      </c>
      <c r="O15" s="31">
        <f t="shared" si="7"/>
        <v>0.2777858470834302</v>
      </c>
      <c r="P15" s="31">
        <f t="shared" si="7"/>
        <v>0.018155937717871252</v>
      </c>
      <c r="Q15" s="31">
        <f t="shared" si="7"/>
        <v>0.5900679758308157</v>
      </c>
      <c r="R15" s="31">
        <f t="shared" si="7"/>
        <v>0.05446781315361376</v>
      </c>
      <c r="S15" s="31">
        <f t="shared" si="7"/>
        <v>0.06354578201254939</v>
      </c>
      <c r="T15" s="31">
        <f t="shared" si="7"/>
        <v>0.07988612595863351</v>
      </c>
      <c r="U15" s="37"/>
      <c r="V15" s="37"/>
      <c r="W15" s="31">
        <f aca="true" t="shared" si="8" ref="W15:AX15">W14*1000/$C2</f>
        <v>0.032680687892168256</v>
      </c>
      <c r="X15" s="31">
        <f t="shared" si="8"/>
        <v>0.25418312805019755</v>
      </c>
      <c r="Y15" s="31">
        <f t="shared" si="8"/>
        <v>0.30501975366023704</v>
      </c>
      <c r="Z15" s="31">
        <f t="shared" si="8"/>
        <v>0.009077968858935626</v>
      </c>
      <c r="AA15" s="31">
        <f t="shared" si="8"/>
        <v>0.036311875435742505</v>
      </c>
      <c r="AB15" s="31">
        <f t="shared" si="8"/>
        <v>0.07988612595863351</v>
      </c>
      <c r="AC15" s="31">
        <f t="shared" si="8"/>
        <v>0</v>
      </c>
      <c r="AD15" s="31">
        <f t="shared" si="8"/>
        <v>0.018155937717871252</v>
      </c>
      <c r="AE15" s="31">
        <f t="shared" si="8"/>
        <v>0.09077968858935627</v>
      </c>
      <c r="AF15" s="31">
        <f t="shared" si="8"/>
        <v>0.07262375087148501</v>
      </c>
      <c r="AG15" s="31">
        <f t="shared" si="8"/>
        <v>0.16885022077620265</v>
      </c>
      <c r="AH15" s="31">
        <f t="shared" si="8"/>
        <v>0.3304380664652568</v>
      </c>
      <c r="AI15" s="31">
        <f t="shared" si="8"/>
        <v>0</v>
      </c>
      <c r="AJ15" s="31">
        <f t="shared" si="8"/>
        <v>0</v>
      </c>
      <c r="AK15" s="31">
        <f t="shared" si="8"/>
        <v>0.036311875435742505</v>
      </c>
      <c r="AL15" s="31">
        <f t="shared" si="8"/>
        <v>0.3957994422495933</v>
      </c>
      <c r="AM15" s="31">
        <f t="shared" si="8"/>
        <v>0.15250987683011852</v>
      </c>
      <c r="AN15" s="31">
        <f t="shared" si="8"/>
        <v>0.06354578201254939</v>
      </c>
      <c r="AO15" s="31">
        <f t="shared" si="8"/>
        <v>0.27233906576806877</v>
      </c>
      <c r="AP15" s="31">
        <f t="shared" si="8"/>
        <v>0.11256681385080176</v>
      </c>
      <c r="AQ15" s="31">
        <f t="shared" si="8"/>
        <v>0.15977225191726702</v>
      </c>
      <c r="AR15" s="31">
        <f t="shared" si="8"/>
        <v>0</v>
      </c>
      <c r="AS15" s="31">
        <f t="shared" si="8"/>
        <v>0</v>
      </c>
      <c r="AT15" s="31">
        <f t="shared" si="8"/>
        <v>0.12709156402509877</v>
      </c>
      <c r="AU15" s="31">
        <f t="shared" si="8"/>
        <v>0</v>
      </c>
      <c r="AV15" s="31">
        <f t="shared" si="8"/>
        <v>0.036311875435742505</v>
      </c>
      <c r="AW15" s="31">
        <f t="shared" si="8"/>
        <v>0.1724814083197769</v>
      </c>
      <c r="AX15" s="31">
        <f t="shared" si="8"/>
        <v>0.036311875435742505</v>
      </c>
      <c r="AY15" s="37"/>
      <c r="AZ15" s="32"/>
      <c r="BA15" s="22">
        <v>5</v>
      </c>
      <c r="BB15" s="22">
        <v>568924</v>
      </c>
      <c r="BC15" s="15" t="s">
        <v>148</v>
      </c>
    </row>
    <row r="16" spans="1:55" s="7" customFormat="1" ht="12.75">
      <c r="A16" s="39"/>
      <c r="B16" s="40"/>
      <c r="C16" s="41"/>
      <c r="D16" s="41" t="s">
        <v>106</v>
      </c>
      <c r="E16" s="41"/>
      <c r="F16" s="41"/>
      <c r="G16" s="41" t="s">
        <v>109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39"/>
      <c r="V16" s="39"/>
      <c r="W16" s="41"/>
      <c r="X16" s="41"/>
      <c r="Y16" s="41" t="s">
        <v>249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27"/>
      <c r="AU16" s="41"/>
      <c r="AV16" s="41"/>
      <c r="AW16" s="41" t="s">
        <v>200</v>
      </c>
      <c r="AX16" s="42"/>
      <c r="AY16" s="39"/>
      <c r="BA16" s="22">
        <v>6</v>
      </c>
      <c r="BB16" s="22">
        <v>282521</v>
      </c>
      <c r="BC16" s="15" t="s">
        <v>149</v>
      </c>
    </row>
    <row r="17" spans="1:55" s="7" customFormat="1" ht="12.75">
      <c r="A17" s="43">
        <v>1</v>
      </c>
      <c r="B17" s="44" t="s">
        <v>198</v>
      </c>
      <c r="C17" s="45">
        <f>SUM(D17:N17)+SUM(R17:T17)+SUM(W17:AO17)+SUM(AT17:AX17)</f>
        <v>902</v>
      </c>
      <c r="D17" s="36">
        <v>177</v>
      </c>
      <c r="E17" s="36">
        <v>10</v>
      </c>
      <c r="F17" s="36">
        <v>6</v>
      </c>
      <c r="G17" s="36">
        <v>90</v>
      </c>
      <c r="H17" s="36">
        <v>25</v>
      </c>
      <c r="I17" s="36">
        <v>25</v>
      </c>
      <c r="J17" s="36">
        <v>30</v>
      </c>
      <c r="K17" s="36">
        <v>5</v>
      </c>
      <c r="L17" s="36">
        <v>25</v>
      </c>
      <c r="M17" s="36">
        <v>25</v>
      </c>
      <c r="N17" s="36">
        <f>SUM(O17:Q17)</f>
        <v>0</v>
      </c>
      <c r="O17" s="36" t="s">
        <v>64</v>
      </c>
      <c r="P17" s="36" t="s">
        <v>64</v>
      </c>
      <c r="Q17" s="36" t="s">
        <v>64</v>
      </c>
      <c r="R17" s="36">
        <v>30</v>
      </c>
      <c r="S17" s="36" t="s">
        <v>63</v>
      </c>
      <c r="T17" s="36">
        <v>30</v>
      </c>
      <c r="U17" s="43">
        <v>1</v>
      </c>
      <c r="V17" s="43">
        <v>1</v>
      </c>
      <c r="W17" s="36">
        <v>15</v>
      </c>
      <c r="X17" s="36" t="s">
        <v>64</v>
      </c>
      <c r="Y17" s="36">
        <v>105</v>
      </c>
      <c r="Z17" s="36">
        <v>5</v>
      </c>
      <c r="AA17" s="36" t="s">
        <v>64</v>
      </c>
      <c r="AB17" s="36">
        <v>34</v>
      </c>
      <c r="AC17" s="36" t="s">
        <v>65</v>
      </c>
      <c r="AD17" s="36">
        <v>10</v>
      </c>
      <c r="AE17" s="36">
        <v>50</v>
      </c>
      <c r="AF17" s="36">
        <v>40</v>
      </c>
      <c r="AG17" s="36">
        <v>70</v>
      </c>
      <c r="AH17" s="36" t="s">
        <v>64</v>
      </c>
      <c r="AI17" s="36" t="s">
        <v>63</v>
      </c>
      <c r="AJ17" s="36" t="s">
        <v>63</v>
      </c>
      <c r="AK17" s="36">
        <v>15</v>
      </c>
      <c r="AL17" s="36" t="s">
        <v>64</v>
      </c>
      <c r="AM17" s="36" t="s">
        <v>64</v>
      </c>
      <c r="AN17" s="36" t="s">
        <v>65</v>
      </c>
      <c r="AO17" s="36">
        <f>SUM(AP17:AS17)</f>
        <v>0</v>
      </c>
      <c r="AP17" s="36" t="s">
        <v>63</v>
      </c>
      <c r="AQ17" s="36" t="s">
        <v>63</v>
      </c>
      <c r="AR17" s="36" t="s">
        <v>63</v>
      </c>
      <c r="AS17" s="36" t="s">
        <v>63</v>
      </c>
      <c r="AT17" s="36">
        <f>25+25</f>
        <v>50</v>
      </c>
      <c r="AU17" s="36" t="s">
        <v>64</v>
      </c>
      <c r="AV17" s="36" t="s">
        <v>63</v>
      </c>
      <c r="AW17" s="36">
        <f>20+5+5</f>
        <v>30</v>
      </c>
      <c r="AX17" s="36" t="s">
        <v>65</v>
      </c>
      <c r="AY17" s="43">
        <v>1</v>
      </c>
      <c r="BA17" s="22">
        <v>7</v>
      </c>
      <c r="BB17" s="22">
        <v>394849</v>
      </c>
      <c r="BC17" s="15" t="s">
        <v>150</v>
      </c>
    </row>
    <row r="18" spans="1:55" s="7" customFormat="1" ht="12.75">
      <c r="A18" s="43">
        <v>2</v>
      </c>
      <c r="B18" s="44" t="s">
        <v>204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3"/>
      <c r="V18" s="43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7" t="s">
        <v>107</v>
      </c>
      <c r="AM18" s="46" t="s">
        <v>226</v>
      </c>
      <c r="AN18" s="46"/>
      <c r="AO18" s="46"/>
      <c r="AP18" s="46"/>
      <c r="AQ18" s="46"/>
      <c r="AR18" s="46"/>
      <c r="AS18" s="46"/>
      <c r="AT18" s="46"/>
      <c r="AU18" s="46"/>
      <c r="AV18" s="46"/>
      <c r="AW18" s="36" t="s">
        <v>60</v>
      </c>
      <c r="AX18" s="46"/>
      <c r="AY18" s="43"/>
      <c r="BA18" s="22">
        <v>8</v>
      </c>
      <c r="BB18" s="22">
        <v>550784</v>
      </c>
      <c r="BC18" s="15" t="s">
        <v>151</v>
      </c>
    </row>
    <row r="19" spans="1:55" s="7" customFormat="1" ht="12.75">
      <c r="A19" s="48"/>
      <c r="B19" s="44" t="s">
        <v>254</v>
      </c>
      <c r="C19" s="45">
        <f>SUM(D19:N19)+SUM(R19:T19)+SUM(W19:AO19)+SUM(AT19:AX19)</f>
        <v>275</v>
      </c>
      <c r="D19" s="36" t="s">
        <v>63</v>
      </c>
      <c r="E19" s="36" t="s">
        <v>64</v>
      </c>
      <c r="F19" s="49" t="s">
        <v>65</v>
      </c>
      <c r="G19" s="36" t="s">
        <v>64</v>
      </c>
      <c r="H19" s="36" t="s">
        <v>64</v>
      </c>
      <c r="I19" s="36" t="s">
        <v>64</v>
      </c>
      <c r="J19" s="36" t="s">
        <v>63</v>
      </c>
      <c r="K19" s="36" t="s">
        <v>63</v>
      </c>
      <c r="L19" s="36" t="s">
        <v>63</v>
      </c>
      <c r="M19" s="36" t="s">
        <v>63</v>
      </c>
      <c r="N19" s="36">
        <f>SUM(O19:Q19)</f>
        <v>0</v>
      </c>
      <c r="O19" s="36" t="s">
        <v>64</v>
      </c>
      <c r="P19" s="36" t="s">
        <v>64</v>
      </c>
      <c r="Q19" s="36" t="s">
        <v>64</v>
      </c>
      <c r="R19" s="36" t="s">
        <v>63</v>
      </c>
      <c r="S19" s="36" t="s">
        <v>63</v>
      </c>
      <c r="T19" s="36" t="s">
        <v>63</v>
      </c>
      <c r="U19" s="48">
        <v>2</v>
      </c>
      <c r="V19" s="48">
        <v>2</v>
      </c>
      <c r="W19" s="36" t="s">
        <v>63</v>
      </c>
      <c r="X19" s="36" t="s">
        <v>64</v>
      </c>
      <c r="Y19" s="36" t="s">
        <v>64</v>
      </c>
      <c r="Z19" s="36" t="s">
        <v>63</v>
      </c>
      <c r="AA19" s="36" t="s">
        <v>64</v>
      </c>
      <c r="AB19" s="36" t="s">
        <v>63</v>
      </c>
      <c r="AC19" s="36" t="s">
        <v>63</v>
      </c>
      <c r="AD19" s="36" t="s">
        <v>63</v>
      </c>
      <c r="AE19" s="36" t="s">
        <v>63</v>
      </c>
      <c r="AF19" s="36" t="s">
        <v>63</v>
      </c>
      <c r="AG19" s="36" t="s">
        <v>64</v>
      </c>
      <c r="AH19" s="36" t="s">
        <v>64</v>
      </c>
      <c r="AI19" s="36" t="s">
        <v>63</v>
      </c>
      <c r="AJ19" s="36" t="s">
        <v>63</v>
      </c>
      <c r="AK19" s="36" t="s">
        <v>63</v>
      </c>
      <c r="AL19" s="36">
        <v>160</v>
      </c>
      <c r="AM19" s="36">
        <v>60</v>
      </c>
      <c r="AN19" s="36">
        <v>35</v>
      </c>
      <c r="AO19" s="36">
        <f>SUM(AP19:AS19)</f>
        <v>0</v>
      </c>
      <c r="AP19" s="36" t="s">
        <v>63</v>
      </c>
      <c r="AQ19" s="36" t="s">
        <v>63</v>
      </c>
      <c r="AR19" s="36" t="s">
        <v>63</v>
      </c>
      <c r="AS19" s="36" t="s">
        <v>63</v>
      </c>
      <c r="AT19" s="36" t="s">
        <v>64</v>
      </c>
      <c r="AU19" s="36" t="s">
        <v>64</v>
      </c>
      <c r="AV19" s="36" t="s">
        <v>63</v>
      </c>
      <c r="AW19" s="36">
        <v>20</v>
      </c>
      <c r="AX19" s="36" t="s">
        <v>63</v>
      </c>
      <c r="AY19" s="48">
        <v>2</v>
      </c>
      <c r="BA19" s="22">
        <v>9</v>
      </c>
      <c r="BB19" s="22">
        <v>303622</v>
      </c>
      <c r="BC19" s="15" t="s">
        <v>152</v>
      </c>
    </row>
    <row r="20" spans="1:55" s="7" customFormat="1" ht="12.75">
      <c r="A20" s="48"/>
      <c r="B20" s="50"/>
      <c r="C20" s="46"/>
      <c r="D20" s="46"/>
      <c r="E20" s="46"/>
      <c r="F20" s="46"/>
      <c r="G20" s="46"/>
      <c r="H20" s="46"/>
      <c r="I20" s="46"/>
      <c r="J20" s="46"/>
      <c r="K20" s="46"/>
      <c r="L20" s="46" t="s">
        <v>201</v>
      </c>
      <c r="M20" s="46"/>
      <c r="N20" s="46"/>
      <c r="O20" s="46"/>
      <c r="P20" s="46"/>
      <c r="Q20" s="46"/>
      <c r="R20" s="46"/>
      <c r="S20" s="46"/>
      <c r="T20" s="46"/>
      <c r="U20" s="48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36"/>
      <c r="AH20" s="36" t="s">
        <v>62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8"/>
      <c r="BA20" s="22">
        <v>10</v>
      </c>
      <c r="BB20" s="22">
        <v>431038</v>
      </c>
      <c r="BC20" s="15" t="s">
        <v>153</v>
      </c>
    </row>
    <row r="21" spans="1:55" s="7" customFormat="1" ht="12.75">
      <c r="A21" s="43">
        <v>3</v>
      </c>
      <c r="B21" s="44" t="s">
        <v>193</v>
      </c>
      <c r="C21" s="45">
        <f>SUM(D21:N21)+SUM(R21:T21)+SUM(W21:AO21)+SUM(AT21:AX21)</f>
        <v>225</v>
      </c>
      <c r="D21" s="36" t="s">
        <v>63</v>
      </c>
      <c r="E21" s="36" t="s">
        <v>64</v>
      </c>
      <c r="F21" s="49" t="s">
        <v>65</v>
      </c>
      <c r="G21" s="49" t="s">
        <v>65</v>
      </c>
      <c r="H21" s="36" t="s">
        <v>64</v>
      </c>
      <c r="I21" s="36">
        <v>5</v>
      </c>
      <c r="J21" s="36">
        <v>3</v>
      </c>
      <c r="K21" s="36" t="s">
        <v>65</v>
      </c>
      <c r="L21" s="36">
        <v>10</v>
      </c>
      <c r="M21" s="36">
        <v>15</v>
      </c>
      <c r="N21" s="36">
        <f>SUM(O21:Q21)</f>
        <v>10</v>
      </c>
      <c r="O21" s="36" t="s">
        <v>64</v>
      </c>
      <c r="P21" s="36">
        <v>10</v>
      </c>
      <c r="Q21" s="36" t="s">
        <v>64</v>
      </c>
      <c r="R21" s="36" t="s">
        <v>63</v>
      </c>
      <c r="S21" s="36" t="s">
        <v>63</v>
      </c>
      <c r="T21" s="36">
        <v>10</v>
      </c>
      <c r="U21" s="43">
        <v>3</v>
      </c>
      <c r="V21" s="43">
        <v>3</v>
      </c>
      <c r="W21" s="36" t="s">
        <v>63</v>
      </c>
      <c r="X21" s="36" t="s">
        <v>64</v>
      </c>
      <c r="Y21" s="36" t="s">
        <v>64</v>
      </c>
      <c r="Z21" s="36" t="s">
        <v>63</v>
      </c>
      <c r="AA21" s="36">
        <v>20</v>
      </c>
      <c r="AB21" s="36">
        <v>10</v>
      </c>
      <c r="AC21" s="36" t="s">
        <v>63</v>
      </c>
      <c r="AD21" s="36" t="s">
        <v>63</v>
      </c>
      <c r="AE21" s="36" t="s">
        <v>65</v>
      </c>
      <c r="AF21" s="36" t="s">
        <v>63</v>
      </c>
      <c r="AG21" s="36">
        <v>15</v>
      </c>
      <c r="AH21" s="36">
        <v>107</v>
      </c>
      <c r="AI21" s="36" t="s">
        <v>63</v>
      </c>
      <c r="AJ21" s="36" t="s">
        <v>63</v>
      </c>
      <c r="AK21" s="36" t="s">
        <v>63</v>
      </c>
      <c r="AL21" s="36" t="s">
        <v>64</v>
      </c>
      <c r="AM21" s="36" t="s">
        <v>65</v>
      </c>
      <c r="AN21" s="36" t="s">
        <v>65</v>
      </c>
      <c r="AO21" s="36">
        <f>SUM(AP21:AS21)</f>
        <v>0</v>
      </c>
      <c r="AP21" s="36" t="s">
        <v>63</v>
      </c>
      <c r="AQ21" s="36" t="s">
        <v>63</v>
      </c>
      <c r="AR21" s="36" t="s">
        <v>63</v>
      </c>
      <c r="AS21" s="36" t="s">
        <v>63</v>
      </c>
      <c r="AT21" s="36" t="s">
        <v>64</v>
      </c>
      <c r="AU21" s="36" t="s">
        <v>64</v>
      </c>
      <c r="AV21" s="36" t="s">
        <v>63</v>
      </c>
      <c r="AW21" s="36">
        <v>20</v>
      </c>
      <c r="AX21" s="36" t="s">
        <v>65</v>
      </c>
      <c r="AY21" s="43">
        <v>3</v>
      </c>
      <c r="BA21" s="22">
        <v>11</v>
      </c>
      <c r="BB21" s="22">
        <v>282460</v>
      </c>
      <c r="BC21" s="15" t="s">
        <v>154</v>
      </c>
    </row>
    <row r="22" spans="1:55" s="7" customFormat="1" ht="12.75">
      <c r="A22" s="43">
        <v>4</v>
      </c>
      <c r="B22" s="44" t="s">
        <v>194</v>
      </c>
      <c r="C22" s="51">
        <f>SUM(D22:N22)+SUM(R22:T22)+SUM(W22:AX22)</f>
        <v>605</v>
      </c>
      <c r="D22" s="36">
        <f aca="true" t="shared" si="9" ref="D22:T22">SUM(D24:D26)</f>
        <v>0</v>
      </c>
      <c r="E22" s="36">
        <f t="shared" si="9"/>
        <v>0</v>
      </c>
      <c r="F22" s="36">
        <f t="shared" si="9"/>
        <v>0</v>
      </c>
      <c r="G22" s="36">
        <f t="shared" si="9"/>
        <v>0</v>
      </c>
      <c r="H22" s="36">
        <f t="shared" si="9"/>
        <v>0</v>
      </c>
      <c r="I22" s="36">
        <f t="shared" si="9"/>
        <v>0</v>
      </c>
      <c r="J22" s="36">
        <f t="shared" si="9"/>
        <v>0</v>
      </c>
      <c r="K22" s="36">
        <f t="shared" si="9"/>
        <v>0</v>
      </c>
      <c r="L22" s="36">
        <f t="shared" si="9"/>
        <v>0</v>
      </c>
      <c r="M22" s="36">
        <f t="shared" si="9"/>
        <v>92</v>
      </c>
      <c r="N22" s="36">
        <f t="shared" si="9"/>
        <v>478</v>
      </c>
      <c r="O22" s="36">
        <f t="shared" si="9"/>
        <v>153</v>
      </c>
      <c r="P22" s="36">
        <f t="shared" si="9"/>
        <v>0</v>
      </c>
      <c r="Q22" s="36">
        <f t="shared" si="9"/>
        <v>325</v>
      </c>
      <c r="R22" s="36">
        <f t="shared" si="9"/>
        <v>0</v>
      </c>
      <c r="S22" s="36">
        <f t="shared" si="9"/>
        <v>35</v>
      </c>
      <c r="T22" s="36">
        <f t="shared" si="9"/>
        <v>0</v>
      </c>
      <c r="U22" s="43">
        <v>4</v>
      </c>
      <c r="V22" s="43">
        <v>4</v>
      </c>
      <c r="W22" s="36">
        <f aca="true" t="shared" si="10" ref="W22:AX22">SUM(W24:W26)</f>
        <v>0</v>
      </c>
      <c r="X22" s="36">
        <f t="shared" si="10"/>
        <v>0</v>
      </c>
      <c r="Y22" s="36">
        <f t="shared" si="10"/>
        <v>0</v>
      </c>
      <c r="Z22" s="36">
        <f t="shared" si="10"/>
        <v>0</v>
      </c>
      <c r="AA22" s="36">
        <f t="shared" si="10"/>
        <v>0</v>
      </c>
      <c r="AB22" s="36">
        <f t="shared" si="10"/>
        <v>0</v>
      </c>
      <c r="AC22" s="36">
        <f t="shared" si="10"/>
        <v>0</v>
      </c>
      <c r="AD22" s="36">
        <f t="shared" si="10"/>
        <v>0</v>
      </c>
      <c r="AE22" s="36">
        <f t="shared" si="10"/>
        <v>0</v>
      </c>
      <c r="AF22" s="36">
        <f t="shared" si="10"/>
        <v>0</v>
      </c>
      <c r="AG22" s="36">
        <f t="shared" si="10"/>
        <v>0</v>
      </c>
      <c r="AH22" s="36">
        <f t="shared" si="10"/>
        <v>0</v>
      </c>
      <c r="AI22" s="36">
        <f t="shared" si="10"/>
        <v>0</v>
      </c>
      <c r="AJ22" s="36">
        <f t="shared" si="10"/>
        <v>0</v>
      </c>
      <c r="AK22" s="36">
        <f t="shared" si="10"/>
        <v>0</v>
      </c>
      <c r="AL22" s="36">
        <f t="shared" si="10"/>
        <v>0</v>
      </c>
      <c r="AM22" s="36">
        <f t="shared" si="10"/>
        <v>0</v>
      </c>
      <c r="AN22" s="36">
        <f t="shared" si="10"/>
        <v>0</v>
      </c>
      <c r="AO22" s="36">
        <f t="shared" si="10"/>
        <v>0</v>
      </c>
      <c r="AP22" s="36">
        <f t="shared" si="10"/>
        <v>0</v>
      </c>
      <c r="AQ22" s="36">
        <f t="shared" si="10"/>
        <v>0</v>
      </c>
      <c r="AR22" s="36">
        <f t="shared" si="10"/>
        <v>0</v>
      </c>
      <c r="AS22" s="36">
        <f t="shared" si="10"/>
        <v>0</v>
      </c>
      <c r="AT22" s="36">
        <f t="shared" si="10"/>
        <v>0</v>
      </c>
      <c r="AU22" s="36">
        <f t="shared" si="10"/>
        <v>0</v>
      </c>
      <c r="AV22" s="36">
        <f t="shared" si="10"/>
        <v>0</v>
      </c>
      <c r="AW22" s="36">
        <f t="shared" si="10"/>
        <v>0</v>
      </c>
      <c r="AX22" s="36">
        <f t="shared" si="10"/>
        <v>0</v>
      </c>
      <c r="AY22" s="43">
        <v>4</v>
      </c>
      <c r="BA22" s="22">
        <v>12</v>
      </c>
      <c r="BB22" s="22">
        <v>295496</v>
      </c>
      <c r="BC22" s="15" t="s">
        <v>155</v>
      </c>
    </row>
    <row r="23" spans="1:55" s="7" customFormat="1" ht="12.75">
      <c r="A23" s="43" t="s">
        <v>2</v>
      </c>
      <c r="B23" s="51" t="s">
        <v>74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 t="s">
        <v>75</v>
      </c>
      <c r="N23" s="46"/>
      <c r="O23" s="46"/>
      <c r="P23" s="46"/>
      <c r="Q23" s="46"/>
      <c r="R23" s="46"/>
      <c r="S23" s="46"/>
      <c r="T23" s="46"/>
      <c r="U23" s="43" t="s">
        <v>2</v>
      </c>
      <c r="V23" s="43" t="s">
        <v>2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U23" s="46"/>
      <c r="AV23" s="46"/>
      <c r="AW23" s="46"/>
      <c r="AX23" s="46"/>
      <c r="AY23" s="43" t="s">
        <v>2</v>
      </c>
      <c r="BA23" s="22">
        <v>13</v>
      </c>
      <c r="BB23" s="22">
        <v>701358</v>
      </c>
      <c r="BC23" s="15" t="s">
        <v>156</v>
      </c>
    </row>
    <row r="24" spans="1:55" s="7" customFormat="1" ht="12.75">
      <c r="A24" s="48"/>
      <c r="B24" s="51" t="s">
        <v>76</v>
      </c>
      <c r="C24" s="45">
        <f>SUM(D24:N24)+SUM(R24:T24)+SUM(W24:AO24)+SUM(AT24:AX24)</f>
        <v>290</v>
      </c>
      <c r="D24" s="36" t="s">
        <v>63</v>
      </c>
      <c r="E24" s="36" t="s">
        <v>64</v>
      </c>
      <c r="F24" s="36" t="s">
        <v>64</v>
      </c>
      <c r="G24" s="36" t="s">
        <v>64</v>
      </c>
      <c r="H24" s="36" t="s">
        <v>64</v>
      </c>
      <c r="I24" s="36" t="s">
        <v>64</v>
      </c>
      <c r="J24" s="36" t="s">
        <v>63</v>
      </c>
      <c r="K24" s="36" t="s">
        <v>63</v>
      </c>
      <c r="L24" s="36" t="s">
        <v>63</v>
      </c>
      <c r="M24" s="36">
        <v>92</v>
      </c>
      <c r="N24" s="36">
        <f>SUM(O24:Q24)</f>
        <v>163</v>
      </c>
      <c r="O24" s="36">
        <v>153</v>
      </c>
      <c r="P24" s="36" t="s">
        <v>64</v>
      </c>
      <c r="Q24" s="36">
        <v>10</v>
      </c>
      <c r="R24" s="36" t="s">
        <v>63</v>
      </c>
      <c r="S24" s="36">
        <v>35</v>
      </c>
      <c r="T24" s="36" t="s">
        <v>63</v>
      </c>
      <c r="U24" s="48"/>
      <c r="V24" s="48"/>
      <c r="W24" s="36" t="s">
        <v>63</v>
      </c>
      <c r="X24" s="36" t="s">
        <v>64</v>
      </c>
      <c r="Y24" s="36" t="s">
        <v>64</v>
      </c>
      <c r="Z24" s="36" t="s">
        <v>63</v>
      </c>
      <c r="AA24" s="36" t="s">
        <v>64</v>
      </c>
      <c r="AB24" s="36" t="s">
        <v>63</v>
      </c>
      <c r="AC24" s="36" t="s">
        <v>63</v>
      </c>
      <c r="AD24" s="36" t="s">
        <v>63</v>
      </c>
      <c r="AE24" s="36" t="s">
        <v>63</v>
      </c>
      <c r="AF24" s="36" t="s">
        <v>63</v>
      </c>
      <c r="AG24" s="36" t="s">
        <v>64</v>
      </c>
      <c r="AH24" s="36" t="s">
        <v>64</v>
      </c>
      <c r="AI24" s="36" t="s">
        <v>63</v>
      </c>
      <c r="AJ24" s="36" t="s">
        <v>63</v>
      </c>
      <c r="AK24" s="36" t="s">
        <v>63</v>
      </c>
      <c r="AL24" s="36" t="s">
        <v>64</v>
      </c>
      <c r="AM24" s="36" t="s">
        <v>64</v>
      </c>
      <c r="AN24" s="36" t="s">
        <v>64</v>
      </c>
      <c r="AO24" s="36">
        <f>SUM(AP24:AS24)</f>
        <v>0</v>
      </c>
      <c r="AP24" s="36" t="s">
        <v>63</v>
      </c>
      <c r="AQ24" s="36" t="s">
        <v>63</v>
      </c>
      <c r="AR24" s="36" t="s">
        <v>63</v>
      </c>
      <c r="AS24" s="36" t="s">
        <v>63</v>
      </c>
      <c r="AT24" s="36" t="s">
        <v>63</v>
      </c>
      <c r="AU24" s="36" t="s">
        <v>64</v>
      </c>
      <c r="AV24" s="36" t="s">
        <v>63</v>
      </c>
      <c r="AW24" s="36" t="s">
        <v>63</v>
      </c>
      <c r="AX24" s="36" t="s">
        <v>63</v>
      </c>
      <c r="AY24" s="48"/>
      <c r="BA24" s="22">
        <v>14</v>
      </c>
      <c r="BB24" s="22">
        <v>681209</v>
      </c>
      <c r="BC24" s="15" t="s">
        <v>157</v>
      </c>
    </row>
    <row r="25" spans="1:55" s="7" customFormat="1" ht="12.75">
      <c r="A25" s="43" t="s">
        <v>2</v>
      </c>
      <c r="B25" s="51" t="s">
        <v>77</v>
      </c>
      <c r="C25" s="45">
        <f>SUM(D25:N25)+SUM(R25:T25)+SUM(W25:AO25)+SUM(AT25:AX25)</f>
        <v>155</v>
      </c>
      <c r="D25" s="36" t="s">
        <v>63</v>
      </c>
      <c r="E25" s="36" t="s">
        <v>64</v>
      </c>
      <c r="F25" s="36" t="s">
        <v>64</v>
      </c>
      <c r="G25" s="36" t="s">
        <v>64</v>
      </c>
      <c r="H25" s="36" t="s">
        <v>64</v>
      </c>
      <c r="I25" s="36" t="s">
        <v>64</v>
      </c>
      <c r="J25" s="36" t="s">
        <v>63</v>
      </c>
      <c r="K25" s="36" t="s">
        <v>63</v>
      </c>
      <c r="L25" s="36" t="s">
        <v>63</v>
      </c>
      <c r="M25" s="36" t="s">
        <v>63</v>
      </c>
      <c r="N25" s="36">
        <f>SUM(O25:Q25)</f>
        <v>155</v>
      </c>
      <c r="O25" s="36" t="s">
        <v>64</v>
      </c>
      <c r="P25" s="36" t="s">
        <v>64</v>
      </c>
      <c r="Q25" s="36">
        <v>155</v>
      </c>
      <c r="R25" s="36" t="s">
        <v>63</v>
      </c>
      <c r="S25" s="36" t="s">
        <v>63</v>
      </c>
      <c r="T25" s="36" t="s">
        <v>63</v>
      </c>
      <c r="U25" s="43" t="s">
        <v>2</v>
      </c>
      <c r="V25" s="43" t="s">
        <v>2</v>
      </c>
      <c r="W25" s="36" t="s">
        <v>63</v>
      </c>
      <c r="X25" s="36" t="s">
        <v>64</v>
      </c>
      <c r="Y25" s="36" t="s">
        <v>64</v>
      </c>
      <c r="Z25" s="36" t="s">
        <v>63</v>
      </c>
      <c r="AA25" s="36" t="s">
        <v>64</v>
      </c>
      <c r="AB25" s="36" t="s">
        <v>63</v>
      </c>
      <c r="AC25" s="36" t="s">
        <v>63</v>
      </c>
      <c r="AD25" s="36" t="s">
        <v>63</v>
      </c>
      <c r="AE25" s="36" t="s">
        <v>63</v>
      </c>
      <c r="AF25" s="36" t="s">
        <v>63</v>
      </c>
      <c r="AG25" s="36" t="s">
        <v>64</v>
      </c>
      <c r="AH25" s="36" t="s">
        <v>64</v>
      </c>
      <c r="AI25" s="36" t="s">
        <v>63</v>
      </c>
      <c r="AJ25" s="36" t="s">
        <v>63</v>
      </c>
      <c r="AK25" s="36" t="s">
        <v>63</v>
      </c>
      <c r="AL25" s="36" t="s">
        <v>64</v>
      </c>
      <c r="AM25" s="36" t="s">
        <v>64</v>
      </c>
      <c r="AN25" s="36" t="s">
        <v>64</v>
      </c>
      <c r="AO25" s="36">
        <f>SUM(AP25:AS25)</f>
        <v>0</v>
      </c>
      <c r="AP25" s="36" t="s">
        <v>63</v>
      </c>
      <c r="AQ25" s="36" t="s">
        <v>63</v>
      </c>
      <c r="AR25" s="36" t="s">
        <v>63</v>
      </c>
      <c r="AS25" s="36" t="s">
        <v>63</v>
      </c>
      <c r="AT25" s="36" t="s">
        <v>64</v>
      </c>
      <c r="AU25" s="36" t="s">
        <v>64</v>
      </c>
      <c r="AV25" s="36" t="s">
        <v>63</v>
      </c>
      <c r="AW25" s="36" t="s">
        <v>63</v>
      </c>
      <c r="AX25" s="36" t="s">
        <v>63</v>
      </c>
      <c r="AY25" s="43" t="s">
        <v>2</v>
      </c>
      <c r="BA25" s="22">
        <v>15</v>
      </c>
      <c r="BB25" s="22">
        <v>206322</v>
      </c>
      <c r="BC25" s="15" t="s">
        <v>158</v>
      </c>
    </row>
    <row r="26" spans="1:55" s="7" customFormat="1" ht="12.75">
      <c r="A26" s="48"/>
      <c r="B26" s="51" t="s">
        <v>78</v>
      </c>
      <c r="C26" s="45">
        <f>SUM(D26:N26)+SUM(R26:T26)+SUM(W26:AO26)+SUM(AT26:AX26)</f>
        <v>160</v>
      </c>
      <c r="D26" s="36" t="s">
        <v>63</v>
      </c>
      <c r="E26" s="36" t="s">
        <v>64</v>
      </c>
      <c r="F26" s="36" t="s">
        <v>64</v>
      </c>
      <c r="G26" s="36" t="s">
        <v>64</v>
      </c>
      <c r="H26" s="36" t="s">
        <v>64</v>
      </c>
      <c r="I26" s="36" t="s">
        <v>64</v>
      </c>
      <c r="J26" s="36" t="s">
        <v>63</v>
      </c>
      <c r="K26" s="36" t="s">
        <v>63</v>
      </c>
      <c r="L26" s="36" t="s">
        <v>63</v>
      </c>
      <c r="M26" s="36" t="s">
        <v>65</v>
      </c>
      <c r="N26" s="36">
        <f>SUM(O26:Q26)</f>
        <v>160</v>
      </c>
      <c r="O26" s="36" t="s">
        <v>64</v>
      </c>
      <c r="P26" s="36" t="s">
        <v>64</v>
      </c>
      <c r="Q26" s="36">
        <v>160</v>
      </c>
      <c r="R26" s="36" t="s">
        <v>63</v>
      </c>
      <c r="S26" s="36" t="s">
        <v>63</v>
      </c>
      <c r="T26" s="36" t="s">
        <v>63</v>
      </c>
      <c r="U26" s="48"/>
      <c r="V26" s="48"/>
      <c r="W26" s="36" t="s">
        <v>63</v>
      </c>
      <c r="X26" s="36" t="s">
        <v>64</v>
      </c>
      <c r="Y26" s="36" t="s">
        <v>64</v>
      </c>
      <c r="Z26" s="36" t="s">
        <v>63</v>
      </c>
      <c r="AA26" s="36" t="s">
        <v>64</v>
      </c>
      <c r="AB26" s="36" t="s">
        <v>63</v>
      </c>
      <c r="AC26" s="36" t="s">
        <v>63</v>
      </c>
      <c r="AD26" s="36" t="s">
        <v>63</v>
      </c>
      <c r="AE26" s="36" t="s">
        <v>63</v>
      </c>
      <c r="AF26" s="36" t="s">
        <v>63</v>
      </c>
      <c r="AG26" s="36" t="s">
        <v>64</v>
      </c>
      <c r="AH26" s="36" t="s">
        <v>64</v>
      </c>
      <c r="AI26" s="36" t="s">
        <v>63</v>
      </c>
      <c r="AJ26" s="36" t="s">
        <v>63</v>
      </c>
      <c r="AK26" s="36" t="s">
        <v>63</v>
      </c>
      <c r="AL26" s="36" t="s">
        <v>64</v>
      </c>
      <c r="AM26" s="36" t="s">
        <v>64</v>
      </c>
      <c r="AN26" s="36" t="s">
        <v>64</v>
      </c>
      <c r="AO26" s="36">
        <f>SUM(AP26:AS26)</f>
        <v>0</v>
      </c>
      <c r="AP26" s="36" t="s">
        <v>63</v>
      </c>
      <c r="AQ26" s="36" t="s">
        <v>63</v>
      </c>
      <c r="AR26" s="36" t="s">
        <v>63</v>
      </c>
      <c r="AS26" s="36" t="s">
        <v>63</v>
      </c>
      <c r="AT26" s="36" t="s">
        <v>64</v>
      </c>
      <c r="AU26" s="36" t="s">
        <v>64</v>
      </c>
      <c r="AV26" s="36" t="s">
        <v>63</v>
      </c>
      <c r="AW26" s="36" t="s">
        <v>63</v>
      </c>
      <c r="AX26" s="36" t="s">
        <v>63</v>
      </c>
      <c r="AY26" s="48"/>
      <c r="BA26" s="22">
        <v>16</v>
      </c>
      <c r="BB26" s="22">
        <v>505218</v>
      </c>
      <c r="BC26" s="15" t="s">
        <v>159</v>
      </c>
    </row>
    <row r="27" spans="1:55" s="7" customFormat="1" ht="12.75">
      <c r="A27" s="43"/>
      <c r="B27" s="51"/>
      <c r="C27" s="46"/>
      <c r="D27" s="46"/>
      <c r="E27" s="50"/>
      <c r="F27" s="46"/>
      <c r="G27" s="3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3"/>
      <c r="V27" s="43"/>
      <c r="W27" s="46"/>
      <c r="X27" s="36" t="s">
        <v>79</v>
      </c>
      <c r="Y27" s="46"/>
      <c r="Z27" s="46"/>
      <c r="AA27" s="46"/>
      <c r="AB27" s="3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3"/>
      <c r="BA27" s="22">
        <v>17</v>
      </c>
      <c r="BB27" s="22">
        <v>641113</v>
      </c>
      <c r="BC27" s="15" t="s">
        <v>217</v>
      </c>
    </row>
    <row r="28" spans="1:55" s="7" customFormat="1" ht="12.75">
      <c r="A28" s="43">
        <v>5</v>
      </c>
      <c r="B28" s="44" t="s">
        <v>195</v>
      </c>
      <c r="C28" s="45">
        <f>SUM(D28:N28)+SUM(R28:T28)+SUM(W28:AO28)+SUM(AT28:AX28)</f>
        <v>107</v>
      </c>
      <c r="D28" s="46" t="s">
        <v>65</v>
      </c>
      <c r="E28" s="46" t="s">
        <v>65</v>
      </c>
      <c r="F28" s="46" t="s">
        <v>65</v>
      </c>
      <c r="G28" s="46" t="s">
        <v>65</v>
      </c>
      <c r="H28" s="46" t="s">
        <v>65</v>
      </c>
      <c r="I28" s="46" t="s">
        <v>65</v>
      </c>
      <c r="J28" s="46" t="s">
        <v>65</v>
      </c>
      <c r="K28" s="46" t="s">
        <v>65</v>
      </c>
      <c r="L28" s="46" t="s">
        <v>65</v>
      </c>
      <c r="M28" s="46" t="s">
        <v>65</v>
      </c>
      <c r="N28" s="46">
        <f>SUM(O28:Q28)</f>
        <v>0</v>
      </c>
      <c r="O28" s="46" t="s">
        <v>65</v>
      </c>
      <c r="P28" s="46" t="s">
        <v>65</v>
      </c>
      <c r="Q28" s="46" t="s">
        <v>65</v>
      </c>
      <c r="R28" s="46" t="s">
        <v>65</v>
      </c>
      <c r="S28" s="46" t="s">
        <v>65</v>
      </c>
      <c r="T28" s="46" t="s">
        <v>65</v>
      </c>
      <c r="U28" s="43">
        <v>5</v>
      </c>
      <c r="V28" s="43">
        <v>5</v>
      </c>
      <c r="W28" s="46" t="s">
        <v>65</v>
      </c>
      <c r="X28" s="36">
        <v>107</v>
      </c>
      <c r="Y28" s="46" t="s">
        <v>65</v>
      </c>
      <c r="Z28" s="46" t="s">
        <v>65</v>
      </c>
      <c r="AA28" s="46" t="s">
        <v>65</v>
      </c>
      <c r="AB28" s="46" t="s">
        <v>65</v>
      </c>
      <c r="AC28" s="46" t="s">
        <v>65</v>
      </c>
      <c r="AD28" s="46" t="s">
        <v>65</v>
      </c>
      <c r="AE28" s="46" t="s">
        <v>65</v>
      </c>
      <c r="AF28" s="46" t="s">
        <v>65</v>
      </c>
      <c r="AG28" s="46" t="s">
        <v>65</v>
      </c>
      <c r="AH28" s="46" t="s">
        <v>65</v>
      </c>
      <c r="AI28" s="46" t="s">
        <v>65</v>
      </c>
      <c r="AJ28" s="46" t="s">
        <v>65</v>
      </c>
      <c r="AK28" s="46" t="s">
        <v>65</v>
      </c>
      <c r="AL28" s="46" t="s">
        <v>65</v>
      </c>
      <c r="AM28" s="46" t="s">
        <v>65</v>
      </c>
      <c r="AN28" s="46" t="s">
        <v>65</v>
      </c>
      <c r="AO28" s="36">
        <f>SUM(AP28:AS28)</f>
        <v>0</v>
      </c>
      <c r="AP28" s="46" t="s">
        <v>65</v>
      </c>
      <c r="AQ28" s="46" t="s">
        <v>65</v>
      </c>
      <c r="AR28" s="46" t="s">
        <v>65</v>
      </c>
      <c r="AS28" s="46" t="s">
        <v>65</v>
      </c>
      <c r="AT28" s="46" t="s">
        <v>65</v>
      </c>
      <c r="AU28" s="46" t="s">
        <v>65</v>
      </c>
      <c r="AV28" s="46" t="s">
        <v>65</v>
      </c>
      <c r="AW28" s="46" t="s">
        <v>65</v>
      </c>
      <c r="AX28" s="46" t="s">
        <v>65</v>
      </c>
      <c r="AY28" s="43">
        <v>5</v>
      </c>
      <c r="BA28" s="22">
        <v>18</v>
      </c>
      <c r="BB28" s="22">
        <v>519720</v>
      </c>
      <c r="BC28" s="15" t="s">
        <v>218</v>
      </c>
    </row>
    <row r="29" spans="1:55" s="7" customFormat="1" ht="12.75">
      <c r="A29" s="43"/>
      <c r="B29" s="51"/>
      <c r="C29" s="5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3"/>
      <c r="V29" s="43"/>
      <c r="W29" s="46"/>
      <c r="X29" s="3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36"/>
      <c r="AP29" s="36" t="s">
        <v>192</v>
      </c>
      <c r="AQ29" s="36" t="s">
        <v>61</v>
      </c>
      <c r="AR29" s="36"/>
      <c r="AS29" s="36"/>
      <c r="AT29" s="46"/>
      <c r="AU29" s="46"/>
      <c r="AV29" s="46"/>
      <c r="AW29" s="46"/>
      <c r="AX29" s="46"/>
      <c r="AY29" s="43"/>
      <c r="BA29" s="22">
        <v>19</v>
      </c>
      <c r="BB29" s="22">
        <v>274592</v>
      </c>
      <c r="BC29" s="15" t="s">
        <v>160</v>
      </c>
    </row>
    <row r="30" spans="1:55" s="7" customFormat="1" ht="12.75">
      <c r="A30" s="43">
        <v>6</v>
      </c>
      <c r="B30" s="44" t="s">
        <v>199</v>
      </c>
      <c r="C30" s="45">
        <f>SUM(D30:N30)+SUM(R30:T30)+SUM(W30:AO30)+SUM(AT30:AX30)</f>
        <v>150</v>
      </c>
      <c r="D30" s="36" t="s">
        <v>63</v>
      </c>
      <c r="E30" s="36" t="s">
        <v>64</v>
      </c>
      <c r="F30" s="36" t="s">
        <v>64</v>
      </c>
      <c r="G30" s="36" t="s">
        <v>64</v>
      </c>
      <c r="H30" s="36" t="s">
        <v>64</v>
      </c>
      <c r="I30" s="36" t="s">
        <v>64</v>
      </c>
      <c r="J30" s="36" t="s">
        <v>63</v>
      </c>
      <c r="K30" s="36" t="s">
        <v>63</v>
      </c>
      <c r="L30" s="36" t="s">
        <v>63</v>
      </c>
      <c r="M30" s="36" t="s">
        <v>63</v>
      </c>
      <c r="N30" s="36">
        <f>SUM(O30:Q30)</f>
        <v>0</v>
      </c>
      <c r="O30" s="36" t="s">
        <v>63</v>
      </c>
      <c r="P30" s="36" t="s">
        <v>63</v>
      </c>
      <c r="Q30" s="36" t="s">
        <v>63</v>
      </c>
      <c r="R30" s="36" t="s">
        <v>63</v>
      </c>
      <c r="S30" s="36" t="s">
        <v>63</v>
      </c>
      <c r="T30" s="36" t="s">
        <v>63</v>
      </c>
      <c r="U30" s="43">
        <v>6</v>
      </c>
      <c r="V30" s="43">
        <v>6</v>
      </c>
      <c r="W30" s="36" t="s">
        <v>63</v>
      </c>
      <c r="X30" s="36" t="s">
        <v>63</v>
      </c>
      <c r="Y30" s="36" t="s">
        <v>63</v>
      </c>
      <c r="Z30" s="36" t="s">
        <v>63</v>
      </c>
      <c r="AA30" s="36" t="s">
        <v>63</v>
      </c>
      <c r="AB30" s="36" t="s">
        <v>63</v>
      </c>
      <c r="AC30" s="36" t="s">
        <v>63</v>
      </c>
      <c r="AD30" s="36" t="s">
        <v>63</v>
      </c>
      <c r="AE30" s="36" t="s">
        <v>63</v>
      </c>
      <c r="AF30" s="36" t="s">
        <v>63</v>
      </c>
      <c r="AG30" s="36" t="s">
        <v>63</v>
      </c>
      <c r="AH30" s="36" t="s">
        <v>63</v>
      </c>
      <c r="AI30" s="36" t="s">
        <v>63</v>
      </c>
      <c r="AJ30" s="36" t="s">
        <v>63</v>
      </c>
      <c r="AK30" s="36" t="s">
        <v>63</v>
      </c>
      <c r="AL30" s="36" t="s">
        <v>63</v>
      </c>
      <c r="AM30" s="36" t="s">
        <v>63</v>
      </c>
      <c r="AN30" s="36" t="s">
        <v>63</v>
      </c>
      <c r="AO30" s="36">
        <f>SUM(AP30:AS30)</f>
        <v>150</v>
      </c>
      <c r="AP30" s="36">
        <v>62</v>
      </c>
      <c r="AQ30" s="36">
        <v>88</v>
      </c>
      <c r="AR30" s="36" t="s">
        <v>65</v>
      </c>
      <c r="AS30" s="36" t="s">
        <v>65</v>
      </c>
      <c r="AT30" s="36" t="s">
        <v>64</v>
      </c>
      <c r="AU30" s="36" t="s">
        <v>64</v>
      </c>
      <c r="AV30" s="36" t="s">
        <v>63</v>
      </c>
      <c r="AW30" s="36" t="s">
        <v>63</v>
      </c>
      <c r="AX30" s="36" t="s">
        <v>63</v>
      </c>
      <c r="AY30" s="43">
        <v>6</v>
      </c>
      <c r="BA30" s="22">
        <v>20</v>
      </c>
      <c r="BB30" s="22">
        <v>327550</v>
      </c>
      <c r="BC30" s="15" t="s">
        <v>161</v>
      </c>
    </row>
    <row r="31" spans="1:55" s="7" customFormat="1" ht="12.75">
      <c r="A31" s="43"/>
      <c r="B31" s="44"/>
      <c r="C31" s="4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3"/>
      <c r="V31" s="43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 t="s">
        <v>229</v>
      </c>
      <c r="AY31" s="43"/>
      <c r="BA31" s="22">
        <v>21</v>
      </c>
      <c r="BB31" s="22">
        <v>307552</v>
      </c>
      <c r="BC31" s="15" t="s">
        <v>162</v>
      </c>
    </row>
    <row r="32" spans="1:55" s="7" customFormat="1" ht="12.75">
      <c r="A32" s="43">
        <v>7</v>
      </c>
      <c r="B32" s="44" t="s">
        <v>196</v>
      </c>
      <c r="C32" s="45">
        <f>SUM(D32:N32)+SUM(R32:T32)+SUM(W32:AO32)+SUM(AT32:AX32)</f>
        <v>65</v>
      </c>
      <c r="D32" s="36">
        <v>12</v>
      </c>
      <c r="E32" s="36" t="s">
        <v>64</v>
      </c>
      <c r="F32" s="36" t="s">
        <v>64</v>
      </c>
      <c r="G32" s="36" t="s">
        <v>64</v>
      </c>
      <c r="H32" s="36">
        <v>8</v>
      </c>
      <c r="I32" s="36" t="s">
        <v>64</v>
      </c>
      <c r="J32" s="36" t="s">
        <v>63</v>
      </c>
      <c r="K32" s="36" t="s">
        <v>63</v>
      </c>
      <c r="L32" s="36" t="s">
        <v>63</v>
      </c>
      <c r="M32" s="36" t="s">
        <v>63</v>
      </c>
      <c r="N32" s="36">
        <f>SUM(O32:Q32)</f>
        <v>0</v>
      </c>
      <c r="O32" s="36" t="s">
        <v>64</v>
      </c>
      <c r="P32" s="36" t="s">
        <v>64</v>
      </c>
      <c r="Q32" s="36" t="s">
        <v>64</v>
      </c>
      <c r="R32" s="36" t="s">
        <v>63</v>
      </c>
      <c r="S32" s="36" t="s">
        <v>63</v>
      </c>
      <c r="T32" s="36" t="s">
        <v>63</v>
      </c>
      <c r="U32" s="43">
        <v>7</v>
      </c>
      <c r="V32" s="43">
        <v>7</v>
      </c>
      <c r="W32" s="36" t="s">
        <v>64</v>
      </c>
      <c r="X32" s="36" t="s">
        <v>64</v>
      </c>
      <c r="Y32" s="36" t="s">
        <v>64</v>
      </c>
      <c r="Z32" s="36" t="s">
        <v>63</v>
      </c>
      <c r="AA32" s="36" t="s">
        <v>63</v>
      </c>
      <c r="AB32" s="36" t="s">
        <v>63</v>
      </c>
      <c r="AC32" s="36" t="s">
        <v>63</v>
      </c>
      <c r="AD32" s="36" t="s">
        <v>63</v>
      </c>
      <c r="AE32" s="36" t="s">
        <v>63</v>
      </c>
      <c r="AF32" s="36" t="s">
        <v>63</v>
      </c>
      <c r="AG32" s="36" t="s">
        <v>64</v>
      </c>
      <c r="AH32" s="36">
        <v>15</v>
      </c>
      <c r="AI32" s="36" t="s">
        <v>63</v>
      </c>
      <c r="AJ32" s="36" t="s">
        <v>63</v>
      </c>
      <c r="AK32" s="36" t="s">
        <v>63</v>
      </c>
      <c r="AL32" s="36" t="s">
        <v>63</v>
      </c>
      <c r="AM32" s="36" t="s">
        <v>63</v>
      </c>
      <c r="AN32" s="36" t="s">
        <v>63</v>
      </c>
      <c r="AO32" s="36">
        <f>SUM(AP32:AS32)</f>
        <v>0</v>
      </c>
      <c r="AP32" s="36" t="s">
        <v>65</v>
      </c>
      <c r="AQ32" s="36" t="s">
        <v>65</v>
      </c>
      <c r="AR32" s="36" t="s">
        <v>65</v>
      </c>
      <c r="AS32" s="36" t="s">
        <v>65</v>
      </c>
      <c r="AT32" s="36" t="s">
        <v>65</v>
      </c>
      <c r="AU32" s="36" t="s">
        <v>64</v>
      </c>
      <c r="AV32" s="36">
        <v>10</v>
      </c>
      <c r="AW32" s="36" t="s">
        <v>63</v>
      </c>
      <c r="AX32" s="36">
        <v>20</v>
      </c>
      <c r="AY32" s="43">
        <v>7</v>
      </c>
      <c r="BA32" s="22">
        <v>22</v>
      </c>
      <c r="BB32" s="22">
        <v>398920</v>
      </c>
      <c r="BC32" s="15" t="s">
        <v>163</v>
      </c>
    </row>
    <row r="33" spans="1:55" s="7" customFormat="1" ht="12.75">
      <c r="A33" s="43">
        <v>8</v>
      </c>
      <c r="B33" s="51" t="s">
        <v>211</v>
      </c>
      <c r="C33" s="46"/>
      <c r="D33" s="36" t="s">
        <v>108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3"/>
      <c r="V33" s="43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3"/>
      <c r="BA33" s="22">
        <v>23</v>
      </c>
      <c r="BB33" s="7">
        <v>264575</v>
      </c>
      <c r="BC33" s="15" t="s">
        <v>164</v>
      </c>
    </row>
    <row r="34" spans="1:55" s="7" customFormat="1" ht="12.75">
      <c r="A34" s="48"/>
      <c r="B34" s="44" t="s">
        <v>275</v>
      </c>
      <c r="C34" s="45">
        <f>SUM(D34:N34)+SUM(R34:T34)+SUM(W34:AO34)+SUM(AT34:AX34)</f>
        <v>120</v>
      </c>
      <c r="D34" s="36">
        <v>28</v>
      </c>
      <c r="E34" s="36" t="s">
        <v>64</v>
      </c>
      <c r="F34" s="36" t="s">
        <v>64</v>
      </c>
      <c r="G34" s="36">
        <v>6</v>
      </c>
      <c r="H34" s="36" t="s">
        <v>64</v>
      </c>
      <c r="I34" s="36" t="s">
        <v>64</v>
      </c>
      <c r="J34" s="36" t="s">
        <v>63</v>
      </c>
      <c r="K34" s="36">
        <v>14</v>
      </c>
      <c r="L34" s="36" t="s">
        <v>63</v>
      </c>
      <c r="M34" s="36" t="s">
        <v>63</v>
      </c>
      <c r="N34" s="36">
        <f>SUM(O34:Q34)</f>
        <v>0</v>
      </c>
      <c r="O34" s="36" t="s">
        <v>64</v>
      </c>
      <c r="P34" s="36" t="s">
        <v>64</v>
      </c>
      <c r="Q34" s="36" t="s">
        <v>64</v>
      </c>
      <c r="R34" s="36" t="s">
        <v>63</v>
      </c>
      <c r="S34" s="36" t="s">
        <v>63</v>
      </c>
      <c r="T34" s="36">
        <v>4</v>
      </c>
      <c r="U34" s="48">
        <v>8</v>
      </c>
      <c r="V34" s="48">
        <v>8</v>
      </c>
      <c r="W34" s="36">
        <v>3</v>
      </c>
      <c r="X34" s="36" t="s">
        <v>64</v>
      </c>
      <c r="Y34" s="36">
        <v>15</v>
      </c>
      <c r="Z34" s="36" t="s">
        <v>63</v>
      </c>
      <c r="AA34" s="36" t="s">
        <v>64</v>
      </c>
      <c r="AB34" s="36" t="s">
        <v>63</v>
      </c>
      <c r="AC34" s="36" t="s">
        <v>63</v>
      </c>
      <c r="AD34" s="36" t="s">
        <v>63</v>
      </c>
      <c r="AE34" s="36" t="s">
        <v>63</v>
      </c>
      <c r="AF34" s="36" t="s">
        <v>63</v>
      </c>
      <c r="AG34" s="36" t="s">
        <v>63</v>
      </c>
      <c r="AH34" s="36">
        <v>20</v>
      </c>
      <c r="AI34" s="36" t="s">
        <v>63</v>
      </c>
      <c r="AJ34" s="36" t="s">
        <v>63</v>
      </c>
      <c r="AK34" s="36" t="s">
        <v>63</v>
      </c>
      <c r="AL34" s="36">
        <v>20</v>
      </c>
      <c r="AM34" s="36">
        <v>5</v>
      </c>
      <c r="AN34" s="36" t="s">
        <v>65</v>
      </c>
      <c r="AO34" s="36">
        <f>SUM(AP34:AS34)</f>
        <v>0</v>
      </c>
      <c r="AP34" s="36" t="s">
        <v>65</v>
      </c>
      <c r="AQ34" s="36" t="s">
        <v>65</v>
      </c>
      <c r="AR34" s="36" t="s">
        <v>65</v>
      </c>
      <c r="AS34" s="36" t="s">
        <v>65</v>
      </c>
      <c r="AT34" s="36" t="s">
        <v>64</v>
      </c>
      <c r="AU34" s="36" t="s">
        <v>64</v>
      </c>
      <c r="AV34" s="36" t="s">
        <v>64</v>
      </c>
      <c r="AW34" s="36">
        <v>5</v>
      </c>
      <c r="AX34" s="36" t="s">
        <v>65</v>
      </c>
      <c r="AY34" s="48">
        <v>8</v>
      </c>
      <c r="BA34" s="22">
        <v>24</v>
      </c>
      <c r="BB34" s="22">
        <v>788547</v>
      </c>
      <c r="BC34" s="15" t="s">
        <v>219</v>
      </c>
    </row>
    <row r="35" spans="1:55" s="7" customFormat="1" ht="12.75">
      <c r="A35" s="48"/>
      <c r="B35" s="51"/>
      <c r="C35" s="51"/>
      <c r="D35" s="36"/>
      <c r="E35" s="36"/>
      <c r="F35" s="36"/>
      <c r="G35" s="36" t="s">
        <v>251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48"/>
      <c r="V35" s="48"/>
      <c r="W35" s="36"/>
      <c r="X35" s="36"/>
      <c r="Y35" s="36"/>
      <c r="Z35" s="36"/>
      <c r="AA35" s="36"/>
      <c r="AB35" s="36"/>
      <c r="AC35" s="36"/>
      <c r="AD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48"/>
      <c r="BA35" s="22">
        <v>25</v>
      </c>
      <c r="BB35" s="22">
        <v>444226</v>
      </c>
      <c r="BC35" s="15" t="s">
        <v>165</v>
      </c>
    </row>
    <row r="36" spans="1:55" s="7" customFormat="1" ht="12.75">
      <c r="A36" s="43">
        <v>9</v>
      </c>
      <c r="B36" s="44" t="s">
        <v>276</v>
      </c>
      <c r="C36" s="45">
        <f>SUM(D36:N36)+SUM(R36:T36)+SUM(W36:AO36)+SUM(AT36:AX36)</f>
        <v>273</v>
      </c>
      <c r="D36" s="36">
        <v>35</v>
      </c>
      <c r="E36" s="36" t="s">
        <v>64</v>
      </c>
      <c r="F36" s="36" t="s">
        <v>64</v>
      </c>
      <c r="G36" s="36">
        <v>20</v>
      </c>
      <c r="H36" s="36" t="s">
        <v>64</v>
      </c>
      <c r="I36" s="36">
        <v>5</v>
      </c>
      <c r="J36" s="36" t="s">
        <v>63</v>
      </c>
      <c r="K36" s="36" t="s">
        <v>63</v>
      </c>
      <c r="L36" s="36" t="s">
        <v>63</v>
      </c>
      <c r="M36" s="36">
        <v>35</v>
      </c>
      <c r="N36" s="36">
        <f>SUM(O36:Q36)</f>
        <v>0</v>
      </c>
      <c r="O36" s="36" t="s">
        <v>63</v>
      </c>
      <c r="P36" s="36" t="s">
        <v>64</v>
      </c>
      <c r="Q36" s="36" t="s">
        <v>64</v>
      </c>
      <c r="R36" s="36" t="s">
        <v>63</v>
      </c>
      <c r="S36" s="36" t="s">
        <v>63</v>
      </c>
      <c r="T36" s="36" t="s">
        <v>63</v>
      </c>
      <c r="U36" s="43">
        <v>9</v>
      </c>
      <c r="V36" s="43">
        <v>9</v>
      </c>
      <c r="W36" s="36" t="s">
        <v>63</v>
      </c>
      <c r="X36" s="36">
        <v>20</v>
      </c>
      <c r="Y36" s="36">
        <v>40</v>
      </c>
      <c r="Z36" s="36" t="s">
        <v>63</v>
      </c>
      <c r="AA36" s="36" t="s">
        <v>64</v>
      </c>
      <c r="AB36" s="36" t="s">
        <v>63</v>
      </c>
      <c r="AC36" s="36" t="s">
        <v>63</v>
      </c>
      <c r="AD36" s="36" t="s">
        <v>63</v>
      </c>
      <c r="AE36" s="36" t="s">
        <v>63</v>
      </c>
      <c r="AF36" s="36" t="s">
        <v>63</v>
      </c>
      <c r="AG36" s="36">
        <v>8</v>
      </c>
      <c r="AH36" s="36">
        <v>25</v>
      </c>
      <c r="AI36" s="36" t="s">
        <v>65</v>
      </c>
      <c r="AJ36" s="36" t="s">
        <v>65</v>
      </c>
      <c r="AK36" s="36">
        <v>5</v>
      </c>
      <c r="AL36" s="36">
        <v>30</v>
      </c>
      <c r="AM36" s="36">
        <v>15</v>
      </c>
      <c r="AN36" s="36" t="s">
        <v>65</v>
      </c>
      <c r="AO36" s="36">
        <f>SUM(AP36:AS36)</f>
        <v>0</v>
      </c>
      <c r="AP36" s="36" t="s">
        <v>65</v>
      </c>
      <c r="AQ36" s="36" t="s">
        <v>65</v>
      </c>
      <c r="AR36" s="36" t="s">
        <v>65</v>
      </c>
      <c r="AS36" s="36" t="s">
        <v>65</v>
      </c>
      <c r="AT36" s="36">
        <v>20</v>
      </c>
      <c r="AU36" s="36" t="s">
        <v>64</v>
      </c>
      <c r="AV36" s="36" t="s">
        <v>64</v>
      </c>
      <c r="AW36" s="36">
        <v>15</v>
      </c>
      <c r="AX36" s="36" t="s">
        <v>65</v>
      </c>
      <c r="AY36" s="43">
        <v>9</v>
      </c>
      <c r="BA36" s="22">
        <v>26</v>
      </c>
      <c r="BB36" s="22">
        <v>468406</v>
      </c>
      <c r="BC36" s="15" t="s">
        <v>166</v>
      </c>
    </row>
    <row r="37" spans="1:55" s="7" customFormat="1" ht="12.75">
      <c r="A37" s="52">
        <v>10</v>
      </c>
      <c r="B37" s="53" t="s">
        <v>197</v>
      </c>
      <c r="C37" s="9">
        <f>SUM(D37:N37)+SUM(R37:T37)+SUM(W37:AO37)+SUM(AT37:AX37)</f>
        <v>80</v>
      </c>
      <c r="D37" s="54">
        <v>17</v>
      </c>
      <c r="E37" s="54" t="s">
        <v>64</v>
      </c>
      <c r="F37" s="54" t="s">
        <v>64</v>
      </c>
      <c r="G37" s="54" t="s">
        <v>64</v>
      </c>
      <c r="H37" s="54" t="s">
        <v>64</v>
      </c>
      <c r="I37" s="54" t="s">
        <v>64</v>
      </c>
      <c r="J37" s="54" t="s">
        <v>63</v>
      </c>
      <c r="K37" s="54" t="s">
        <v>63</v>
      </c>
      <c r="L37" s="54" t="s">
        <v>63</v>
      </c>
      <c r="M37" s="54" t="s">
        <v>63</v>
      </c>
      <c r="N37" s="54">
        <f>SUM(O37:Q37)</f>
        <v>0</v>
      </c>
      <c r="O37" s="54" t="s">
        <v>64</v>
      </c>
      <c r="P37" s="54" t="s">
        <v>64</v>
      </c>
      <c r="Q37" s="54" t="s">
        <v>64</v>
      </c>
      <c r="R37" s="54" t="s">
        <v>63</v>
      </c>
      <c r="S37" s="54" t="s">
        <v>63</v>
      </c>
      <c r="T37" s="54" t="s">
        <v>63</v>
      </c>
      <c r="U37" s="52">
        <v>10</v>
      </c>
      <c r="V37" s="52">
        <v>10</v>
      </c>
      <c r="W37" s="54" t="s">
        <v>63</v>
      </c>
      <c r="X37" s="54">
        <v>13</v>
      </c>
      <c r="Y37" s="54">
        <v>8</v>
      </c>
      <c r="Z37" s="54" t="s">
        <v>63</v>
      </c>
      <c r="AA37" s="54" t="s">
        <v>64</v>
      </c>
      <c r="AB37" s="54" t="s">
        <v>63</v>
      </c>
      <c r="AC37" s="54" t="s">
        <v>63</v>
      </c>
      <c r="AD37" s="54" t="s">
        <v>63</v>
      </c>
      <c r="AE37" s="54" t="s">
        <v>63</v>
      </c>
      <c r="AF37" s="54" t="s">
        <v>63</v>
      </c>
      <c r="AG37" s="54" t="s">
        <v>64</v>
      </c>
      <c r="AH37" s="54">
        <v>15</v>
      </c>
      <c r="AI37" s="54" t="s">
        <v>63</v>
      </c>
      <c r="AJ37" s="54" t="s">
        <v>63</v>
      </c>
      <c r="AK37" s="54" t="s">
        <v>63</v>
      </c>
      <c r="AL37" s="54">
        <v>8</v>
      </c>
      <c r="AM37" s="54">
        <v>4</v>
      </c>
      <c r="AN37" s="54" t="s">
        <v>65</v>
      </c>
      <c r="AO37" s="54">
        <f>SUM(AP37:AS37)</f>
        <v>0</v>
      </c>
      <c r="AP37" s="54" t="s">
        <v>65</v>
      </c>
      <c r="AQ37" s="54" t="s">
        <v>65</v>
      </c>
      <c r="AR37" s="54" t="s">
        <v>65</v>
      </c>
      <c r="AS37" s="54" t="s">
        <v>65</v>
      </c>
      <c r="AT37" s="54" t="s">
        <v>64</v>
      </c>
      <c r="AU37" s="54" t="s">
        <v>64</v>
      </c>
      <c r="AV37" s="54">
        <v>10</v>
      </c>
      <c r="AW37" s="54">
        <v>5</v>
      </c>
      <c r="AX37" s="54" t="s">
        <v>63</v>
      </c>
      <c r="AY37" s="52">
        <v>10</v>
      </c>
      <c r="BA37" s="22">
        <v>27</v>
      </c>
      <c r="BB37" s="22">
        <v>252711</v>
      </c>
      <c r="BC37" s="15" t="s">
        <v>167</v>
      </c>
    </row>
    <row r="38" spans="1:55" s="7" customFormat="1" ht="12.75" hidden="1">
      <c r="A38" s="43"/>
      <c r="B38" s="51"/>
      <c r="C38" s="5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3"/>
      <c r="V38" s="43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43"/>
      <c r="BA38" s="22">
        <v>28</v>
      </c>
      <c r="BB38" s="22">
        <v>543705</v>
      </c>
      <c r="BC38" s="15" t="s">
        <v>168</v>
      </c>
    </row>
    <row r="39" spans="1:55" s="7" customFormat="1" ht="12.75" hidden="1">
      <c r="A39" s="52">
        <v>11</v>
      </c>
      <c r="B39" s="55" t="s">
        <v>253</v>
      </c>
      <c r="C39" s="9">
        <f>SUM(D39:N39)+SUM(R39:T39)+SUM(W39:AO39)+SUM(AT39:AX39)</f>
        <v>115</v>
      </c>
      <c r="D39" s="54">
        <v>40</v>
      </c>
      <c r="E39" s="56" t="s">
        <v>64</v>
      </c>
      <c r="F39" s="54" t="s">
        <v>64</v>
      </c>
      <c r="G39" s="54">
        <v>15</v>
      </c>
      <c r="H39" s="54">
        <v>10</v>
      </c>
      <c r="I39" s="54">
        <v>5</v>
      </c>
      <c r="J39" s="54" t="s">
        <v>64</v>
      </c>
      <c r="K39" s="54" t="s">
        <v>64</v>
      </c>
      <c r="L39" s="54" t="s">
        <v>64</v>
      </c>
      <c r="M39" s="54">
        <v>15</v>
      </c>
      <c r="N39" s="54">
        <f>SUM(O39:Q39)</f>
        <v>0</v>
      </c>
      <c r="O39" s="54" t="s">
        <v>63</v>
      </c>
      <c r="P39" s="54" t="s">
        <v>64</v>
      </c>
      <c r="Q39" s="54" t="s">
        <v>64</v>
      </c>
      <c r="R39" s="54" t="s">
        <v>63</v>
      </c>
      <c r="S39" s="54" t="s">
        <v>63</v>
      </c>
      <c r="T39" s="54">
        <v>4</v>
      </c>
      <c r="U39" s="52">
        <v>11</v>
      </c>
      <c r="V39" s="52">
        <v>11</v>
      </c>
      <c r="W39" s="54" t="s">
        <v>64</v>
      </c>
      <c r="X39" s="54" t="s">
        <v>64</v>
      </c>
      <c r="Y39" s="54">
        <v>22</v>
      </c>
      <c r="Z39" s="54" t="s">
        <v>64</v>
      </c>
      <c r="AA39" s="54" t="s">
        <v>64</v>
      </c>
      <c r="AB39" s="54" t="s">
        <v>64</v>
      </c>
      <c r="AC39" s="54" t="s">
        <v>64</v>
      </c>
      <c r="AD39" s="54" t="s">
        <v>64</v>
      </c>
      <c r="AE39" s="54" t="s">
        <v>64</v>
      </c>
      <c r="AF39" s="54" t="s">
        <v>64</v>
      </c>
      <c r="AG39" s="54" t="s">
        <v>64</v>
      </c>
      <c r="AH39" s="54" t="s">
        <v>64</v>
      </c>
      <c r="AI39" s="54" t="s">
        <v>64</v>
      </c>
      <c r="AJ39" s="54" t="s">
        <v>64</v>
      </c>
      <c r="AK39" s="54" t="s">
        <v>64</v>
      </c>
      <c r="AL39" s="54" t="s">
        <v>64</v>
      </c>
      <c r="AM39" s="54" t="s">
        <v>64</v>
      </c>
      <c r="AN39" s="54" t="s">
        <v>64</v>
      </c>
      <c r="AO39" s="54">
        <f>SUM(AP39:AS39)</f>
        <v>0</v>
      </c>
      <c r="AP39" s="54" t="s">
        <v>65</v>
      </c>
      <c r="AQ39" s="54" t="s">
        <v>65</v>
      </c>
      <c r="AR39" s="54" t="s">
        <v>65</v>
      </c>
      <c r="AS39" s="54" t="s">
        <v>65</v>
      </c>
      <c r="AT39" s="54" t="s">
        <v>64</v>
      </c>
      <c r="AU39" s="54" t="s">
        <v>64</v>
      </c>
      <c r="AV39" s="54" t="s">
        <v>63</v>
      </c>
      <c r="AW39" s="54">
        <v>4</v>
      </c>
      <c r="AX39" s="54" t="s">
        <v>63</v>
      </c>
      <c r="AY39" s="52">
        <v>11</v>
      </c>
      <c r="BA39" s="22">
        <v>29</v>
      </c>
      <c r="BB39" s="22">
        <v>455622</v>
      </c>
      <c r="BC39" s="15" t="s">
        <v>169</v>
      </c>
    </row>
    <row r="40" spans="1:55" s="7" customFormat="1" ht="12.75" hidden="1">
      <c r="A40" s="57">
        <v>14</v>
      </c>
      <c r="B40" s="51" t="s">
        <v>202</v>
      </c>
      <c r="C40" s="45">
        <f>SUM(D40:N40)+SUM(R40:T40)+SUM(W40:AO40)+SUM(AT40:AX40)</f>
        <v>175</v>
      </c>
      <c r="D40" s="36">
        <v>36</v>
      </c>
      <c r="E40" s="36" t="s">
        <v>65</v>
      </c>
      <c r="F40" s="36" t="s">
        <v>65</v>
      </c>
      <c r="G40" s="36">
        <v>15</v>
      </c>
      <c r="H40" s="36" t="s">
        <v>65</v>
      </c>
      <c r="I40" s="36" t="s">
        <v>65</v>
      </c>
      <c r="J40" s="36" t="s">
        <v>65</v>
      </c>
      <c r="K40" s="36" t="s">
        <v>65</v>
      </c>
      <c r="L40" s="36" t="s">
        <v>65</v>
      </c>
      <c r="M40" s="36">
        <v>9</v>
      </c>
      <c r="N40" s="36">
        <f>SUM(O40:Q40)</f>
        <v>6</v>
      </c>
      <c r="O40" s="36">
        <v>6</v>
      </c>
      <c r="P40" s="36" t="s">
        <v>65</v>
      </c>
      <c r="Q40" s="36" t="s">
        <v>65</v>
      </c>
      <c r="R40" s="36">
        <v>25</v>
      </c>
      <c r="S40" s="36" t="s">
        <v>65</v>
      </c>
      <c r="T40" s="36">
        <v>7</v>
      </c>
      <c r="U40" s="57">
        <v>14</v>
      </c>
      <c r="V40" s="57">
        <v>14</v>
      </c>
      <c r="W40" s="36">
        <v>15</v>
      </c>
      <c r="X40" s="36" t="s">
        <v>65</v>
      </c>
      <c r="Y40" s="36">
        <v>47</v>
      </c>
      <c r="Z40" s="36" t="s">
        <v>65</v>
      </c>
      <c r="AA40" s="36" t="s">
        <v>65</v>
      </c>
      <c r="AB40" s="36" t="s">
        <v>65</v>
      </c>
      <c r="AC40" s="36" t="s">
        <v>65</v>
      </c>
      <c r="AD40" s="36" t="s">
        <v>65</v>
      </c>
      <c r="AE40" s="36" t="s">
        <v>65</v>
      </c>
      <c r="AF40" s="36" t="s">
        <v>65</v>
      </c>
      <c r="AG40" s="36" t="s">
        <v>65</v>
      </c>
      <c r="AH40" s="36" t="s">
        <v>65</v>
      </c>
      <c r="AI40" s="36" t="s">
        <v>65</v>
      </c>
      <c r="AJ40" s="36" t="s">
        <v>65</v>
      </c>
      <c r="AK40" s="36" t="s">
        <v>65</v>
      </c>
      <c r="AL40" s="36" t="s">
        <v>65</v>
      </c>
      <c r="AM40" s="36" t="s">
        <v>65</v>
      </c>
      <c r="AN40" s="36" t="s">
        <v>65</v>
      </c>
      <c r="AO40" s="36">
        <f>SUM(AP40:AS40)</f>
        <v>0</v>
      </c>
      <c r="AP40" s="36" t="s">
        <v>65</v>
      </c>
      <c r="AQ40" s="36" t="s">
        <v>65</v>
      </c>
      <c r="AR40" s="36" t="s">
        <v>65</v>
      </c>
      <c r="AS40" s="36" t="s">
        <v>65</v>
      </c>
      <c r="AT40" s="36" t="s">
        <v>65</v>
      </c>
      <c r="AU40" s="36" t="s">
        <v>65</v>
      </c>
      <c r="AV40" s="36" t="s">
        <v>65</v>
      </c>
      <c r="AW40" s="36">
        <v>15</v>
      </c>
      <c r="AX40" s="36" t="s">
        <v>65</v>
      </c>
      <c r="AY40" s="57">
        <v>14</v>
      </c>
      <c r="BA40" s="22">
        <v>30</v>
      </c>
      <c r="BB40" s="22">
        <v>412512</v>
      </c>
      <c r="BC40" s="15" t="s">
        <v>170</v>
      </c>
    </row>
    <row r="41" spans="1:55" s="7" customFormat="1" ht="12.75">
      <c r="A41" s="36"/>
      <c r="B41" s="51"/>
      <c r="C41" s="51"/>
      <c r="D41" s="36"/>
      <c r="E41" s="58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BA41" s="22">
        <v>31</v>
      </c>
      <c r="BB41" s="22">
        <v>740456</v>
      </c>
      <c r="BC41" s="15" t="s">
        <v>171</v>
      </c>
    </row>
    <row r="42" spans="1:55" s="7" customFormat="1" ht="12.75">
      <c r="A42" s="59" t="s">
        <v>67</v>
      </c>
      <c r="B42" s="55"/>
      <c r="C42" s="45"/>
      <c r="D42" s="51"/>
      <c r="E42" s="51"/>
      <c r="F42" s="51"/>
      <c r="G42" s="51"/>
      <c r="H42" s="51"/>
      <c r="I42" s="60" t="s">
        <v>85</v>
      </c>
      <c r="J42" s="60"/>
      <c r="L42" s="50"/>
      <c r="M42" s="50"/>
      <c r="N42" s="4"/>
      <c r="R42" s="36"/>
      <c r="S42" s="61"/>
      <c r="T42" s="51"/>
      <c r="U42" s="51"/>
      <c r="V42" s="51"/>
      <c r="X42" s="2" t="s">
        <v>66</v>
      </c>
      <c r="Y42" s="2"/>
      <c r="AD42" s="4"/>
      <c r="AE42" s="4"/>
      <c r="AF42" s="4"/>
      <c r="AG42" s="51"/>
      <c r="AH42" s="51"/>
      <c r="AI42" s="51"/>
      <c r="AJ42" s="51"/>
      <c r="AK42" s="51"/>
      <c r="AL42" s="59" t="s">
        <v>69</v>
      </c>
      <c r="AM42" s="6"/>
      <c r="AN42" s="6"/>
      <c r="AO42" s="6"/>
      <c r="AQ42" s="51"/>
      <c r="AR42" s="51"/>
      <c r="AS42" s="51"/>
      <c r="AT42" s="51"/>
      <c r="AU42" s="51"/>
      <c r="AV42" s="51"/>
      <c r="AW42" s="51"/>
      <c r="AX42" s="51"/>
      <c r="AY42" s="51"/>
      <c r="BA42" s="22">
        <v>32</v>
      </c>
      <c r="BB42" s="22">
        <v>338202</v>
      </c>
      <c r="BC42" s="15" t="s">
        <v>172</v>
      </c>
    </row>
    <row r="43" spans="1:55" s="7" customFormat="1" ht="12.75">
      <c r="A43" s="63" t="s">
        <v>255</v>
      </c>
      <c r="B43" s="4"/>
      <c r="C43" s="64" t="s">
        <v>184</v>
      </c>
      <c r="D43" s="51"/>
      <c r="E43" s="51"/>
      <c r="F43" s="51"/>
      <c r="G43" s="51"/>
      <c r="H43" s="51"/>
      <c r="I43" s="59" t="s">
        <v>86</v>
      </c>
      <c r="J43" s="59"/>
      <c r="K43" s="6"/>
      <c r="L43" s="6"/>
      <c r="M43" s="6"/>
      <c r="N43" s="65"/>
      <c r="O43" s="6"/>
      <c r="P43" s="6"/>
      <c r="R43" s="46"/>
      <c r="S43" s="61"/>
      <c r="T43" s="51"/>
      <c r="U43" s="51"/>
      <c r="V43" s="51"/>
      <c r="X43" s="59" t="s">
        <v>68</v>
      </c>
      <c r="Y43" s="59"/>
      <c r="Z43" s="65"/>
      <c r="AA43" s="65"/>
      <c r="AB43" s="65"/>
      <c r="AC43" s="65"/>
      <c r="AD43" s="6"/>
      <c r="AE43" s="4"/>
      <c r="AF43" s="4"/>
      <c r="AG43" s="51"/>
      <c r="AH43" s="51"/>
      <c r="AI43" s="51"/>
      <c r="AJ43" s="51"/>
      <c r="AK43" s="51"/>
      <c r="AL43" s="3" t="s">
        <v>186</v>
      </c>
      <c r="AM43" s="4"/>
      <c r="AN43" s="4"/>
      <c r="AO43" s="4"/>
      <c r="AQ43" s="7">
        <v>3</v>
      </c>
      <c r="AR43" s="51"/>
      <c r="AS43" s="51"/>
      <c r="AT43" s="51"/>
      <c r="AU43" s="51"/>
      <c r="AV43" s="51"/>
      <c r="AW43" s="51"/>
      <c r="AX43" s="51"/>
      <c r="AY43" s="36"/>
      <c r="BA43" s="22">
        <v>33</v>
      </c>
      <c r="BB43" s="22">
        <v>217366</v>
      </c>
      <c r="BC43" s="15" t="s">
        <v>173</v>
      </c>
    </row>
    <row r="44" spans="1:55" s="7" customFormat="1" ht="12.75">
      <c r="A44" s="66" t="s">
        <v>256</v>
      </c>
      <c r="B44" s="4"/>
      <c r="C44" s="64" t="s">
        <v>259</v>
      </c>
      <c r="D44" s="51"/>
      <c r="E44" s="51"/>
      <c r="F44" s="51"/>
      <c r="G44" s="51"/>
      <c r="H44" s="51"/>
      <c r="I44" s="67">
        <v>1</v>
      </c>
      <c r="J44" s="68" t="s">
        <v>80</v>
      </c>
      <c r="L44" s="62"/>
      <c r="M44" s="62"/>
      <c r="N44" s="62"/>
      <c r="R44" s="46"/>
      <c r="S44" s="61"/>
      <c r="T44" s="51"/>
      <c r="U44" s="51"/>
      <c r="V44" s="51"/>
      <c r="X44" s="68" t="s">
        <v>182</v>
      </c>
      <c r="Y44" s="68"/>
      <c r="Z44" s="62"/>
      <c r="AA44" s="62"/>
      <c r="AB44" s="62"/>
      <c r="AC44" s="62"/>
      <c r="AD44" s="62"/>
      <c r="AE44" s="69">
        <v>140</v>
      </c>
      <c r="AF44" s="68" t="s">
        <v>70</v>
      </c>
      <c r="AG44" s="51"/>
      <c r="AH44" s="51"/>
      <c r="AI44" s="51"/>
      <c r="AJ44" s="51"/>
      <c r="AK44" s="51"/>
      <c r="AL44" s="3" t="s">
        <v>187</v>
      </c>
      <c r="AM44" s="4"/>
      <c r="AN44" s="4"/>
      <c r="AO44" s="4"/>
      <c r="AQ44" s="7">
        <v>11</v>
      </c>
      <c r="AR44" s="51"/>
      <c r="AS44" s="51"/>
      <c r="AT44" s="51"/>
      <c r="AU44" s="51"/>
      <c r="AV44" s="51"/>
      <c r="AW44" s="51"/>
      <c r="AX44" s="51"/>
      <c r="AY44" s="36"/>
      <c r="BA44" s="22">
        <v>34</v>
      </c>
      <c r="BB44" s="22">
        <v>399936</v>
      </c>
      <c r="BC44" s="15" t="s">
        <v>174</v>
      </c>
    </row>
    <row r="45" spans="1:55" s="7" customFormat="1" ht="12.75">
      <c r="A45" s="63" t="s">
        <v>273</v>
      </c>
      <c r="B45" s="4"/>
      <c r="C45" s="7" t="s">
        <v>248</v>
      </c>
      <c r="D45" s="51"/>
      <c r="E45" s="51"/>
      <c r="F45" s="51"/>
      <c r="G45" s="51"/>
      <c r="H45" s="51"/>
      <c r="I45" s="67"/>
      <c r="J45" s="68"/>
      <c r="L45" s="62"/>
      <c r="M45" s="62"/>
      <c r="N45" s="62"/>
      <c r="T45" s="51"/>
      <c r="U45" s="51"/>
      <c r="V45" s="51"/>
      <c r="AG45" s="51"/>
      <c r="AH45" s="51"/>
      <c r="AI45" s="51"/>
      <c r="AJ45" s="51"/>
      <c r="AK45" s="51"/>
      <c r="AL45" s="3" t="s">
        <v>188</v>
      </c>
      <c r="AM45" s="4"/>
      <c r="AN45" s="4"/>
      <c r="AO45" s="4"/>
      <c r="AQ45" s="7">
        <v>4</v>
      </c>
      <c r="AR45" s="51"/>
      <c r="AS45" s="51"/>
      <c r="AT45" s="51"/>
      <c r="AU45" s="51"/>
      <c r="AV45" s="51"/>
      <c r="AW45" s="51"/>
      <c r="AX45" s="51"/>
      <c r="AY45" s="36"/>
      <c r="BA45" s="22">
        <v>35</v>
      </c>
      <c r="BB45" s="22">
        <v>629498</v>
      </c>
      <c r="BC45" s="15" t="s">
        <v>175</v>
      </c>
    </row>
    <row r="46" spans="1:55" s="7" customFormat="1" ht="12.75">
      <c r="A46" s="63" t="s">
        <v>225</v>
      </c>
      <c r="B46" s="4"/>
      <c r="C46" s="4" t="s">
        <v>264</v>
      </c>
      <c r="D46" s="36"/>
      <c r="E46" s="58"/>
      <c r="F46" s="36"/>
      <c r="G46" s="36"/>
      <c r="H46" s="36"/>
      <c r="L46" s="62"/>
      <c r="M46" s="62"/>
      <c r="N46" s="62"/>
      <c r="S46" s="70"/>
      <c r="T46" s="36"/>
      <c r="U46" s="36"/>
      <c r="V46" s="36"/>
      <c r="AG46" s="36"/>
      <c r="AH46" s="36"/>
      <c r="AI46" s="36"/>
      <c r="AJ46" s="36"/>
      <c r="AK46" s="36"/>
      <c r="AL46" s="3" t="s">
        <v>189</v>
      </c>
      <c r="AO46" s="4"/>
      <c r="AQ46" s="4">
        <v>56</v>
      </c>
      <c r="AR46" s="36"/>
      <c r="AS46" s="36"/>
      <c r="AT46" s="36"/>
      <c r="AU46" s="36"/>
      <c r="AV46" s="36"/>
      <c r="AW46" s="36"/>
      <c r="AX46" s="36"/>
      <c r="AY46" s="36"/>
      <c r="BA46" s="22">
        <v>36</v>
      </c>
      <c r="BB46" s="22">
        <v>355255</v>
      </c>
      <c r="BC46" s="15" t="s">
        <v>220</v>
      </c>
    </row>
    <row r="47" spans="1:55" s="7" customFormat="1" ht="12.75">
      <c r="A47" s="71" t="s">
        <v>272</v>
      </c>
      <c r="B47" s="4"/>
      <c r="C47" s="7" t="s">
        <v>250</v>
      </c>
      <c r="D47" s="36"/>
      <c r="E47" s="58"/>
      <c r="F47" s="36"/>
      <c r="G47" s="36"/>
      <c r="H47" s="36"/>
      <c r="I47" s="69">
        <v>1</v>
      </c>
      <c r="J47" s="4" t="s">
        <v>203</v>
      </c>
      <c r="L47" s="62"/>
      <c r="M47" s="62"/>
      <c r="N47" s="62"/>
      <c r="S47" s="70"/>
      <c r="T47" s="36"/>
      <c r="U47" s="36"/>
      <c r="V47" s="36"/>
      <c r="X47" s="62"/>
      <c r="Y47" s="62"/>
      <c r="Z47" s="62"/>
      <c r="AA47" s="62"/>
      <c r="AB47" s="62"/>
      <c r="AC47" s="62"/>
      <c r="AD47" s="62"/>
      <c r="AE47" s="72"/>
      <c r="AF47" s="62"/>
      <c r="AG47" s="36"/>
      <c r="AH47" s="36"/>
      <c r="AI47" s="36"/>
      <c r="AJ47" s="36"/>
      <c r="AK47" s="36"/>
      <c r="AL47" s="3" t="s">
        <v>190</v>
      </c>
      <c r="AM47" s="4"/>
      <c r="AO47" s="4"/>
      <c r="AQ47" s="4">
        <v>60</v>
      </c>
      <c r="AR47" s="36"/>
      <c r="AS47" s="36"/>
      <c r="AT47" s="36"/>
      <c r="AU47" s="36"/>
      <c r="AV47" s="36"/>
      <c r="AW47" s="36"/>
      <c r="AX47" s="36"/>
      <c r="AY47" s="36"/>
      <c r="BA47" s="22">
        <v>37</v>
      </c>
      <c r="BB47" s="22">
        <v>696613</v>
      </c>
      <c r="BC47" s="15" t="s">
        <v>176</v>
      </c>
    </row>
    <row r="48" spans="1:55" s="7" customFormat="1" ht="12.75">
      <c r="A48" s="71" t="s">
        <v>265</v>
      </c>
      <c r="B48" s="4"/>
      <c r="C48" s="7" t="s">
        <v>260</v>
      </c>
      <c r="D48" s="36"/>
      <c r="E48" s="58"/>
      <c r="F48" s="36"/>
      <c r="G48" s="36"/>
      <c r="H48" s="36"/>
      <c r="I48" s="69">
        <v>2</v>
      </c>
      <c r="J48" s="4" t="s">
        <v>205</v>
      </c>
      <c r="L48" s="62"/>
      <c r="M48" s="62"/>
      <c r="N48" s="62"/>
      <c r="R48" s="4"/>
      <c r="S48" s="4"/>
      <c r="T48" s="36"/>
      <c r="U48" s="36"/>
      <c r="V48" s="36"/>
      <c r="X48" s="55" t="s">
        <v>71</v>
      </c>
      <c r="Y48" s="55"/>
      <c r="Z48" s="65"/>
      <c r="AA48" s="65"/>
      <c r="AB48" s="65"/>
      <c r="AC48" s="65"/>
      <c r="AD48" s="6"/>
      <c r="AE48" s="69">
        <f>SUM(AE49:AE50)</f>
        <v>85</v>
      </c>
      <c r="AF48" s="68" t="s">
        <v>70</v>
      </c>
      <c r="AG48" s="36"/>
      <c r="AH48" s="36"/>
      <c r="AI48" s="36"/>
      <c r="AJ48" s="36"/>
      <c r="AK48" s="36"/>
      <c r="AR48" s="36"/>
      <c r="AS48" s="36"/>
      <c r="AT48" s="36"/>
      <c r="AU48" s="36"/>
      <c r="AV48" s="36"/>
      <c r="AW48" s="36"/>
      <c r="AX48" s="36"/>
      <c r="AY48" s="36"/>
      <c r="BA48" s="22">
        <v>38</v>
      </c>
      <c r="BB48" s="22">
        <v>203197</v>
      </c>
      <c r="BC48" s="15" t="s">
        <v>177</v>
      </c>
    </row>
    <row r="49" spans="1:55" s="7" customFormat="1" ht="12.75">
      <c r="A49" s="63" t="s">
        <v>231</v>
      </c>
      <c r="B49" s="51"/>
      <c r="C49" s="7" t="s">
        <v>263</v>
      </c>
      <c r="D49" s="36"/>
      <c r="E49" s="58"/>
      <c r="F49" s="36"/>
      <c r="G49" s="36"/>
      <c r="H49" s="36"/>
      <c r="I49" s="69">
        <v>3</v>
      </c>
      <c r="J49" s="4" t="s">
        <v>206</v>
      </c>
      <c r="L49" s="62"/>
      <c r="M49" s="62"/>
      <c r="N49" s="62"/>
      <c r="R49" s="4"/>
      <c r="S49" s="4"/>
      <c r="T49" s="36"/>
      <c r="U49" s="36"/>
      <c r="V49" s="36"/>
      <c r="X49" s="4" t="s">
        <v>214</v>
      </c>
      <c r="Y49" s="68"/>
      <c r="Z49" s="62"/>
      <c r="AA49" s="62"/>
      <c r="AB49" s="62"/>
      <c r="AC49" s="62"/>
      <c r="AE49" s="69">
        <v>80</v>
      </c>
      <c r="AF49" s="68" t="s">
        <v>70</v>
      </c>
      <c r="AG49" s="36"/>
      <c r="AH49" s="36"/>
      <c r="AI49" s="36"/>
      <c r="AJ49" s="36"/>
      <c r="AK49" s="36"/>
      <c r="AR49" s="36"/>
      <c r="AS49" s="36"/>
      <c r="AT49" s="36"/>
      <c r="AU49" s="36"/>
      <c r="AV49" s="36"/>
      <c r="AW49" s="36"/>
      <c r="AX49" s="36"/>
      <c r="AY49" s="36"/>
      <c r="BA49" s="22">
        <v>39</v>
      </c>
      <c r="BB49" s="22">
        <v>387345</v>
      </c>
      <c r="BC49" s="15" t="s">
        <v>178</v>
      </c>
    </row>
    <row r="50" spans="1:55" s="7" customFormat="1" ht="12.75">
      <c r="A50" s="71" t="s">
        <v>191</v>
      </c>
      <c r="B50" s="51"/>
      <c r="C50" s="7" t="s">
        <v>252</v>
      </c>
      <c r="D50" s="36"/>
      <c r="E50" s="58"/>
      <c r="F50" s="36"/>
      <c r="G50" s="36"/>
      <c r="H50" s="36"/>
      <c r="I50" s="69">
        <v>4</v>
      </c>
      <c r="J50" s="4" t="s">
        <v>207</v>
      </c>
      <c r="L50" s="62"/>
      <c r="M50" s="62"/>
      <c r="N50" s="62"/>
      <c r="R50" s="4"/>
      <c r="S50" s="4"/>
      <c r="T50" s="36"/>
      <c r="U50" s="36"/>
      <c r="V50" s="36"/>
      <c r="X50" s="4" t="s">
        <v>215</v>
      </c>
      <c r="Y50" s="68"/>
      <c r="Z50" s="62"/>
      <c r="AA50" s="62"/>
      <c r="AB50" s="62"/>
      <c r="AC50" s="62"/>
      <c r="AE50" s="69">
        <v>5</v>
      </c>
      <c r="AF50" s="68" t="s">
        <v>70</v>
      </c>
      <c r="AG50" s="36"/>
      <c r="AH50" s="36"/>
      <c r="AI50" s="36"/>
      <c r="AJ50" s="36"/>
      <c r="AK50" s="36"/>
      <c r="AR50" s="36"/>
      <c r="AS50" s="36"/>
      <c r="AT50" s="36"/>
      <c r="AU50" s="36"/>
      <c r="AV50" s="36"/>
      <c r="AW50" s="36"/>
      <c r="AX50" s="36"/>
      <c r="AY50" s="36"/>
      <c r="BA50" s="22">
        <v>40</v>
      </c>
      <c r="BB50" s="22">
        <v>359855</v>
      </c>
      <c r="BC50" s="15" t="s">
        <v>179</v>
      </c>
    </row>
    <row r="51" spans="1:55" s="7" customFormat="1" ht="12.75">
      <c r="A51" s="71" t="s">
        <v>268</v>
      </c>
      <c r="B51" s="51"/>
      <c r="C51" s="7" t="s">
        <v>261</v>
      </c>
      <c r="D51" s="36"/>
      <c r="E51" s="58"/>
      <c r="F51" s="36"/>
      <c r="G51" s="36"/>
      <c r="H51" s="36"/>
      <c r="I51" s="69">
        <v>5</v>
      </c>
      <c r="J51" s="4" t="s">
        <v>208</v>
      </c>
      <c r="L51" s="62"/>
      <c r="M51" s="62"/>
      <c r="N51" s="62"/>
      <c r="R51" s="4"/>
      <c r="S51" s="4"/>
      <c r="T51" s="36"/>
      <c r="U51" s="36"/>
      <c r="V51" s="36"/>
      <c r="AG51" s="36"/>
      <c r="AH51" s="36"/>
      <c r="AI51" s="36"/>
      <c r="AJ51" s="36"/>
      <c r="AK51" s="36"/>
      <c r="AR51" s="36"/>
      <c r="AS51" s="36"/>
      <c r="AT51" s="36"/>
      <c r="AU51" s="36"/>
      <c r="AV51" s="36"/>
      <c r="AW51" s="36"/>
      <c r="AX51" s="36"/>
      <c r="AY51" s="36"/>
      <c r="BA51" s="22">
        <v>41</v>
      </c>
      <c r="BB51" s="7">
        <v>331015</v>
      </c>
      <c r="BC51" s="15" t="s">
        <v>180</v>
      </c>
    </row>
    <row r="52" spans="1:55" s="7" customFormat="1" ht="12.75">
      <c r="A52" s="71" t="s">
        <v>267</v>
      </c>
      <c r="B52" s="51"/>
      <c r="C52" s="7" t="s">
        <v>247</v>
      </c>
      <c r="D52" s="36"/>
      <c r="E52" s="58"/>
      <c r="F52" s="36"/>
      <c r="G52" s="36"/>
      <c r="H52" s="36"/>
      <c r="I52" s="69">
        <v>6</v>
      </c>
      <c r="J52" s="4" t="s">
        <v>209</v>
      </c>
      <c r="L52" s="62"/>
      <c r="M52" s="62"/>
      <c r="N52" s="62"/>
      <c r="R52" s="4"/>
      <c r="S52" s="4"/>
      <c r="T52" s="36"/>
      <c r="U52" s="36"/>
      <c r="V52" s="36"/>
      <c r="AG52" s="36"/>
      <c r="AH52" s="36"/>
      <c r="AI52" s="36"/>
      <c r="AJ52" s="36"/>
      <c r="AK52" s="36"/>
      <c r="AR52" s="36"/>
      <c r="AS52" s="36"/>
      <c r="AT52" s="36"/>
      <c r="AU52" s="36"/>
      <c r="AV52" s="36"/>
      <c r="AW52" s="36"/>
      <c r="AX52" s="36"/>
      <c r="AY52" s="36"/>
      <c r="BA52" s="22">
        <v>42</v>
      </c>
      <c r="BB52" s="7">
        <v>1844312</v>
      </c>
      <c r="BC52" s="15" t="s">
        <v>181</v>
      </c>
    </row>
    <row r="53" spans="1:55" s="7" customFormat="1" ht="12.75">
      <c r="A53" s="71" t="s">
        <v>266</v>
      </c>
      <c r="B53" s="51"/>
      <c r="D53" s="36"/>
      <c r="E53" s="58"/>
      <c r="F53" s="36"/>
      <c r="G53" s="36"/>
      <c r="H53" s="36"/>
      <c r="I53" s="69">
        <v>7</v>
      </c>
      <c r="J53" s="4" t="s">
        <v>210</v>
      </c>
      <c r="L53" s="62"/>
      <c r="M53" s="62"/>
      <c r="N53" s="4"/>
      <c r="R53" s="4"/>
      <c r="S53" s="4"/>
      <c r="T53" s="36"/>
      <c r="U53" s="36"/>
      <c r="V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BA53" s="22"/>
      <c r="BB53" s="22"/>
      <c r="BC53" s="14"/>
    </row>
    <row r="54" spans="1:55" s="7" customFormat="1" ht="12.75">
      <c r="A54" s="63" t="s">
        <v>262</v>
      </c>
      <c r="B54" s="51"/>
      <c r="C54" s="51"/>
      <c r="D54" s="36"/>
      <c r="E54" s="58"/>
      <c r="F54" s="36"/>
      <c r="G54" s="36"/>
      <c r="H54" s="36"/>
      <c r="I54" s="69">
        <v>8</v>
      </c>
      <c r="J54" s="4" t="s">
        <v>212</v>
      </c>
      <c r="L54" s="4"/>
      <c r="M54" s="4"/>
      <c r="N54" s="4"/>
      <c r="R54" s="4"/>
      <c r="S54" s="4"/>
      <c r="T54" s="36"/>
      <c r="U54" s="36"/>
      <c r="V54" s="36"/>
      <c r="AB54" s="62"/>
      <c r="AC54" s="62"/>
      <c r="AD54" s="69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BA54" s="22"/>
      <c r="BB54" s="22"/>
      <c r="BC54" s="14"/>
    </row>
    <row r="55" spans="1:52" s="7" customFormat="1" ht="12.75">
      <c r="A55" s="64" t="s">
        <v>271</v>
      </c>
      <c r="B55" s="51"/>
      <c r="C55" s="36"/>
      <c r="D55" s="36"/>
      <c r="E55" s="36"/>
      <c r="F55" s="36"/>
      <c r="G55" s="36"/>
      <c r="H55" s="36"/>
      <c r="I55" s="69">
        <v>9</v>
      </c>
      <c r="J55" s="4" t="s">
        <v>213</v>
      </c>
      <c r="L55" s="4"/>
      <c r="M55" s="4"/>
      <c r="N55" s="4"/>
      <c r="R55" s="4"/>
      <c r="S55" s="4"/>
      <c r="T55" s="36"/>
      <c r="U55" s="47"/>
      <c r="V55" s="47"/>
      <c r="AB55" s="4"/>
      <c r="AC55" s="4"/>
      <c r="AD55" s="4"/>
      <c r="AE55" s="68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47"/>
      <c r="AZ55" s="73"/>
    </row>
    <row r="56" spans="1:54" s="7" customFormat="1" ht="12.75">
      <c r="A56" s="64" t="s">
        <v>270</v>
      </c>
      <c r="B56" s="51"/>
      <c r="C56" s="36"/>
      <c r="D56" s="36"/>
      <c r="E56" s="36"/>
      <c r="F56" s="36"/>
      <c r="G56" s="36"/>
      <c r="H56" s="36"/>
      <c r="L56" s="4"/>
      <c r="M56" s="4"/>
      <c r="N56" s="4"/>
      <c r="R56" s="4"/>
      <c r="S56" s="4"/>
      <c r="T56" s="36"/>
      <c r="U56" s="47"/>
      <c r="V56" s="47"/>
      <c r="AC56" s="4"/>
      <c r="AD56" s="4"/>
      <c r="AE56" s="62"/>
      <c r="AG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47"/>
      <c r="BB56" s="5"/>
    </row>
    <row r="57" spans="1:54" s="7" customFormat="1" ht="12.75">
      <c r="A57" s="71" t="s">
        <v>269</v>
      </c>
      <c r="C57" s="36"/>
      <c r="D57" s="36"/>
      <c r="E57" s="36"/>
      <c r="F57" s="36"/>
      <c r="G57" s="36"/>
      <c r="I57" s="69"/>
      <c r="J57" s="4"/>
      <c r="V57" s="61"/>
      <c r="AC57" s="4"/>
      <c r="AD57" s="4"/>
      <c r="AE57" s="62"/>
      <c r="AG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61"/>
      <c r="BB57" s="5"/>
    </row>
    <row r="58" spans="1:54" s="7" customFormat="1" ht="12.75">
      <c r="A58" s="64" t="s">
        <v>216</v>
      </c>
      <c r="C58" s="36"/>
      <c r="E58" s="46"/>
      <c r="F58" s="46"/>
      <c r="G58" s="46"/>
      <c r="L58" s="4"/>
      <c r="M58" s="4"/>
      <c r="N58" s="4"/>
      <c r="R58" s="62"/>
      <c r="S58" s="62"/>
      <c r="V58" s="61"/>
      <c r="AC58" s="4"/>
      <c r="AD58" s="4"/>
      <c r="AE58" s="62"/>
      <c r="AG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61"/>
      <c r="BB58" s="5"/>
    </row>
    <row r="59" spans="1:54" s="7" customFormat="1" ht="12.75">
      <c r="A59" s="64" t="s">
        <v>230</v>
      </c>
      <c r="C59" s="36"/>
      <c r="D59" s="46"/>
      <c r="E59" s="46"/>
      <c r="F59" s="46"/>
      <c r="G59" s="46"/>
      <c r="K59" s="4"/>
      <c r="L59" s="4"/>
      <c r="M59" s="4"/>
      <c r="N59" s="4"/>
      <c r="R59" s="62"/>
      <c r="S59" s="62"/>
      <c r="V59" s="61"/>
      <c r="AC59" s="4"/>
      <c r="AD59" s="4"/>
      <c r="AE59" s="62"/>
      <c r="AG59" s="46"/>
      <c r="AH59" s="45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"/>
      <c r="AV59" s="4"/>
      <c r="AW59" s="4"/>
      <c r="AX59" s="4"/>
      <c r="AY59" s="4"/>
      <c r="BB59" s="5"/>
    </row>
    <row r="60" spans="3:54" s="7" customFormat="1" ht="12.75">
      <c r="C60" s="36"/>
      <c r="D60" s="46"/>
      <c r="E60" s="46"/>
      <c r="F60" s="46"/>
      <c r="G60" s="46"/>
      <c r="S60" s="62"/>
      <c r="AC60" s="4"/>
      <c r="AD60" s="4"/>
      <c r="AE60" s="62"/>
      <c r="AG60" s="46"/>
      <c r="BB60" s="5"/>
    </row>
    <row r="61" spans="19:54" s="7" customFormat="1" ht="12.75">
      <c r="S61" s="62"/>
      <c r="V61" s="4"/>
      <c r="AC61" s="4"/>
      <c r="AD61" s="4"/>
      <c r="AE61" s="62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B61" s="5"/>
    </row>
    <row r="62" spans="19:54" s="7" customFormat="1" ht="12.75">
      <c r="S62" s="62"/>
      <c r="V62" s="4"/>
      <c r="AC62" s="4"/>
      <c r="AD62" s="4"/>
      <c r="AE62" s="62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B62" s="5"/>
    </row>
    <row r="63" spans="3:54" s="7" customFormat="1" ht="12.75">
      <c r="C63" s="4"/>
      <c r="D63" s="4"/>
      <c r="E63" s="4"/>
      <c r="F63" s="4"/>
      <c r="G63" s="4"/>
      <c r="S63" s="74"/>
      <c r="V63" s="4"/>
      <c r="AC63" s="4"/>
      <c r="AD63" s="4"/>
      <c r="AE63" s="62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B63" s="5"/>
    </row>
    <row r="64" spans="3:54" s="7" customFormat="1" ht="12.75">
      <c r="C64" s="62"/>
      <c r="D64" s="62"/>
      <c r="E64" s="62"/>
      <c r="F64" s="62"/>
      <c r="G64" s="62"/>
      <c r="S64" s="74"/>
      <c r="V64" s="4"/>
      <c r="AC64" s="4"/>
      <c r="AD64" s="4"/>
      <c r="AE64" s="62"/>
      <c r="AG64" s="62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B64" s="5"/>
    </row>
    <row r="65" spans="3:54" s="7" customFormat="1" ht="12.75">
      <c r="C65" s="62"/>
      <c r="D65" s="62"/>
      <c r="E65" s="62"/>
      <c r="F65" s="62"/>
      <c r="G65" s="62"/>
      <c r="S65" s="74"/>
      <c r="V65" s="4"/>
      <c r="AG65" s="62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B65" s="5"/>
    </row>
    <row r="66" spans="3:54" s="7" customFormat="1" ht="12.75">
      <c r="C66" s="62"/>
      <c r="D66" s="62"/>
      <c r="E66" s="62"/>
      <c r="F66" s="62"/>
      <c r="G66" s="62"/>
      <c r="S66" s="74"/>
      <c r="V66" s="4"/>
      <c r="AF66" s="62"/>
      <c r="AG66" s="62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B66" s="5"/>
    </row>
    <row r="67" spans="3:54" s="7" customFormat="1" ht="12.75">
      <c r="C67" s="62"/>
      <c r="D67" s="62"/>
      <c r="E67" s="62"/>
      <c r="F67" s="62"/>
      <c r="G67" s="62"/>
      <c r="S67" s="74"/>
      <c r="V67" s="4"/>
      <c r="AF67" s="62"/>
      <c r="AG67" s="62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B67" s="5"/>
    </row>
    <row r="68" spans="3:54" s="7" customFormat="1" ht="12.75">
      <c r="C68" s="62"/>
      <c r="D68" s="62"/>
      <c r="E68" s="62"/>
      <c r="F68" s="62"/>
      <c r="G68" s="62"/>
      <c r="S68" s="74"/>
      <c r="V68" s="4"/>
      <c r="AF68" s="62"/>
      <c r="AG68" s="62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BB68" s="5"/>
    </row>
    <row r="69" spans="1:54" s="7" customFormat="1" ht="12.75" hidden="1">
      <c r="A69" s="62"/>
      <c r="C69" s="75"/>
      <c r="D69" s="76">
        <f>+D70+D71</f>
        <v>269</v>
      </c>
      <c r="E69" s="76">
        <f aca="true" t="shared" si="11" ref="E69:T69">+E70+E71</f>
        <v>10</v>
      </c>
      <c r="F69" s="76">
        <f t="shared" si="11"/>
        <v>6</v>
      </c>
      <c r="G69" s="76">
        <f t="shared" si="11"/>
        <v>116</v>
      </c>
      <c r="H69" s="76">
        <f t="shared" si="11"/>
        <v>33</v>
      </c>
      <c r="I69" s="76">
        <f t="shared" si="11"/>
        <v>35</v>
      </c>
      <c r="J69" s="76">
        <f t="shared" si="11"/>
        <v>33</v>
      </c>
      <c r="K69" s="76">
        <f t="shared" si="11"/>
        <v>19</v>
      </c>
      <c r="L69" s="76">
        <f t="shared" si="11"/>
        <v>35</v>
      </c>
      <c r="M69" s="76">
        <f t="shared" si="11"/>
        <v>167</v>
      </c>
      <c r="N69" s="76">
        <f t="shared" si="11"/>
        <v>488</v>
      </c>
      <c r="O69" s="76">
        <f t="shared" si="11"/>
        <v>153</v>
      </c>
      <c r="P69" s="76">
        <f t="shared" si="11"/>
        <v>10</v>
      </c>
      <c r="Q69" s="76">
        <f t="shared" si="11"/>
        <v>325</v>
      </c>
      <c r="R69" s="76">
        <f t="shared" si="11"/>
        <v>30</v>
      </c>
      <c r="S69" s="76">
        <f t="shared" si="11"/>
        <v>35</v>
      </c>
      <c r="T69" s="76">
        <f t="shared" si="11"/>
        <v>44</v>
      </c>
      <c r="V69" s="4"/>
      <c r="W69" s="76">
        <f aca="true" t="shared" si="12" ref="W69:AX69">+W70+W71</f>
        <v>18</v>
      </c>
      <c r="X69" s="76">
        <f t="shared" si="12"/>
        <v>140</v>
      </c>
      <c r="Y69" s="76">
        <f t="shared" si="12"/>
        <v>168</v>
      </c>
      <c r="Z69" s="76">
        <f t="shared" si="12"/>
        <v>5</v>
      </c>
      <c r="AA69" s="76">
        <f t="shared" si="12"/>
        <v>20</v>
      </c>
      <c r="AB69" s="76">
        <f t="shared" si="12"/>
        <v>44</v>
      </c>
      <c r="AC69" s="76">
        <f t="shared" si="12"/>
        <v>0</v>
      </c>
      <c r="AD69" s="76">
        <f t="shared" si="12"/>
        <v>10</v>
      </c>
      <c r="AE69" s="76">
        <f t="shared" si="12"/>
        <v>50</v>
      </c>
      <c r="AF69" s="76">
        <f t="shared" si="12"/>
        <v>40</v>
      </c>
      <c r="AG69" s="76">
        <f t="shared" si="12"/>
        <v>93</v>
      </c>
      <c r="AH69" s="76">
        <f t="shared" si="12"/>
        <v>182</v>
      </c>
      <c r="AI69" s="76">
        <f t="shared" si="12"/>
        <v>0</v>
      </c>
      <c r="AJ69" s="76">
        <f t="shared" si="12"/>
        <v>0</v>
      </c>
      <c r="AK69" s="76">
        <f t="shared" si="12"/>
        <v>20</v>
      </c>
      <c r="AL69" s="76">
        <f t="shared" si="12"/>
        <v>218</v>
      </c>
      <c r="AM69" s="76">
        <f t="shared" si="12"/>
        <v>84</v>
      </c>
      <c r="AN69" s="76">
        <f t="shared" si="12"/>
        <v>35</v>
      </c>
      <c r="AO69" s="76">
        <f t="shared" si="12"/>
        <v>150</v>
      </c>
      <c r="AP69" s="76">
        <f t="shared" si="12"/>
        <v>62</v>
      </c>
      <c r="AQ69" s="76">
        <f t="shared" si="12"/>
        <v>88</v>
      </c>
      <c r="AR69" s="76">
        <f t="shared" si="12"/>
        <v>0</v>
      </c>
      <c r="AS69" s="76">
        <f t="shared" si="12"/>
        <v>0</v>
      </c>
      <c r="AT69" s="76">
        <f t="shared" si="12"/>
        <v>70</v>
      </c>
      <c r="AU69" s="76">
        <f t="shared" si="12"/>
        <v>0</v>
      </c>
      <c r="AV69" s="76">
        <f t="shared" si="12"/>
        <v>20</v>
      </c>
      <c r="AW69" s="76">
        <f t="shared" si="12"/>
        <v>95</v>
      </c>
      <c r="AX69" s="76">
        <f t="shared" si="12"/>
        <v>20</v>
      </c>
      <c r="AY69" s="4"/>
      <c r="BB69" s="5"/>
    </row>
    <row r="70" spans="1:54" s="7" customFormat="1" ht="12.75" hidden="1">
      <c r="A70" s="62"/>
      <c r="C70" s="45"/>
      <c r="D70" s="62">
        <f>+SUM(D17:D22)-SUM(D25:D25)+SUM(D28:D37)</f>
        <v>269</v>
      </c>
      <c r="E70" s="62">
        <f aca="true" t="shared" si="13" ref="E70:T70">+SUM(E17:E22)-SUM(E25:E25)+SUM(E28:E37)</f>
        <v>10</v>
      </c>
      <c r="F70" s="62">
        <f t="shared" si="13"/>
        <v>6</v>
      </c>
      <c r="G70" s="62">
        <f t="shared" si="13"/>
        <v>116</v>
      </c>
      <c r="H70" s="62">
        <f t="shared" si="13"/>
        <v>33</v>
      </c>
      <c r="I70" s="62">
        <f t="shared" si="13"/>
        <v>35</v>
      </c>
      <c r="J70" s="62">
        <f t="shared" si="13"/>
        <v>33</v>
      </c>
      <c r="K70" s="62">
        <f t="shared" si="13"/>
        <v>19</v>
      </c>
      <c r="L70" s="62">
        <f t="shared" si="13"/>
        <v>35</v>
      </c>
      <c r="M70" s="62">
        <f t="shared" si="13"/>
        <v>167</v>
      </c>
      <c r="N70" s="62">
        <f t="shared" si="13"/>
        <v>333</v>
      </c>
      <c r="O70" s="62">
        <f t="shared" si="13"/>
        <v>153</v>
      </c>
      <c r="P70" s="62">
        <f t="shared" si="13"/>
        <v>10</v>
      </c>
      <c r="Q70" s="62">
        <f t="shared" si="13"/>
        <v>170</v>
      </c>
      <c r="R70" s="62">
        <f t="shared" si="13"/>
        <v>30</v>
      </c>
      <c r="S70" s="62">
        <f t="shared" si="13"/>
        <v>35</v>
      </c>
      <c r="T70" s="62">
        <f t="shared" si="13"/>
        <v>44</v>
      </c>
      <c r="V70" s="4"/>
      <c r="W70" s="62">
        <f aca="true" t="shared" si="14" ref="W70:AX70">+SUM(W17:W22)-SUM(W25:W25)+SUM(W28:W37)</f>
        <v>18</v>
      </c>
      <c r="X70" s="62">
        <f>+SUM(X17:X22)-SUM(X25:X25)+SUM(X28:X37)</f>
        <v>140</v>
      </c>
      <c r="Y70" s="62">
        <f t="shared" si="14"/>
        <v>168</v>
      </c>
      <c r="Z70" s="62">
        <f t="shared" si="14"/>
        <v>5</v>
      </c>
      <c r="AA70" s="62">
        <f t="shared" si="14"/>
        <v>20</v>
      </c>
      <c r="AB70" s="62">
        <f t="shared" si="14"/>
        <v>44</v>
      </c>
      <c r="AC70" s="62">
        <f t="shared" si="14"/>
        <v>0</v>
      </c>
      <c r="AD70" s="62">
        <f t="shared" si="14"/>
        <v>10</v>
      </c>
      <c r="AE70" s="62">
        <f t="shared" si="14"/>
        <v>50</v>
      </c>
      <c r="AF70" s="62">
        <f t="shared" si="14"/>
        <v>40</v>
      </c>
      <c r="AG70" s="62">
        <f t="shared" si="14"/>
        <v>93</v>
      </c>
      <c r="AH70" s="62">
        <f t="shared" si="14"/>
        <v>182</v>
      </c>
      <c r="AI70" s="62">
        <f t="shared" si="14"/>
        <v>0</v>
      </c>
      <c r="AJ70" s="62">
        <f t="shared" si="14"/>
        <v>0</v>
      </c>
      <c r="AK70" s="62">
        <f t="shared" si="14"/>
        <v>20</v>
      </c>
      <c r="AL70" s="62">
        <f t="shared" si="14"/>
        <v>218</v>
      </c>
      <c r="AM70" s="62">
        <f t="shared" si="14"/>
        <v>84</v>
      </c>
      <c r="AN70" s="62">
        <f t="shared" si="14"/>
        <v>35</v>
      </c>
      <c r="AO70" s="62">
        <f t="shared" si="14"/>
        <v>150</v>
      </c>
      <c r="AP70" s="62">
        <f t="shared" si="14"/>
        <v>62</v>
      </c>
      <c r="AQ70" s="62">
        <f t="shared" si="14"/>
        <v>88</v>
      </c>
      <c r="AR70" s="62">
        <f t="shared" si="14"/>
        <v>0</v>
      </c>
      <c r="AS70" s="62">
        <f t="shared" si="14"/>
        <v>0</v>
      </c>
      <c r="AT70" s="62">
        <f t="shared" si="14"/>
        <v>70</v>
      </c>
      <c r="AU70" s="62">
        <f t="shared" si="14"/>
        <v>0</v>
      </c>
      <c r="AV70" s="62">
        <f t="shared" si="14"/>
        <v>20</v>
      </c>
      <c r="AW70" s="62">
        <f>+SUM(AW17:AW22)-SUM(AW25:AW25)+SUM(AW28:AW37)</f>
        <v>95</v>
      </c>
      <c r="AX70" s="62">
        <f t="shared" si="14"/>
        <v>20</v>
      </c>
      <c r="AY70" s="4"/>
      <c r="AZ70" s="73"/>
      <c r="BB70" s="5"/>
    </row>
    <row r="71" spans="1:54" s="7" customFormat="1" ht="12.75" hidden="1">
      <c r="A71" s="62"/>
      <c r="B71" s="7" t="s">
        <v>221</v>
      </c>
      <c r="C71" s="45"/>
      <c r="D71" s="62">
        <f>+SUM(D25:D25)</f>
        <v>0</v>
      </c>
      <c r="E71" s="62">
        <f aca="true" t="shared" si="15" ref="E71:T71">+SUM(E25:E25)</f>
        <v>0</v>
      </c>
      <c r="F71" s="62">
        <f t="shared" si="15"/>
        <v>0</v>
      </c>
      <c r="G71" s="62">
        <f t="shared" si="15"/>
        <v>0</v>
      </c>
      <c r="H71" s="62">
        <f t="shared" si="15"/>
        <v>0</v>
      </c>
      <c r="I71" s="62">
        <f t="shared" si="15"/>
        <v>0</v>
      </c>
      <c r="J71" s="62">
        <f t="shared" si="15"/>
        <v>0</v>
      </c>
      <c r="K71" s="62">
        <f t="shared" si="15"/>
        <v>0</v>
      </c>
      <c r="L71" s="62">
        <f t="shared" si="15"/>
        <v>0</v>
      </c>
      <c r="M71" s="62">
        <f t="shared" si="15"/>
        <v>0</v>
      </c>
      <c r="N71" s="62">
        <f t="shared" si="15"/>
        <v>155</v>
      </c>
      <c r="O71" s="62">
        <f t="shared" si="15"/>
        <v>0</v>
      </c>
      <c r="P71" s="62">
        <f t="shared" si="15"/>
        <v>0</v>
      </c>
      <c r="Q71" s="62">
        <f t="shared" si="15"/>
        <v>155</v>
      </c>
      <c r="R71" s="62">
        <f t="shared" si="15"/>
        <v>0</v>
      </c>
      <c r="S71" s="62">
        <f t="shared" si="15"/>
        <v>0</v>
      </c>
      <c r="T71" s="62">
        <f t="shared" si="15"/>
        <v>0</v>
      </c>
      <c r="V71" s="4"/>
      <c r="W71" s="62">
        <f aca="true" t="shared" si="16" ref="W71:AX71">+SUM(W25:W25)</f>
        <v>0</v>
      </c>
      <c r="X71" s="62">
        <f t="shared" si="16"/>
        <v>0</v>
      </c>
      <c r="Y71" s="62">
        <f t="shared" si="16"/>
        <v>0</v>
      </c>
      <c r="Z71" s="62">
        <f t="shared" si="16"/>
        <v>0</v>
      </c>
      <c r="AA71" s="62">
        <f t="shared" si="16"/>
        <v>0</v>
      </c>
      <c r="AB71" s="62">
        <f t="shared" si="16"/>
        <v>0</v>
      </c>
      <c r="AC71" s="62">
        <f t="shared" si="16"/>
        <v>0</v>
      </c>
      <c r="AD71" s="62">
        <f t="shared" si="16"/>
        <v>0</v>
      </c>
      <c r="AE71" s="62">
        <f t="shared" si="16"/>
        <v>0</v>
      </c>
      <c r="AF71" s="62">
        <f t="shared" si="16"/>
        <v>0</v>
      </c>
      <c r="AG71" s="62">
        <f t="shared" si="16"/>
        <v>0</v>
      </c>
      <c r="AH71" s="62">
        <f t="shared" si="16"/>
        <v>0</v>
      </c>
      <c r="AI71" s="62">
        <f t="shared" si="16"/>
        <v>0</v>
      </c>
      <c r="AJ71" s="62">
        <f t="shared" si="16"/>
        <v>0</v>
      </c>
      <c r="AK71" s="62">
        <f t="shared" si="16"/>
        <v>0</v>
      </c>
      <c r="AL71" s="62">
        <f t="shared" si="16"/>
        <v>0</v>
      </c>
      <c r="AM71" s="62">
        <f t="shared" si="16"/>
        <v>0</v>
      </c>
      <c r="AN71" s="62">
        <f t="shared" si="16"/>
        <v>0</v>
      </c>
      <c r="AO71" s="62">
        <f t="shared" si="16"/>
        <v>0</v>
      </c>
      <c r="AP71" s="62">
        <f t="shared" si="16"/>
        <v>0</v>
      </c>
      <c r="AQ71" s="62">
        <f t="shared" si="16"/>
        <v>0</v>
      </c>
      <c r="AR71" s="62">
        <f t="shared" si="16"/>
        <v>0</v>
      </c>
      <c r="AS71" s="62">
        <f t="shared" si="16"/>
        <v>0</v>
      </c>
      <c r="AT71" s="62">
        <f t="shared" si="16"/>
        <v>0</v>
      </c>
      <c r="AU71" s="62">
        <f t="shared" si="16"/>
        <v>0</v>
      </c>
      <c r="AV71" s="62">
        <f t="shared" si="16"/>
        <v>0</v>
      </c>
      <c r="AW71" s="62">
        <f t="shared" si="16"/>
        <v>0</v>
      </c>
      <c r="AX71" s="62">
        <f t="shared" si="16"/>
        <v>0</v>
      </c>
      <c r="AY71" s="4"/>
      <c r="BB71" s="5"/>
    </row>
    <row r="72" spans="1:54" s="7" customFormat="1" ht="12.75" hidden="1">
      <c r="A72" s="62"/>
      <c r="B72" s="7" t="s">
        <v>222</v>
      </c>
      <c r="C72" s="45"/>
      <c r="V72" s="4"/>
      <c r="AY72" s="4"/>
      <c r="AZ72" s="4"/>
      <c r="BB72" s="5"/>
    </row>
    <row r="73" spans="1:54" s="7" customFormat="1" ht="12.75" hidden="1">
      <c r="A73" s="4" t="s">
        <v>2</v>
      </c>
      <c r="B73" s="7" t="s">
        <v>223</v>
      </c>
      <c r="C73" s="45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V73" s="4"/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4"/>
      <c r="AZ73" s="4"/>
      <c r="BB73" s="5"/>
    </row>
    <row r="74" spans="1:54" s="7" customFormat="1" ht="12.75" hidden="1">
      <c r="A74" s="4"/>
      <c r="S74" s="4"/>
      <c r="V74" s="4"/>
      <c r="AF74" s="62"/>
      <c r="AG74" s="62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B74" s="5"/>
    </row>
    <row r="75" spans="1:54" s="7" customFormat="1" ht="12.75" hidden="1">
      <c r="A75" s="4"/>
      <c r="B75" s="7" t="s">
        <v>224</v>
      </c>
      <c r="C75" s="62"/>
      <c r="D75" s="62">
        <v>5</v>
      </c>
      <c r="E75" s="62" t="s">
        <v>257</v>
      </c>
      <c r="F75" s="62"/>
      <c r="G75" s="62"/>
      <c r="S75" s="4"/>
      <c r="V75" s="4"/>
      <c r="AF75" s="62"/>
      <c r="AG75" s="62"/>
      <c r="AH75" s="7">
        <v>5</v>
      </c>
      <c r="AI75" s="4" t="s">
        <v>257</v>
      </c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B75" s="5"/>
    </row>
    <row r="76" spans="1:54" s="7" customFormat="1" ht="12.75" hidden="1">
      <c r="A76" s="4"/>
      <c r="C76" s="62"/>
      <c r="D76" s="62">
        <v>12</v>
      </c>
      <c r="E76" s="62" t="s">
        <v>258</v>
      </c>
      <c r="F76" s="62"/>
      <c r="G76" s="62"/>
      <c r="S76" s="4"/>
      <c r="V76" s="4"/>
      <c r="AF76" s="62"/>
      <c r="AG76" s="62"/>
      <c r="AH76" s="45">
        <f>+AH69-AH75</f>
        <v>177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B76" s="5"/>
    </row>
    <row r="77" spans="1:54" s="7" customFormat="1" ht="12.75" hidden="1">
      <c r="A77" s="4"/>
      <c r="C77" s="4"/>
      <c r="D77" s="77">
        <f>+D69-D75-D76</f>
        <v>252</v>
      </c>
      <c r="E77" s="4"/>
      <c r="F77" s="62"/>
      <c r="G77" s="62"/>
      <c r="H77" s="4"/>
      <c r="S77" s="4"/>
      <c r="V77" s="4"/>
      <c r="AF77" s="62"/>
      <c r="AG77" s="62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B77" s="5"/>
    </row>
    <row r="78" spans="1:54" s="7" customFormat="1" ht="12.75">
      <c r="A78" s="4"/>
      <c r="C78" s="62"/>
      <c r="D78" s="62"/>
      <c r="E78" s="62"/>
      <c r="F78" s="62"/>
      <c r="G78" s="62"/>
      <c r="H78" s="4"/>
      <c r="S78" s="4"/>
      <c r="V78" s="4"/>
      <c r="AF78" s="62"/>
      <c r="AG78" s="62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B78" s="5"/>
    </row>
    <row r="79" spans="1:54" s="7" customFormat="1" ht="12.75">
      <c r="A79" s="4"/>
      <c r="C79" s="50"/>
      <c r="D79" s="50"/>
      <c r="E79" s="62"/>
      <c r="F79" s="62"/>
      <c r="G79" s="62"/>
      <c r="S79" s="4"/>
      <c r="V79" s="4"/>
      <c r="AF79" s="74"/>
      <c r="AG79" s="7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B79" s="5"/>
    </row>
    <row r="80" spans="1:54" s="7" customFormat="1" ht="12.75">
      <c r="A80" s="4"/>
      <c r="S80" s="4"/>
      <c r="V80" s="4"/>
      <c r="W80" s="4"/>
      <c r="X80" s="4"/>
      <c r="Y80" s="4"/>
      <c r="Z80" s="4"/>
      <c r="AA80" s="4"/>
      <c r="AB80" s="4"/>
      <c r="AC80" s="4"/>
      <c r="AF80" s="74"/>
      <c r="AG80" s="7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B80" s="5"/>
    </row>
    <row r="81" spans="1:54" s="7" customFormat="1" ht="12.75">
      <c r="A81" s="4"/>
      <c r="C81" s="4"/>
      <c r="D81" s="4"/>
      <c r="E81" s="4"/>
      <c r="F81" s="4"/>
      <c r="G81" s="4"/>
      <c r="S81" s="4"/>
      <c r="V81" s="4"/>
      <c r="W81" s="4"/>
      <c r="X81" s="4"/>
      <c r="Y81" s="4"/>
      <c r="Z81" s="4"/>
      <c r="AA81" s="4"/>
      <c r="AB81" s="4"/>
      <c r="AC81" s="74"/>
      <c r="AD81" s="4"/>
      <c r="AE81" s="4"/>
      <c r="AF81" s="74"/>
      <c r="AG81" s="7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B81" s="5"/>
    </row>
    <row r="82" spans="3:54" s="7" customFormat="1" ht="12.75">
      <c r="C82" s="62"/>
      <c r="D82" s="62"/>
      <c r="S82" s="4"/>
      <c r="V82" s="4"/>
      <c r="W82" s="4"/>
      <c r="X82" s="4"/>
      <c r="Y82" s="4"/>
      <c r="Z82" s="4"/>
      <c r="AA82" s="4"/>
      <c r="AB82" s="4"/>
      <c r="AC82" s="4"/>
      <c r="AD82" s="74"/>
      <c r="AE82" s="74"/>
      <c r="AF82" s="74"/>
      <c r="AG82" s="7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B82" s="5"/>
    </row>
    <row r="83" spans="1:54" s="7" customFormat="1" ht="12.75">
      <c r="A83" s="4"/>
      <c r="G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74"/>
      <c r="AG83" s="7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B83" s="5"/>
    </row>
    <row r="84" spans="7:54" s="7" customFormat="1" ht="12.75">
      <c r="G84" s="6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74"/>
      <c r="AG84" s="7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B84" s="5"/>
    </row>
    <row r="85" spans="7:54" s="7" customFormat="1" ht="12.75">
      <c r="G85" s="6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B85" s="5"/>
    </row>
    <row r="86" spans="7:54" s="7" customFormat="1" ht="12.75">
      <c r="G86" s="6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B86" s="5"/>
    </row>
    <row r="87" spans="7:54" s="7" customFormat="1" ht="12.75">
      <c r="G87" s="6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B87" s="5"/>
    </row>
    <row r="88" spans="7:54" s="7" customFormat="1" ht="12.75">
      <c r="G88" s="6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B88" s="5"/>
    </row>
    <row r="89" spans="7:54" s="7" customFormat="1" ht="12.75">
      <c r="G89" s="62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B89" s="5"/>
    </row>
    <row r="90" spans="7:54" s="7" customFormat="1" ht="12.75">
      <c r="G90" s="6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B90" s="5"/>
    </row>
    <row r="91" spans="7:54" s="7" customFormat="1" ht="12.75">
      <c r="G91" s="6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B91" s="5"/>
    </row>
    <row r="92" spans="7:54" s="7" customFormat="1" ht="12.75">
      <c r="G92" s="62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B92" s="5"/>
    </row>
    <row r="93" spans="7:54" s="7" customFormat="1" ht="12.75">
      <c r="G93" s="6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B93" s="5"/>
    </row>
    <row r="94" spans="7:54" s="7" customFormat="1" ht="12.75">
      <c r="G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B94" s="5"/>
    </row>
    <row r="95" spans="7:54" s="7" customFormat="1" ht="12.75">
      <c r="G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B95" s="5"/>
    </row>
    <row r="96" spans="7:54" s="7" customFormat="1" ht="12.75">
      <c r="G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B96" s="5"/>
    </row>
    <row r="97" spans="7:54" s="7" customFormat="1" ht="12.75">
      <c r="G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B97" s="5"/>
    </row>
    <row r="98" spans="7:54" s="7" customFormat="1" ht="12.75">
      <c r="G98" s="4"/>
      <c r="O98" s="4"/>
      <c r="P98" s="4"/>
      <c r="Q98" s="62"/>
      <c r="S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B98" s="5"/>
    </row>
    <row r="99" spans="7:54" s="7" customFormat="1" ht="12.75">
      <c r="G99" s="4"/>
      <c r="I99" s="4"/>
      <c r="J99" s="4"/>
      <c r="K99" s="4"/>
      <c r="L99" s="4"/>
      <c r="M99" s="4"/>
      <c r="N99" s="4"/>
      <c r="O99" s="4"/>
      <c r="P99" s="4"/>
      <c r="Q99" s="62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B99" s="5"/>
    </row>
    <row r="100" spans="7:54" s="7" customFormat="1" ht="12.75">
      <c r="G100" s="4"/>
      <c r="I100" s="4"/>
      <c r="J100" s="4"/>
      <c r="K100" s="4"/>
      <c r="L100" s="4"/>
      <c r="M100" s="4"/>
      <c r="N100" s="4"/>
      <c r="O100" s="74"/>
      <c r="P100" s="74"/>
      <c r="Q100" s="62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B100" s="5"/>
    </row>
    <row r="101" spans="7:54" s="7" customFormat="1" ht="12.75">
      <c r="G101" s="4"/>
      <c r="I101" s="4"/>
      <c r="J101" s="4"/>
      <c r="K101" s="4"/>
      <c r="L101" s="4"/>
      <c r="M101" s="4"/>
      <c r="N101" s="4"/>
      <c r="O101" s="74"/>
      <c r="P101" s="74"/>
      <c r="Q101" s="7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B101" s="5"/>
    </row>
    <row r="102" spans="1:17" ht="12.75">
      <c r="A102" s="7"/>
      <c r="B102" s="7"/>
      <c r="O102" s="74"/>
      <c r="P102" s="74"/>
      <c r="Q102" s="74"/>
    </row>
    <row r="103" spans="15:17" ht="12.75">
      <c r="O103" s="74"/>
      <c r="P103" s="74"/>
      <c r="Q103" s="74"/>
    </row>
    <row r="104" spans="1:26" ht="12.75">
      <c r="A104" s="4" t="s">
        <v>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W104" s="78"/>
      <c r="X104" s="78"/>
      <c r="Y104" s="78"/>
      <c r="Z104" s="78"/>
    </row>
    <row r="105" spans="9:29" ht="12.75"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W105" s="77"/>
      <c r="X105" s="77"/>
      <c r="Y105" s="77"/>
      <c r="Z105" s="77"/>
      <c r="AA105" s="78"/>
      <c r="AB105" s="78"/>
      <c r="AC105" s="78"/>
    </row>
    <row r="106" spans="2:46" ht="12.75">
      <c r="B106" s="44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W106" s="77"/>
      <c r="X106" s="77"/>
      <c r="Y106" s="77"/>
      <c r="Z106" s="77"/>
      <c r="AA106" s="77"/>
      <c r="AB106" s="77"/>
      <c r="AC106" s="77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</row>
    <row r="107" spans="1:50" ht="12.75" hidden="1">
      <c r="A107" s="57"/>
      <c r="B107" s="79"/>
      <c r="C107" s="75">
        <f>SUM(D107:N107)+SUM(R107:T107)+SUM(W107:AO107)+SUM(AT107:AX107)</f>
        <v>2802</v>
      </c>
      <c r="D107" s="80">
        <f>+D108+D109</f>
        <v>269</v>
      </c>
      <c r="E107" s="80">
        <f aca="true" t="shared" si="17" ref="E107:AX107">+E108+E109</f>
        <v>10</v>
      </c>
      <c r="F107" s="80">
        <f t="shared" si="17"/>
        <v>6</v>
      </c>
      <c r="G107" s="80">
        <f t="shared" si="17"/>
        <v>116</v>
      </c>
      <c r="H107" s="80">
        <f t="shared" si="17"/>
        <v>33</v>
      </c>
      <c r="I107" s="80">
        <f t="shared" si="17"/>
        <v>35</v>
      </c>
      <c r="J107" s="80">
        <f t="shared" si="17"/>
        <v>33</v>
      </c>
      <c r="K107" s="80">
        <f t="shared" si="17"/>
        <v>19</v>
      </c>
      <c r="L107" s="80">
        <f t="shared" si="17"/>
        <v>35</v>
      </c>
      <c r="M107" s="80">
        <f t="shared" si="17"/>
        <v>167</v>
      </c>
      <c r="N107" s="80">
        <f t="shared" si="17"/>
        <v>488</v>
      </c>
      <c r="O107" s="80">
        <f t="shared" si="17"/>
        <v>153</v>
      </c>
      <c r="P107" s="80">
        <f t="shared" si="17"/>
        <v>10</v>
      </c>
      <c r="Q107" s="80">
        <f t="shared" si="17"/>
        <v>325</v>
      </c>
      <c r="R107" s="80">
        <f t="shared" si="17"/>
        <v>30</v>
      </c>
      <c r="S107" s="80">
        <f t="shared" si="17"/>
        <v>35</v>
      </c>
      <c r="T107" s="80">
        <f t="shared" si="17"/>
        <v>44</v>
      </c>
      <c r="U107" s="80"/>
      <c r="V107" s="80"/>
      <c r="W107" s="80">
        <f t="shared" si="17"/>
        <v>18</v>
      </c>
      <c r="X107" s="80">
        <f t="shared" si="17"/>
        <v>140</v>
      </c>
      <c r="Y107" s="80">
        <f t="shared" si="17"/>
        <v>168</v>
      </c>
      <c r="Z107" s="80">
        <f t="shared" si="17"/>
        <v>5</v>
      </c>
      <c r="AA107" s="80">
        <f t="shared" si="17"/>
        <v>20</v>
      </c>
      <c r="AB107" s="80">
        <f t="shared" si="17"/>
        <v>44</v>
      </c>
      <c r="AC107" s="80">
        <f t="shared" si="17"/>
        <v>0</v>
      </c>
      <c r="AD107" s="80">
        <f t="shared" si="17"/>
        <v>10</v>
      </c>
      <c r="AE107" s="80">
        <f t="shared" si="17"/>
        <v>50</v>
      </c>
      <c r="AF107" s="80">
        <f t="shared" si="17"/>
        <v>40</v>
      </c>
      <c r="AG107" s="80">
        <f t="shared" si="17"/>
        <v>93</v>
      </c>
      <c r="AH107" s="80">
        <f t="shared" si="17"/>
        <v>182</v>
      </c>
      <c r="AI107" s="80">
        <f t="shared" si="17"/>
        <v>0</v>
      </c>
      <c r="AJ107" s="80">
        <f t="shared" si="17"/>
        <v>0</v>
      </c>
      <c r="AK107" s="80">
        <f t="shared" si="17"/>
        <v>20</v>
      </c>
      <c r="AL107" s="80">
        <f t="shared" si="17"/>
        <v>218</v>
      </c>
      <c r="AM107" s="80">
        <f t="shared" si="17"/>
        <v>84</v>
      </c>
      <c r="AN107" s="80">
        <f t="shared" si="17"/>
        <v>35</v>
      </c>
      <c r="AO107" s="80">
        <f t="shared" si="17"/>
        <v>150</v>
      </c>
      <c r="AP107" s="80">
        <f t="shared" si="17"/>
        <v>62</v>
      </c>
      <c r="AQ107" s="80">
        <f t="shared" si="17"/>
        <v>88</v>
      </c>
      <c r="AR107" s="80">
        <f t="shared" si="17"/>
        <v>0</v>
      </c>
      <c r="AS107" s="80">
        <f t="shared" si="17"/>
        <v>0</v>
      </c>
      <c r="AT107" s="80">
        <f t="shared" si="17"/>
        <v>70</v>
      </c>
      <c r="AU107" s="80">
        <f t="shared" si="17"/>
        <v>0</v>
      </c>
      <c r="AV107" s="80">
        <f t="shared" si="17"/>
        <v>20</v>
      </c>
      <c r="AW107" s="80">
        <f t="shared" si="17"/>
        <v>95</v>
      </c>
      <c r="AX107" s="80">
        <f t="shared" si="17"/>
        <v>20</v>
      </c>
    </row>
    <row r="108" spans="1:50" ht="12.75" hidden="1">
      <c r="A108" s="57"/>
      <c r="B108" s="60" t="s">
        <v>221</v>
      </c>
      <c r="C108" s="45">
        <f>SUM(D108:N108)+SUM(R108:T108)+SUM(W108:AO108)+SUM(AT108:AX108)</f>
        <v>2647</v>
      </c>
      <c r="D108" s="77">
        <f>+SUM(D17:D21)+SUM(D23:D24)+SUM(D26:D37)</f>
        <v>269</v>
      </c>
      <c r="E108" s="77">
        <f aca="true" t="shared" si="18" ref="E108:T108">+SUM(E17:E21)+SUM(E23:E24)+SUM(E26:E37)</f>
        <v>10</v>
      </c>
      <c r="F108" s="77">
        <f t="shared" si="18"/>
        <v>6</v>
      </c>
      <c r="G108" s="77">
        <f t="shared" si="18"/>
        <v>116</v>
      </c>
      <c r="H108" s="77">
        <f t="shared" si="18"/>
        <v>33</v>
      </c>
      <c r="I108" s="77">
        <f t="shared" si="18"/>
        <v>35</v>
      </c>
      <c r="J108" s="77">
        <f t="shared" si="18"/>
        <v>33</v>
      </c>
      <c r="K108" s="77">
        <f t="shared" si="18"/>
        <v>19</v>
      </c>
      <c r="L108" s="77">
        <f t="shared" si="18"/>
        <v>35</v>
      </c>
      <c r="M108" s="77">
        <f t="shared" si="18"/>
        <v>167</v>
      </c>
      <c r="N108" s="77">
        <f t="shared" si="18"/>
        <v>333</v>
      </c>
      <c r="O108" s="77">
        <f t="shared" si="18"/>
        <v>153</v>
      </c>
      <c r="P108" s="77">
        <f t="shared" si="18"/>
        <v>10</v>
      </c>
      <c r="Q108" s="77">
        <f t="shared" si="18"/>
        <v>170</v>
      </c>
      <c r="R108" s="77">
        <f t="shared" si="18"/>
        <v>30</v>
      </c>
      <c r="S108" s="77">
        <f t="shared" si="18"/>
        <v>35</v>
      </c>
      <c r="T108" s="77">
        <f t="shared" si="18"/>
        <v>44</v>
      </c>
      <c r="U108" s="77"/>
      <c r="V108" s="77"/>
      <c r="W108" s="77">
        <f aca="true" t="shared" si="19" ref="W108:AX108">+SUM(W17:W21)+SUM(W23:W24)+SUM(W26:W37)</f>
        <v>18</v>
      </c>
      <c r="X108" s="77">
        <f t="shared" si="19"/>
        <v>140</v>
      </c>
      <c r="Y108" s="77">
        <f t="shared" si="19"/>
        <v>168</v>
      </c>
      <c r="Z108" s="77">
        <f t="shared" si="19"/>
        <v>5</v>
      </c>
      <c r="AA108" s="77">
        <f t="shared" si="19"/>
        <v>20</v>
      </c>
      <c r="AB108" s="77">
        <f t="shared" si="19"/>
        <v>44</v>
      </c>
      <c r="AC108" s="77">
        <f t="shared" si="19"/>
        <v>0</v>
      </c>
      <c r="AD108" s="77">
        <f t="shared" si="19"/>
        <v>10</v>
      </c>
      <c r="AE108" s="77">
        <f t="shared" si="19"/>
        <v>50</v>
      </c>
      <c r="AF108" s="77">
        <f t="shared" si="19"/>
        <v>40</v>
      </c>
      <c r="AG108" s="77">
        <f t="shared" si="19"/>
        <v>93</v>
      </c>
      <c r="AH108" s="77">
        <f t="shared" si="19"/>
        <v>182</v>
      </c>
      <c r="AI108" s="77">
        <f t="shared" si="19"/>
        <v>0</v>
      </c>
      <c r="AJ108" s="77">
        <f t="shared" si="19"/>
        <v>0</v>
      </c>
      <c r="AK108" s="77">
        <f t="shared" si="19"/>
        <v>20</v>
      </c>
      <c r="AL108" s="77">
        <f t="shared" si="19"/>
        <v>218</v>
      </c>
      <c r="AM108" s="77">
        <f t="shared" si="19"/>
        <v>84</v>
      </c>
      <c r="AN108" s="77">
        <f t="shared" si="19"/>
        <v>35</v>
      </c>
      <c r="AO108" s="77">
        <f t="shared" si="19"/>
        <v>150</v>
      </c>
      <c r="AP108" s="77">
        <f t="shared" si="19"/>
        <v>62</v>
      </c>
      <c r="AQ108" s="77">
        <f t="shared" si="19"/>
        <v>88</v>
      </c>
      <c r="AR108" s="77">
        <f t="shared" si="19"/>
        <v>0</v>
      </c>
      <c r="AS108" s="77">
        <f t="shared" si="19"/>
        <v>0</v>
      </c>
      <c r="AT108" s="77">
        <f t="shared" si="19"/>
        <v>70</v>
      </c>
      <c r="AU108" s="77">
        <f t="shared" si="19"/>
        <v>0</v>
      </c>
      <c r="AV108" s="77">
        <f t="shared" si="19"/>
        <v>20</v>
      </c>
      <c r="AW108" s="77">
        <f t="shared" si="19"/>
        <v>95</v>
      </c>
      <c r="AX108" s="77">
        <f t="shared" si="19"/>
        <v>20</v>
      </c>
    </row>
    <row r="109" spans="1:50" ht="12.75" hidden="1">
      <c r="A109" s="7"/>
      <c r="B109" s="7" t="s">
        <v>222</v>
      </c>
      <c r="C109" s="45">
        <f>SUM(D109:N109)+SUM(R109:T109)+SUM(W109:AO109)+SUM(AT109:AX109)</f>
        <v>155</v>
      </c>
      <c r="D109" s="77">
        <f aca="true" t="shared" si="20" ref="D109:T109">+SUM(D25:D25)</f>
        <v>0</v>
      </c>
      <c r="E109" s="77">
        <f t="shared" si="20"/>
        <v>0</v>
      </c>
      <c r="F109" s="77">
        <f t="shared" si="20"/>
        <v>0</v>
      </c>
      <c r="G109" s="77">
        <f t="shared" si="20"/>
        <v>0</v>
      </c>
      <c r="H109" s="77">
        <f t="shared" si="20"/>
        <v>0</v>
      </c>
      <c r="I109" s="77">
        <f t="shared" si="20"/>
        <v>0</v>
      </c>
      <c r="J109" s="77">
        <f t="shared" si="20"/>
        <v>0</v>
      </c>
      <c r="K109" s="77">
        <f t="shared" si="20"/>
        <v>0</v>
      </c>
      <c r="L109" s="77">
        <f t="shared" si="20"/>
        <v>0</v>
      </c>
      <c r="M109" s="77">
        <f t="shared" si="20"/>
        <v>0</v>
      </c>
      <c r="N109" s="77">
        <f t="shared" si="20"/>
        <v>155</v>
      </c>
      <c r="O109" s="77">
        <f t="shared" si="20"/>
        <v>0</v>
      </c>
      <c r="P109" s="77">
        <f t="shared" si="20"/>
        <v>0</v>
      </c>
      <c r="Q109" s="77">
        <f t="shared" si="20"/>
        <v>155</v>
      </c>
      <c r="R109" s="77">
        <f t="shared" si="20"/>
        <v>0</v>
      </c>
      <c r="S109" s="77">
        <f t="shared" si="20"/>
        <v>0</v>
      </c>
      <c r="T109" s="77">
        <f t="shared" si="20"/>
        <v>0</v>
      </c>
      <c r="U109" s="77"/>
      <c r="V109" s="77"/>
      <c r="W109" s="77">
        <f aca="true" t="shared" si="21" ref="W109:AX109">+SUM(W25:W25)</f>
        <v>0</v>
      </c>
      <c r="X109" s="77">
        <f t="shared" si="21"/>
        <v>0</v>
      </c>
      <c r="Y109" s="77">
        <f t="shared" si="21"/>
        <v>0</v>
      </c>
      <c r="Z109" s="77">
        <f t="shared" si="21"/>
        <v>0</v>
      </c>
      <c r="AA109" s="77">
        <f t="shared" si="21"/>
        <v>0</v>
      </c>
      <c r="AB109" s="77">
        <f t="shared" si="21"/>
        <v>0</v>
      </c>
      <c r="AC109" s="77">
        <f t="shared" si="21"/>
        <v>0</v>
      </c>
      <c r="AD109" s="77">
        <f t="shared" si="21"/>
        <v>0</v>
      </c>
      <c r="AE109" s="77">
        <f t="shared" si="21"/>
        <v>0</v>
      </c>
      <c r="AF109" s="77">
        <f t="shared" si="21"/>
        <v>0</v>
      </c>
      <c r="AG109" s="77">
        <f t="shared" si="21"/>
        <v>0</v>
      </c>
      <c r="AH109" s="77">
        <f t="shared" si="21"/>
        <v>0</v>
      </c>
      <c r="AI109" s="77">
        <f t="shared" si="21"/>
        <v>0</v>
      </c>
      <c r="AJ109" s="77">
        <f t="shared" si="21"/>
        <v>0</v>
      </c>
      <c r="AK109" s="77">
        <f t="shared" si="21"/>
        <v>0</v>
      </c>
      <c r="AL109" s="77">
        <f t="shared" si="21"/>
        <v>0</v>
      </c>
      <c r="AM109" s="77">
        <f t="shared" si="21"/>
        <v>0</v>
      </c>
      <c r="AN109" s="77">
        <f t="shared" si="21"/>
        <v>0</v>
      </c>
      <c r="AO109" s="77">
        <f t="shared" si="21"/>
        <v>0</v>
      </c>
      <c r="AP109" s="77">
        <f t="shared" si="21"/>
        <v>0</v>
      </c>
      <c r="AQ109" s="77">
        <f t="shared" si="21"/>
        <v>0</v>
      </c>
      <c r="AR109" s="77">
        <f t="shared" si="21"/>
        <v>0</v>
      </c>
      <c r="AS109" s="77">
        <f t="shared" si="21"/>
        <v>0</v>
      </c>
      <c r="AT109" s="77">
        <f t="shared" si="21"/>
        <v>0</v>
      </c>
      <c r="AU109" s="77">
        <f t="shared" si="21"/>
        <v>0</v>
      </c>
      <c r="AV109" s="77">
        <f t="shared" si="21"/>
        <v>0</v>
      </c>
      <c r="AW109" s="77">
        <f t="shared" si="21"/>
        <v>0</v>
      </c>
      <c r="AX109" s="77">
        <f t="shared" si="21"/>
        <v>0</v>
      </c>
    </row>
    <row r="110" spans="1:3" ht="12.75" hidden="1">
      <c r="A110" s="7"/>
      <c r="B110" s="60" t="s">
        <v>223</v>
      </c>
      <c r="C110" s="45"/>
    </row>
    <row r="111" spans="1:50" ht="12.75" hidden="1">
      <c r="A111" s="7"/>
      <c r="B111" s="44"/>
      <c r="C111" s="45">
        <f>SUM(D111:N111)+SUM(R111:T111)+SUM(W111:AO111)+SUM(AT111:AX111)</f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</row>
    <row r="112" spans="1:2" ht="12.75" hidden="1">
      <c r="A112" s="7"/>
      <c r="B112" s="51" t="s">
        <v>224</v>
      </c>
    </row>
    <row r="113" spans="1:34" ht="12.75">
      <c r="A113" s="57"/>
      <c r="D113" s="77"/>
      <c r="AH113" s="77"/>
    </row>
    <row r="114" spans="1:4" ht="12.75">
      <c r="A114" s="57"/>
      <c r="B114" s="51"/>
      <c r="D114" s="77"/>
    </row>
    <row r="115" spans="1:4" ht="12.75">
      <c r="A115" s="81"/>
      <c r="B115" s="51"/>
      <c r="D115" s="77"/>
    </row>
    <row r="116" spans="1:2" ht="12.75">
      <c r="A116" s="57"/>
      <c r="B116" s="51"/>
    </row>
    <row r="117" spans="1:2" ht="12.75">
      <c r="A117" s="57"/>
      <c r="B117" s="51"/>
    </row>
    <row r="118" spans="1:2" ht="12.75">
      <c r="A118" s="81"/>
      <c r="B118" s="51"/>
    </row>
    <row r="119" spans="1:2" ht="12.75">
      <c r="A119" s="57"/>
      <c r="B119" s="44"/>
    </row>
    <row r="120" spans="1:2" ht="12.75">
      <c r="A120" s="57"/>
      <c r="B120" s="51"/>
    </row>
    <row r="121" spans="1:2" ht="12.75">
      <c r="A121" s="57"/>
      <c r="B121" s="44"/>
    </row>
    <row r="122" spans="1:2" ht="12.75">
      <c r="A122" s="57"/>
      <c r="B122" s="44"/>
    </row>
    <row r="123" spans="1:2" ht="12.75">
      <c r="A123" s="57"/>
      <c r="B123" s="44"/>
    </row>
    <row r="124" spans="1:2" ht="12.75">
      <c r="A124" s="57"/>
      <c r="B124" s="51"/>
    </row>
    <row r="125" spans="1:2" ht="12.75">
      <c r="A125" s="57"/>
      <c r="B125" s="44"/>
    </row>
    <row r="126" spans="1:2" ht="12.75">
      <c r="A126" s="81"/>
      <c r="B126" s="51"/>
    </row>
    <row r="127" spans="1:2" ht="12.75">
      <c r="A127" s="81"/>
      <c r="B127" s="44"/>
    </row>
    <row r="128" spans="1:2" ht="12.75">
      <c r="A128" s="57"/>
      <c r="B128" s="44"/>
    </row>
    <row r="129" spans="1:2" ht="12.75">
      <c r="A129" s="57"/>
      <c r="B129" s="51"/>
    </row>
    <row r="130" spans="1:2" ht="12.75">
      <c r="A130" s="57"/>
      <c r="B130" s="44"/>
    </row>
    <row r="131" spans="1:2" ht="12.75">
      <c r="A131" s="57"/>
      <c r="B131" s="51"/>
    </row>
    <row r="132" spans="1:2" ht="12.75">
      <c r="A132" s="57"/>
      <c r="B132" s="51"/>
    </row>
    <row r="133" spans="1:2" ht="12.75">
      <c r="A133" s="57"/>
      <c r="B133" s="51"/>
    </row>
    <row r="134" ht="12.75">
      <c r="A134" s="57"/>
    </row>
  </sheetData>
  <sheetProtection/>
  <mergeCells count="53">
    <mergeCell ref="AW4:AW10"/>
    <mergeCell ref="AX4:AX10"/>
    <mergeCell ref="AP5:AP10"/>
    <mergeCell ref="AN4:AN10"/>
    <mergeCell ref="AO4:AO10"/>
    <mergeCell ref="AP4:AS4"/>
    <mergeCell ref="AT4:AT10"/>
    <mergeCell ref="AQ5:AQ10"/>
    <mergeCell ref="AR5:AR10"/>
    <mergeCell ref="AS5:AS10"/>
    <mergeCell ref="AU4:AU10"/>
    <mergeCell ref="AV4:AV10"/>
    <mergeCell ref="AD4:AD10"/>
    <mergeCell ref="AE4:AE10"/>
    <mergeCell ref="AM4:AM10"/>
    <mergeCell ref="AF4:AF10"/>
    <mergeCell ref="AG4:AG10"/>
    <mergeCell ref="AH4:AH10"/>
    <mergeCell ref="AI4:AI10"/>
    <mergeCell ref="AJ4:AJ10"/>
    <mergeCell ref="AK4:AK10"/>
    <mergeCell ref="AL4:AL10"/>
    <mergeCell ref="X4:X10"/>
    <mergeCell ref="Y4:Y10"/>
    <mergeCell ref="Z4:Z10"/>
    <mergeCell ref="AA4:AA10"/>
    <mergeCell ref="AB4:AB10"/>
    <mergeCell ref="AC4:AC10"/>
    <mergeCell ref="R4:R10"/>
    <mergeCell ref="S4:S10"/>
    <mergeCell ref="T4:T10"/>
    <mergeCell ref="W4:W10"/>
    <mergeCell ref="U3:U11"/>
    <mergeCell ref="V3:V11"/>
    <mergeCell ref="AY3:AY11"/>
    <mergeCell ref="D4:D10"/>
    <mergeCell ref="E4:E10"/>
    <mergeCell ref="F4:F10"/>
    <mergeCell ref="G4:G10"/>
    <mergeCell ref="H4:H10"/>
    <mergeCell ref="I4:I10"/>
    <mergeCell ref="J4:J10"/>
    <mergeCell ref="L4:L10"/>
    <mergeCell ref="M4:M10"/>
    <mergeCell ref="N4:N10"/>
    <mergeCell ref="O4:Q4"/>
    <mergeCell ref="A3:A11"/>
    <mergeCell ref="B3:B10"/>
    <mergeCell ref="C3:C10"/>
    <mergeCell ref="K4:K10"/>
    <mergeCell ref="O5:O10"/>
    <mergeCell ref="P5:P10"/>
    <mergeCell ref="Q5:Q10"/>
  </mergeCells>
  <printOptions/>
  <pageMargins left="0.748031496062992" right="0.748031496062992" top="0.866141732283465" bottom="0.866141732283465" header="0.511811023622047" footer="0.511811023622047"/>
  <pageSetup firstPageNumber="62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2017-05-26T06:44:19Z</cp:lastPrinted>
  <dcterms:created xsi:type="dcterms:W3CDTF">2001-04-24T10:44:54Z</dcterms:created>
  <dcterms:modified xsi:type="dcterms:W3CDTF">2017-10-31T09:16:53Z</dcterms:modified>
  <cp:category/>
  <cp:version/>
  <cp:contentType/>
  <cp:contentStatus/>
</cp:coreProperties>
</file>