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.serban\Desktop\Afisare pe sit\"/>
    </mc:Choice>
  </mc:AlternateContent>
  <bookViews>
    <workbookView xWindow="0" yWindow="0" windowWidth="28800" windowHeight="11535"/>
  </bookViews>
  <sheets>
    <sheet name="BILANT 31.12.2021" sheetId="1" r:id="rId1"/>
  </sheets>
  <definedNames>
    <definedName name="_xlnm.Print_Area" localSheetId="0">'BILANT 31.12.2021'!$D$1:$H$92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G82" i="1"/>
  <c r="G73" i="1"/>
  <c r="H68" i="1"/>
  <c r="H60" i="1"/>
  <c r="H56" i="1"/>
  <c r="H73" i="1" s="1"/>
  <c r="H74" i="1" s="1"/>
  <c r="H54" i="1"/>
  <c r="G54" i="1"/>
  <c r="G74" i="1" s="1"/>
  <c r="G37" i="1"/>
  <c r="G42" i="1" s="1"/>
  <c r="G46" i="1" s="1"/>
  <c r="H36" i="1"/>
  <c r="H42" i="1" s="1"/>
  <c r="G33" i="1"/>
  <c r="H24" i="1"/>
  <c r="H33" i="1" s="1"/>
  <c r="H22" i="1"/>
  <c r="G20" i="1"/>
  <c r="H18" i="1"/>
  <c r="H13" i="1"/>
  <c r="H12" i="1"/>
  <c r="H20" i="1" s="1"/>
  <c r="G47" i="1" l="1"/>
  <c r="G75" i="1" s="1"/>
  <c r="H46" i="1"/>
  <c r="H47" i="1" s="1"/>
  <c r="H75" i="1" s="1"/>
  <c r="J82" i="1" s="1"/>
</calcChain>
</file>

<file path=xl/comments1.xml><?xml version="1.0" encoding="utf-8"?>
<comments xmlns="http://schemas.openxmlformats.org/spreadsheetml/2006/main">
  <authors>
    <author/>
  </authors>
  <commentList>
    <comment ref="D12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F12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<sst xmlns="http://schemas.openxmlformats.org/spreadsheetml/2006/main" count="215" uniqueCount="192">
  <si>
    <t xml:space="preserve">MINISTERUL DEZVOLTĂRII, LUCRĂRILOR PUBLICE ȘI ADMINISTRAȚIEI </t>
  </si>
  <si>
    <t>AGENȚIA NAȚIONALĂ A FUNCȚIONARILOR PUBLICI</t>
  </si>
  <si>
    <t>Anexa 1</t>
  </si>
  <si>
    <t xml:space="preserve"> BILANŢ  </t>
  </si>
  <si>
    <t>la data de 31.12.2021</t>
  </si>
  <si>
    <t>cod 01</t>
  </si>
  <si>
    <t>lei</t>
  </si>
  <si>
    <t>Nr. crt.</t>
  </si>
  <si>
    <t xml:space="preserve">                             DENUMIREA INDICATORILOR                                                                          </t>
  </si>
  <si>
    <t>Cod rând</t>
  </si>
  <si>
    <t>Sold la începutul anului</t>
  </si>
  <si>
    <t>Sold la sfârşitul perioadei</t>
  </si>
  <si>
    <t>A</t>
  </si>
  <si>
    <t>B</t>
  </si>
  <si>
    <t>C</t>
  </si>
  <si>
    <t>1.</t>
  </si>
  <si>
    <t>ACTIVE</t>
  </si>
  <si>
    <t>01</t>
  </si>
  <si>
    <t>X</t>
  </si>
  <si>
    <t>2.</t>
  </si>
  <si>
    <t>ACTIVE NECURENTE</t>
  </si>
  <si>
    <t>02</t>
  </si>
  <si>
    <t>3.</t>
  </si>
  <si>
    <r>
      <t xml:space="preserve">Active fixe necorporale                                                                  </t>
    </r>
    <r>
      <rPr>
        <sz val="11"/>
        <rFont val="Arial"/>
        <family val="2"/>
        <charset val="238"/>
      </rPr>
      <t>(ct. 2030000+2050000+2060000+2080100+2080200+ 2330000-2800300-2800500</t>
    </r>
    <r>
      <rPr>
        <sz val="11"/>
        <color indexed="8"/>
        <rFont val="Arial"/>
        <family val="2"/>
        <charset val="238"/>
      </rPr>
      <t>-</t>
    </r>
    <r>
      <rPr>
        <sz val="11"/>
        <rFont val="Arial"/>
        <family val="2"/>
        <charset val="238"/>
      </rPr>
      <t>2800801-2800809-2900400-2900500-</t>
    </r>
    <r>
      <rPr>
        <sz val="11"/>
        <color indexed="8"/>
        <rFont val="Arial"/>
        <family val="2"/>
        <charset val="238"/>
      </rPr>
      <t>290</t>
    </r>
    <r>
      <rPr>
        <sz val="11"/>
        <rFont val="Arial"/>
        <family val="2"/>
        <charset val="238"/>
      </rPr>
      <t>0801-2900809-2930100*)</t>
    </r>
  </si>
  <si>
    <t>03</t>
  </si>
  <si>
    <t>4.</t>
  </si>
  <si>
    <r>
      <t xml:space="preserve">Instalaţii tehnice, mijloace de transport, animale, plantaţii, mobilier, aparatură birotică şi alte active corporale </t>
    </r>
    <r>
      <rPr>
        <sz val="11"/>
        <rFont val="Arial"/>
        <family val="2"/>
        <charset val="238"/>
      </rPr>
      <t>(ct.2130100+2130200+2130300+2130400+2140000+ 2310000 -2810301-2810302-2810303-2810304-2810400-2910301-2910302-2910303-2910304-2910400-2930200*)</t>
    </r>
  </si>
  <si>
    <t>04</t>
  </si>
  <si>
    <t>5.</t>
  </si>
  <si>
    <r>
      <t xml:space="preserve">Terenuri şi clădiri </t>
    </r>
    <r>
      <rPr>
        <sz val="11"/>
        <rFont val="Arial"/>
        <family val="2"/>
        <charset val="238"/>
      </rPr>
      <t>(ct. 2110100+2110200+2120101+2120102+2120201+2120301+ 2120401+2120501+2120601+2120901+2310000-2810100-2810201-2810202-2810203-2810204-2810205-2810206-2810207-2810208-2910100-2910201-2910202-2910203-2910204-2910205-2910206-2910207-2910208-2930200)</t>
    </r>
  </si>
  <si>
    <t>05</t>
  </si>
  <si>
    <t>6.</t>
  </si>
  <si>
    <r>
      <t xml:space="preserve">Alte active nefinanciare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/>
        <sz val="11"/>
        <rFont val="Arial"/>
        <family val="2"/>
        <charset val="238"/>
      </rPr>
      <t xml:space="preserve"> </t>
    </r>
  </si>
  <si>
    <t>06</t>
  </si>
  <si>
    <t>7.</t>
  </si>
  <si>
    <r>
      <t xml:space="preserve">Active financiare necurente (investiţii pe termen lung) peste un an                                                                                  </t>
    </r>
    <r>
      <rPr>
        <sz val="11"/>
        <rFont val="Arial"/>
        <family val="2"/>
        <charset val="238"/>
      </rPr>
      <t>(ct.  2600100+2600200+2600300+2650000+2670201+ 2670202+ 2670203+2670204+2670205+2670208-2960101-2960102-2960103-2960200),  din care:</t>
    </r>
  </si>
  <si>
    <t>07</t>
  </si>
  <si>
    <t>8.</t>
  </si>
  <si>
    <t>Titluri de participare                                                                        (ct. 2600100+2600200+2600300-2960101-2960102-2960103)</t>
  </si>
  <si>
    <t>08</t>
  </si>
  <si>
    <t>9.</t>
  </si>
  <si>
    <r>
      <t xml:space="preserve">Creante necurente – sume ce urmează a fi încasate după o perioada mai mare de un an                                                     </t>
    </r>
    <r>
      <rPr>
        <sz val="11"/>
        <rFont val="Arial"/>
        <family val="2"/>
        <charset val="238"/>
      </rPr>
      <t xml:space="preserve">(ct. 4110201+4110208+4130200+4280202+4610201+ 4610209- 4910200-4960200),  din care:  </t>
    </r>
  </si>
  <si>
    <t>09</t>
  </si>
  <si>
    <t>10.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</si>
  <si>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</si>
  <si>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</si>
  <si>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11.</t>
  </si>
  <si>
    <t>TOTAL ACTIVE NECURENTE                                     (rd.03+04+05+06+07+09)</t>
  </si>
  <si>
    <t>15</t>
  </si>
  <si>
    <t>12.</t>
  </si>
  <si>
    <t>ACTIVE  CURENTE</t>
  </si>
  <si>
    <t>18</t>
  </si>
  <si>
    <t>x</t>
  </si>
  <si>
    <t>13.</t>
  </si>
  <si>
    <r>
      <t xml:space="preserve">Stocuri    </t>
    </r>
    <r>
      <rPr>
        <sz val="11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-3970100-3970200-3970300-3980000-4420803)</t>
    </r>
  </si>
  <si>
    <t>19</t>
  </si>
  <si>
    <t>14.</t>
  </si>
  <si>
    <t>Creanţe curente – sume ce urmează a fi încasate într-o perioadă mai mică de un an-</t>
  </si>
  <si>
    <t>15.</t>
  </si>
  <si>
    <r>
      <t xml:space="preserve">Creanţe din operaţiuni comerciale, avansuri şi alte decontări </t>
    </r>
    <r>
      <rPr>
        <sz val="11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</si>
  <si>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t>16.</t>
  </si>
  <si>
    <t>Decontări privind încheierea execuției bugetului de stat din anul curent (ct. 4890101+4890301)</t>
  </si>
  <si>
    <t>21.1</t>
  </si>
  <si>
    <t>17.</t>
  </si>
  <si>
    <r>
      <t xml:space="preserve">Creanţe comerciale şi avansuri                                            </t>
    </r>
    <r>
      <rPr>
        <sz val="11"/>
        <rFont val="Arial"/>
        <family val="2"/>
        <charset val="238"/>
      </rPr>
      <t>(ct. 2320000+2340000+4090101+4090102+4110101+ 4110108+ 4130100+4180000+4610101-4910100-4960100),  din care :</t>
    </r>
  </si>
  <si>
    <t>18.</t>
  </si>
  <si>
    <t>Avansuri acordate (ct.2320000+2340000+4090101+4090102)</t>
  </si>
  <si>
    <t>22.1</t>
  </si>
  <si>
    <t>19.</t>
  </si>
  <si>
    <r>
      <t>Creanţe bugetare</t>
    </r>
    <r>
      <rPr>
        <sz val="11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</si>
  <si>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>20.</t>
  </si>
  <si>
    <t xml:space="preserve">Creanţele  bugetului general consolidat                                       (ct. 4630000+4640000+4650100+4650200+4660401+ 4660402+4660500+4660900-4970000) </t>
  </si>
  <si>
    <t>21.</t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</si>
  <si>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</si>
  <si>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22.</t>
  </si>
  <si>
    <t>Sume de primit de la Comisia Europeană / alti donatori              (ct. 4500100+4500300+4500501+4500502+4500503+ 4500504+ 4500505+4500700)</t>
  </si>
  <si>
    <t>23.</t>
  </si>
  <si>
    <r>
      <t xml:space="preserve">Împrumuturi pe termen scurt acordate                                </t>
    </r>
    <r>
      <rPr>
        <sz val="11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</si>
  <si>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24.</t>
  </si>
  <si>
    <t>Total creanţe curente (rd. 21+23+25+27)</t>
  </si>
  <si>
    <t>25.</t>
  </si>
  <si>
    <r>
      <t xml:space="preserve">  Investiţii pe termen scurt </t>
    </r>
    <r>
      <rPr>
        <sz val="11"/>
        <rFont val="Arial"/>
        <family val="2"/>
        <charset val="238"/>
      </rPr>
      <t>(ct.5050000-5950000)</t>
    </r>
  </si>
  <si>
    <t>26.</t>
  </si>
  <si>
    <t>Conturi la trezorerii şi instituţii de credit :</t>
  </si>
  <si>
    <t>27.</t>
  </si>
  <si>
    <r>
      <t xml:space="preserve">Conturi la trezorerie, casa în lei </t>
    </r>
    <r>
      <rPr>
        <sz val="11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+5740302+5740400+5750100+5750300+5750400-7700000) </t>
    </r>
  </si>
  <si>
    <t>28.</t>
  </si>
  <si>
    <t xml:space="preserve">Dobândă de încasat, alte valori, avansuri de trezorerie               (ct. 5180701+5320100+5320200+5320300+5320400+ 5320500+ 5320600+5320800+5420100) </t>
  </si>
  <si>
    <t>33.1</t>
  </si>
  <si>
    <t>29.</t>
  </si>
  <si>
    <r>
      <t xml:space="preserve"> </t>
    </r>
    <r>
      <rPr>
        <sz val="11"/>
        <rFont val="Arial"/>
        <family val="2"/>
        <charset val="238"/>
      </rPr>
      <t xml:space="preserve">depozite </t>
    </r>
  </si>
  <si>
    <t>30.</t>
  </si>
  <si>
    <r>
      <t xml:space="preserve">Conturi la instituţii de credit, BNR, casă în valută                 </t>
    </r>
    <r>
      <rPr>
        <sz val="11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</si>
  <si>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31.</t>
  </si>
  <si>
    <t xml:space="preserve"> Dobândă de încasat,  avansuri de trezorerie (ct.5180702+5420200) </t>
  </si>
  <si>
    <t>35.1</t>
  </si>
  <si>
    <t>32.</t>
  </si>
  <si>
    <t xml:space="preserve">X                </t>
  </si>
  <si>
    <t xml:space="preserve">X                      </t>
  </si>
  <si>
    <t>33.</t>
  </si>
  <si>
    <t>Total disponibilităţi şi alte valori (rd.33+33.1+35+35.1)</t>
  </si>
  <si>
    <t>34.</t>
  </si>
  <si>
    <r>
      <t xml:space="preserve">Conturi de disponibilităţi ale Trezoreriei Centrale şi ale trezoreriilor teritoriale                 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(ct. 5120601+5120602+5120700+5120901+5120902+5121000+5121100+ 5240100+5240300+5550101+ 5550102+5550103 -7700000) </t>
    </r>
  </si>
  <si>
    <t>35.</t>
  </si>
  <si>
    <t>Dobândă de încasat, alte valori, avansuri de trezorerie                               (ct. 5320400+5180701+5180702)</t>
  </si>
  <si>
    <t>41.1</t>
  </si>
  <si>
    <t>36.</t>
  </si>
  <si>
    <r>
      <t xml:space="preserve">Cheltuieli în avans </t>
    </r>
    <r>
      <rPr>
        <sz val="11"/>
        <rFont val="Arial"/>
        <family val="2"/>
        <charset val="238"/>
      </rPr>
      <t>(ct. 4710000 )</t>
    </r>
  </si>
  <si>
    <t>37.</t>
  </si>
  <si>
    <t>TOTAL ACTIVE CURENTE                 (rd.19+30+31+40+41+41.1+42)</t>
  </si>
  <si>
    <t>38.</t>
  </si>
  <si>
    <t>TOTAL ACTIVE (rd.15+45)</t>
  </si>
  <si>
    <t>39.</t>
  </si>
  <si>
    <t>DATORII</t>
  </si>
  <si>
    <t>40.</t>
  </si>
  <si>
    <t xml:space="preserve">DATORII NECURENTE- sume ce urmează a fi  plătite după-o perioadă mai mare de un an </t>
  </si>
  <si>
    <t>41.</t>
  </si>
  <si>
    <r>
      <t xml:space="preserve">Sume necurente- sume ce urmează a fi  plătite după o perioadă mai mare de un an                                                     </t>
    </r>
    <r>
      <rPr>
        <sz val="11"/>
        <rFont val="Arial"/>
        <family val="2"/>
        <charset val="238"/>
      </rPr>
      <t>(ct. 2690200+4010200+4030200+4040200+4050200+ 4280201+ 4620201+4620209+5090000),  din care:</t>
    </r>
  </si>
  <si>
    <t>42.</t>
  </si>
  <si>
    <t xml:space="preserve">Datorii comerciale                                                                       (ct.4010200+4030200+4040200+4050200+4620201) </t>
  </si>
  <si>
    <t>43.</t>
  </si>
  <si>
    <r>
      <t xml:space="preserve">Împrumuturi pe termen lung                                                    </t>
    </r>
    <r>
      <rPr>
        <sz val="11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rFont val="Arial"/>
        <family val="2"/>
        <charset val="238"/>
      </rPr>
      <t>-</t>
    </r>
    <r>
      <rPr>
        <sz val="11"/>
        <rFont val="Arial"/>
        <family val="2"/>
        <charset val="238"/>
      </rPr>
      <t>1690200)</t>
    </r>
  </si>
  <si>
    <t>44.</t>
  </si>
  <si>
    <r>
      <t xml:space="preserve">Provizioane                                                                                 </t>
    </r>
    <r>
      <rPr>
        <sz val="11"/>
        <rFont val="Arial"/>
        <family val="2"/>
        <charset val="238"/>
      </rPr>
      <t>(ct. 1510201+1510202+1510203+1510204+1510208)</t>
    </r>
  </si>
  <si>
    <t>45.</t>
  </si>
  <si>
    <t>TOTAL DATORII NECURENTE (rd.52+54+55)</t>
  </si>
  <si>
    <t>46.</t>
  </si>
  <si>
    <r>
      <t xml:space="preserve">DATORII CURENTE - sume ce urmează a fi plătite 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într-o perioadă de până la un an  </t>
    </r>
  </si>
  <si>
    <t>47.</t>
  </si>
  <si>
    <r>
      <t>Datorii comerciale,  avansuri şi alte decontări</t>
    </r>
    <r>
      <rPr>
        <sz val="11"/>
        <rFont val="Arial"/>
        <family val="2"/>
        <charset val="238"/>
      </rPr>
      <t xml:space="preserve">                      (ct. 2690100+4010100+4030100+4040100+4050100+ 4080000+4190000+4620101+4620109+4730109+4810101+ 4810102+4810103+4810900+4830000+4840000+4890201+ 5090000+5120800),  din care:</t>
    </r>
  </si>
  <si>
    <t>48.</t>
  </si>
  <si>
    <t>Decontări privind încheierea execuției bugetului de stat din anul curent (ct. 4890201)</t>
  </si>
  <si>
    <t>60.1</t>
  </si>
  <si>
    <t>49.</t>
  </si>
  <si>
    <t>Datorii comerciale şi avansuri                                                      (ct. 4010100+4030100+4040100+4050100+ 4080000+ 4190000+ 4620101), din care:</t>
  </si>
  <si>
    <t>50.</t>
  </si>
  <si>
    <t>Avansuri  primite (ct.4190000)</t>
  </si>
  <si>
    <t>61.1</t>
  </si>
  <si>
    <t>51.</t>
  </si>
  <si>
    <r>
      <t xml:space="preserve">Datorii către bugete                                                               </t>
    </r>
    <r>
      <rPr>
        <sz val="11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</si>
  <si>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>52.</t>
  </si>
  <si>
    <t xml:space="preserve">Datoriile  instituţiilor publice către bugete </t>
  </si>
  <si>
    <t>53.</t>
  </si>
  <si>
    <t>Contribuţii sociale                                                                        (ct. 4310100+4310200+4310300+4310400+4310500+ 4310600+4310700+4370100+4370200+4370300)</t>
  </si>
  <si>
    <t>63.1</t>
  </si>
  <si>
    <t>54.</t>
  </si>
  <si>
    <t xml:space="preserve"> Sume datorate bugetului din Fonduri externe nerambursabile    (ct.4550501+4550502+4550503)</t>
  </si>
  <si>
    <t>55.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</si>
  <si>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rFont val="Arial"/>
        <family val="2"/>
        <charset val="238"/>
      </rPr>
      <t>(ct.  4500200+4500400+4500600+4510200+4510401+4510402+ 4510409+4510601+4510602+4510603+4510605+4510606+ 4510609+4520100+4520200+4530200+4540200+4540401+ 4540402+4540601+4540602+4540603+4550200+4550401+ 4550402+4550403+4550404+4550409+4560400+4580401+ 4580402+4580501+4580502+4590000+4620103+4730103+ 4760000)</t>
    </r>
  </si>
  <si>
    <t>56.</t>
  </si>
  <si>
    <t>din care: sume datorate Comisiei Europene / alti donatori (ct.4500200+4500400+4500600+4590000+4620103)</t>
  </si>
  <si>
    <t>57.</t>
  </si>
  <si>
    <r>
      <t xml:space="preserve">Împrumuturi pe termen scurt - sume ce urmează a fi  plătite într-o perioadă de până la  un an                                                 </t>
    </r>
    <r>
      <rPr>
        <sz val="11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</si>
  <si>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t>58.</t>
  </si>
  <si>
    <r>
      <t>Împrumuturi pe termen lung – sume ce urmează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</si>
  <si>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t>59.</t>
  </si>
  <si>
    <r>
      <t xml:space="preserve">Salariile angajaţilor </t>
    </r>
    <r>
      <rPr>
        <sz val="11"/>
        <rFont val="Arial"/>
        <family val="2"/>
        <charset val="238"/>
      </rPr>
      <t>(ct. 4210000+4230000+4260000+4270100+4270300+4280101)</t>
    </r>
  </si>
  <si>
    <t>60.</t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</si>
  <si>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  <charset val="238"/>
      </rPr>
      <t>(ct.   4220100+4220200+4240000+4260000+4270200+ 4270300+ 4290000+4380000), din care:</t>
    </r>
  </si>
  <si>
    <t>61.</t>
  </si>
  <si>
    <t xml:space="preserve">Pensii, indemnizaţii de şomaj, burse </t>
  </si>
  <si>
    <t>73.1</t>
  </si>
  <si>
    <t>62.</t>
  </si>
  <si>
    <r>
      <t xml:space="preserve">Venituri în avans </t>
    </r>
    <r>
      <rPr>
        <sz val="11"/>
        <rFont val="Arial"/>
        <family val="2"/>
        <charset val="238"/>
      </rPr>
      <t>(ct.4720000)</t>
    </r>
  </si>
  <si>
    <t>63.</t>
  </si>
  <si>
    <r>
      <t xml:space="preserve">Provizioane                     </t>
    </r>
    <r>
      <rPr>
        <sz val="11"/>
        <rFont val="Arial"/>
        <family val="2"/>
        <charset val="238"/>
      </rPr>
      <t xml:space="preserve">(ct.1510101+1510102+1510103+1510104+1510108) </t>
    </r>
  </si>
  <si>
    <t>64.</t>
  </si>
  <si>
    <t>TOTAL DATORII CURENTE (rd.60+62+65+70+71+72+73+74+75)</t>
  </si>
  <si>
    <t>65.</t>
  </si>
  <si>
    <t>TOTAL DATORII (rd.58+78)</t>
  </si>
  <si>
    <t>66.</t>
  </si>
  <si>
    <t>ACTIVE NETE = TOTAL ACTIVE  – TOTAL DATORII = CAPITALURI PROPRII                                                                             (rd.80= rd.46-79 = rd.90)</t>
  </si>
  <si>
    <t>67.</t>
  </si>
  <si>
    <t>CAPITALURI PROPRII</t>
  </si>
  <si>
    <t>68.</t>
  </si>
  <si>
    <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(ct.1000000+1010000+1020101+1020102+1020103+ 1030000+1040101+1040102+1040103+1050100+1050200+ 1050300+1050400+1050500+/-1060000+1320000+1330000)  </t>
    </r>
  </si>
  <si>
    <t>69.</t>
  </si>
  <si>
    <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>(ct.1170000- sold creditor)</t>
    </r>
    <r>
      <rPr>
        <b/>
        <sz val="11"/>
        <rFont val="Arial"/>
        <family val="2"/>
        <charset val="238"/>
      </rPr>
      <t xml:space="preserve">   </t>
    </r>
  </si>
  <si>
    <t>70.</t>
  </si>
  <si>
    <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>(ct.1170000- sold debitor)</t>
    </r>
  </si>
  <si>
    <t>71.</t>
  </si>
  <si>
    <r>
      <t xml:space="preserve">Rezultatul patrimonial al exercitiului                                         </t>
    </r>
    <r>
      <rPr>
        <sz val="11"/>
        <rFont val="Arial"/>
        <family val="2"/>
        <charset val="238"/>
      </rPr>
      <t>(ct.1210000- sold creditor)</t>
    </r>
  </si>
  <si>
    <t>72.</t>
  </si>
  <si>
    <r>
      <t xml:space="preserve">Rezultatul patrimonial al exercitiului                                            </t>
    </r>
    <r>
      <rPr>
        <sz val="11"/>
        <rFont val="Arial"/>
        <family val="2"/>
        <charset val="238"/>
      </rPr>
      <t>(ct.1210000- sold debitor)</t>
    </r>
  </si>
  <si>
    <t>73.</t>
  </si>
  <si>
    <t>TOTAL CAPITALURI PROPRII                                                        (rd.84+85-86+87-88)</t>
  </si>
  <si>
    <t>Notă:</t>
  </si>
  <si>
    <t xml:space="preserve"> *) Conturi de repartizat după natura elementelor respective.</t>
  </si>
  <si>
    <t>**) Solduri debitoare ale conturilor respective.</t>
  </si>
  <si>
    <t>Conducătorul instituţiei</t>
  </si>
  <si>
    <t>Conducătorul compartimentului</t>
  </si>
  <si>
    <t>financiar - contabil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</si>
</sst>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name val="Arial"/>
      <family val="2"/>
      <charset val="238"/>
    </font>
    <font>
      <b/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indexed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indent="15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top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top" wrapText="1"/>
    </xf>
    <xf numFmtId="49" fontId="12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3" fontId="0" fillId="0" borderId="16" xfId="0" applyNumberFormat="1" applyFont="1" applyFill="1" applyBorder="1" applyAlignment="1">
      <alignment horizontal="right" vertical="center" wrapText="1"/>
    </xf>
    <xf numFmtId="3" fontId="0" fillId="0" borderId="17" xfId="0" applyNumberFormat="1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vertical="top" wrapTex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10" fillId="0" borderId="14" xfId="0" applyNumberFormat="1" applyFont="1" applyFill="1" applyBorder="1" applyAlignment="1">
      <alignment vertical="top" wrapText="1"/>
    </xf>
    <xf numFmtId="0" fontId="13" fillId="0" borderId="14" xfId="0" applyNumberFormat="1" applyFont="1" applyFill="1" applyBorder="1" applyAlignment="1">
      <alignment vertical="top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Border="1"/>
    <xf numFmtId="0" fontId="10" fillId="0" borderId="14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right" vertical="center" wrapText="1"/>
    </xf>
    <xf numFmtId="3" fontId="0" fillId="0" borderId="23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/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/>
    <xf numFmtId="0" fontId="18" fillId="0" borderId="0" xfId="0" applyFont="1" applyFill="1"/>
    <xf numFmtId="0" fontId="6" fillId="0" borderId="0" xfId="0" applyFont="1" applyFill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D1:J91"/>
  <sheetViews>
    <sheetView tabSelected="1" zoomScaleNormal="100" workbookViewId="0">
      <selection activeCell="B3" sqref="B3"/>
    </sheetView>
  </sheetViews>
  <sheetFormatPr defaultRowHeight="12.75" x14ac:dyDescent="0.2"/>
  <cols>
    <col min="4" max="4" width="5.5703125" customWidth="1"/>
    <col min="5" max="5" width="61.42578125" customWidth="1"/>
    <col min="6" max="6" width="6.42578125" customWidth="1"/>
    <col min="7" max="7" width="15.85546875" customWidth="1"/>
    <col min="8" max="8" width="14.5703125" customWidth="1"/>
    <col min="10" max="10" width="13.42578125" customWidth="1"/>
    <col min="11" max="11" width="10.5703125" customWidth="1"/>
    <col min="12" max="12" width="10.42578125" customWidth="1"/>
  </cols>
  <sheetData>
    <row r="1" spans="4:10" ht="15" x14ac:dyDescent="0.25">
      <c r="D1" s="1" t="s">
        <v>0</v>
      </c>
      <c r="E1" s="2"/>
      <c r="F1" s="3"/>
      <c r="G1" s="4"/>
      <c r="H1" s="4"/>
      <c r="I1" s="4"/>
      <c r="J1" s="4"/>
    </row>
    <row r="2" spans="4:10" ht="15" x14ac:dyDescent="0.25">
      <c r="D2" s="1" t="s">
        <v>1</v>
      </c>
      <c r="E2" s="2"/>
      <c r="F2" s="3"/>
      <c r="G2" s="4"/>
      <c r="H2" s="4"/>
      <c r="I2" s="4"/>
      <c r="J2" s="4"/>
    </row>
    <row r="4" spans="4:10" ht="15.75" x14ac:dyDescent="0.25">
      <c r="D4" s="5"/>
      <c r="E4" s="6"/>
      <c r="F4" s="3"/>
      <c r="G4" s="4"/>
      <c r="H4" s="7" t="s">
        <v>2</v>
      </c>
      <c r="I4" s="4"/>
      <c r="J4" s="8"/>
    </row>
    <row r="5" spans="4:10" ht="15.75" x14ac:dyDescent="0.2">
      <c r="D5" s="9" t="s">
        <v>3</v>
      </c>
      <c r="E5" s="9"/>
      <c r="F5" s="9"/>
      <c r="G5" s="9"/>
      <c r="H5" s="9"/>
      <c r="I5" s="4"/>
      <c r="J5" s="4"/>
    </row>
    <row r="6" spans="4:10" ht="15.75" customHeight="1" x14ac:dyDescent="0.25">
      <c r="D6" s="10" t="s">
        <v>4</v>
      </c>
      <c r="E6" s="10"/>
      <c r="F6" s="10"/>
      <c r="G6" s="10"/>
      <c r="H6" s="10"/>
      <c r="I6" s="4"/>
      <c r="J6" s="4"/>
    </row>
    <row r="7" spans="4:10" ht="16.5" thickBot="1" x14ac:dyDescent="0.3">
      <c r="D7" s="11"/>
      <c r="E7" s="12" t="s">
        <v>5</v>
      </c>
      <c r="F7" s="13"/>
      <c r="G7" s="14"/>
      <c r="H7" s="15" t="s">
        <v>6</v>
      </c>
      <c r="I7" s="4"/>
      <c r="J7" s="4"/>
    </row>
    <row r="8" spans="4:10" ht="48" customHeight="1" thickBot="1" x14ac:dyDescent="0.25">
      <c r="D8" s="16" t="s">
        <v>7</v>
      </c>
      <c r="E8" s="17" t="s">
        <v>8</v>
      </c>
      <c r="F8" s="18" t="s">
        <v>9</v>
      </c>
      <c r="G8" s="19" t="s">
        <v>10</v>
      </c>
      <c r="H8" s="20" t="s">
        <v>11</v>
      </c>
      <c r="I8" s="4"/>
      <c r="J8" s="4"/>
    </row>
    <row r="9" spans="4:10" ht="17.25" customHeight="1" thickBot="1" x14ac:dyDescent="0.25">
      <c r="D9" s="16" t="s">
        <v>12</v>
      </c>
      <c r="E9" s="21" t="s">
        <v>13</v>
      </c>
      <c r="F9" s="18" t="s">
        <v>14</v>
      </c>
      <c r="G9" s="22">
        <v>1</v>
      </c>
      <c r="H9" s="23">
        <v>2</v>
      </c>
      <c r="I9" s="4"/>
      <c r="J9" s="4"/>
    </row>
    <row r="10" spans="4:10" ht="26.25" customHeight="1" x14ac:dyDescent="0.2">
      <c r="D10" s="24" t="s">
        <v>15</v>
      </c>
      <c r="E10" s="25" t="s">
        <v>16</v>
      </c>
      <c r="F10" s="26" t="s">
        <v>17</v>
      </c>
      <c r="G10" s="27" t="s">
        <v>18</v>
      </c>
      <c r="H10" s="28" t="s">
        <v>18</v>
      </c>
      <c r="I10" s="4"/>
      <c r="J10" s="4"/>
    </row>
    <row r="11" spans="4:10" ht="24" customHeight="1" x14ac:dyDescent="0.2">
      <c r="D11" s="29" t="s">
        <v>19</v>
      </c>
      <c r="E11" s="30" t="s">
        <v>20</v>
      </c>
      <c r="F11" s="31" t="s">
        <v>21</v>
      </c>
      <c r="G11" s="32" t="s">
        <v>18</v>
      </c>
      <c r="H11" s="33" t="s">
        <v>18</v>
      </c>
      <c r="I11" s="4"/>
      <c r="J11" s="4"/>
    </row>
    <row r="12" spans="4:10" ht="62.25" customHeight="1" x14ac:dyDescent="0.2">
      <c r="D12" s="29" t="s">
        <v>22</v>
      </c>
      <c r="E12" s="30" t="s">
        <v>23</v>
      </c>
      <c r="F12" s="31" t="s">
        <v>24</v>
      </c>
      <c r="G12" s="34">
        <v>57788</v>
      </c>
      <c r="H12" s="35">
        <f>6938078+5069345-11842892-1</f>
        <v>164530</v>
      </c>
      <c r="I12" s="4"/>
      <c r="J12" s="4"/>
    </row>
    <row r="13" spans="4:10" ht="76.5" customHeight="1" x14ac:dyDescent="0.2">
      <c r="D13" s="29" t="s">
        <v>25</v>
      </c>
      <c r="E13" s="30" t="s">
        <v>26</v>
      </c>
      <c r="F13" s="31" t="s">
        <v>27</v>
      </c>
      <c r="G13" s="34">
        <v>389143</v>
      </c>
      <c r="H13" s="35">
        <f>9468524+1767079-9748707</f>
        <v>1486896</v>
      </c>
      <c r="I13" s="4"/>
      <c r="J13" s="4"/>
    </row>
    <row r="14" spans="4:10" ht="90.75" customHeight="1" x14ac:dyDescent="0.2">
      <c r="D14" s="29" t="s">
        <v>28</v>
      </c>
      <c r="E14" s="30" t="s">
        <v>29</v>
      </c>
      <c r="F14" s="31" t="s">
        <v>30</v>
      </c>
      <c r="G14" s="34"/>
      <c r="H14" s="35">
        <v>0</v>
      </c>
      <c r="I14" s="4"/>
      <c r="J14" s="4"/>
    </row>
    <row r="15" spans="4:10" ht="33" customHeight="1" x14ac:dyDescent="0.2">
      <c r="D15" s="29" t="s">
        <v>31</v>
      </c>
      <c r="E15" s="30" t="s">
        <v>32</v>
      </c>
      <c r="F15" s="31" t="s">
        <v>33</v>
      </c>
      <c r="G15" s="34"/>
      <c r="H15" s="35">
        <v>0</v>
      </c>
      <c r="I15" s="4"/>
      <c r="J15" s="4"/>
    </row>
    <row r="16" spans="4:10" ht="76.150000000000006" customHeight="1" x14ac:dyDescent="0.2">
      <c r="D16" s="29" t="s">
        <v>34</v>
      </c>
      <c r="E16" s="30" t="s">
        <v>35</v>
      </c>
      <c r="F16" s="31" t="s">
        <v>36</v>
      </c>
      <c r="G16" s="34"/>
      <c r="H16" s="35">
        <v>0</v>
      </c>
      <c r="I16" s="4"/>
      <c r="J16" s="4"/>
    </row>
    <row r="17" spans="4:10" ht="35.25" customHeight="1" x14ac:dyDescent="0.2">
      <c r="D17" s="29" t="s">
        <v>37</v>
      </c>
      <c r="E17" s="36" t="s">
        <v>38</v>
      </c>
      <c r="F17" s="31" t="s">
        <v>39</v>
      </c>
      <c r="G17" s="34"/>
      <c r="H17" s="35">
        <v>0</v>
      </c>
      <c r="I17" s="4"/>
      <c r="J17" s="4"/>
    </row>
    <row r="18" spans="4:10" ht="61.5" customHeight="1" x14ac:dyDescent="0.2">
      <c r="D18" s="29" t="s">
        <v>40</v>
      </c>
      <c r="E18" s="30" t="s">
        <v>41</v>
      </c>
      <c r="F18" s="31" t="s">
        <v>42</v>
      </c>
      <c r="G18" s="34">
        <v>108536</v>
      </c>
      <c r="H18" s="35">
        <f>102592+120500</f>
        <v>223092</v>
      </c>
      <c r="I18" s="4"/>
      <c r="J18" s="4"/>
    </row>
    <row r="19" spans="4:10" ht="56.25" customHeight="1" x14ac:dyDescent="0.2">
      <c r="D19" s="29" t="s">
        <v>43</v>
      </c>
      <c r="E19" s="36" t="s">
        <v>44</v>
      </c>
      <c r="F19" s="31" t="s">
        <v>45</v>
      </c>
      <c r="G19" s="34">
        <v>102592</v>
      </c>
      <c r="H19" s="35">
        <v>102592</v>
      </c>
      <c r="I19" s="4"/>
      <c r="J19" s="4"/>
    </row>
    <row r="20" spans="4:10" ht="32.25" customHeight="1" x14ac:dyDescent="0.2">
      <c r="D20" s="29" t="s">
        <v>46</v>
      </c>
      <c r="E20" s="30" t="s">
        <v>47</v>
      </c>
      <c r="F20" s="31" t="s">
        <v>48</v>
      </c>
      <c r="G20" s="34">
        <f>G12+G13+G14+G15+G16+G18</f>
        <v>555467</v>
      </c>
      <c r="H20" s="35">
        <f>H12+H13+H14+H15+H16+H18</f>
        <v>1874518</v>
      </c>
      <c r="I20" s="4"/>
      <c r="J20" s="4"/>
    </row>
    <row r="21" spans="4:10" ht="21" customHeight="1" x14ac:dyDescent="0.2">
      <c r="D21" s="29" t="s">
        <v>49</v>
      </c>
      <c r="E21" s="30" t="s">
        <v>50</v>
      </c>
      <c r="F21" s="31" t="s">
        <v>51</v>
      </c>
      <c r="G21" s="37" t="s">
        <v>52</v>
      </c>
      <c r="H21" s="38" t="s">
        <v>52</v>
      </c>
      <c r="I21" s="4"/>
      <c r="J21" s="4"/>
    </row>
    <row r="22" spans="4:10" ht="167.25" customHeight="1" x14ac:dyDescent="0.2">
      <c r="D22" s="29" t="s">
        <v>53</v>
      </c>
      <c r="E22" s="30" t="s">
        <v>54</v>
      </c>
      <c r="F22" s="31" t="s">
        <v>55</v>
      </c>
      <c r="G22" s="34">
        <v>1621567</v>
      </c>
      <c r="H22" s="35">
        <f>66921+1570974</f>
        <v>1637895</v>
      </c>
      <c r="I22" s="4"/>
      <c r="J22" s="4"/>
    </row>
    <row r="23" spans="4:10" ht="33" customHeight="1" x14ac:dyDescent="0.2">
      <c r="D23" s="39" t="s">
        <v>56</v>
      </c>
      <c r="E23" s="30" t="s">
        <v>57</v>
      </c>
      <c r="F23" s="40">
        <v>20</v>
      </c>
      <c r="G23" s="37" t="s">
        <v>52</v>
      </c>
      <c r="H23" s="38" t="s">
        <v>52</v>
      </c>
      <c r="I23" s="4"/>
      <c r="J23" s="4"/>
    </row>
    <row r="24" spans="4:10" ht="105.75" customHeight="1" x14ac:dyDescent="0.2">
      <c r="D24" s="39" t="s">
        <v>58</v>
      </c>
      <c r="E24" s="30" t="s">
        <v>59</v>
      </c>
      <c r="F24" s="40">
        <v>21</v>
      </c>
      <c r="G24" s="34">
        <v>88181</v>
      </c>
      <c r="H24" s="35">
        <f>14568+346688</f>
        <v>361256</v>
      </c>
      <c r="I24" s="4"/>
      <c r="J24" s="41"/>
    </row>
    <row r="25" spans="4:10" ht="39.75" customHeight="1" x14ac:dyDescent="0.2">
      <c r="D25" s="39" t="s">
        <v>60</v>
      </c>
      <c r="E25" s="30" t="s">
        <v>61</v>
      </c>
      <c r="F25" s="31" t="s">
        <v>62</v>
      </c>
      <c r="G25" s="34"/>
      <c r="H25" s="35"/>
      <c r="I25" s="4"/>
      <c r="J25" s="4"/>
    </row>
    <row r="26" spans="4:10" ht="49.5" customHeight="1" x14ac:dyDescent="0.2">
      <c r="D26" s="39" t="s">
        <v>63</v>
      </c>
      <c r="E26" s="30" t="s">
        <v>64</v>
      </c>
      <c r="F26" s="40">
        <v>22</v>
      </c>
      <c r="G26" s="34"/>
      <c r="H26" s="35">
        <v>0</v>
      </c>
      <c r="I26" s="42"/>
      <c r="J26" s="4"/>
    </row>
    <row r="27" spans="4:10" ht="23.25" customHeight="1" x14ac:dyDescent="0.2">
      <c r="D27" s="39" t="s">
        <v>65</v>
      </c>
      <c r="E27" s="36" t="s">
        <v>66</v>
      </c>
      <c r="F27" s="31" t="s">
        <v>67</v>
      </c>
      <c r="G27" s="34"/>
      <c r="H27" s="35"/>
      <c r="I27" s="42"/>
      <c r="J27" s="4"/>
    </row>
    <row r="28" spans="4:10" ht="109.5" customHeight="1" x14ac:dyDescent="0.2">
      <c r="D28" s="39" t="s">
        <v>68</v>
      </c>
      <c r="E28" s="30" t="s">
        <v>69</v>
      </c>
      <c r="F28" s="40">
        <v>23</v>
      </c>
      <c r="G28" s="34">
        <v>44750</v>
      </c>
      <c r="H28" s="35">
        <v>0</v>
      </c>
      <c r="I28" s="42"/>
      <c r="J28" s="41"/>
    </row>
    <row r="29" spans="4:10" ht="45.75" customHeight="1" x14ac:dyDescent="0.2">
      <c r="D29" s="39" t="s">
        <v>70</v>
      </c>
      <c r="E29" s="36" t="s">
        <v>71</v>
      </c>
      <c r="F29" s="40">
        <v>24</v>
      </c>
      <c r="G29" s="34"/>
      <c r="H29" s="35"/>
      <c r="I29" s="42"/>
      <c r="J29" s="4"/>
    </row>
    <row r="30" spans="4:10" ht="147" customHeight="1" x14ac:dyDescent="0.2">
      <c r="D30" s="39" t="s">
        <v>72</v>
      </c>
      <c r="E30" s="30" t="s">
        <v>73</v>
      </c>
      <c r="F30" s="40">
        <v>25</v>
      </c>
      <c r="G30" s="34">
        <v>117698</v>
      </c>
      <c r="H30" s="35">
        <v>1017034</v>
      </c>
      <c r="I30" s="42"/>
      <c r="J30" s="4"/>
    </row>
    <row r="31" spans="4:10" ht="44.25" customHeight="1" x14ac:dyDescent="0.2">
      <c r="D31" s="39" t="s">
        <v>74</v>
      </c>
      <c r="E31" s="36" t="s">
        <v>75</v>
      </c>
      <c r="F31" s="40">
        <v>26</v>
      </c>
      <c r="G31" s="34">
        <v>117698</v>
      </c>
      <c r="H31" s="35">
        <v>1017034</v>
      </c>
      <c r="I31" s="42"/>
      <c r="J31" s="4"/>
    </row>
    <row r="32" spans="4:10" ht="89.25" customHeight="1" x14ac:dyDescent="0.2">
      <c r="D32" s="39" t="s">
        <v>76</v>
      </c>
      <c r="E32" s="30" t="s">
        <v>77</v>
      </c>
      <c r="F32" s="40">
        <v>27</v>
      </c>
      <c r="G32" s="34"/>
      <c r="H32" s="35"/>
      <c r="I32" s="42"/>
      <c r="J32" s="4"/>
    </row>
    <row r="33" spans="4:9" ht="20.25" customHeight="1" x14ac:dyDescent="0.2">
      <c r="D33" s="39" t="s">
        <v>78</v>
      </c>
      <c r="E33" s="30" t="s">
        <v>79</v>
      </c>
      <c r="F33" s="40">
        <v>30</v>
      </c>
      <c r="G33" s="34">
        <f>G24+G28+G30+G32</f>
        <v>250629</v>
      </c>
      <c r="H33" s="35">
        <f>H24+H28+H30+H32</f>
        <v>1378290</v>
      </c>
      <c r="I33" s="42"/>
    </row>
    <row r="34" spans="4:9" ht="21" customHeight="1" x14ac:dyDescent="0.2">
      <c r="D34" s="39" t="s">
        <v>80</v>
      </c>
      <c r="E34" s="30" t="s">
        <v>81</v>
      </c>
      <c r="F34" s="40">
        <v>31</v>
      </c>
      <c r="G34" s="34"/>
      <c r="H34" s="35"/>
      <c r="I34" s="42"/>
    </row>
    <row r="35" spans="4:9" ht="19.5" customHeight="1" x14ac:dyDescent="0.2">
      <c r="D35" s="39" t="s">
        <v>82</v>
      </c>
      <c r="E35" s="30" t="s">
        <v>83</v>
      </c>
      <c r="F35" s="40">
        <v>32</v>
      </c>
      <c r="G35" s="37" t="s">
        <v>52</v>
      </c>
      <c r="H35" s="38" t="s">
        <v>52</v>
      </c>
      <c r="I35" s="42"/>
    </row>
    <row r="36" spans="4:9" ht="189.75" customHeight="1" x14ac:dyDescent="0.2">
      <c r="D36" s="39" t="s">
        <v>84</v>
      </c>
      <c r="E36" s="43" t="s">
        <v>85</v>
      </c>
      <c r="F36" s="40">
        <v>33</v>
      </c>
      <c r="G36" s="34">
        <v>29487</v>
      </c>
      <c r="H36" s="35">
        <f>44249</f>
        <v>44249</v>
      </c>
      <c r="I36" s="42"/>
    </row>
    <row r="37" spans="4:9" ht="42.75" customHeight="1" x14ac:dyDescent="0.2">
      <c r="D37" s="39" t="s">
        <v>86</v>
      </c>
      <c r="E37" s="44" t="s">
        <v>87</v>
      </c>
      <c r="F37" s="31" t="s">
        <v>88</v>
      </c>
      <c r="G37" s="34">
        <f>25550+1200</f>
        <v>26750</v>
      </c>
      <c r="H37" s="35">
        <v>0</v>
      </c>
      <c r="I37" s="42"/>
    </row>
    <row r="38" spans="4:9" ht="23.25" customHeight="1" x14ac:dyDescent="0.2">
      <c r="D38" s="39" t="s">
        <v>89</v>
      </c>
      <c r="E38" s="30" t="s">
        <v>90</v>
      </c>
      <c r="F38" s="40">
        <v>34</v>
      </c>
      <c r="G38" s="37" t="s">
        <v>52</v>
      </c>
      <c r="H38" s="38" t="s">
        <v>52</v>
      </c>
      <c r="I38" s="42"/>
    </row>
    <row r="39" spans="4:9" ht="138.75" customHeight="1" x14ac:dyDescent="0.2">
      <c r="D39" s="39" t="s">
        <v>91</v>
      </c>
      <c r="E39" s="30" t="s">
        <v>92</v>
      </c>
      <c r="F39" s="40">
        <v>35</v>
      </c>
      <c r="G39" s="34">
        <v>7038</v>
      </c>
      <c r="H39" s="35">
        <v>2512</v>
      </c>
      <c r="I39" s="42"/>
    </row>
    <row r="40" spans="4:9" ht="33" customHeight="1" x14ac:dyDescent="0.2">
      <c r="D40" s="39" t="s">
        <v>93</v>
      </c>
      <c r="E40" s="36" t="s">
        <v>94</v>
      </c>
      <c r="F40" s="40" t="s">
        <v>95</v>
      </c>
      <c r="G40" s="34">
        <v>0</v>
      </c>
      <c r="H40" s="35">
        <v>0</v>
      </c>
      <c r="I40" s="42"/>
    </row>
    <row r="41" spans="4:9" ht="18" customHeight="1" x14ac:dyDescent="0.2">
      <c r="D41" s="39" t="s">
        <v>96</v>
      </c>
      <c r="E41" s="30" t="s">
        <v>90</v>
      </c>
      <c r="F41" s="40">
        <v>36</v>
      </c>
      <c r="G41" s="32" t="s">
        <v>97</v>
      </c>
      <c r="H41" s="33" t="s">
        <v>98</v>
      </c>
      <c r="I41" s="42"/>
    </row>
    <row r="42" spans="4:9" ht="23.25" customHeight="1" x14ac:dyDescent="0.2">
      <c r="D42" s="39" t="s">
        <v>99</v>
      </c>
      <c r="E42" s="30" t="s">
        <v>100</v>
      </c>
      <c r="F42" s="40">
        <v>40</v>
      </c>
      <c r="G42" s="34">
        <f>G36+G37+G39+G40</f>
        <v>63275</v>
      </c>
      <c r="H42" s="35">
        <f>H36+H37+H39+H40</f>
        <v>46761</v>
      </c>
      <c r="I42" s="42"/>
    </row>
    <row r="43" spans="4:9" ht="93.75" customHeight="1" x14ac:dyDescent="0.2">
      <c r="D43" s="39" t="s">
        <v>101</v>
      </c>
      <c r="E43" s="30" t="s">
        <v>102</v>
      </c>
      <c r="F43" s="40">
        <v>41</v>
      </c>
      <c r="G43" s="34"/>
      <c r="H43" s="35"/>
      <c r="I43" s="42"/>
    </row>
    <row r="44" spans="4:9" ht="30.75" customHeight="1" x14ac:dyDescent="0.2">
      <c r="D44" s="39" t="s">
        <v>103</v>
      </c>
      <c r="E44" s="36" t="s">
        <v>104</v>
      </c>
      <c r="F44" s="40" t="s">
        <v>105</v>
      </c>
      <c r="G44" s="34"/>
      <c r="H44" s="35"/>
      <c r="I44" s="42"/>
    </row>
    <row r="45" spans="4:9" ht="19.5" customHeight="1" x14ac:dyDescent="0.2">
      <c r="D45" s="39" t="s">
        <v>106</v>
      </c>
      <c r="E45" s="30" t="s">
        <v>107</v>
      </c>
      <c r="F45" s="40">
        <v>42</v>
      </c>
      <c r="G45" s="34">
        <v>7857</v>
      </c>
      <c r="H45" s="35">
        <v>16933</v>
      </c>
      <c r="I45" s="42"/>
    </row>
    <row r="46" spans="4:9" ht="32.25" customHeight="1" x14ac:dyDescent="0.2">
      <c r="D46" s="39" t="s">
        <v>108</v>
      </c>
      <c r="E46" s="30" t="s">
        <v>109</v>
      </c>
      <c r="F46" s="40">
        <v>45</v>
      </c>
      <c r="G46" s="34">
        <f>G22+G33+G34+G42+G43+G44+G45</f>
        <v>1943328</v>
      </c>
      <c r="H46" s="35">
        <f>H22+H33+H34+H42+H43+H44+H45</f>
        <v>3079879</v>
      </c>
      <c r="I46" s="42"/>
    </row>
    <row r="47" spans="4:9" ht="20.25" customHeight="1" x14ac:dyDescent="0.2">
      <c r="D47" s="39" t="s">
        <v>110</v>
      </c>
      <c r="E47" s="30" t="s">
        <v>111</v>
      </c>
      <c r="F47" s="40">
        <v>46</v>
      </c>
      <c r="G47" s="34">
        <f>G20+G46</f>
        <v>2498795</v>
      </c>
      <c r="H47" s="35">
        <f>H20+H46</f>
        <v>4954397</v>
      </c>
      <c r="I47" s="42"/>
    </row>
    <row r="48" spans="4:9" ht="17.25" customHeight="1" x14ac:dyDescent="0.2">
      <c r="D48" s="39" t="s">
        <v>112</v>
      </c>
      <c r="E48" s="30" t="s">
        <v>113</v>
      </c>
      <c r="F48" s="40">
        <v>50</v>
      </c>
      <c r="G48" s="37" t="s">
        <v>52</v>
      </c>
      <c r="H48" s="38" t="s">
        <v>52</v>
      </c>
      <c r="I48" s="42"/>
    </row>
    <row r="49" spans="4:9" ht="30.75" customHeight="1" x14ac:dyDescent="0.2">
      <c r="D49" s="39" t="s">
        <v>114</v>
      </c>
      <c r="E49" s="30" t="s">
        <v>115</v>
      </c>
      <c r="F49" s="40">
        <v>51</v>
      </c>
      <c r="G49" s="37" t="s">
        <v>52</v>
      </c>
      <c r="H49" s="38" t="s">
        <v>52</v>
      </c>
      <c r="I49" s="42"/>
    </row>
    <row r="50" spans="4:9" ht="63.75" customHeight="1" x14ac:dyDescent="0.2">
      <c r="D50" s="39" t="s">
        <v>116</v>
      </c>
      <c r="E50" s="30" t="s">
        <v>117</v>
      </c>
      <c r="F50" s="40">
        <v>52</v>
      </c>
      <c r="G50" s="34">
        <v>7038</v>
      </c>
      <c r="H50" s="35">
        <v>3012</v>
      </c>
      <c r="I50" s="42"/>
    </row>
    <row r="51" spans="4:9" ht="39" customHeight="1" x14ac:dyDescent="0.2">
      <c r="D51" s="39" t="s">
        <v>118</v>
      </c>
      <c r="E51" s="36" t="s">
        <v>119</v>
      </c>
      <c r="F51" s="40">
        <v>53</v>
      </c>
      <c r="G51" s="34"/>
      <c r="H51" s="35"/>
      <c r="I51" s="42"/>
    </row>
    <row r="52" spans="4:9" ht="64.5" customHeight="1" x14ac:dyDescent="0.2">
      <c r="D52" s="39" t="s">
        <v>120</v>
      </c>
      <c r="E52" s="30" t="s">
        <v>121</v>
      </c>
      <c r="F52" s="40">
        <v>54</v>
      </c>
      <c r="G52" s="34"/>
      <c r="H52" s="35"/>
      <c r="I52" s="42"/>
    </row>
    <row r="53" spans="4:9" ht="35.25" customHeight="1" x14ac:dyDescent="0.2">
      <c r="D53" s="39" t="s">
        <v>122</v>
      </c>
      <c r="E53" s="30" t="s">
        <v>123</v>
      </c>
      <c r="F53" s="40">
        <v>55</v>
      </c>
      <c r="G53" s="34">
        <v>3602683</v>
      </c>
      <c r="H53" s="35">
        <v>3784701</v>
      </c>
      <c r="I53" s="42"/>
    </row>
    <row r="54" spans="4:9" ht="18.75" customHeight="1" x14ac:dyDescent="0.2">
      <c r="D54" s="39" t="s">
        <v>124</v>
      </c>
      <c r="E54" s="30" t="s">
        <v>125</v>
      </c>
      <c r="F54" s="40">
        <v>58</v>
      </c>
      <c r="G54" s="34">
        <f>G50+G52+G53</f>
        <v>3609721</v>
      </c>
      <c r="H54" s="35">
        <f>H50+H52+H53</f>
        <v>3787713</v>
      </c>
      <c r="I54" s="42"/>
    </row>
    <row r="55" spans="4:9" ht="31.5" customHeight="1" x14ac:dyDescent="0.2">
      <c r="D55" s="39" t="s">
        <v>126</v>
      </c>
      <c r="E55" s="30" t="s">
        <v>127</v>
      </c>
      <c r="F55" s="40">
        <v>59</v>
      </c>
      <c r="G55" s="37" t="s">
        <v>52</v>
      </c>
      <c r="H55" s="38" t="s">
        <v>52</v>
      </c>
      <c r="I55" s="42"/>
    </row>
    <row r="56" spans="4:9" ht="79.5" customHeight="1" x14ac:dyDescent="0.2">
      <c r="D56" s="39" t="s">
        <v>128</v>
      </c>
      <c r="E56" s="30" t="s">
        <v>129</v>
      </c>
      <c r="F56" s="40">
        <v>60</v>
      </c>
      <c r="G56" s="34">
        <v>21304091</v>
      </c>
      <c r="H56" s="35">
        <f>58018+44249+25584619</f>
        <v>25686886</v>
      </c>
      <c r="I56" s="42"/>
    </row>
    <row r="57" spans="4:9" ht="36.75" customHeight="1" x14ac:dyDescent="0.2">
      <c r="D57" s="39" t="s">
        <v>130</v>
      </c>
      <c r="E57" s="30" t="s">
        <v>131</v>
      </c>
      <c r="F57" s="40" t="s">
        <v>132</v>
      </c>
      <c r="G57" s="34">
        <v>21274604</v>
      </c>
      <c r="H57" s="35">
        <v>25584619</v>
      </c>
      <c r="I57" s="42"/>
    </row>
    <row r="58" spans="4:9" ht="45.75" customHeight="1" x14ac:dyDescent="0.2">
      <c r="D58" s="39" t="s">
        <v>133</v>
      </c>
      <c r="E58" s="36" t="s">
        <v>134</v>
      </c>
      <c r="F58" s="40">
        <v>61</v>
      </c>
      <c r="G58" s="34">
        <v>29487</v>
      </c>
      <c r="H58" s="35">
        <v>102267</v>
      </c>
      <c r="I58" s="45"/>
    </row>
    <row r="59" spans="4:9" ht="18.75" customHeight="1" x14ac:dyDescent="0.2">
      <c r="D59" s="39" t="s">
        <v>135</v>
      </c>
      <c r="E59" s="36" t="s">
        <v>136</v>
      </c>
      <c r="F59" s="40" t="s">
        <v>137</v>
      </c>
      <c r="G59" s="34"/>
      <c r="H59" s="35"/>
      <c r="I59" s="45"/>
    </row>
    <row r="60" spans="4:9" ht="103.5" customHeight="1" x14ac:dyDescent="0.2">
      <c r="D60" s="39" t="s">
        <v>138</v>
      </c>
      <c r="E60" s="30" t="s">
        <v>139</v>
      </c>
      <c r="F60" s="40">
        <v>62</v>
      </c>
      <c r="G60" s="34">
        <v>585933</v>
      </c>
      <c r="H60" s="35">
        <f>362299+142728+32114+94284+1719</f>
        <v>633144</v>
      </c>
      <c r="I60" s="45"/>
    </row>
    <row r="61" spans="4:9" ht="19.5" customHeight="1" x14ac:dyDescent="0.2">
      <c r="D61" s="39" t="s">
        <v>140</v>
      </c>
      <c r="E61" s="36" t="s">
        <v>141</v>
      </c>
      <c r="F61" s="40">
        <v>63</v>
      </c>
      <c r="G61" s="37" t="s">
        <v>52</v>
      </c>
      <c r="H61" s="38" t="s">
        <v>52</v>
      </c>
      <c r="I61" s="45"/>
    </row>
    <row r="62" spans="4:9" ht="51" customHeight="1" x14ac:dyDescent="0.2">
      <c r="D62" s="39" t="s">
        <v>142</v>
      </c>
      <c r="E62" s="36" t="s">
        <v>143</v>
      </c>
      <c r="F62" s="40" t="s">
        <v>144</v>
      </c>
      <c r="G62" s="34">
        <v>493821</v>
      </c>
      <c r="H62" s="35">
        <v>537141</v>
      </c>
      <c r="I62" s="45"/>
    </row>
    <row r="63" spans="4:9" ht="34.5" customHeight="1" x14ac:dyDescent="0.2">
      <c r="D63" s="39" t="s">
        <v>145</v>
      </c>
      <c r="E63" s="36" t="s">
        <v>146</v>
      </c>
      <c r="F63" s="40">
        <v>64</v>
      </c>
      <c r="G63" s="34"/>
      <c r="H63" s="35"/>
      <c r="I63" s="45"/>
    </row>
    <row r="64" spans="4:9" ht="160.5" customHeight="1" x14ac:dyDescent="0.2">
      <c r="D64" s="39" t="s">
        <v>147</v>
      </c>
      <c r="E64" s="30" t="s">
        <v>148</v>
      </c>
      <c r="F64" s="40">
        <v>65</v>
      </c>
      <c r="G64" s="34">
        <v>117698</v>
      </c>
      <c r="H64" s="35">
        <v>1017034</v>
      </c>
      <c r="I64" s="45"/>
    </row>
    <row r="65" spans="4:9" ht="33.75" customHeight="1" x14ac:dyDescent="0.2">
      <c r="D65" s="39" t="s">
        <v>149</v>
      </c>
      <c r="E65" s="36" t="s">
        <v>150</v>
      </c>
      <c r="F65" s="40">
        <v>66</v>
      </c>
      <c r="G65" s="34"/>
      <c r="H65" s="35"/>
      <c r="I65" s="45"/>
    </row>
    <row r="66" spans="4:9" ht="93.75" customHeight="1" x14ac:dyDescent="0.2">
      <c r="D66" s="39" t="s">
        <v>151</v>
      </c>
      <c r="E66" s="30" t="s">
        <v>152</v>
      </c>
      <c r="F66" s="40">
        <v>70</v>
      </c>
      <c r="G66" s="34"/>
      <c r="H66" s="35"/>
      <c r="I66" s="45"/>
    </row>
    <row r="67" spans="4:9" ht="102.2" customHeight="1" x14ac:dyDescent="0.2">
      <c r="D67" s="39" t="s">
        <v>153</v>
      </c>
      <c r="E67" s="30" t="s">
        <v>154</v>
      </c>
      <c r="F67" s="40">
        <v>71</v>
      </c>
      <c r="G67" s="34"/>
      <c r="H67" s="35"/>
      <c r="I67" s="45"/>
    </row>
    <row r="68" spans="4:9" ht="35.25" customHeight="1" x14ac:dyDescent="0.2">
      <c r="D68" s="39" t="s">
        <v>155</v>
      </c>
      <c r="E68" s="30" t="s">
        <v>156</v>
      </c>
      <c r="F68" s="40">
        <v>72</v>
      </c>
      <c r="G68" s="34">
        <v>780241</v>
      </c>
      <c r="H68" s="35">
        <f>819042+21813+7450</f>
        <v>848305</v>
      </c>
      <c r="I68" s="45"/>
    </row>
    <row r="69" spans="4:9" ht="60.75" customHeight="1" x14ac:dyDescent="0.2">
      <c r="D69" s="39" t="s">
        <v>157</v>
      </c>
      <c r="E69" s="30" t="s">
        <v>158</v>
      </c>
      <c r="F69" s="40">
        <v>73</v>
      </c>
      <c r="G69" s="34">
        <v>0</v>
      </c>
      <c r="H69" s="35">
        <v>0</v>
      </c>
      <c r="I69" s="45"/>
    </row>
    <row r="70" spans="4:9" s="46" customFormat="1" ht="21" customHeight="1" x14ac:dyDescent="0.2">
      <c r="D70" s="39" t="s">
        <v>159</v>
      </c>
      <c r="E70" s="30" t="s">
        <v>160</v>
      </c>
      <c r="F70" s="40" t="s">
        <v>161</v>
      </c>
      <c r="G70" s="37" t="s">
        <v>52</v>
      </c>
      <c r="H70" s="38" t="s">
        <v>52</v>
      </c>
      <c r="I70" s="45"/>
    </row>
    <row r="71" spans="4:9" ht="21.75" customHeight="1" x14ac:dyDescent="0.2">
      <c r="D71" s="39" t="s">
        <v>162</v>
      </c>
      <c r="E71" s="30" t="s">
        <v>163</v>
      </c>
      <c r="F71" s="40">
        <v>74</v>
      </c>
      <c r="G71" s="34"/>
      <c r="H71" s="35"/>
      <c r="I71" s="45"/>
    </row>
    <row r="72" spans="4:9" ht="31.5" customHeight="1" x14ac:dyDescent="0.2">
      <c r="D72" s="39" t="s">
        <v>164</v>
      </c>
      <c r="E72" s="47" t="s">
        <v>165</v>
      </c>
      <c r="F72" s="40">
        <v>75</v>
      </c>
      <c r="G72" s="34"/>
      <c r="H72" s="35"/>
      <c r="I72" s="45"/>
    </row>
    <row r="73" spans="4:9" ht="33" customHeight="1" x14ac:dyDescent="0.2">
      <c r="D73" s="39" t="s">
        <v>166</v>
      </c>
      <c r="E73" s="30" t="s">
        <v>167</v>
      </c>
      <c r="F73" s="40">
        <v>78</v>
      </c>
      <c r="G73" s="34">
        <f>G56+G60+G64+G66+G67+G68+G69+G71+G72</f>
        <v>22787963</v>
      </c>
      <c r="H73" s="35">
        <f>H56+H60+H64+H66+H67+H68+H69+H71+H72</f>
        <v>28185369</v>
      </c>
      <c r="I73" s="45"/>
    </row>
    <row r="74" spans="4:9" ht="16.5" customHeight="1" x14ac:dyDescent="0.2">
      <c r="D74" s="39" t="s">
        <v>168</v>
      </c>
      <c r="E74" s="30" t="s">
        <v>169</v>
      </c>
      <c r="F74" s="40">
        <v>79</v>
      </c>
      <c r="G74" s="34">
        <f>G54+G73</f>
        <v>26397684</v>
      </c>
      <c r="H74" s="35">
        <f>H54+H73</f>
        <v>31973082</v>
      </c>
      <c r="I74" s="45"/>
    </row>
    <row r="75" spans="4:9" ht="51" customHeight="1" x14ac:dyDescent="0.2">
      <c r="D75" s="39" t="s">
        <v>170</v>
      </c>
      <c r="E75" s="30" t="s">
        <v>171</v>
      </c>
      <c r="F75" s="40">
        <v>80</v>
      </c>
      <c r="G75" s="34">
        <f>G47-G74</f>
        <v>-23898889</v>
      </c>
      <c r="H75" s="35">
        <f>H47-H74</f>
        <v>-27018685</v>
      </c>
      <c r="I75" s="45"/>
    </row>
    <row r="76" spans="4:9" ht="22.5" customHeight="1" x14ac:dyDescent="0.2">
      <c r="D76" s="39" t="s">
        <v>172</v>
      </c>
      <c r="E76" s="30" t="s">
        <v>173</v>
      </c>
      <c r="F76" s="40">
        <v>83</v>
      </c>
      <c r="G76" s="37" t="s">
        <v>52</v>
      </c>
      <c r="H76" s="38" t="s">
        <v>52</v>
      </c>
      <c r="I76" s="45"/>
    </row>
    <row r="77" spans="4:9" ht="61.5" customHeight="1" x14ac:dyDescent="0.2">
      <c r="D77" s="39" t="s">
        <v>174</v>
      </c>
      <c r="E77" s="30" t="s">
        <v>175</v>
      </c>
      <c r="F77" s="40">
        <v>84</v>
      </c>
      <c r="G77" s="34">
        <v>216615</v>
      </c>
      <c r="H77" s="35">
        <v>216615</v>
      </c>
      <c r="I77" s="45"/>
    </row>
    <row r="78" spans="4:9" ht="32.25" customHeight="1" x14ac:dyDescent="0.2">
      <c r="D78" s="39" t="s">
        <v>176</v>
      </c>
      <c r="E78" s="30" t="s">
        <v>177</v>
      </c>
      <c r="F78" s="40">
        <v>85</v>
      </c>
      <c r="G78" s="34">
        <v>425057</v>
      </c>
      <c r="H78" s="35">
        <v>0</v>
      </c>
      <c r="I78" s="45"/>
    </row>
    <row r="79" spans="4:9" ht="30" customHeight="1" x14ac:dyDescent="0.2">
      <c r="D79" s="39" t="s">
        <v>178</v>
      </c>
      <c r="E79" s="30" t="s">
        <v>179</v>
      </c>
      <c r="F79" s="40">
        <v>86</v>
      </c>
      <c r="G79" s="34"/>
      <c r="H79" s="35">
        <v>2836357</v>
      </c>
      <c r="I79" s="45"/>
    </row>
    <row r="80" spans="4:9" ht="33.75" customHeight="1" x14ac:dyDescent="0.2">
      <c r="D80" s="39" t="s">
        <v>180</v>
      </c>
      <c r="E80" s="30" t="s">
        <v>181</v>
      </c>
      <c r="F80" s="40">
        <v>87</v>
      </c>
      <c r="G80" s="34"/>
      <c r="H80" s="35"/>
      <c r="I80" s="45"/>
    </row>
    <row r="81" spans="4:10" ht="33" customHeight="1" thickBot="1" x14ac:dyDescent="0.25">
      <c r="D81" s="48" t="s">
        <v>182</v>
      </c>
      <c r="E81" s="49" t="s">
        <v>183</v>
      </c>
      <c r="F81" s="50">
        <v>88</v>
      </c>
      <c r="G81" s="34">
        <v>24540561</v>
      </c>
      <c r="H81" s="35">
        <v>24398943</v>
      </c>
      <c r="I81" s="45"/>
      <c r="J81" s="4"/>
    </row>
    <row r="82" spans="4:10" ht="32.85" customHeight="1" thickBot="1" x14ac:dyDescent="0.25">
      <c r="D82" s="51" t="s">
        <v>184</v>
      </c>
      <c r="E82" s="52" t="s">
        <v>185</v>
      </c>
      <c r="F82" s="53">
        <v>90</v>
      </c>
      <c r="G82" s="54">
        <f>G77+G78-G79+G80-G81</f>
        <v>-23898889</v>
      </c>
      <c r="H82" s="55">
        <f>H77+H78-H79+H80-H81</f>
        <v>-27018685</v>
      </c>
      <c r="I82" s="45"/>
      <c r="J82" s="56">
        <f>H75-H82</f>
        <v>0</v>
      </c>
    </row>
    <row r="83" spans="4:10" ht="11.25" customHeight="1" x14ac:dyDescent="0.2">
      <c r="D83" s="57"/>
      <c r="E83" s="58" t="s">
        <v>186</v>
      </c>
      <c r="F83" s="59"/>
      <c r="G83" s="60"/>
      <c r="H83" s="60"/>
      <c r="I83" s="4"/>
      <c r="J83" s="4"/>
    </row>
    <row r="84" spans="4:10" ht="17.25" customHeight="1" x14ac:dyDescent="0.2">
      <c r="D84" s="57"/>
      <c r="E84" s="61" t="s">
        <v>187</v>
      </c>
      <c r="F84" s="62"/>
      <c r="G84" s="60"/>
      <c r="H84" s="60"/>
      <c r="I84" s="4"/>
      <c r="J84" s="4"/>
    </row>
    <row r="85" spans="4:10" ht="16.5" customHeight="1" x14ac:dyDescent="0.2">
      <c r="D85" s="63"/>
      <c r="E85" s="64" t="s">
        <v>188</v>
      </c>
      <c r="F85" s="65"/>
      <c r="G85" s="14"/>
      <c r="H85" s="14"/>
      <c r="I85" s="4"/>
      <c r="J85" s="4"/>
    </row>
    <row r="86" spans="4:10" ht="17.25" customHeight="1" x14ac:dyDescent="0.2">
      <c r="D86" s="66"/>
      <c r="E86" s="67"/>
      <c r="F86" s="68"/>
      <c r="G86" s="69"/>
      <c r="H86" s="69"/>
      <c r="I86" s="4"/>
      <c r="J86" s="4"/>
    </row>
    <row r="87" spans="4:10" ht="19.5" customHeight="1" x14ac:dyDescent="0.25">
      <c r="D87" s="66"/>
      <c r="E87" s="3" t="s">
        <v>189</v>
      </c>
      <c r="F87" s="70" t="s">
        <v>190</v>
      </c>
      <c r="G87" s="70"/>
      <c r="H87" s="70"/>
      <c r="I87" s="4"/>
      <c r="J87" s="4"/>
    </row>
    <row r="88" spans="4:10" ht="12.75" customHeight="1" x14ac:dyDescent="0.25">
      <c r="D88" s="66"/>
      <c r="E88" s="3"/>
      <c r="F88" s="3"/>
      <c r="G88" s="70" t="s">
        <v>191</v>
      </c>
      <c r="H88" s="70"/>
      <c r="I88" s="4"/>
      <c r="J88" s="4"/>
    </row>
    <row r="89" spans="4:10" ht="15" hidden="1" x14ac:dyDescent="0.25">
      <c r="D89" s="5"/>
      <c r="E89" s="6"/>
      <c r="F89" s="3"/>
      <c r="G89" s="4"/>
      <c r="H89" s="4"/>
      <c r="I89" s="4"/>
      <c r="J89" s="4"/>
    </row>
    <row r="90" spans="4:10" ht="15" hidden="1" x14ac:dyDescent="0.25">
      <c r="D90" s="5"/>
      <c r="E90" s="6"/>
      <c r="F90" s="3"/>
      <c r="G90" s="4"/>
      <c r="H90" s="4"/>
      <c r="I90" s="4"/>
      <c r="J90" s="4"/>
    </row>
    <row r="91" spans="4:10" ht="15" x14ac:dyDescent="0.25">
      <c r="D91" s="5"/>
      <c r="E91" s="6"/>
      <c r="F91" s="3"/>
      <c r="G91" s="4"/>
      <c r="H91" s="4"/>
      <c r="I91" s="4"/>
      <c r="J91" s="4"/>
    </row>
  </sheetData>
  <sheetProtection selectLockedCells="1" selectUnlockedCells="1"/>
  <mergeCells count="4">
    <mergeCell ref="D5:H5"/>
    <mergeCell ref="D6:H6"/>
    <mergeCell ref="F87:H87"/>
    <mergeCell ref="G88:H88"/>
  </mergeCells>
  <pageMargins left="0" right="0" top="0.25" bottom="0.25" header="0.25" footer="0.25"/>
  <pageSetup paperSize="9" scale="90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BILANT 31.12.2021</vt:lpstr>
      <vt:lpstr>'BILANT 31.12.2021'!Print_Area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Serban</dc:creator>
  <cp:lastModifiedBy>Daniela Serban</cp:lastModifiedBy>
  <dcterms:created xsi:type="dcterms:W3CDTF">2022-08-03T07:45:49Z</dcterms:created>
  <dcterms:modified xsi:type="dcterms:W3CDTF">2022-08-03T07:46:04Z</dcterms:modified>
</cp:coreProperties>
</file>