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<sst xmlns="http://schemas.openxmlformats.org/spreadsheetml/2006/main" count="65" uniqueCount="37">
  <si>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  CAPITOLUL V.  PERSONAL MEDICO-SANITAR </t>
  </si>
  <si>
    <t>Nr.</t>
  </si>
  <si>
    <t>Personal medico-sanitar</t>
  </si>
  <si>
    <t>crt.</t>
  </si>
  <si>
    <t>(exclusiv stomatologi)</t>
  </si>
  <si>
    <t xml:space="preserve"> -Număr locuitori </t>
  </si>
  <si>
    <t xml:space="preserve"> </t>
  </si>
  <si>
    <t xml:space="preserve">  ce revin la un medic-</t>
  </si>
  <si>
    <t xml:space="preserve"> -Medici la 1oooo loc.-</t>
  </si>
  <si>
    <t>din care:</t>
  </si>
  <si>
    <t xml:space="preserve"> -</t>
  </si>
  <si>
    <t xml:space="preserve"> - loc. la un medic</t>
  </si>
  <si>
    <t xml:space="preserve"> - medici la 10000 loc.</t>
  </si>
  <si>
    <t xml:space="preserve">  ce revin la un medic</t>
  </si>
  <si>
    <t xml:space="preserve">  stomatolog-</t>
  </si>
  <si>
    <t xml:space="preserve"> -Număr locuitori ce</t>
  </si>
  <si>
    <t xml:space="preserve">  revin la un farmacist-</t>
  </si>
  <si>
    <t xml:space="preserve"> -Farmacişti la 1oooo loc.</t>
  </si>
  <si>
    <t xml:space="preserve">  revin la un pers.san. mediu</t>
  </si>
  <si>
    <t xml:space="preserve"> -Personal mediu ce </t>
  </si>
  <si>
    <t xml:space="preserve">  revine la 1oooo loc.-</t>
  </si>
  <si>
    <t xml:space="preserve">Sursa: Institutul Naţional de Statistică </t>
  </si>
  <si>
    <t>MEDICI*</t>
  </si>
  <si>
    <t>MEDICI DE FAMILIE***</t>
  </si>
  <si>
    <t>STOMATOLOGI*</t>
  </si>
  <si>
    <t xml:space="preserve">  FARMACIŞTI**</t>
  </si>
  <si>
    <t>PERSONAL AUXILIAR****</t>
  </si>
  <si>
    <t>***) Din anul 2000 sunt incluşi medicii de familie din sectorul public şi sectorul particular</t>
  </si>
  <si>
    <t xml:space="preserve">*) Din anul 1997 sunt incluşi medicii şi stomatologii din sectorul public şi sectorul particular   </t>
  </si>
  <si>
    <t>**) Din anul 1997 sunt incluşi farmaciştii şi personalul sanitar mediu din sectorul public, sectorul particular şi sectorul mixt</t>
  </si>
  <si>
    <t xml:space="preserve">****) Din anul 1997 este inclus personalul auxiliar din sectorul public şi sectorul mixt </t>
  </si>
  <si>
    <t>(sectorul  particular regăsindu-se doar pentru anul 1997)</t>
  </si>
  <si>
    <t>Din anul 2004 nu se mai raportează personalul medico-sanitar din sectorul mixt.</t>
  </si>
  <si>
    <t xml:space="preserve">PERSONAL </t>
  </si>
  <si>
    <t>SANITAR MEDIU**</t>
  </si>
  <si>
    <t xml:space="preserve">113. PERSONAL MEDICO-SANITAR ÎN ROMÂNIA </t>
  </si>
  <si>
    <t>ÎN ANII 1980, 1989, 1990, 1995-2016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</si>
</sst>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General_)"/>
    <numFmt numFmtId="173" formatCode="0.0_)"/>
    <numFmt numFmtId="174" formatCode="0.0"/>
    <numFmt numFmtId="175" formatCode="0.0000"/>
    <numFmt numFmtId="176" formatCode="0.00000"/>
    <numFmt numFmtId="177" formatCode="0.000"/>
    <numFmt numFmtId="178" formatCode="0.000000"/>
  </numFmts>
  <fonts count="44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sz val="12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b/>
      <sz val="11"/>
      <name val="Times New (WE)"/>
      <family val="1"/>
    </font>
    <font>
      <sz val="8"/>
      <name val="Arial"/>
      <family val="2"/>
    </font>
    <font>
      <sz val="9.5"/>
      <name val="Times New (WE)"/>
      <family val="1"/>
    </font>
    <font>
      <sz val="9"/>
      <color indexed="8"/>
      <name val="Times New (WE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15" xfId="0" applyFont="1" applyFill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15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5" fillId="0" borderId="18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18" xfId="0" applyFont="1" applyFill="1" applyBorder="1" applyAlignment="1" applyProtection="1" quotePrefix="1">
      <alignment horizontal="left"/>
      <protection/>
    </xf>
    <xf numFmtId="173" fontId="1" fillId="0" borderId="14" xfId="0" applyNumberFormat="1" applyFont="1" applyBorder="1" applyAlignment="1" applyProtection="1">
      <alignment/>
      <protection/>
    </xf>
    <xf numFmtId="174" fontId="1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0" fontId="5" fillId="0" borderId="18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" fontId="2" fillId="0" borderId="21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/>
    </xf>
    <xf numFmtId="1" fontId="1" fillId="0" borderId="17" xfId="0" applyNumberFormat="1" applyFont="1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2" fillId="0" borderId="21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1" fontId="2" fillId="0" borderId="14" xfId="0" applyNumberFormat="1" applyFont="1" applyBorder="1" applyAlignment="1" applyProtection="1">
      <alignment/>
      <protection/>
    </xf>
    <xf numFmtId="1" fontId="5" fillId="0" borderId="12" xfId="0" applyNumberFormat="1" applyFont="1" applyFill="1" applyBorder="1" applyAlignment="1">
      <alignment/>
    </xf>
    <xf numFmtId="1" fontId="4" fillId="0" borderId="14" xfId="0" applyNumberFormat="1" applyFont="1" applyFill="1" applyBorder="1" applyAlignment="1" applyProtection="1">
      <alignment/>
      <protection/>
    </xf>
    <xf numFmtId="174" fontId="1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174" fontId="1" fillId="0" borderId="17" xfId="0" applyNumberFormat="1" applyFont="1" applyBorder="1" applyAlignment="1">
      <alignment/>
    </xf>
    <xf numFmtId="174" fontId="1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1" fontId="4" fillId="0" borderId="21" xfId="0" applyNumberFormat="1" applyFont="1" applyFill="1" applyBorder="1" applyAlignment="1" applyProtection="1">
      <alignment/>
      <protection/>
    </xf>
    <xf numFmtId="1" fontId="2" fillId="0" borderId="19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9" fillId="0" borderId="0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5" fillId="0" borderId="17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1" fillId="0" borderId="0" xfId="0" applyNumberFormat="1" applyFont="1" applyBorder="1" applyAlignment="1" quotePrefix="1">
      <alignment horizontal="right"/>
    </xf>
    <xf numFmtId="1" fontId="1" fillId="0" borderId="17" xfId="0" applyNumberFormat="1" applyFont="1" applyBorder="1" applyAlignment="1" quotePrefix="1">
      <alignment horizontal="right"/>
    </xf>
    <xf numFmtId="174" fontId="1" fillId="0" borderId="0" xfId="0" applyNumberFormat="1" applyFont="1" applyBorder="1" applyAlignment="1" quotePrefix="1">
      <alignment horizontal="right"/>
    </xf>
    <xf numFmtId="174" fontId="1" fillId="0" borderId="14" xfId="0" applyNumberFormat="1" applyFont="1" applyBorder="1" applyAlignment="1" quotePrefix="1">
      <alignment horizontal="right"/>
    </xf>
    <xf numFmtId="174" fontId="1" fillId="0" borderId="19" xfId="0" applyNumberFormat="1" applyFont="1" applyBorder="1" applyAlignment="1" quotePrefix="1">
      <alignment horizontal="right"/>
    </xf>
    <xf numFmtId="1" fontId="1" fillId="0" borderId="0" xfId="0" applyNumberFormat="1" applyFont="1" applyBorder="1" applyAlignment="1" quotePrefix="1">
      <alignment horizontal="right"/>
    </xf>
    <xf numFmtId="1" fontId="1" fillId="0" borderId="17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174" fontId="1" fillId="0" borderId="0" xfId="0" applyNumberFormat="1" applyFont="1" applyBorder="1" applyAlignment="1" quotePrefix="1">
      <alignment horizontal="right"/>
    </xf>
    <xf numFmtId="174" fontId="1" fillId="0" borderId="0" xfId="0" applyNumberFormat="1" applyFont="1" applyBorder="1" applyAlignment="1">
      <alignment horizontal="right"/>
    </xf>
    <xf numFmtId="17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174" fontId="1" fillId="0" borderId="17" xfId="0" applyNumberFormat="1" applyFont="1" applyBorder="1" applyAlignment="1" quotePrefix="1">
      <alignment horizontal="right"/>
    </xf>
    <xf numFmtId="1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14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Layout" workbookViewId="0" topLeftCell="H4">
      <selection activeCell="AE4" sqref="AE1:AK16384"/>
    </sheetView>
  </sheetViews>
  <sheetFormatPr defaultColWidth="8.8515625" defaultRowHeight="12.75"/>
  <cols>
    <col min="1" max="1" width="4.7109375" style="1" customWidth="1"/>
    <col min="2" max="2" width="20.00390625" style="1" customWidth="1"/>
    <col min="3" max="6" width="6.7109375" style="1" customWidth="1"/>
    <col min="7" max="8" width="6.7109375" style="22" customWidth="1"/>
    <col min="9" max="11" width="6.7109375" style="1" customWidth="1"/>
    <col min="12" max="15" width="6.8515625" style="1" customWidth="1"/>
    <col min="16" max="27" width="6.8515625" style="22" customWidth="1"/>
    <col min="28" max="28" width="4.00390625" style="1" customWidth="1"/>
    <col min="29" max="29" width="4.7109375" style="1" hidden="1" customWidth="1"/>
    <col min="30" max="37" width="0" style="1" hidden="1" customWidth="1"/>
    <col min="38" max="16384" width="8.8515625" style="1" customWidth="1"/>
  </cols>
  <sheetData>
    <row r="1" spans="1:29" s="64" customFormat="1" ht="1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"/>
      <c r="O1" s="3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3"/>
      <c r="AC1" s="3"/>
    </row>
    <row r="2" spans="1:29" s="64" customFormat="1" ht="15" customHeight="1">
      <c r="A2" s="66"/>
      <c r="B2" s="3"/>
      <c r="C2" s="3"/>
      <c r="D2" s="3"/>
      <c r="E2" s="3"/>
      <c r="F2" s="3"/>
      <c r="G2" s="78"/>
      <c r="H2" s="78"/>
      <c r="I2" s="3"/>
      <c r="J2" s="3"/>
      <c r="K2" s="3"/>
      <c r="L2" s="3"/>
      <c r="M2" s="3"/>
      <c r="N2" s="3"/>
      <c r="O2" s="3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3"/>
      <c r="AC2" s="3"/>
    </row>
    <row r="3" spans="1:29" s="64" customFormat="1" ht="15" customHeight="1">
      <c r="A3" s="3"/>
      <c r="B3" s="3"/>
      <c r="C3" s="3"/>
      <c r="D3" s="3"/>
      <c r="E3" s="3"/>
      <c r="F3" s="3"/>
      <c r="G3" s="78"/>
      <c r="H3" s="78"/>
      <c r="I3" s="67"/>
      <c r="J3" s="67"/>
      <c r="K3" s="67"/>
      <c r="L3" s="3"/>
      <c r="M3" s="3"/>
      <c r="N3" s="3"/>
      <c r="O3" s="3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3"/>
      <c r="AC3" s="3"/>
    </row>
    <row r="4" spans="1:29" s="64" customFormat="1" ht="15" customHeight="1">
      <c r="A4" s="154" t="s">
        <v>35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 t="s">
        <v>36</v>
      </c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66"/>
    </row>
    <row r="5" spans="1:29" s="64" customFormat="1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68"/>
    </row>
    <row r="6" spans="2:28" ht="15" customHeight="1">
      <c r="B6" s="2"/>
      <c r="C6" s="2"/>
      <c r="D6" s="2"/>
      <c r="E6" s="2"/>
      <c r="F6" s="50"/>
      <c r="G6" s="50"/>
      <c r="H6" s="50"/>
      <c r="I6" s="50"/>
      <c r="J6" s="2"/>
      <c r="K6" s="2"/>
      <c r="L6" s="2"/>
      <c r="M6" s="2"/>
      <c r="N6" s="2"/>
      <c r="O6" s="2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2"/>
    </row>
    <row r="7" spans="2:28" ht="15" customHeight="1" thickBot="1">
      <c r="B7" s="2"/>
      <c r="C7" s="2"/>
      <c r="D7" s="2"/>
      <c r="E7" s="2"/>
      <c r="F7" s="50"/>
      <c r="G7" s="50"/>
      <c r="H7" s="35"/>
      <c r="I7" s="50"/>
      <c r="J7" s="2"/>
      <c r="K7" s="2"/>
      <c r="L7" s="2"/>
      <c r="M7" s="2"/>
      <c r="N7" s="2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2"/>
    </row>
    <row r="8" spans="1:28" ht="15" customHeight="1">
      <c r="A8" s="5" t="s">
        <v>1</v>
      </c>
      <c r="B8" s="152" t="s">
        <v>2</v>
      </c>
      <c r="C8" s="7"/>
      <c r="D8" s="7"/>
      <c r="E8" s="7"/>
      <c r="F8" s="7"/>
      <c r="G8" s="7"/>
      <c r="H8" s="7"/>
      <c r="I8" s="8"/>
      <c r="J8" s="8"/>
      <c r="K8" s="8"/>
      <c r="L8" s="8"/>
      <c r="M8" s="88"/>
      <c r="N8" s="3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8"/>
      <c r="AB8" s="93" t="s">
        <v>1</v>
      </c>
    </row>
    <row r="9" spans="1:34" ht="15" customHeight="1" thickBot="1">
      <c r="A9" s="9" t="s">
        <v>3</v>
      </c>
      <c r="B9" s="153"/>
      <c r="C9" s="10">
        <v>1980</v>
      </c>
      <c r="D9" s="10">
        <v>1989</v>
      </c>
      <c r="E9" s="10">
        <v>1990</v>
      </c>
      <c r="F9" s="10">
        <v>1995</v>
      </c>
      <c r="G9" s="81">
        <v>1996</v>
      </c>
      <c r="H9" s="81">
        <v>1997</v>
      </c>
      <c r="I9" s="61">
        <v>1998</v>
      </c>
      <c r="J9" s="61">
        <v>1999</v>
      </c>
      <c r="K9" s="61">
        <v>2000</v>
      </c>
      <c r="L9" s="61">
        <v>2001</v>
      </c>
      <c r="M9" s="106">
        <v>2002</v>
      </c>
      <c r="N9" s="113">
        <v>2003</v>
      </c>
      <c r="O9" s="35">
        <v>2004</v>
      </c>
      <c r="P9" s="85">
        <v>2005</v>
      </c>
      <c r="Q9" s="85">
        <v>2006</v>
      </c>
      <c r="R9" s="85">
        <v>2007</v>
      </c>
      <c r="S9" s="85">
        <v>2008</v>
      </c>
      <c r="T9" s="85">
        <v>2009</v>
      </c>
      <c r="U9" s="85">
        <v>2010</v>
      </c>
      <c r="V9" s="112">
        <v>2011</v>
      </c>
      <c r="W9" s="112">
        <v>2012</v>
      </c>
      <c r="X9" s="156">
        <v>2013</v>
      </c>
      <c r="Y9" s="156">
        <v>2014</v>
      </c>
      <c r="Z9" s="156">
        <v>2015</v>
      </c>
      <c r="AA9" s="157">
        <v>2016</v>
      </c>
      <c r="AB9" s="94" t="s">
        <v>3</v>
      </c>
      <c r="AE9" s="1">
        <v>2013</v>
      </c>
      <c r="AF9" s="1">
        <v>2014</v>
      </c>
      <c r="AG9" s="1">
        <v>2015</v>
      </c>
      <c r="AH9" s="1">
        <v>2016</v>
      </c>
    </row>
    <row r="10" spans="1:34" ht="15" customHeight="1">
      <c r="A10" s="13">
        <v>1</v>
      </c>
      <c r="B10" s="14" t="s">
        <v>22</v>
      </c>
      <c r="C10" s="15"/>
      <c r="D10" s="15"/>
      <c r="E10" s="15"/>
      <c r="F10" s="15"/>
      <c r="G10" s="82"/>
      <c r="H10" s="87"/>
      <c r="I10" s="110"/>
      <c r="J10" s="110"/>
      <c r="K10" s="16"/>
      <c r="L10" s="16"/>
      <c r="M10" s="108"/>
      <c r="N10" s="11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8"/>
      <c r="AB10" s="95"/>
      <c r="AE10" s="149">
        <v>19988694</v>
      </c>
      <c r="AF10" s="1">
        <v>19916451</v>
      </c>
      <c r="AG10" s="1">
        <v>19819697</v>
      </c>
      <c r="AH10" s="1">
        <v>19703494</v>
      </c>
    </row>
    <row r="11" spans="1:31" ht="15" customHeight="1">
      <c r="A11" s="17"/>
      <c r="B11" s="18" t="s">
        <v>4</v>
      </c>
      <c r="C11" s="11">
        <v>32762</v>
      </c>
      <c r="D11" s="11">
        <v>41938</v>
      </c>
      <c r="E11" s="11">
        <v>41813</v>
      </c>
      <c r="F11" s="11">
        <v>40173</v>
      </c>
      <c r="G11" s="73">
        <v>40919</v>
      </c>
      <c r="H11" s="73">
        <v>41301</v>
      </c>
      <c r="I11" s="12">
        <v>42498</v>
      </c>
      <c r="J11" s="12">
        <v>46238</v>
      </c>
      <c r="K11" s="12">
        <v>45786</v>
      </c>
      <c r="L11" s="12">
        <v>46773</v>
      </c>
      <c r="M11" s="107">
        <v>45805</v>
      </c>
      <c r="N11" s="115">
        <v>46919</v>
      </c>
      <c r="O11" s="50">
        <v>48150</v>
      </c>
      <c r="P11" s="80">
        <v>47388</v>
      </c>
      <c r="Q11" s="80">
        <v>46936</v>
      </c>
      <c r="R11" s="80">
        <v>48199</v>
      </c>
      <c r="S11" s="80">
        <v>50267</v>
      </c>
      <c r="T11" s="80">
        <v>50386</v>
      </c>
      <c r="U11" s="80">
        <v>52204</v>
      </c>
      <c r="V11" s="80">
        <v>52541</v>
      </c>
      <c r="W11" s="80">
        <v>53681</v>
      </c>
      <c r="X11" s="80">
        <v>54086</v>
      </c>
      <c r="Y11" s="80">
        <v>54929</v>
      </c>
      <c r="Z11" s="80">
        <v>56110</v>
      </c>
      <c r="AA11" s="89">
        <v>57304</v>
      </c>
      <c r="AB11" s="96">
        <v>1</v>
      </c>
      <c r="AD11" s="1">
        <v>19908574</v>
      </c>
      <c r="AE11"/>
    </row>
    <row r="12" spans="1:28" ht="15" customHeight="1">
      <c r="A12" s="19">
        <v>2</v>
      </c>
      <c r="B12" s="20" t="s">
        <v>5</v>
      </c>
      <c r="C12" s="22"/>
      <c r="D12" s="22"/>
      <c r="E12" s="22"/>
      <c r="F12" s="22"/>
      <c r="G12" s="24"/>
      <c r="H12" s="24"/>
      <c r="I12" s="12"/>
      <c r="J12" s="24"/>
      <c r="K12" s="24"/>
      <c r="L12" s="24"/>
      <c r="M12" s="70"/>
      <c r="N12" s="116"/>
      <c r="O12" s="22"/>
      <c r="AA12" s="23"/>
      <c r="AB12" s="97"/>
    </row>
    <row r="13" spans="1:34" ht="15" customHeight="1">
      <c r="A13" s="19" t="s">
        <v>6</v>
      </c>
      <c r="B13" s="25" t="s">
        <v>7</v>
      </c>
      <c r="C13" s="26">
        <v>678</v>
      </c>
      <c r="D13" s="26">
        <v>552</v>
      </c>
      <c r="E13" s="26">
        <v>555</v>
      </c>
      <c r="F13" s="26">
        <v>565</v>
      </c>
      <c r="G13" s="74">
        <v>552</v>
      </c>
      <c r="H13" s="74">
        <v>546</v>
      </c>
      <c r="I13" s="24">
        <v>530</v>
      </c>
      <c r="J13" s="24">
        <v>486</v>
      </c>
      <c r="K13" s="24">
        <v>490</v>
      </c>
      <c r="L13" s="24">
        <v>479</v>
      </c>
      <c r="M13" s="70">
        <v>476</v>
      </c>
      <c r="N13" s="116">
        <v>463</v>
      </c>
      <c r="O13" s="24">
        <v>450.1</v>
      </c>
      <c r="P13" s="24">
        <v>456</v>
      </c>
      <c r="Q13" s="24">
        <v>460</v>
      </c>
      <c r="R13" s="24">
        <v>447</v>
      </c>
      <c r="S13" s="24">
        <v>428</v>
      </c>
      <c r="T13" s="24">
        <f>21469959/50386</f>
        <v>426.109613781606</v>
      </c>
      <c r="U13" s="24">
        <v>411</v>
      </c>
      <c r="V13" s="24">
        <v>406</v>
      </c>
      <c r="W13" s="24">
        <v>373.6924051340325</v>
      </c>
      <c r="X13" s="24">
        <f>+AE13</f>
        <v>369.572421698776</v>
      </c>
      <c r="Y13" s="24">
        <f>+AF13</f>
        <v>362.5853556409183</v>
      </c>
      <c r="Z13" s="24">
        <f>+AG13</f>
        <v>353.229317412226</v>
      </c>
      <c r="AA13" s="70">
        <f>+AH13</f>
        <v>343.84151193633954</v>
      </c>
      <c r="AB13" s="98">
        <v>2</v>
      </c>
      <c r="AD13" s="143">
        <f>+AD11/Y11</f>
        <v>362.4419523384733</v>
      </c>
      <c r="AE13" s="143">
        <f>+AE10/X11</f>
        <v>369.572421698776</v>
      </c>
      <c r="AF13" s="143">
        <f>+AF10/Y11</f>
        <v>362.5853556409183</v>
      </c>
      <c r="AG13" s="143">
        <f>+AG10/Z11</f>
        <v>353.229317412226</v>
      </c>
      <c r="AH13" s="143">
        <f>+AH10/AA11</f>
        <v>343.84151193633954</v>
      </c>
    </row>
    <row r="14" spans="1:28" ht="15" customHeight="1">
      <c r="A14" s="27"/>
      <c r="B14" s="28"/>
      <c r="C14" s="22"/>
      <c r="D14" s="22"/>
      <c r="E14" s="22"/>
      <c r="F14" s="22"/>
      <c r="I14" s="22"/>
      <c r="J14" s="22"/>
      <c r="K14" s="22"/>
      <c r="L14" s="12"/>
      <c r="M14" s="23"/>
      <c r="N14" s="21"/>
      <c r="O14" s="22"/>
      <c r="V14" s="39"/>
      <c r="W14" s="39"/>
      <c r="X14" s="39"/>
      <c r="Y14" s="39"/>
      <c r="Z14" s="39"/>
      <c r="AA14" s="122"/>
      <c r="AB14" s="99"/>
    </row>
    <row r="15" spans="1:34" ht="15" customHeight="1">
      <c r="A15" s="19">
        <v>3</v>
      </c>
      <c r="B15" s="25" t="s">
        <v>8</v>
      </c>
      <c r="C15" s="29">
        <v>14.8</v>
      </c>
      <c r="D15" s="29">
        <v>18.1</v>
      </c>
      <c r="E15" s="29">
        <v>18</v>
      </c>
      <c r="F15" s="26">
        <v>17.7</v>
      </c>
      <c r="G15" s="75">
        <v>18.1</v>
      </c>
      <c r="H15" s="75">
        <v>18.3</v>
      </c>
      <c r="I15" s="30">
        <v>18.9</v>
      </c>
      <c r="J15" s="30">
        <v>20.6</v>
      </c>
      <c r="K15" s="30">
        <v>20.4</v>
      </c>
      <c r="L15" s="30">
        <v>20.9</v>
      </c>
      <c r="M15" s="90">
        <v>21</v>
      </c>
      <c r="N15" s="117">
        <v>21.6</v>
      </c>
      <c r="O15" s="30">
        <v>22.2</v>
      </c>
      <c r="P15" s="30">
        <v>21.9</v>
      </c>
      <c r="Q15" s="30">
        <v>21.7</v>
      </c>
      <c r="R15" s="30">
        <f>48199*10000/21537563</f>
        <v>22.379040748482083</v>
      </c>
      <c r="S15" s="30">
        <v>23.4</v>
      </c>
      <c r="T15" s="30">
        <f>50386*10000/21469959</f>
        <v>23.468139832032282</v>
      </c>
      <c r="U15" s="30">
        <v>24.4</v>
      </c>
      <c r="V15" s="30">
        <v>25.1</v>
      </c>
      <c r="W15" s="30">
        <v>26.759976554549706</v>
      </c>
      <c r="X15" s="30">
        <f>+AE15</f>
        <v>27.058296054759754</v>
      </c>
      <c r="Y15" s="30">
        <f>+AF15</f>
        <v>27.579712871535193</v>
      </c>
      <c r="Z15" s="30">
        <f>+AG15</f>
        <v>28.310220887836984</v>
      </c>
      <c r="AA15" s="90">
        <f>+AH15</f>
        <v>29.083166670845284</v>
      </c>
      <c r="AB15" s="98">
        <v>3</v>
      </c>
      <c r="AD15" s="144">
        <f>+Y11*10000/AD11</f>
        <v>27.590625024173</v>
      </c>
      <c r="AE15" s="144">
        <f>+X11*10000/AE10</f>
        <v>27.058296054759754</v>
      </c>
      <c r="AF15" s="144">
        <f>+Y11*10000/AF10</f>
        <v>27.579712871535193</v>
      </c>
      <c r="AG15" s="144">
        <f>+Z11*10000/AG10</f>
        <v>28.310220887836984</v>
      </c>
      <c r="AH15" s="144">
        <f>+AA11*10000/AH10</f>
        <v>29.083166670845284</v>
      </c>
    </row>
    <row r="16" spans="1:28" ht="15" customHeight="1" thickBot="1">
      <c r="A16" s="31"/>
      <c r="B16" s="32"/>
      <c r="C16" s="33"/>
      <c r="D16" s="33"/>
      <c r="E16" s="33"/>
      <c r="F16" s="33"/>
      <c r="G16" s="33"/>
      <c r="H16" s="33"/>
      <c r="I16" s="35"/>
      <c r="J16" s="33"/>
      <c r="K16" s="33"/>
      <c r="L16" s="35"/>
      <c r="M16" s="146"/>
      <c r="N16" s="121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100"/>
    </row>
    <row r="17" spans="1:34" ht="15" customHeight="1">
      <c r="A17" s="36"/>
      <c r="B17" s="37" t="s">
        <v>9</v>
      </c>
      <c r="C17" s="8"/>
      <c r="D17" s="8"/>
      <c r="E17" s="8"/>
      <c r="F17" s="40"/>
      <c r="G17" s="39"/>
      <c r="H17" s="39"/>
      <c r="I17" s="40"/>
      <c r="J17" s="40"/>
      <c r="K17" s="40"/>
      <c r="L17" s="40"/>
      <c r="M17" s="140"/>
      <c r="N17" s="14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8"/>
      <c r="AB17" s="93"/>
      <c r="AE17" s="1">
        <v>2013</v>
      </c>
      <c r="AF17" s="1">
        <v>2014</v>
      </c>
      <c r="AG17" s="1">
        <v>2015</v>
      </c>
      <c r="AH17" s="1">
        <v>2016</v>
      </c>
    </row>
    <row r="18" spans="1:34" ht="15" customHeight="1">
      <c r="A18" s="17">
        <v>4</v>
      </c>
      <c r="B18" s="41" t="s">
        <v>23</v>
      </c>
      <c r="C18" s="39" t="s">
        <v>10</v>
      </c>
      <c r="D18" s="39" t="s">
        <v>10</v>
      </c>
      <c r="E18" s="39" t="s">
        <v>10</v>
      </c>
      <c r="F18" s="39" t="s">
        <v>10</v>
      </c>
      <c r="G18" s="42" t="s">
        <v>10</v>
      </c>
      <c r="H18" s="42" t="s">
        <v>10</v>
      </c>
      <c r="I18" s="42" t="s">
        <v>10</v>
      </c>
      <c r="J18" s="42" t="s">
        <v>10</v>
      </c>
      <c r="K18" s="145">
        <v>11466</v>
      </c>
      <c r="L18" s="145">
        <v>11493</v>
      </c>
      <c r="M18" s="107">
        <v>11382</v>
      </c>
      <c r="N18" s="115">
        <v>11434</v>
      </c>
      <c r="O18" s="50">
        <v>11519</v>
      </c>
      <c r="P18" s="80">
        <v>11487</v>
      </c>
      <c r="Q18" s="80">
        <v>11606</v>
      </c>
      <c r="R18" s="80">
        <v>11694</v>
      </c>
      <c r="S18" s="80">
        <v>11567</v>
      </c>
      <c r="T18" s="80">
        <v>12009</v>
      </c>
      <c r="U18" s="80">
        <v>14510</v>
      </c>
      <c r="V18" s="80">
        <v>14616</v>
      </c>
      <c r="W18" s="80">
        <v>13767</v>
      </c>
      <c r="X18" s="80">
        <v>12736</v>
      </c>
      <c r="Y18" s="80">
        <v>12655</v>
      </c>
      <c r="Z18" s="80">
        <v>12333</v>
      </c>
      <c r="AA18" s="89">
        <v>12334</v>
      </c>
      <c r="AB18" s="97">
        <v>4</v>
      </c>
      <c r="AE18" s="149">
        <v>19988694</v>
      </c>
      <c r="AF18" s="1">
        <v>19916451</v>
      </c>
      <c r="AG18" s="1">
        <v>19819697</v>
      </c>
      <c r="AH18" s="1">
        <v>19703494</v>
      </c>
    </row>
    <row r="19" spans="1:34" ht="15" customHeight="1">
      <c r="A19" s="19">
        <v>5</v>
      </c>
      <c r="B19" s="43" t="s">
        <v>11</v>
      </c>
      <c r="C19" s="39" t="s">
        <v>10</v>
      </c>
      <c r="D19" s="39" t="s">
        <v>10</v>
      </c>
      <c r="E19" s="39" t="s">
        <v>10</v>
      </c>
      <c r="F19" s="39" t="s">
        <v>10</v>
      </c>
      <c r="G19" s="42" t="s">
        <v>10</v>
      </c>
      <c r="H19" s="42" t="s">
        <v>10</v>
      </c>
      <c r="I19" s="42" t="s">
        <v>10</v>
      </c>
      <c r="J19" s="42" t="s">
        <v>10</v>
      </c>
      <c r="K19" s="42">
        <v>1957</v>
      </c>
      <c r="L19" s="42">
        <v>1950</v>
      </c>
      <c r="M19" s="70">
        <v>1915</v>
      </c>
      <c r="N19" s="116">
        <v>1901</v>
      </c>
      <c r="O19" s="24">
        <v>1881.5</v>
      </c>
      <c r="P19" s="22">
        <v>1882</v>
      </c>
      <c r="Q19" s="22">
        <v>1860</v>
      </c>
      <c r="R19" s="24">
        <f>21537563/11694</f>
        <v>1841.7618436805199</v>
      </c>
      <c r="S19" s="24">
        <v>1859</v>
      </c>
      <c r="T19" s="24">
        <f>21469959/12009</f>
        <v>1787.8223832125905</v>
      </c>
      <c r="U19" s="24">
        <v>1477</v>
      </c>
      <c r="V19" s="126">
        <v>1461</v>
      </c>
      <c r="W19" s="126">
        <v>1457.1207961066318</v>
      </c>
      <c r="X19" s="126">
        <v>1569.2379082914572</v>
      </c>
      <c r="Y19" s="126">
        <v>1574</v>
      </c>
      <c r="Z19" s="126">
        <v>1607.0458931322469</v>
      </c>
      <c r="AA19" s="127">
        <v>1597.4942435544024</v>
      </c>
      <c r="AB19" s="98">
        <v>5</v>
      </c>
      <c r="AD19" s="143">
        <f>+AD11/Y18</f>
        <v>1573.1785065191623</v>
      </c>
      <c r="AE19" s="143">
        <f>+AE18/X18</f>
        <v>1569.4640389447236</v>
      </c>
      <c r="AF19" s="143">
        <f>+AF18/Y18</f>
        <v>1573.8009482418017</v>
      </c>
      <c r="AG19" s="143">
        <f>+AG18/Z18</f>
        <v>1607.0458931322469</v>
      </c>
      <c r="AH19" s="143">
        <f>+AH18/AA18</f>
        <v>1597.4942435544024</v>
      </c>
    </row>
    <row r="20" spans="1:34" ht="15" customHeight="1" thickBot="1">
      <c r="A20" s="44">
        <v>6</v>
      </c>
      <c r="B20" s="45" t="s">
        <v>12</v>
      </c>
      <c r="C20" s="46" t="s">
        <v>10</v>
      </c>
      <c r="D20" s="46" t="s">
        <v>10</v>
      </c>
      <c r="E20" s="46" t="s">
        <v>10</v>
      </c>
      <c r="F20" s="46" t="s">
        <v>10</v>
      </c>
      <c r="G20" s="47" t="s">
        <v>10</v>
      </c>
      <c r="H20" s="47" t="s">
        <v>10</v>
      </c>
      <c r="I20" s="47" t="s">
        <v>10</v>
      </c>
      <c r="J20" s="47" t="s">
        <v>10</v>
      </c>
      <c r="K20" s="47">
        <v>5.1</v>
      </c>
      <c r="L20" s="47">
        <v>5.1</v>
      </c>
      <c r="M20" s="91">
        <v>5.2</v>
      </c>
      <c r="N20" s="118">
        <v>5.3</v>
      </c>
      <c r="O20" s="33">
        <v>5.3</v>
      </c>
      <c r="P20" s="33">
        <v>5.3</v>
      </c>
      <c r="Q20" s="33">
        <v>5.4</v>
      </c>
      <c r="R20" s="53">
        <f>11694*10000/21537563</f>
        <v>5.429583653452343</v>
      </c>
      <c r="S20" s="53">
        <v>5.4</v>
      </c>
      <c r="T20" s="53">
        <f>12009*10000/21469959</f>
        <v>5.593396801549551</v>
      </c>
      <c r="U20" s="53">
        <v>6.8</v>
      </c>
      <c r="V20" s="128">
        <v>6.8</v>
      </c>
      <c r="W20" s="129">
        <v>6.862849001070877</v>
      </c>
      <c r="X20" s="129">
        <v>6.372520028456184</v>
      </c>
      <c r="Y20" s="129">
        <v>6.4</v>
      </c>
      <c r="Z20" s="129">
        <v>6.2</v>
      </c>
      <c r="AA20" s="130">
        <v>6.3</v>
      </c>
      <c r="AB20" s="101">
        <v>6</v>
      </c>
      <c r="AD20" s="144">
        <f>+Y18*10000/AD11</f>
        <v>6.356557732361946</v>
      </c>
      <c r="AE20" s="144">
        <f>+X18*10000/AE18</f>
        <v>6.371601866535152</v>
      </c>
      <c r="AF20" s="144">
        <f>+Y18*10000/AF18</f>
        <v>6.354043699853955</v>
      </c>
      <c r="AG20" s="144">
        <f>+Z18*10000/AG18</f>
        <v>6.222597651215354</v>
      </c>
      <c r="AH20" s="144">
        <f>+AA18*10000/AH18</f>
        <v>6.259803464299276</v>
      </c>
    </row>
    <row r="21" spans="1:34" ht="15" customHeight="1">
      <c r="A21" s="36">
        <v>7</v>
      </c>
      <c r="B21" s="6" t="s">
        <v>24</v>
      </c>
      <c r="C21" s="48">
        <v>7029</v>
      </c>
      <c r="D21" s="48">
        <v>7116</v>
      </c>
      <c r="E21" s="48">
        <v>6717</v>
      </c>
      <c r="F21" s="48">
        <v>6045</v>
      </c>
      <c r="G21" s="76">
        <v>5974</v>
      </c>
      <c r="H21" s="76">
        <v>6562</v>
      </c>
      <c r="I21" s="16">
        <v>7033</v>
      </c>
      <c r="J21" s="16">
        <v>7708</v>
      </c>
      <c r="K21" s="16">
        <v>8307</v>
      </c>
      <c r="L21" s="16">
        <v>8694</v>
      </c>
      <c r="M21" s="108">
        <v>8830</v>
      </c>
      <c r="N21" s="114">
        <v>9447</v>
      </c>
      <c r="O21" s="65">
        <v>9907</v>
      </c>
      <c r="P21" s="103">
        <v>10249</v>
      </c>
      <c r="Q21" s="103">
        <v>10620</v>
      </c>
      <c r="R21" s="103">
        <v>11651</v>
      </c>
      <c r="S21" s="103">
        <v>11901</v>
      </c>
      <c r="T21" s="103">
        <v>12497</v>
      </c>
      <c r="U21" s="103">
        <v>12990</v>
      </c>
      <c r="V21" s="103">
        <v>13355</v>
      </c>
      <c r="W21" s="103">
        <v>13814</v>
      </c>
      <c r="X21" s="103">
        <v>14282</v>
      </c>
      <c r="Y21" s="103">
        <v>14879</v>
      </c>
      <c r="Z21" s="103">
        <v>15556</v>
      </c>
      <c r="AA21" s="104">
        <v>16442</v>
      </c>
      <c r="AB21" s="93">
        <v>7</v>
      </c>
      <c r="AE21" s="149">
        <v>2013</v>
      </c>
      <c r="AF21" s="1">
        <v>2014</v>
      </c>
      <c r="AG21" s="1">
        <v>2015</v>
      </c>
      <c r="AH21" s="1">
        <v>2016</v>
      </c>
    </row>
    <row r="22" spans="1:34" ht="15" customHeight="1">
      <c r="A22" s="19">
        <v>8</v>
      </c>
      <c r="B22" s="20" t="s">
        <v>5</v>
      </c>
      <c r="C22" s="22"/>
      <c r="D22" s="22"/>
      <c r="E22" s="22"/>
      <c r="F22" s="22"/>
      <c r="G22" s="24"/>
      <c r="H22" s="24"/>
      <c r="I22" s="12"/>
      <c r="J22" s="24"/>
      <c r="K22" s="24"/>
      <c r="L22" s="24"/>
      <c r="M22" s="107"/>
      <c r="N22" s="115"/>
      <c r="O22" s="22"/>
      <c r="AA22" s="23"/>
      <c r="AB22" s="98"/>
      <c r="AE22">
        <v>19988694</v>
      </c>
      <c r="AF22" s="1">
        <v>19916451</v>
      </c>
      <c r="AG22" s="1">
        <v>19819697</v>
      </c>
      <c r="AH22" s="1">
        <v>19703494</v>
      </c>
    </row>
    <row r="23" spans="1:34" ht="15" customHeight="1">
      <c r="A23" s="27"/>
      <c r="B23" s="20" t="s">
        <v>13</v>
      </c>
      <c r="C23" s="26">
        <v>3159</v>
      </c>
      <c r="D23" s="26">
        <v>3253</v>
      </c>
      <c r="E23" s="26">
        <v>3455</v>
      </c>
      <c r="F23" s="26">
        <v>3752</v>
      </c>
      <c r="G23" s="74">
        <v>3784</v>
      </c>
      <c r="H23" s="74">
        <v>3436</v>
      </c>
      <c r="I23" s="24">
        <v>3200</v>
      </c>
      <c r="J23" s="24">
        <v>2914</v>
      </c>
      <c r="K23" s="24">
        <v>2701</v>
      </c>
      <c r="L23" s="24">
        <v>2577</v>
      </c>
      <c r="M23" s="70">
        <v>2468</v>
      </c>
      <c r="N23" s="116">
        <v>2300</v>
      </c>
      <c r="O23" s="24">
        <v>2187.7</v>
      </c>
      <c r="P23" s="22">
        <v>2110</v>
      </c>
      <c r="Q23" s="22">
        <v>2032</v>
      </c>
      <c r="R23" s="22">
        <v>1849</v>
      </c>
      <c r="S23" s="22">
        <v>1807</v>
      </c>
      <c r="T23" s="24">
        <f>21469959/12497</f>
        <v>1718.009042170121</v>
      </c>
      <c r="U23" s="24">
        <v>1650</v>
      </c>
      <c r="V23" s="131">
        <v>1599</v>
      </c>
      <c r="W23" s="131">
        <v>1452.1631678007818</v>
      </c>
      <c r="X23" s="131">
        <v>1399.5724688418989</v>
      </c>
      <c r="Y23" s="131">
        <v>1338.5611264197862</v>
      </c>
      <c r="Z23" s="131">
        <v>1274.0869760863975</v>
      </c>
      <c r="AA23" s="132">
        <v>1198.3635810728622</v>
      </c>
      <c r="AB23" s="99">
        <v>8</v>
      </c>
      <c r="AD23" s="143">
        <f>+AD11/Y21</f>
        <v>1338.0317225620001</v>
      </c>
      <c r="AE23" s="143">
        <f>+AE22/X21</f>
        <v>1399.5724688418989</v>
      </c>
      <c r="AF23" s="143">
        <f>+AF22/Y21</f>
        <v>1338.5611264197862</v>
      </c>
      <c r="AG23" s="143">
        <f>+AG22/Z21</f>
        <v>1274.0869760863975</v>
      </c>
      <c r="AH23" s="143">
        <f>+AH22/AA21</f>
        <v>1198.3635810728622</v>
      </c>
    </row>
    <row r="24" spans="1:31" ht="15" customHeight="1">
      <c r="A24" s="27"/>
      <c r="B24" s="25" t="s">
        <v>14</v>
      </c>
      <c r="C24" s="22"/>
      <c r="D24" s="22"/>
      <c r="E24" s="22"/>
      <c r="F24" s="22"/>
      <c r="I24" s="22"/>
      <c r="J24" s="22"/>
      <c r="K24" s="24"/>
      <c r="L24" s="50"/>
      <c r="M24" s="23"/>
      <c r="N24" s="21"/>
      <c r="O24" s="22"/>
      <c r="V24" s="133"/>
      <c r="W24" s="134"/>
      <c r="X24" s="134"/>
      <c r="Y24" s="134"/>
      <c r="Z24" s="134"/>
      <c r="AA24" s="135"/>
      <c r="AB24" s="99"/>
      <c r="AD24" s="144">
        <f>+Y21*10000/AD11</f>
        <v>7.4736643618975425</v>
      </c>
      <c r="AE24" s="144"/>
    </row>
    <row r="25" spans="1:34" ht="15" customHeight="1" thickBot="1">
      <c r="A25" s="44">
        <v>9</v>
      </c>
      <c r="B25" s="51" t="s">
        <v>8</v>
      </c>
      <c r="C25" s="52">
        <v>3.2</v>
      </c>
      <c r="D25" s="52">
        <v>3.1</v>
      </c>
      <c r="E25" s="52">
        <v>2.9</v>
      </c>
      <c r="F25" s="71">
        <v>2.7</v>
      </c>
      <c r="G25" s="84">
        <v>2.6</v>
      </c>
      <c r="H25" s="84">
        <v>2.9</v>
      </c>
      <c r="I25" s="53">
        <v>3.1</v>
      </c>
      <c r="J25" s="53">
        <v>3.4</v>
      </c>
      <c r="K25" s="53">
        <v>3.7</v>
      </c>
      <c r="L25" s="53">
        <v>3.9</v>
      </c>
      <c r="M25" s="91">
        <v>4.05</v>
      </c>
      <c r="N25" s="118">
        <v>4.3</v>
      </c>
      <c r="O25" s="33">
        <v>4.6</v>
      </c>
      <c r="P25" s="33">
        <v>4.7</v>
      </c>
      <c r="Q25" s="33">
        <v>4.9</v>
      </c>
      <c r="R25" s="53">
        <f>11651*10000/21537563</f>
        <v>5.409618534836091</v>
      </c>
      <c r="S25" s="53">
        <v>5.5</v>
      </c>
      <c r="T25" s="53">
        <f>12497*10000/21469959</f>
        <v>5.820691134063181</v>
      </c>
      <c r="U25" s="53">
        <v>6.1</v>
      </c>
      <c r="V25" s="136">
        <v>6.3</v>
      </c>
      <c r="W25" s="137">
        <v>6.886278499367553</v>
      </c>
      <c r="X25" s="137">
        <v>7.145039090597915</v>
      </c>
      <c r="Y25" s="137">
        <v>7.470708511270407</v>
      </c>
      <c r="Z25" s="137">
        <v>7.848757728233686</v>
      </c>
      <c r="AA25" s="138">
        <v>8.344712871737368</v>
      </c>
      <c r="AB25" s="101">
        <v>9</v>
      </c>
      <c r="AE25" s="144">
        <f>+X21*10000/AE22</f>
        <v>7.145039090597915</v>
      </c>
      <c r="AF25" s="144">
        <f>+Y21*10000/AF22</f>
        <v>7.470708511270407</v>
      </c>
      <c r="AG25" s="144">
        <f>+Z21*10000/AG22</f>
        <v>7.848757728233686</v>
      </c>
      <c r="AH25" s="144">
        <f>+AA21*10000/AH22</f>
        <v>8.344712871737368</v>
      </c>
    </row>
    <row r="26" spans="1:34" ht="15" customHeight="1">
      <c r="A26" s="36">
        <v>10</v>
      </c>
      <c r="B26" s="6" t="s">
        <v>25</v>
      </c>
      <c r="C26" s="48">
        <v>6451</v>
      </c>
      <c r="D26" s="48">
        <v>6432</v>
      </c>
      <c r="E26" s="48">
        <v>6286</v>
      </c>
      <c r="F26" s="48">
        <v>2646</v>
      </c>
      <c r="G26" s="77">
        <v>2578</v>
      </c>
      <c r="H26" s="77">
        <v>5955</v>
      </c>
      <c r="I26" s="54">
        <v>6209</v>
      </c>
      <c r="J26" s="54">
        <v>6610</v>
      </c>
      <c r="K26" s="54">
        <v>7189</v>
      </c>
      <c r="L26" s="16">
        <v>7298</v>
      </c>
      <c r="M26" s="108">
        <v>7328</v>
      </c>
      <c r="N26" s="114">
        <v>7793</v>
      </c>
      <c r="O26" s="65">
        <v>8763</v>
      </c>
      <c r="P26" s="103">
        <v>9283</v>
      </c>
      <c r="Q26" s="103">
        <v>9932</v>
      </c>
      <c r="R26" s="103">
        <v>11108</v>
      </c>
      <c r="S26" s="103">
        <v>11704</v>
      </c>
      <c r="T26" s="103">
        <v>11996</v>
      </c>
      <c r="U26" s="103">
        <v>13624</v>
      </c>
      <c r="V26" s="103">
        <v>14575</v>
      </c>
      <c r="W26" s="103">
        <v>15435</v>
      </c>
      <c r="X26" s="103">
        <v>16301</v>
      </c>
      <c r="Y26" s="103">
        <v>17099</v>
      </c>
      <c r="Z26" s="103">
        <v>17135</v>
      </c>
      <c r="AA26" s="104">
        <v>17180</v>
      </c>
      <c r="AB26" s="93">
        <v>10</v>
      </c>
      <c r="AE26" s="149">
        <v>2013</v>
      </c>
      <c r="AF26" s="1">
        <v>2014</v>
      </c>
      <c r="AG26" s="1">
        <v>2015</v>
      </c>
      <c r="AH26" s="1">
        <v>2016</v>
      </c>
    </row>
    <row r="27" spans="1:34" ht="15" customHeight="1">
      <c r="A27" s="19">
        <v>11</v>
      </c>
      <c r="B27" s="20" t="s">
        <v>15</v>
      </c>
      <c r="C27" s="22"/>
      <c r="D27" s="22"/>
      <c r="E27" s="22"/>
      <c r="F27" s="22"/>
      <c r="G27" s="24"/>
      <c r="H27" s="24"/>
      <c r="I27" s="12"/>
      <c r="J27" s="24"/>
      <c r="K27" s="24"/>
      <c r="L27" s="24"/>
      <c r="M27" s="107"/>
      <c r="N27" s="115"/>
      <c r="O27" s="22"/>
      <c r="AA27" s="23"/>
      <c r="AB27" s="98"/>
      <c r="AE27">
        <v>19988694</v>
      </c>
      <c r="AF27" s="1">
        <v>19916451</v>
      </c>
      <c r="AG27" s="1">
        <v>19819697</v>
      </c>
      <c r="AH27" s="1">
        <v>19703494</v>
      </c>
    </row>
    <row r="28" spans="1:34" ht="15" customHeight="1">
      <c r="A28" s="27"/>
      <c r="B28" s="25" t="s">
        <v>16</v>
      </c>
      <c r="C28" s="26">
        <v>3442</v>
      </c>
      <c r="D28" s="26">
        <v>3599</v>
      </c>
      <c r="E28" s="26">
        <v>3692</v>
      </c>
      <c r="F28" s="26">
        <v>8572</v>
      </c>
      <c r="G28" s="74">
        <v>8769</v>
      </c>
      <c r="H28" s="74">
        <v>3786</v>
      </c>
      <c r="I28" s="24">
        <v>3624</v>
      </c>
      <c r="J28" s="24">
        <v>3398</v>
      </c>
      <c r="K28" s="24">
        <v>3121</v>
      </c>
      <c r="L28" s="24">
        <v>3070</v>
      </c>
      <c r="M28" s="70">
        <v>2974</v>
      </c>
      <c r="N28" s="116">
        <v>2789</v>
      </c>
      <c r="O28" s="24">
        <v>2473.3</v>
      </c>
      <c r="P28" s="22">
        <v>2329</v>
      </c>
      <c r="Q28" s="22">
        <v>2173</v>
      </c>
      <c r="R28" s="22">
        <v>1939</v>
      </c>
      <c r="S28" s="22">
        <v>1837</v>
      </c>
      <c r="T28" s="24">
        <f>21469959/11996</f>
        <v>1789.759836612204</v>
      </c>
      <c r="U28" s="24">
        <v>1573</v>
      </c>
      <c r="V28" s="131">
        <v>1465</v>
      </c>
      <c r="W28" s="131">
        <v>1299.6554583738257</v>
      </c>
      <c r="X28" s="131">
        <v>1226.2250168701307</v>
      </c>
      <c r="Y28" s="131">
        <v>1164.7728522135797</v>
      </c>
      <c r="Z28" s="131">
        <v>1156.6791362707909</v>
      </c>
      <c r="AA28" s="132">
        <v>1146.8855646100117</v>
      </c>
      <c r="AB28" s="99">
        <v>11</v>
      </c>
      <c r="AD28" s="143">
        <f>+AD11/Y26</f>
        <v>1164.3121819989474</v>
      </c>
      <c r="AE28" s="143">
        <f>+AE27/X26</f>
        <v>1226.2250168701307</v>
      </c>
      <c r="AF28" s="143">
        <f>+AF27/Y26</f>
        <v>1164.7728522135797</v>
      </c>
      <c r="AG28" s="143">
        <f>+AG27/Z26</f>
        <v>1156.6791362707909</v>
      </c>
      <c r="AH28" s="143">
        <f>+AH27/AA26</f>
        <v>1146.8855646100117</v>
      </c>
    </row>
    <row r="29" spans="1:31" ht="15" customHeight="1">
      <c r="A29" s="27"/>
      <c r="B29" s="28"/>
      <c r="C29" s="22"/>
      <c r="D29" s="22"/>
      <c r="E29" s="22"/>
      <c r="F29" s="22"/>
      <c r="I29" s="22"/>
      <c r="J29" s="22"/>
      <c r="K29" s="22"/>
      <c r="L29" s="50"/>
      <c r="M29" s="23"/>
      <c r="N29" s="21"/>
      <c r="O29" s="22"/>
      <c r="V29" s="133"/>
      <c r="W29" s="133"/>
      <c r="X29" s="133"/>
      <c r="Y29" s="133"/>
      <c r="Z29" s="133"/>
      <c r="AA29" s="139"/>
      <c r="AB29" s="99"/>
      <c r="AD29" s="144">
        <f>+Y26*10000/AD11</f>
        <v>8.588761806847643</v>
      </c>
      <c r="AE29" s="144"/>
    </row>
    <row r="30" spans="1:34" ht="15" customHeight="1" thickBot="1">
      <c r="A30" s="44">
        <v>12</v>
      </c>
      <c r="B30" s="55" t="s">
        <v>17</v>
      </c>
      <c r="C30" s="52">
        <v>2.9</v>
      </c>
      <c r="D30" s="52">
        <v>2.8</v>
      </c>
      <c r="E30" s="52">
        <v>2.7</v>
      </c>
      <c r="F30" s="71">
        <v>1.2</v>
      </c>
      <c r="G30" s="84">
        <v>1.1</v>
      </c>
      <c r="H30" s="84">
        <v>2.6</v>
      </c>
      <c r="I30" s="53">
        <v>2.8</v>
      </c>
      <c r="J30" s="53">
        <v>2.9</v>
      </c>
      <c r="K30" s="53">
        <v>3.2</v>
      </c>
      <c r="L30" s="53">
        <v>3.3</v>
      </c>
      <c r="M30" s="91">
        <v>3.4</v>
      </c>
      <c r="N30" s="118">
        <v>3.6</v>
      </c>
      <c r="O30" s="53">
        <v>4</v>
      </c>
      <c r="P30" s="33">
        <v>4.3</v>
      </c>
      <c r="Q30" s="33">
        <v>4.6</v>
      </c>
      <c r="R30" s="53">
        <f>11108*10000/21537563</f>
        <v>5.157500874170397</v>
      </c>
      <c r="S30" s="53">
        <v>5.4</v>
      </c>
      <c r="T30" s="53">
        <f>11996*10000/21469959</f>
        <v>5.587341829576852</v>
      </c>
      <c r="U30" s="53">
        <v>6.4</v>
      </c>
      <c r="V30" s="128">
        <v>6.8</v>
      </c>
      <c r="W30" s="129">
        <v>7.694346940620977</v>
      </c>
      <c r="X30" s="129">
        <v>8.155110083730333</v>
      </c>
      <c r="Y30" s="129">
        <v>8.585364932738267</v>
      </c>
      <c r="Z30" s="129">
        <v>8.64543993785576</v>
      </c>
      <c r="AA30" s="130">
        <v>8.719265730230385</v>
      </c>
      <c r="AB30" s="101">
        <v>12</v>
      </c>
      <c r="AE30" s="144">
        <f>+X26*10000/AE27</f>
        <v>8.155110083730333</v>
      </c>
      <c r="AF30" s="144">
        <f>+Y26*10000/AF27</f>
        <v>8.585364932738267</v>
      </c>
      <c r="AG30" s="144">
        <f>+Z26*10000/AG27</f>
        <v>8.64543993785576</v>
      </c>
      <c r="AH30" s="144">
        <f>+AA26*10000/AH27</f>
        <v>8.719265730230385</v>
      </c>
    </row>
    <row r="31" spans="1:34" ht="15" customHeight="1">
      <c r="A31" s="36">
        <v>13</v>
      </c>
      <c r="B31" s="56" t="s">
        <v>33</v>
      </c>
      <c r="C31" s="48">
        <v>132912</v>
      </c>
      <c r="D31" s="48">
        <v>135664</v>
      </c>
      <c r="E31" s="48">
        <v>131949</v>
      </c>
      <c r="F31" s="48">
        <v>128549</v>
      </c>
      <c r="G31" s="76">
        <v>128038</v>
      </c>
      <c r="H31" s="76">
        <v>121815</v>
      </c>
      <c r="I31" s="16">
        <v>123043</v>
      </c>
      <c r="J31" s="16">
        <v>118875</v>
      </c>
      <c r="K31" s="16">
        <v>119446</v>
      </c>
      <c r="L31" s="16">
        <v>120433</v>
      </c>
      <c r="M31" s="108">
        <v>123836</v>
      </c>
      <c r="N31" s="114">
        <v>120740</v>
      </c>
      <c r="O31" s="65">
        <v>121683</v>
      </c>
      <c r="P31" s="65">
        <v>123455</v>
      </c>
      <c r="Q31" s="65">
        <v>126613</v>
      </c>
      <c r="R31" s="65">
        <v>136353</v>
      </c>
      <c r="S31" s="65">
        <v>132464</v>
      </c>
      <c r="T31" s="65">
        <v>129673</v>
      </c>
      <c r="U31" s="65">
        <v>126656</v>
      </c>
      <c r="V31" s="65">
        <v>125992</v>
      </c>
      <c r="W31" s="65">
        <v>125141</v>
      </c>
      <c r="X31" s="65">
        <v>126860</v>
      </c>
      <c r="Y31" s="65">
        <v>128899</v>
      </c>
      <c r="Z31" s="65">
        <v>133173</v>
      </c>
      <c r="AA31" s="140">
        <v>137246</v>
      </c>
      <c r="AB31" s="93">
        <v>13</v>
      </c>
      <c r="AE31" s="149">
        <v>2013</v>
      </c>
      <c r="AF31" s="1">
        <v>2014</v>
      </c>
      <c r="AG31" s="1">
        <v>2015</v>
      </c>
      <c r="AH31" s="1">
        <v>2016</v>
      </c>
    </row>
    <row r="32" spans="1:34" ht="15" customHeight="1">
      <c r="A32" s="124"/>
      <c r="B32" s="125" t="s">
        <v>34</v>
      </c>
      <c r="C32" s="49"/>
      <c r="D32" s="49"/>
      <c r="E32" s="49"/>
      <c r="F32" s="49"/>
      <c r="G32" s="76"/>
      <c r="H32" s="76"/>
      <c r="I32" s="12"/>
      <c r="J32" s="12"/>
      <c r="K32" s="12"/>
      <c r="L32" s="12"/>
      <c r="M32" s="107"/>
      <c r="N32" s="115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141"/>
      <c r="AB32" s="96"/>
      <c r="AE32">
        <v>19988694</v>
      </c>
      <c r="AF32" s="1">
        <v>19916451</v>
      </c>
      <c r="AG32" s="1">
        <v>19819697</v>
      </c>
      <c r="AH32" s="1">
        <v>19703494</v>
      </c>
    </row>
    <row r="33" spans="1:28" ht="15" customHeight="1">
      <c r="A33" s="43"/>
      <c r="B33" s="123" t="s">
        <v>15</v>
      </c>
      <c r="C33" s="22"/>
      <c r="D33" s="22"/>
      <c r="E33" s="22"/>
      <c r="F33" s="22"/>
      <c r="G33" s="24"/>
      <c r="H33" s="24"/>
      <c r="I33" s="12"/>
      <c r="J33" s="24"/>
      <c r="K33" s="24"/>
      <c r="L33" s="24"/>
      <c r="M33" s="107"/>
      <c r="N33" s="115"/>
      <c r="O33" s="22"/>
      <c r="AA33" s="23"/>
      <c r="AB33" s="98"/>
    </row>
    <row r="34" spans="1:34" ht="15" customHeight="1">
      <c r="A34" s="19">
        <v>14</v>
      </c>
      <c r="B34" s="123" t="s">
        <v>18</v>
      </c>
      <c r="C34" s="26">
        <v>167</v>
      </c>
      <c r="D34" s="26">
        <v>171</v>
      </c>
      <c r="E34" s="26">
        <v>176</v>
      </c>
      <c r="F34" s="26">
        <v>177</v>
      </c>
      <c r="G34" s="74">
        <v>177</v>
      </c>
      <c r="H34" s="74">
        <v>185</v>
      </c>
      <c r="I34" s="24">
        <v>183</v>
      </c>
      <c r="J34" s="24">
        <v>189</v>
      </c>
      <c r="K34" s="24">
        <v>188</v>
      </c>
      <c r="L34" s="24">
        <v>186</v>
      </c>
      <c r="M34" s="70">
        <v>176</v>
      </c>
      <c r="N34" s="116">
        <v>180</v>
      </c>
      <c r="O34" s="24">
        <v>178.1</v>
      </c>
      <c r="P34" s="22">
        <v>175</v>
      </c>
      <c r="Q34" s="22">
        <v>170</v>
      </c>
      <c r="R34" s="22">
        <v>158</v>
      </c>
      <c r="S34" s="22">
        <v>162</v>
      </c>
      <c r="T34" s="24">
        <f>21469959/129673</f>
        <v>165.5700030075652</v>
      </c>
      <c r="U34" s="24">
        <v>169</v>
      </c>
      <c r="V34" s="126">
        <v>169</v>
      </c>
      <c r="W34" s="126">
        <v>160.30063688159757</v>
      </c>
      <c r="X34" s="126">
        <v>157.56498502285984</v>
      </c>
      <c r="Y34" s="126">
        <v>154.5120675878013</v>
      </c>
      <c r="Z34" s="126">
        <v>148.82669159664496</v>
      </c>
      <c r="AA34" s="127">
        <v>143.56333882226076</v>
      </c>
      <c r="AB34" s="99">
        <v>14</v>
      </c>
      <c r="AD34" s="143">
        <f>+AD11/Y31</f>
        <v>154.45095772659215</v>
      </c>
      <c r="AE34" s="143">
        <f>+AE32/X31</f>
        <v>157.56498502285984</v>
      </c>
      <c r="AF34" s="143">
        <f>+AF32/Y31</f>
        <v>154.5120675878013</v>
      </c>
      <c r="AG34" s="143">
        <f>+AG32/Z31</f>
        <v>148.82669159664496</v>
      </c>
      <c r="AH34" s="143">
        <f>+AH32/AA31</f>
        <v>143.56333882226076</v>
      </c>
    </row>
    <row r="35" spans="1:28" ht="15" customHeight="1">
      <c r="A35" s="43"/>
      <c r="B35" s="123" t="s">
        <v>19</v>
      </c>
      <c r="C35" s="22"/>
      <c r="D35" s="22"/>
      <c r="E35" s="22"/>
      <c r="F35" s="22"/>
      <c r="G35" s="24"/>
      <c r="H35" s="24"/>
      <c r="I35" s="24"/>
      <c r="J35" s="24"/>
      <c r="K35" s="24"/>
      <c r="L35" s="24"/>
      <c r="M35" s="70"/>
      <c r="N35" s="116"/>
      <c r="O35" s="22"/>
      <c r="V35" s="39"/>
      <c r="W35" s="39"/>
      <c r="X35" s="39"/>
      <c r="Y35" s="39"/>
      <c r="Z35" s="39"/>
      <c r="AA35" s="122"/>
      <c r="AB35" s="98"/>
    </row>
    <row r="36" spans="1:34" ht="15" customHeight="1" thickBot="1">
      <c r="A36" s="19">
        <v>15</v>
      </c>
      <c r="B36" s="51" t="s">
        <v>20</v>
      </c>
      <c r="C36" s="52">
        <v>59.9</v>
      </c>
      <c r="D36" s="52">
        <v>58.6</v>
      </c>
      <c r="E36" s="52">
        <v>56.9</v>
      </c>
      <c r="F36" s="71">
        <v>56.7</v>
      </c>
      <c r="G36" s="84">
        <v>56.6</v>
      </c>
      <c r="H36" s="84">
        <v>54</v>
      </c>
      <c r="I36" s="53">
        <v>54.7</v>
      </c>
      <c r="J36" s="53">
        <v>52.9</v>
      </c>
      <c r="K36" s="53">
        <v>53</v>
      </c>
      <c r="L36" s="53">
        <v>53.7</v>
      </c>
      <c r="M36" s="91">
        <v>56.8</v>
      </c>
      <c r="N36" s="118">
        <v>55.6</v>
      </c>
      <c r="O36" s="33">
        <v>56.1</v>
      </c>
      <c r="P36" s="33">
        <v>57.1</v>
      </c>
      <c r="Q36" s="33">
        <v>58.7</v>
      </c>
      <c r="R36" s="53">
        <f>136353*10000/21537563</f>
        <v>63.309391132135055</v>
      </c>
      <c r="S36" s="53">
        <v>61.6</v>
      </c>
      <c r="T36" s="53">
        <f>129673*10000/21469959</f>
        <v>60.39741389352444</v>
      </c>
      <c r="U36" s="30">
        <v>59.1</v>
      </c>
      <c r="V36" s="128">
        <v>59</v>
      </c>
      <c r="W36" s="129">
        <v>62.382783964771605</v>
      </c>
      <c r="X36" s="128">
        <v>63.46587726041531</v>
      </c>
      <c r="Y36" s="128">
        <v>64.71986399584947</v>
      </c>
      <c r="Z36" s="128">
        <v>67.19224819632711</v>
      </c>
      <c r="AA36" s="142">
        <v>69.65566614733407</v>
      </c>
      <c r="AB36" s="99">
        <v>15</v>
      </c>
      <c r="AD36" s="144">
        <f>+Y31*10000/AD11</f>
        <v>64.7454709714518</v>
      </c>
      <c r="AE36" s="144">
        <f>+X31*10000/AE32</f>
        <v>63.46587726041531</v>
      </c>
      <c r="AF36" s="144">
        <f>+Y31*10000/AF32</f>
        <v>64.71986399584947</v>
      </c>
      <c r="AG36" s="144">
        <f>+Z31*10000/AG32</f>
        <v>67.19224819632711</v>
      </c>
      <c r="AH36" s="144">
        <f>+AA31*10000/AH32</f>
        <v>69.65566614733407</v>
      </c>
    </row>
    <row r="37" spans="1:28" ht="15" customHeight="1" thickBot="1">
      <c r="A37" s="57">
        <v>16</v>
      </c>
      <c r="B37" s="58" t="s">
        <v>26</v>
      </c>
      <c r="C37" s="59">
        <v>58100</v>
      </c>
      <c r="D37" s="59">
        <v>62115</v>
      </c>
      <c r="E37" s="59">
        <v>70315</v>
      </c>
      <c r="F37" s="59">
        <v>68164</v>
      </c>
      <c r="G37" s="83">
        <v>68672</v>
      </c>
      <c r="H37" s="105">
        <v>60354</v>
      </c>
      <c r="I37" s="60">
        <v>60970</v>
      </c>
      <c r="J37" s="60">
        <v>57753</v>
      </c>
      <c r="K37" s="60">
        <v>57459</v>
      </c>
      <c r="L37" s="60">
        <v>57708</v>
      </c>
      <c r="M37" s="109">
        <v>60757</v>
      </c>
      <c r="N37" s="119">
        <v>58670</v>
      </c>
      <c r="O37" s="72">
        <v>58904</v>
      </c>
      <c r="P37" s="86">
        <v>59199</v>
      </c>
      <c r="Q37" s="86">
        <v>59124</v>
      </c>
      <c r="R37" s="86">
        <v>62292</v>
      </c>
      <c r="S37" s="86">
        <v>66339</v>
      </c>
      <c r="T37" s="86">
        <v>64801</v>
      </c>
      <c r="U37" s="86">
        <v>62838</v>
      </c>
      <c r="V37" s="86">
        <v>60130</v>
      </c>
      <c r="W37" s="86">
        <v>59440</v>
      </c>
      <c r="X37" s="86">
        <v>59626</v>
      </c>
      <c r="Y37" s="86">
        <v>60720</v>
      </c>
      <c r="Z37" s="86">
        <v>62857</v>
      </c>
      <c r="AA37" s="92">
        <v>66256</v>
      </c>
      <c r="AB37" s="102">
        <v>16</v>
      </c>
    </row>
    <row r="38" spans="1:28" ht="15" customHeight="1">
      <c r="A38" s="22" t="s">
        <v>21</v>
      </c>
      <c r="B38" s="62"/>
      <c r="C38" s="49"/>
      <c r="D38" s="49"/>
      <c r="E38" s="49"/>
      <c r="F38" s="49"/>
      <c r="I38" s="49"/>
      <c r="J38" s="49"/>
      <c r="K38" s="49"/>
      <c r="L38" s="50"/>
      <c r="M38" s="50"/>
      <c r="N38" s="12"/>
      <c r="O38" s="12"/>
      <c r="AB38" s="12"/>
    </row>
    <row r="39" spans="2:28" ht="15" customHeight="1">
      <c r="B39" s="4"/>
      <c r="I39" s="22"/>
      <c r="J39" s="22"/>
      <c r="AB39" s="22"/>
    </row>
    <row r="40" spans="1:28" ht="15" customHeight="1">
      <c r="A40" s="63" t="s">
        <v>28</v>
      </c>
      <c r="AB40" s="22"/>
    </row>
    <row r="41" spans="1:28" ht="15" customHeight="1">
      <c r="A41" s="1" t="s">
        <v>29</v>
      </c>
      <c r="AB41" s="22"/>
    </row>
    <row r="42" spans="1:28" ht="15" customHeight="1">
      <c r="A42" s="1" t="s">
        <v>27</v>
      </c>
      <c r="AB42" s="22"/>
    </row>
    <row r="43" spans="1:28" ht="15" customHeight="1">
      <c r="A43" s="1" t="s">
        <v>30</v>
      </c>
      <c r="AB43" s="22"/>
    </row>
    <row r="44" spans="1:28" ht="15" customHeight="1">
      <c r="A44" s="64" t="s">
        <v>31</v>
      </c>
      <c r="AB44" s="22"/>
    </row>
    <row r="45" ht="15" customHeight="1">
      <c r="A45" s="1" t="s">
        <v>32</v>
      </c>
    </row>
    <row r="47" spans="1:28" s="64" customFormat="1" ht="1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69"/>
      <c r="N47" s="69"/>
      <c r="O47" s="6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69"/>
    </row>
    <row r="48" spans="1:10" ht="12.7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ht="15" customHeight="1">
      <c r="A49" s="111"/>
    </row>
    <row r="50" ht="15" customHeight="1"/>
    <row r="51" ht="15" customHeight="1"/>
    <row r="52" ht="15" customHeight="1"/>
    <row r="53" ht="15" customHeight="1"/>
    <row r="54" ht="15" customHeight="1"/>
  </sheetData>
  <sheetProtection/>
  <mergeCells count="6">
    <mergeCell ref="A47:L47"/>
    <mergeCell ref="A5:K5"/>
    <mergeCell ref="B8:B9"/>
    <mergeCell ref="N4:AB4"/>
    <mergeCell ref="A1:M1"/>
    <mergeCell ref="A4:M4"/>
  </mergeCells>
  <printOptions/>
  <pageMargins left="1.05" right="0.3" top="1" bottom="1" header="0.5" footer="0.5"/>
  <pageSetup firstPageNumber="259" useFirstPageNumber="1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user</cp:lastModifiedBy>
  <cp:lastPrinted>2015-09-23T08:05:20Z</cp:lastPrinted>
  <dcterms:created xsi:type="dcterms:W3CDTF">2003-11-26T11:36:23Z</dcterms:created>
  <dcterms:modified xsi:type="dcterms:W3CDTF">2017-09-18T09:45:23Z</dcterms:modified>
  <cp:category/>
  <cp:version/>
  <cp:contentType/>
  <cp:contentStatus/>
</cp:coreProperties>
</file>