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8800" windowHeight="12330"/>
  </bookViews>
  <sheets>
    <sheet name="Pogr si retinere, CNAS" sheetId="1" r:id="rId1"/>
  </sheets>
  <externalReferences>
    <externalReference r:id="rId2"/>
  </externalReferences>
  <definedNames>
    <definedName name="_xlnm.Database">#REF!</definedName>
    <definedName name="_xlnm.Print_Area" localSheetId="0">'Pogr si retinere, CNAS'!$A$1:$I$296</definedName>
    <definedName name="_xlnm.Print_Titles" localSheetId="0">'Pogr si retinere, CNAS'!$96:$106</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96" i="1" l="1"/>
  <c r="H296" i="1"/>
  <c r="H295" i="1" s="1"/>
  <c r="I294" i="1"/>
  <c r="H294" i="1"/>
  <c r="H293" i="1"/>
  <c r="I292" i="1"/>
  <c r="H292" i="1"/>
  <c r="H291" i="1" s="1"/>
  <c r="H290" i="1" s="1"/>
  <c r="I286" i="1"/>
  <c r="H286" i="1"/>
  <c r="I285" i="1"/>
  <c r="I284" i="1" s="1"/>
  <c r="H285" i="1"/>
  <c r="H284" i="1" s="1"/>
  <c r="I278" i="1"/>
  <c r="H278" i="1"/>
  <c r="I277" i="1"/>
  <c r="H277" i="1"/>
  <c r="I276" i="1"/>
  <c r="H276" i="1"/>
  <c r="H275" i="1" s="1"/>
  <c r="I274" i="1"/>
  <c r="H274" i="1"/>
  <c r="I273" i="1"/>
  <c r="H273" i="1"/>
  <c r="H271" i="1" s="1"/>
  <c r="I272" i="1"/>
  <c r="H272" i="1"/>
  <c r="I269" i="1"/>
  <c r="H269" i="1"/>
  <c r="H267" i="1" s="1"/>
  <c r="I268" i="1"/>
  <c r="H268" i="1"/>
  <c r="I266" i="1"/>
  <c r="H266" i="1"/>
  <c r="I265" i="1"/>
  <c r="H265" i="1"/>
  <c r="I264" i="1"/>
  <c r="H264" i="1"/>
  <c r="I263" i="1"/>
  <c r="H263" i="1"/>
  <c r="I262" i="1"/>
  <c r="H262" i="1"/>
  <c r="I261" i="1"/>
  <c r="H261" i="1"/>
  <c r="I260" i="1"/>
  <c r="H260" i="1"/>
  <c r="I259" i="1"/>
  <c r="H259" i="1"/>
  <c r="I258" i="1"/>
  <c r="H258" i="1"/>
  <c r="I254" i="1"/>
  <c r="H254" i="1"/>
  <c r="I253" i="1"/>
  <c r="H253" i="1"/>
  <c r="I252" i="1"/>
  <c r="H252" i="1"/>
  <c r="I251" i="1"/>
  <c r="I250" i="1" s="1"/>
  <c r="H251" i="1"/>
  <c r="I249" i="1"/>
  <c r="H249" i="1"/>
  <c r="I248" i="1"/>
  <c r="H248" i="1"/>
  <c r="I247" i="1"/>
  <c r="H247" i="1"/>
  <c r="I246" i="1"/>
  <c r="H246" i="1"/>
  <c r="I245" i="1"/>
  <c r="H245" i="1"/>
  <c r="H243" i="1" s="1"/>
  <c r="I244" i="1"/>
  <c r="H244" i="1"/>
  <c r="I241" i="1"/>
  <c r="H241" i="1"/>
  <c r="I240" i="1"/>
  <c r="H240" i="1"/>
  <c r="I239" i="1"/>
  <c r="H239" i="1"/>
  <c r="I238" i="1"/>
  <c r="H238" i="1"/>
  <c r="I236" i="1"/>
  <c r="H236" i="1"/>
  <c r="I235" i="1"/>
  <c r="H235" i="1"/>
  <c r="I234" i="1"/>
  <c r="H234" i="1"/>
  <c r="I233" i="1"/>
  <c r="H233" i="1"/>
  <c r="I232" i="1"/>
  <c r="H232" i="1"/>
  <c r="I231" i="1"/>
  <c r="H231" i="1"/>
  <c r="I230" i="1"/>
  <c r="I229" i="1"/>
  <c r="H229" i="1"/>
  <c r="I228" i="1"/>
  <c r="H228" i="1"/>
  <c r="I226" i="1"/>
  <c r="H226" i="1"/>
  <c r="I225" i="1"/>
  <c r="H225" i="1"/>
  <c r="H223" i="1" s="1"/>
  <c r="I224" i="1"/>
  <c r="H224" i="1"/>
  <c r="I222" i="1"/>
  <c r="H222" i="1"/>
  <c r="I221" i="1"/>
  <c r="H221" i="1"/>
  <c r="I220" i="1"/>
  <c r="H220" i="1"/>
  <c r="I219" i="1"/>
  <c r="H219" i="1"/>
  <c r="I216" i="1"/>
  <c r="H216" i="1"/>
  <c r="I215" i="1"/>
  <c r="H215" i="1"/>
  <c r="I214" i="1"/>
  <c r="H214" i="1"/>
  <c r="I213" i="1"/>
  <c r="H213" i="1"/>
  <c r="I212" i="1"/>
  <c r="H212" i="1"/>
  <c r="H211" i="1" s="1"/>
  <c r="I210" i="1"/>
  <c r="H210" i="1"/>
  <c r="I209" i="1"/>
  <c r="H209" i="1"/>
  <c r="I208" i="1"/>
  <c r="H208" i="1"/>
  <c r="H207" i="1" s="1"/>
  <c r="H205" i="1" s="1"/>
  <c r="I206" i="1"/>
  <c r="H206" i="1"/>
  <c r="I204" i="1"/>
  <c r="H204" i="1"/>
  <c r="I203" i="1"/>
  <c r="H203" i="1"/>
  <c r="I202" i="1"/>
  <c r="H202" i="1"/>
  <c r="H201" i="1" s="1"/>
  <c r="I198" i="1"/>
  <c r="H198" i="1"/>
  <c r="I197" i="1"/>
  <c r="H197" i="1"/>
  <c r="I196" i="1"/>
  <c r="H196" i="1"/>
  <c r="I195" i="1"/>
  <c r="H195" i="1"/>
  <c r="I194" i="1"/>
  <c r="H194" i="1"/>
  <c r="I193" i="1"/>
  <c r="H193" i="1"/>
  <c r="I192" i="1"/>
  <c r="I191" i="1" s="1"/>
  <c r="H192" i="1"/>
  <c r="H191" i="1"/>
  <c r="H190" i="1" s="1"/>
  <c r="I188" i="1"/>
  <c r="H188" i="1"/>
  <c r="I187" i="1"/>
  <c r="H187" i="1"/>
  <c r="H186" i="1" s="1"/>
  <c r="H126" i="1" s="1"/>
  <c r="H115" i="1" s="1"/>
  <c r="I185" i="1"/>
  <c r="H185" i="1"/>
  <c r="H184" i="1" s="1"/>
  <c r="H183" i="1" s="1"/>
  <c r="H122" i="1" s="1"/>
  <c r="H111" i="1" s="1"/>
  <c r="I182" i="1"/>
  <c r="H182" i="1"/>
  <c r="I181" i="1"/>
  <c r="H181" i="1"/>
  <c r="H180" i="1" s="1"/>
  <c r="I179" i="1"/>
  <c r="H179" i="1"/>
  <c r="I178" i="1"/>
  <c r="H178" i="1"/>
  <c r="I177" i="1"/>
  <c r="H177" i="1"/>
  <c r="I176" i="1"/>
  <c r="H176" i="1"/>
  <c r="I175" i="1"/>
  <c r="H175" i="1"/>
  <c r="I174" i="1"/>
  <c r="H174" i="1"/>
  <c r="I173" i="1"/>
  <c r="H173" i="1"/>
  <c r="I171" i="1"/>
  <c r="H171" i="1"/>
  <c r="I169" i="1"/>
  <c r="H169" i="1"/>
  <c r="I168" i="1"/>
  <c r="H168" i="1"/>
  <c r="I167" i="1"/>
  <c r="H167" i="1"/>
  <c r="I166" i="1"/>
  <c r="H166" i="1"/>
  <c r="H165" i="1"/>
  <c r="I164" i="1"/>
  <c r="H164" i="1"/>
  <c r="I162" i="1"/>
  <c r="H162" i="1"/>
  <c r="I161" i="1"/>
  <c r="H161" i="1"/>
  <c r="I160" i="1"/>
  <c r="H160" i="1"/>
  <c r="I159" i="1"/>
  <c r="H159" i="1"/>
  <c r="I158" i="1"/>
  <c r="H158" i="1"/>
  <c r="I157" i="1"/>
  <c r="H157" i="1"/>
  <c r="I156" i="1"/>
  <c r="H156" i="1"/>
  <c r="I153" i="1"/>
  <c r="H153" i="1"/>
  <c r="I152" i="1"/>
  <c r="H152" i="1"/>
  <c r="I151" i="1"/>
  <c r="H151" i="1"/>
  <c r="I150" i="1"/>
  <c r="H150" i="1"/>
  <c r="I149" i="1"/>
  <c r="H149" i="1"/>
  <c r="I148" i="1"/>
  <c r="H148" i="1"/>
  <c r="I147" i="1"/>
  <c r="H147" i="1"/>
  <c r="I145" i="1"/>
  <c r="I144" i="1" s="1"/>
  <c r="H145" i="1"/>
  <c r="H144" i="1" s="1"/>
  <c r="I143" i="1"/>
  <c r="H143" i="1"/>
  <c r="I142" i="1"/>
  <c r="H142" i="1"/>
  <c r="I141" i="1"/>
  <c r="H141" i="1"/>
  <c r="I140" i="1"/>
  <c r="H140" i="1"/>
  <c r="I139" i="1"/>
  <c r="H139" i="1"/>
  <c r="I138" i="1"/>
  <c r="H138" i="1"/>
  <c r="I137" i="1"/>
  <c r="H137" i="1"/>
  <c r="I136" i="1"/>
  <c r="H136" i="1"/>
  <c r="I135" i="1"/>
  <c r="I134" i="1" s="1"/>
  <c r="H135" i="1"/>
  <c r="H134" i="1" s="1"/>
  <c r="I105" i="1"/>
  <c r="H105" i="1"/>
  <c r="H102" i="1"/>
  <c r="I95" i="1"/>
  <c r="I297" i="1" s="1"/>
  <c r="H94" i="1"/>
  <c r="H93" i="1" s="1"/>
  <c r="H92" i="1" s="1"/>
  <c r="H90" i="1"/>
  <c r="H89" i="1" s="1"/>
  <c r="H87" i="1"/>
  <c r="H86" i="1" s="1"/>
  <c r="H85" i="1"/>
  <c r="H84" i="1"/>
  <c r="H83" i="1"/>
  <c r="H82" i="1"/>
  <c r="H81" i="1"/>
  <c r="H79" i="1"/>
  <c r="H78" i="1"/>
  <c r="H77" i="1"/>
  <c r="H76" i="1"/>
  <c r="H75" i="1"/>
  <c r="H74" i="1"/>
  <c r="H73" i="1"/>
  <c r="H72" i="1"/>
  <c r="H71" i="1"/>
  <c r="H70" i="1"/>
  <c r="H69" i="1"/>
  <c r="H65" i="1"/>
  <c r="H64" i="1" s="1"/>
  <c r="H63" i="1"/>
  <c r="H61" i="1" s="1"/>
  <c r="H60" i="1" s="1"/>
  <c r="H62" i="1"/>
  <c r="H59" i="1"/>
  <c r="H58" i="1" s="1"/>
  <c r="H57" i="1"/>
  <c r="H56" i="1" s="1"/>
  <c r="H53" i="1"/>
  <c r="H52" i="1"/>
  <c r="H51" i="1"/>
  <c r="H50" i="1"/>
  <c r="H49" i="1"/>
  <c r="H48" i="1"/>
  <c r="H47" i="1"/>
  <c r="H46" i="1"/>
  <c r="H45" i="1"/>
  <c r="H44" i="1"/>
  <c r="H43" i="1"/>
  <c r="H42" i="1"/>
  <c r="H41" i="1"/>
  <c r="H40" i="1"/>
  <c r="H39" i="1"/>
  <c r="H38" i="1"/>
  <c r="H37" i="1"/>
  <c r="H36" i="1"/>
  <c r="H35" i="1"/>
  <c r="H34" i="1"/>
  <c r="H33" i="1"/>
  <c r="H32" i="1"/>
  <c r="H29" i="1"/>
  <c r="H28" i="1"/>
  <c r="H27" i="1"/>
  <c r="H25" i="1"/>
  <c r="H24" i="1"/>
  <c r="H23" i="1"/>
  <c r="H22" i="1"/>
  <c r="H21" i="1"/>
  <c r="H17" i="1"/>
  <c r="H16" i="1"/>
  <c r="H15" i="1"/>
  <c r="H14" i="1"/>
  <c r="H13" i="1"/>
  <c r="H9" i="1"/>
  <c r="H7" i="1"/>
  <c r="A5" i="1"/>
  <c r="A98" i="1" s="1"/>
  <c r="H189" i="1" l="1"/>
  <c r="H128" i="1"/>
  <c r="I218" i="1"/>
  <c r="H283" i="1"/>
  <c r="H282" i="1" s="1"/>
  <c r="H281" i="1" s="1"/>
  <c r="H280" i="1" s="1"/>
  <c r="H279" i="1" s="1"/>
  <c r="H124" i="1" s="1"/>
  <c r="H113" i="1" s="1"/>
  <c r="H31" i="1"/>
  <c r="H30" i="1" s="1"/>
  <c r="H26" i="1"/>
  <c r="I165" i="1"/>
  <c r="H270" i="1"/>
  <c r="H125" i="1" s="1"/>
  <c r="H20" i="1"/>
  <c r="H19" i="1" s="1"/>
  <c r="H80" i="1"/>
  <c r="H289" i="1"/>
  <c r="H288" i="1" s="1"/>
  <c r="H287" i="1" s="1"/>
  <c r="H68" i="1"/>
  <c r="H55" i="1"/>
  <c r="H91" i="1"/>
  <c r="H88" i="1" s="1"/>
  <c r="H67" i="1"/>
  <c r="H218" i="1"/>
  <c r="H250" i="1"/>
  <c r="H242" i="1" s="1"/>
  <c r="H146" i="1"/>
  <c r="H170" i="1"/>
  <c r="H172" i="1"/>
  <c r="I207" i="1"/>
  <c r="I211" i="1"/>
  <c r="H230" i="1"/>
  <c r="H237" i="1"/>
  <c r="H257" i="1"/>
  <c r="I146" i="1"/>
  <c r="I170" i="1"/>
  <c r="I172" i="1"/>
  <c r="I180" i="1"/>
  <c r="I184" i="1"/>
  <c r="I186" i="1"/>
  <c r="I126" i="1" s="1"/>
  <c r="I190" i="1"/>
  <c r="H200" i="1"/>
  <c r="H227" i="1"/>
  <c r="I223" i="1"/>
  <c r="I227" i="1"/>
  <c r="I237" i="1"/>
  <c r="I243" i="1"/>
  <c r="I257" i="1"/>
  <c r="I267" i="1"/>
  <c r="I271" i="1"/>
  <c r="I275" i="1"/>
  <c r="I283" i="1"/>
  <c r="I289" i="1"/>
  <c r="I291" i="1"/>
  <c r="I293" i="1"/>
  <c r="I295" i="1"/>
  <c r="H127" i="1" l="1"/>
  <c r="H116" i="1" s="1"/>
  <c r="H117" i="1"/>
  <c r="H114" i="1"/>
  <c r="I290" i="1"/>
  <c r="I270" i="1"/>
  <c r="H256" i="1"/>
  <c r="H66" i="1"/>
  <c r="H18" i="1"/>
  <c r="I288" i="1"/>
  <c r="I128" i="1"/>
  <c r="I189" i="1"/>
  <c r="H217" i="1"/>
  <c r="H199" i="1" s="1"/>
  <c r="I282" i="1"/>
  <c r="I256" i="1"/>
  <c r="I115" i="1"/>
  <c r="I205" i="1"/>
  <c r="H133" i="1"/>
  <c r="H54" i="1"/>
  <c r="I242" i="1"/>
  <c r="I217" i="1"/>
  <c r="I183" i="1"/>
  <c r="I133" i="1"/>
  <c r="I201" i="1"/>
  <c r="I200" i="1" l="1"/>
  <c r="I199" i="1" s="1"/>
  <c r="H120" i="1"/>
  <c r="I127" i="1"/>
  <c r="I117" i="1"/>
  <c r="I120" i="1"/>
  <c r="H163" i="1"/>
  <c r="I255" i="1"/>
  <c r="H12" i="1"/>
  <c r="H255" i="1"/>
  <c r="I287" i="1"/>
  <c r="I122" i="1"/>
  <c r="I281" i="1"/>
  <c r="I125" i="1"/>
  <c r="I111" i="1" l="1"/>
  <c r="H123" i="1"/>
  <c r="I109" i="1"/>
  <c r="H155" i="1"/>
  <c r="I116" i="1"/>
  <c r="I280" i="1"/>
  <c r="H11" i="1"/>
  <c r="H109" i="1"/>
  <c r="I163" i="1"/>
  <c r="I114" i="1"/>
  <c r="I123" i="1"/>
  <c r="I112" i="1" l="1"/>
  <c r="I155" i="1"/>
  <c r="H112" i="1"/>
  <c r="I279" i="1"/>
  <c r="H154" i="1"/>
  <c r="I154" i="1" l="1"/>
  <c r="H121" i="1"/>
  <c r="H130" i="1"/>
  <c r="H132" i="1"/>
  <c r="I124" i="1"/>
  <c r="I113" i="1" l="1"/>
  <c r="H110" i="1"/>
  <c r="H119" i="1"/>
  <c r="H131" i="1"/>
  <c r="I121" i="1"/>
  <c r="I132" i="1"/>
  <c r="I130" i="1"/>
  <c r="H129" i="1"/>
  <c r="I129" i="1" l="1"/>
  <c r="H108" i="1"/>
  <c r="I131" i="1"/>
  <c r="I110" i="1"/>
  <c r="I119" i="1"/>
  <c r="I118" i="1" s="1"/>
  <c r="H118" i="1"/>
  <c r="H107" i="1" l="1"/>
  <c r="I108" i="1"/>
  <c r="I107" i="1" l="1"/>
</calcChain>
</file>

<file path=xl/sharedStrings.xml><?xml version="1.0" encoding="utf-8"?>
<sst xmlns="http://schemas.openxmlformats.org/spreadsheetml/2006/main" count="497" uniqueCount="302">
  <si>
    <t>CASA NATIONALA DE ASIGURARI DE SANATATE</t>
  </si>
  <si>
    <t xml:space="preserve">mii lei </t>
  </si>
  <si>
    <t>Capi-tol</t>
  </si>
  <si>
    <t>Sub capi-tol</t>
  </si>
  <si>
    <t>Pa-ra-graf</t>
  </si>
  <si>
    <t>Gru-pa /Titlu</t>
  </si>
  <si>
    <t>Ar-ti-col</t>
  </si>
  <si>
    <t>Ali-ne-at</t>
  </si>
  <si>
    <t>Denumire indicator</t>
  </si>
  <si>
    <t>A</t>
  </si>
  <si>
    <t xml:space="preserve">B        </t>
  </si>
  <si>
    <t>C</t>
  </si>
  <si>
    <t>0001</t>
  </si>
  <si>
    <t>05</t>
  </si>
  <si>
    <t>VENITURI -TOTAL</t>
  </si>
  <si>
    <t>0002</t>
  </si>
  <si>
    <t xml:space="preserve">I. VENITURI CURENTE          </t>
  </si>
  <si>
    <t>Alte impozite si taxe generale pe bunuri si servicii</t>
  </si>
  <si>
    <t>09</t>
  </si>
  <si>
    <t>Venituri din contributia datorata pentru medicamente finantate din Fondul national unic de asigurari sociale de sanatate si din bugetul Ministerului Sanatatii</t>
  </si>
  <si>
    <t>10</t>
  </si>
  <si>
    <t>Venituri din contributia datorata pentru medicamente finantate din Fondul national unic de asigurari sociale de sanatate pana la data de 30 septembrie 2011</t>
  </si>
  <si>
    <t>14</t>
  </si>
  <si>
    <t>Venituri din contributia datorata pentru contractele cost-volum/cost volum-rezultat</t>
  </si>
  <si>
    <t>15</t>
  </si>
  <si>
    <t>Venituri din contributia datorata pentru volume de medicamente consumate care depasesc volumele stabilite prin contracte</t>
  </si>
  <si>
    <t>2000</t>
  </si>
  <si>
    <t xml:space="preserve">B. CONTRIBUTII DE ASIGURARI            </t>
  </si>
  <si>
    <t>2005</t>
  </si>
  <si>
    <t xml:space="preserve">   CONTRIBUTIILE ANGAJATORILOR  </t>
  </si>
  <si>
    <t>03</t>
  </si>
  <si>
    <t>Contributii de asigurari sociale de sanatate datorate de angajatori</t>
  </si>
  <si>
    <t>01</t>
  </si>
  <si>
    <t>Contributii de la persoane juridice sau fizice, care angajeaza personal salariat</t>
  </si>
  <si>
    <t>02</t>
  </si>
  <si>
    <t>Contributii pentru asigurari sociale de sanatate datorate de persoanele aflate in somaj</t>
  </si>
  <si>
    <t>Venituri incasate in urma valorificarii creantelor de la AVAS</t>
  </si>
  <si>
    <t>04</t>
  </si>
  <si>
    <t>Contributii pentru concedii si indemnizatii de la persoane juridice sau fizice</t>
  </si>
  <si>
    <t>06</t>
  </si>
  <si>
    <t xml:space="preserve">Contributia suportata de angajator pentru concedii si indemnizatii datoarata de persoanele aflate in incapacitate temporara de munca din cauza de accident de munca sau boala profesionala </t>
  </si>
  <si>
    <t>07</t>
  </si>
  <si>
    <t>Contributii pentru concedii si indemnizatii</t>
  </si>
  <si>
    <t>Contributii pentru concedii si indemnizatii datorate de persoanele aflate in somaj</t>
  </si>
  <si>
    <t>12</t>
  </si>
  <si>
    <t>Venituri din contributia asiguratorie pentru munca pentru concedii si indemnizatii</t>
  </si>
  <si>
    <t>2105</t>
  </si>
  <si>
    <t>CONTRIBUTIILE ASIGURATILOR</t>
  </si>
  <si>
    <t>Contributii de asigurari sociale de sanatate datorate de asigurati</t>
  </si>
  <si>
    <t>Contributia datorata de persoanele asigurate care au calitatea de angajat</t>
  </si>
  <si>
    <t>Contributia datorata de alte persoane asigurate</t>
  </si>
  <si>
    <t>Contributii pentru concedii si indemnizatii datorate de asigurati</t>
  </si>
  <si>
    <t>Contributia datorata de pensionari</t>
  </si>
  <si>
    <t>Contributii de asigurari sociale de sanatate restituite</t>
  </si>
  <si>
    <t>Contributii facultative ale asiguratilor</t>
  </si>
  <si>
    <t>Contributii de asigurari sociale de sanatate de la persoane care realizeaza venituri de natura profesionala cu caracter ocazional</t>
  </si>
  <si>
    <t>16</t>
  </si>
  <si>
    <t>Contributia individuala de asigurari sociale de sanatate datorata de persoanele care realizeaza venituri din drepturi de proprietate intelectuala</t>
  </si>
  <si>
    <t>17</t>
  </si>
  <si>
    <t>Contributia individuala de asigurari sociale de sanatate datorata de persoanele care realizeaza venituri din activitati desfasurate in baza contractelor/conventiilor civile incheiate potrivit Codului civil, precum si a contractelor pe agent</t>
  </si>
  <si>
    <t>18</t>
  </si>
  <si>
    <t>Contributia individuala de asigurari sociale de sanatate datorata de persoanele care realizeaza venituri din activitatea de expertiza contabila si tehnica, judiciara si extrajudiciara</t>
  </si>
  <si>
    <t>19</t>
  </si>
  <si>
    <t>Contributia individuala de asigurari sociale de sanatate datorata de persoanele care realizeaza venitul obtinut dintr-o asociere cu o microintreprindere care nu genereza o persoana juridica</t>
  </si>
  <si>
    <t>20</t>
  </si>
  <si>
    <t>Contributia individuala de asigurari sociale de sanatate datorata de persoanele care realizeaza venituri , in regim de retinere la sursa a impozitului pe venit, din asocierile fara personalitate juridica</t>
  </si>
  <si>
    <t>21</t>
  </si>
  <si>
    <t>Contributia individuala de asigurari sociale de sanatate datorata de persoanele care realizeaza venituri , in regim de retinere la sursa a impozitului pe venit, din activitati agricole</t>
  </si>
  <si>
    <t>22</t>
  </si>
  <si>
    <t>Contributia individuala de asigurari sociale de sanatate datorata de persoanele care realizeaza venituri din arendarea bunurilor agricole</t>
  </si>
  <si>
    <t>23</t>
  </si>
  <si>
    <t>Contributia individuala datorate de persoanlele care realizeaza venituri din cedarea folosintei bunurilor</t>
  </si>
  <si>
    <t>24</t>
  </si>
  <si>
    <t>Regularizari</t>
  </si>
  <si>
    <t>25</t>
  </si>
  <si>
    <t>26</t>
  </si>
  <si>
    <t>Contributia individuala de asigurari sociale de sanatate datorata de persoanele care realizeaza venituri obtinute dintr-o asociere cu o persoana juridica</t>
  </si>
  <si>
    <t>27</t>
  </si>
  <si>
    <t>Diferente aferente contributiei de asigurari sociale de sanatate</t>
  </si>
  <si>
    <t>29</t>
  </si>
  <si>
    <t>Contributia de asigurari sociale de sanatate datorata de persoane fizice care realizeaza venituri in baza contractelor de activ.sportiva</t>
  </si>
  <si>
    <t>49</t>
  </si>
  <si>
    <t>Contributia de asigurari sociale de sanatate aferente declaratiei unice</t>
  </si>
  <si>
    <t>50</t>
  </si>
  <si>
    <t>Alte contributii pentru asigurari sociale datorate de asigurati</t>
  </si>
  <si>
    <t>2900</t>
  </si>
  <si>
    <t xml:space="preserve">C.VENITURI NEFISCALE         </t>
  </si>
  <si>
    <t>3000</t>
  </si>
  <si>
    <t xml:space="preserve">C1.VENITURI DIN PROPRIETATE       </t>
  </si>
  <si>
    <t>VENITURI DIN PROPRIETATE</t>
  </si>
  <si>
    <t>Alte venituri din proprietate</t>
  </si>
  <si>
    <t>3105</t>
  </si>
  <si>
    <t>VENITURI DIN DOBANZI</t>
  </si>
  <si>
    <t>Alte venituri din dobanzi</t>
  </si>
  <si>
    <t>3600</t>
  </si>
  <si>
    <t>C2. VANZARI DE BUNURI SI SERVICII</t>
  </si>
  <si>
    <t>3605</t>
  </si>
  <si>
    <t>Diverse venituri</t>
  </si>
  <si>
    <t>Venituri din compensarea creantelor din despagubiri</t>
  </si>
  <si>
    <t>Alte venituri</t>
  </si>
  <si>
    <t>TRANSFERURI VOLUNTARE, ALTELE DECAT SUBVENTIILE</t>
  </si>
  <si>
    <t>Donatii si sponsorizari</t>
  </si>
  <si>
    <t>4100</t>
  </si>
  <si>
    <t>IV. SUBVENTII</t>
  </si>
  <si>
    <t>4200</t>
  </si>
  <si>
    <t>SUBVENTII DE LA ALTE NIVELE ALE ADMINISTRATIEI PUBLICE</t>
  </si>
  <si>
    <t>4205</t>
  </si>
  <si>
    <t>SUBVENTII DE LA BUGETUL DE STAT</t>
  </si>
  <si>
    <t>Contributii de asigurari de sanatate pentru persoane care executa o pedeapsa  privativa de libertate sau arest preventiv</t>
  </si>
  <si>
    <t>Subventii primite de bugetul fondului national unic de asigurari sociale de sanatate pentru echilibrare</t>
  </si>
  <si>
    <t xml:space="preserve"> Contributii de asigurari de sanatate pentru persoanele aflate in concediu pentru cresterea copilului</t>
  </si>
  <si>
    <t>Contributii de asigurari de sanatate pentru pensionari</t>
  </si>
  <si>
    <t>Contributii de asigurari de sanatate pentru persoanele beneficiare de ajutor social</t>
  </si>
  <si>
    <t>48</t>
  </si>
  <si>
    <t>Contributii de asigurari de sanatate pentru cetatenii straini aflati in centrele de cazare</t>
  </si>
  <si>
    <t>Contributii de asigurari de sanatate pentru personalul monahal  al cultelor recunoscute</t>
  </si>
  <si>
    <t>Contributii de asigurari de sanatate pentru persoanele care se afla in executarea masurilor prevazute la art. 105, 113, 114 din Codul penal, precum si pentru persoanele care se afla in perioada de amanare sau intrerupere a executarii pedepsei privative de libertate</t>
  </si>
  <si>
    <t>53</t>
  </si>
  <si>
    <t xml:space="preserve">Sume alocate din bugetul de stat, altele decat cele de echilibrare, prin bugetul Ministerului Sanatatii </t>
  </si>
  <si>
    <t>72</t>
  </si>
  <si>
    <t>Contributii individuale de asigurari de sanatate aferente indemnizatiei lunare acordate pe perioada concediului de acomodare in vederea adoptiei</t>
  </si>
  <si>
    <t>74</t>
  </si>
  <si>
    <t>Sume alocate bugetului Fondului national unic de asigurari sociale de sanatate, pentru acoperirea deficitului rezultat din aplicarea prvederilor legale referitoare la concediile si indemnizatiile de asigurari sociale de sanatate</t>
  </si>
  <si>
    <t>4305</t>
  </si>
  <si>
    <t>SUBVENTII DE LA ALTE ADMINISTRATII</t>
  </si>
  <si>
    <t xml:space="preserve"> Contributii de asigurari de sanatate pentru persoane care executa o pedeapsa  privativa de libertate sau arest preventiv</t>
  </si>
  <si>
    <t>Contributii de asigurari de sanatate pentru persoane care se afla in concediu medical din cauza de accidente de munca si boli profesionale</t>
  </si>
  <si>
    <t xml:space="preserve">Sume alocate din veniturile proprii ale Ministerului Sanatatii </t>
  </si>
  <si>
    <t>Contributii din sumele alocate sistemului de asigurari pentru accidente de munca si boli profesionale, pentru concedii si indemnizatii datorate persoanelor aflate in incapacitate temporara de munca din cauza accidentelor de munca sau bolilor profesionale</t>
  </si>
  <si>
    <t>SUME PRIMITE DE LA UE/ALTI DONATORI IN CONTUL PLATILOR EFECTUATE SI PREFINANTARI AFERENTE CADRULUI FINANCIAR 2014-2020</t>
  </si>
  <si>
    <t>Fondul Social European (FSE)</t>
  </si>
  <si>
    <t>08</t>
  </si>
  <si>
    <t>FONDURI EXTERNE NERAMBURSABILE
TOTAL VENITURI</t>
  </si>
  <si>
    <t>Alte programe comunitare finantate in perioada 2014-2020 (APC)</t>
  </si>
  <si>
    <t xml:space="preserve">III.  OPERATIUNI FINANCIARE </t>
  </si>
  <si>
    <t>Incasari din rambursarea imprumuturilor acordate</t>
  </si>
  <si>
    <t>Sume utilizate din excedentul anului precedent pentru efectuarea de cheltuieli</t>
  </si>
  <si>
    <t>Sume utilizate de alte instituţii din excedentul anului precedent</t>
  </si>
  <si>
    <t>D</t>
  </si>
  <si>
    <t>TOTAL GENERAL</t>
  </si>
  <si>
    <t>CHELTUIELI CURENTE</t>
  </si>
  <si>
    <t xml:space="preserve">TITLUL I CHELTUIELI DE PERSONAL </t>
  </si>
  <si>
    <t>TITLUL II BUNURI SI SERVICII</t>
  </si>
  <si>
    <t>30</t>
  </si>
  <si>
    <t>TITLUL III DOBANZI</t>
  </si>
  <si>
    <t>51</t>
  </si>
  <si>
    <t>TITLUL VI TRANSFERURI INTRE UNITATI ALE ADMINISTRATIEI PUBLICE</t>
  </si>
  <si>
    <t>57</t>
  </si>
  <si>
    <t>TITLUL IX ASISTENTA SOCIALA</t>
  </si>
  <si>
    <t>58</t>
  </si>
  <si>
    <t>TITLUL X PROIECTE CU FINANTARE DIN FONDURI EXTERNE NERAMBURSABILE AFERENTE CADRULUI FINANCIAR 2014-2020</t>
  </si>
  <si>
    <t>59</t>
  </si>
  <si>
    <t xml:space="preserve">TITLUL XI ALTE CHELTUIELI </t>
  </si>
  <si>
    <t>70</t>
  </si>
  <si>
    <t>CHELTUIELI DE CAPITAL</t>
  </si>
  <si>
    <t>71</t>
  </si>
  <si>
    <t>TITLUL XIII ACTIVE NEFINANCIARE</t>
  </si>
  <si>
    <t>5005</t>
  </si>
  <si>
    <t xml:space="preserve">CHELTUIELI- TOTAL      </t>
  </si>
  <si>
    <t>TITLUL I CHELTUIELI DE PERSONAL</t>
  </si>
  <si>
    <t>6600</t>
  </si>
  <si>
    <t>Partea a III-a CHELTUIELI SOCIAL - CULTURALE</t>
  </si>
  <si>
    <t>6605</t>
  </si>
  <si>
    <t>SANATATE</t>
  </si>
  <si>
    <t>Cheltuieli de salarii in bani</t>
  </si>
  <si>
    <t>Salarii de baza</t>
  </si>
  <si>
    <t>Sporuri pentru conditii de munca</t>
  </si>
  <si>
    <t>Alte sporuri</t>
  </si>
  <si>
    <t>Indemnizatii platite unor persoane din afara unitatii</t>
  </si>
  <si>
    <t>13</t>
  </si>
  <si>
    <t>Drepturi de delegare</t>
  </si>
  <si>
    <t>Indemnizatii de detasare</t>
  </si>
  <si>
    <t>Indemnizatii de hrana</t>
  </si>
  <si>
    <t xml:space="preserve">  ~ hotarari judecatoresti</t>
  </si>
  <si>
    <t>Cheltuieli salariale in natura</t>
  </si>
  <si>
    <t>Vouchere de vacanta</t>
  </si>
  <si>
    <t>Contributii</t>
  </si>
  <si>
    <t>Contributii de asigurari sociale de stat</t>
  </si>
  <si>
    <t>Contributii de asigurari de somaj</t>
  </si>
  <si>
    <t>Contributii de asigurari sociale de sanatate</t>
  </si>
  <si>
    <t xml:space="preserve">Contributii de asigurari pentru accidente de munca si boli profesionale </t>
  </si>
  <si>
    <t>Contributia asiguratorie pentru munca</t>
  </si>
  <si>
    <t>Contributii platite de angajator in numele angajatului</t>
  </si>
  <si>
    <t>Bunuri si servicii</t>
  </si>
  <si>
    <t>Furnituri de birou</t>
  </si>
  <si>
    <t>Materiale pentru curatenie</t>
  </si>
  <si>
    <t>Incalzit, iluminat si forta motrica</t>
  </si>
  <si>
    <t>Apa, canal si salubritate</t>
  </si>
  <si>
    <t>Carburanti si lubrifianti</t>
  </si>
  <si>
    <t>Piese de schimb</t>
  </si>
  <si>
    <t>Posta, telecomunicatii, radio, tv, internet</t>
  </si>
  <si>
    <t>Materiale si prestari de servicii cu caracter functional din care:</t>
  </si>
  <si>
    <t>Materiale si prestari de servicii cu caracter functional pt ch.proprii</t>
  </si>
  <si>
    <t xml:space="preserve">  - activitatea curenta</t>
  </si>
  <si>
    <t xml:space="preserve">  - sume pentru servicii poştale în vederea distribuţiei cardurilor naţionale </t>
  </si>
  <si>
    <t xml:space="preserve">  - sume pentru servicii de mententanta si suport tehnic pentru sistemul ERP</t>
  </si>
  <si>
    <t>Reparatii curente</t>
  </si>
  <si>
    <t>Bunuri de natura obiectelor de inventar</t>
  </si>
  <si>
    <t>Alte obiecte de inventar</t>
  </si>
  <si>
    <t>Deplasari, detasari, transferari</t>
  </si>
  <si>
    <t>Deplasari interne, detasari, transferari</t>
  </si>
  <si>
    <t>Deplasari in strainatate</t>
  </si>
  <si>
    <t>11</t>
  </si>
  <si>
    <t>Carti, publicatii si materiale documentare</t>
  </si>
  <si>
    <t>Consultanta si expertiza</t>
  </si>
  <si>
    <t>Pregatire profesionala</t>
  </si>
  <si>
    <t>Protectia muncii</t>
  </si>
  <si>
    <t>Cheltuieli judiciare si extrajudiciare derivate din actiuni in reprezentarea intereselor statului, potrivit dispozitiilor legale</t>
  </si>
  <si>
    <t>Alte cheltuieli</t>
  </si>
  <si>
    <t>Chirii</t>
  </si>
  <si>
    <t>Alte cheltuieli cu bunuri si servicii</t>
  </si>
  <si>
    <t>Alte dobanzi</t>
  </si>
  <si>
    <t>Dobanda datorata trezoreriei statului</t>
  </si>
  <si>
    <t>Despagubiri civile</t>
  </si>
  <si>
    <t>Sume aferente persoanelor cu handicap neincadrate</t>
  </si>
  <si>
    <t>Active fixe</t>
  </si>
  <si>
    <t>Constructii</t>
  </si>
  <si>
    <t>Masini, echipamente si mijloace de transport</t>
  </si>
  <si>
    <t>Mobilier, aparatura birotica si alte active corporale</t>
  </si>
  <si>
    <t>Alte active fixe</t>
  </si>
  <si>
    <t>Reparatii capitale aferente activelor fixe</t>
  </si>
  <si>
    <t>Administratia centrala</t>
  </si>
  <si>
    <t>Servicii publice descentralizate</t>
  </si>
  <si>
    <t>Materiale si prestari de servicii cu caracter medical</t>
  </si>
  <si>
    <t>Produse farmaceutice, materiale sanitare specifice si dispozitive medicale</t>
  </si>
  <si>
    <t xml:space="preserve">    ~ activitatea curenta</t>
  </si>
  <si>
    <t xml:space="preserve">    ~ medicamente 40% - conform HG nr.186/2009 privind aprobarea Programului pentru compensarea cu 90% a preţului de referinţă al medicamentelor, cu modificarile si completarile ulterioare</t>
  </si>
  <si>
    <t xml:space="preserve">    ~ personal contractual</t>
  </si>
  <si>
    <t xml:space="preserve">    ~ cost volum-rezultat/cost volum, din care:</t>
  </si>
  <si>
    <t xml:space="preserve">    ~ cost volum-rezultat</t>
  </si>
  <si>
    <t xml:space="preserve">    ~  cost volum, din care:</t>
  </si>
  <si>
    <t xml:space="preserve">  - medicamente cost volum ( fara medicamente pentru pensionari cu compensare 90% pe sublista B)</t>
  </si>
  <si>
    <t xml:space="preserve"> -  medicamente cost volum compensate 50% pentru pensionari conform HG nr.186/2009 privind aprobarea Programului pentru compensarea cu 90% a preţului de referinţă al medicamentelor, cu modificarile si completarile ulterioare</t>
  </si>
  <si>
    <t xml:space="preserve"> - medicamente cost volum compensate 40% conform HG nr.186/2009 privind aprobarea Programului pentru compensarea cu 90% a preţului de referinţă al medicamentelor, cu modificarile si completarile ulterioare</t>
  </si>
  <si>
    <t>Medicamente pentru boli cronice cu risc crescut utilizate in programele nationale cu scop curativ</t>
  </si>
  <si>
    <t xml:space="preserve">    ~ cost volum</t>
  </si>
  <si>
    <t>Materiale sanitare specifice utilizate in programele nationale cu scop curativ</t>
  </si>
  <si>
    <t>Servicii medicale de hemodializa si dializa peritoneala</t>
  </si>
  <si>
    <t>Dispozitive si echipamente medicale</t>
  </si>
  <si>
    <t>Servicii medicale in ambulator</t>
  </si>
  <si>
    <t xml:space="preserve">    ~ centre de permanenta </t>
  </si>
  <si>
    <t xml:space="preserve">   ~ servicii de monitorizare a starii de sanatate a pacientilor in conditiile art.8, alin.3^1-3^3 din Legea nr.136/2020, cu modificarile si completarile ulterioare</t>
  </si>
  <si>
    <t xml:space="preserve">   ~ finantarea activitatii prestate de medicii de familie potrivit OUG nr. 3/2021, cu modificarile si completarile ulterioare</t>
  </si>
  <si>
    <t xml:space="preserve">    ~ finantarea activitatii prestate în cadrul centrelor de vaccinare împotriva COVID-19 potrivit OUG nr. 3/2021, cu modificarile si completarile ulterioare</t>
  </si>
  <si>
    <t xml:space="preserve">     ~  finantarea activitatii prestate de medicii de specialitate care desfasoara activitate de vaccinare impotriva Covid 19, in cadrul furnizorilor din ambulatoriul de specialitate pentru specialitatile clinice,  inclusiv  ambulatoriul  integrat al spitalelor , pentru seviciile prevazute la art.3, alin. (5^2) din OUG 3/2021, cu modificarile si completarile ulterioare</t>
  </si>
  <si>
    <r>
      <t xml:space="preserve">    ~ activitatea curenta</t>
    </r>
    <r>
      <rPr>
        <sz val="14"/>
        <color indexed="9"/>
        <rFont val="Arial"/>
        <family val="2"/>
      </rPr>
      <t/>
    </r>
  </si>
  <si>
    <t xml:space="preserve">    ~ Servicii medicale paraclinice utilizate in PNS</t>
  </si>
  <si>
    <t xml:space="preserve">    ~ Subprogramul de monitorizarea a evolutiei bolii la pacientii cu afectiuni oncologice prin PET-CT</t>
  </si>
  <si>
    <t xml:space="preserve">    ~  sume pentru evaluarea anuala a bolnavilor cu diabet zaharat (hemoglobina glicata)</t>
  </si>
  <si>
    <t xml:space="preserve">    ~ Subprogramul de diagnostic genetic al tumorilor solide maligne ( sarcom Ewing si neuroblastom ) la copii si adulti</t>
  </si>
  <si>
    <t>Servicii de urgenta prespitalicesti si transport sanitar</t>
  </si>
  <si>
    <t>Servicii medicale in unitati sanitare cu paturi</t>
  </si>
  <si>
    <t xml:space="preserve">    ~ Servicii medicale spitalicesti utilizate in PNS</t>
  </si>
  <si>
    <t xml:space="preserve">  ~ Subprogramul de diagnostic si de monitorizare a bolii minime reziduale a bolnavilor cu leucemii acute prin imunofenotipare, examen citogenetic si/sau FISH si examen de biologie moleculara la copii si adulti</t>
  </si>
  <si>
    <t xml:space="preserve">    ~ Programul national de diagnostic si tratament cu ajutorul aparaturii de inalta perfomanta</t>
  </si>
  <si>
    <t xml:space="preserve">  ~Subprogramul de radioterapie a bolnavilor cu afectiuni oncologice</t>
  </si>
  <si>
    <t>Ingrijiri medicale la domiciliu</t>
  </si>
  <si>
    <t>Prestatii medicale acordate in baza documentelor internationale</t>
  </si>
  <si>
    <t>TRANSFERURI CURENTE</t>
  </si>
  <si>
    <r>
      <t xml:space="preserve">~ influente financiare determinate de cresterile salariale prevazute de </t>
    </r>
    <r>
      <rPr>
        <sz val="12"/>
        <color indexed="30"/>
        <rFont val="Arial"/>
        <family val="2"/>
        <charset val="238"/>
      </rPr>
      <t xml:space="preserve">art.38, alin.3, lit.g) </t>
    </r>
    <r>
      <rPr>
        <sz val="12"/>
        <rFont val="Arial"/>
        <family val="2"/>
        <charset val="238"/>
      </rPr>
      <t>din Legea nr.153/2017,cu modificările și completările ulterioare</t>
    </r>
  </si>
  <si>
    <r>
      <t xml:space="preserve"> influente financiare determinate de cresterile salariale prevazute de </t>
    </r>
    <r>
      <rPr>
        <sz val="12"/>
        <color indexed="30"/>
        <rFont val="Arial"/>
        <family val="2"/>
        <charset val="238"/>
      </rPr>
      <t>art. 38 alin. 4^3</t>
    </r>
    <r>
      <rPr>
        <sz val="12"/>
        <rFont val="Arial"/>
        <family val="2"/>
        <charset val="238"/>
      </rPr>
      <t>  din Legea-cadru nr. 153/2017,cu modificările și completările ulterioare</t>
    </r>
  </si>
  <si>
    <r>
      <t xml:space="preserve"> influente financiare determinate de cresterile salariale prevazute de </t>
    </r>
    <r>
      <rPr>
        <sz val="12"/>
        <color indexed="30"/>
        <rFont val="Arial"/>
        <family val="2"/>
        <charset val="238"/>
      </rPr>
      <t xml:space="preserve">art. 38 alin. 4^4 </t>
    </r>
    <r>
      <rPr>
        <sz val="12"/>
        <rFont val="Arial"/>
        <family val="2"/>
        <charset val="238"/>
      </rPr>
      <t>din Legea-cadru nr. 153/2017, cu modificările și completările ulterioare</t>
    </r>
  </si>
  <si>
    <r>
      <t xml:space="preserve">~influente financiare determinate de cresterile salariale prevazute de </t>
    </r>
    <r>
      <rPr>
        <sz val="12"/>
        <color indexed="30"/>
        <rFont val="Arial"/>
        <family val="2"/>
        <charset val="238"/>
      </rPr>
      <t>art.38, alin.4</t>
    </r>
    <r>
      <rPr>
        <sz val="12"/>
        <rFont val="Arial"/>
        <family val="2"/>
        <charset val="238"/>
      </rPr>
      <t xml:space="preserve"> din Legea nr.153/2017, cu modificarile si completarile ulterioare, din care:</t>
    </r>
  </si>
  <si>
    <r>
      <t xml:space="preserve"> - influente financiare determinate de cresterile salariale prevazute de art.38, alin.4 din Legea nr.153/2017 reprezentand majorarea cu </t>
    </r>
    <r>
      <rPr>
        <b/>
        <i/>
        <sz val="12"/>
        <rFont val="Arial"/>
        <family val="2"/>
        <charset val="238"/>
      </rPr>
      <t xml:space="preserve">1/4 </t>
    </r>
    <r>
      <rPr>
        <i/>
        <sz val="12"/>
        <rFont val="Arial"/>
        <family val="2"/>
        <charset val="238"/>
      </rPr>
      <t xml:space="preserve">din diferenţa dintre salariul de bază, solda de funcţie/salariul de funcţie, indemnizaţia de încadrare prevăzute de lege pentru anul 2022 şi cel/cea din luna decembrie 2018, conform art.34, alin(1) din OUG nr.114/2018 cu modificarile si completarile ulterioare </t>
    </r>
  </si>
  <si>
    <r>
      <t xml:space="preserve"> - influente financiare determinate de cresterile salariale prevazute de art.38, alin.4 din Legea nr.153/2017 reprezentand majorarea cu </t>
    </r>
    <r>
      <rPr>
        <b/>
        <i/>
        <sz val="12"/>
        <rFont val="Arial"/>
        <family val="2"/>
        <charset val="238"/>
      </rPr>
      <t xml:space="preserve">1/3 </t>
    </r>
    <r>
      <rPr>
        <i/>
        <sz val="12"/>
        <rFont val="Arial"/>
        <family val="2"/>
        <charset val="238"/>
      </rPr>
      <t>din diferenţa dintre salariul de bază, solda de funcţie/salariul de funcţie, indemnizaţia de încadrare prevăzute de lege pentru anul 2022 şi cel/cea din luna decembrie 2019, conform art.45 din Legea nr.5/2020</t>
    </r>
  </si>
  <si>
    <r>
      <t xml:space="preserve">~ majorarea acordată suplimentar drepturilor salariale cuvenite, in cuantum de 75%,  pentru personalul din unităţile sanitare publice, conform </t>
    </r>
    <r>
      <rPr>
        <sz val="12"/>
        <color indexed="30"/>
        <rFont val="Arial"/>
        <family val="2"/>
        <charset val="238"/>
      </rPr>
      <t>art.3^1 din Legea nr.19/2020,</t>
    </r>
    <r>
      <rPr>
        <sz val="12"/>
        <rFont val="Arial"/>
        <family val="2"/>
        <charset val="238"/>
      </rPr>
      <t xml:space="preserve"> cu modificarile si completarile ulterioare</t>
    </r>
  </si>
  <si>
    <r>
      <t xml:space="preserve">~majorarea acordată suplimentar drepturilor salariale cuvenite, in cuantum de 75%,  pentru personalul din unităţile sanitare publice, conform </t>
    </r>
    <r>
      <rPr>
        <sz val="12"/>
        <color indexed="30"/>
        <rFont val="Arial"/>
        <family val="2"/>
        <charset val="238"/>
      </rPr>
      <t>art.4, alin.(6) din OUG 147/2020</t>
    </r>
  </si>
  <si>
    <r>
      <t>~majorarea acordată suplimentar drepturilor salariale cuvenite, in cuantum de 75%,  pentru personalul din unităţile sanitare publice, conform</t>
    </r>
    <r>
      <rPr>
        <sz val="12"/>
        <color indexed="40"/>
        <rFont val="Arial"/>
        <family val="2"/>
        <charset val="238"/>
      </rPr>
      <t xml:space="preserve"> art.7, alin.(8) din OUG 110/2021</t>
    </r>
  </si>
  <si>
    <t>75</t>
  </si>
  <si>
    <t>~ sume alocate in baza OUG nr.43/2020, cu modificarile si completarile ulterioare si a Ordinului CNAS nr.540/2020 cu modificarile si completarile ulterioare</t>
  </si>
  <si>
    <t>~ sume alocate in baza Legii nr.82/2020 de aprobare a OUG nr.43/2020 si a Ordinului CNAS nr.1192/2020</t>
  </si>
  <si>
    <t xml:space="preserve">Programe din Fondul  Social European  (FSE) </t>
  </si>
  <si>
    <t>Finantarea nationala</t>
  </si>
  <si>
    <t>Finantarea externa nerambursabila</t>
  </si>
  <si>
    <t>Cheltuieli neeligibile</t>
  </si>
  <si>
    <t>Alte programe comunitare finantate in perioada 2014-2020</t>
  </si>
  <si>
    <t>Finantare nationala</t>
  </si>
  <si>
    <t>Finantare externa nerambursabila</t>
  </si>
  <si>
    <t>6805</t>
  </si>
  <si>
    <t>ASIGURARI SI ASISTENTA SOCIALA</t>
  </si>
  <si>
    <t>Ajutoare sociale</t>
  </si>
  <si>
    <t>Ajutoare sociale in numerar</t>
  </si>
  <si>
    <t>Asistenta sociala in caz de boli si invaliditati</t>
  </si>
  <si>
    <t>Asistenta sociala in caz de boli</t>
  </si>
  <si>
    <t>Asistenta sociala pentru familie si copii</t>
  </si>
  <si>
    <t>5008</t>
  </si>
  <si>
    <t>FONDURI EXTERNE NERAMBURSABILE</t>
  </si>
  <si>
    <t>6608</t>
  </si>
  <si>
    <t>Alte cheltuieli in domeniul sanatatii</t>
  </si>
  <si>
    <t>Alte institutii si actiuni sanitare</t>
  </si>
  <si>
    <t>Alte drepturi salariale in bani</t>
  </si>
  <si>
    <t>Alte bunuri si servicii pentru intretinere si functionare</t>
  </si>
  <si>
    <t>Medicamente cu si fara contributie personala</t>
  </si>
  <si>
    <t>Asistenta medicala primara</t>
  </si>
  <si>
    <t>Asistenta medicala  pentru specialitati clinice</t>
  </si>
  <si>
    <t>Asistenta medicala stomatologica</t>
  </si>
  <si>
    <t>Asistenta medicala pentru specialitati paraclinice</t>
  </si>
  <si>
    <t>Asistenta medicala in centrele medicale multifunctionale</t>
  </si>
  <si>
    <t>Spitale generale</t>
  </si>
  <si>
    <t>Unitati de recuperare-reabilitare a sanatatii</t>
  </si>
  <si>
    <t>Transferuri din bugetul fondului national unic de asigurări sociale de sănătate către unitățile sanitare pentru acoperirea creșterilor salariale</t>
  </si>
  <si>
    <t>Transferuri pentru stimulentul de risc</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</si>
</sst>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l_e_i_-;\-* #,##0.00\ _l_e_i_-;_-* &quot;-&quot;??\ _l_e_i_-;_-@_-"/>
    <numFmt numFmtId="164" formatCode="#,##0.00_ ;[Red]\-#,##0.00\ "/>
    <numFmt numFmtId="165" formatCode="#,##0_ ;[Red]\-#,##0\ "/>
    <numFmt numFmtId="166" formatCode="0_ ;[Red]\-0\ "/>
  </numFmts>
  <fonts count="37" x14ac:knownFonts="1">
    <font>
      <sz val="10"/>
      <name val="Arial"/>
      <charset val="238"/>
    </font>
    <font>
      <sz val="10"/>
      <name val="Arial"/>
      <charset val="238"/>
    </font>
    <font>
      <b/>
      <sz val="11"/>
      <name val="Arial"/>
      <family val="2"/>
      <charset val="238"/>
    </font>
    <font>
      <sz val="10"/>
      <name val="Arial"/>
      <family val="2"/>
      <charset val="238"/>
    </font>
    <font>
      <sz val="10"/>
      <name val="Arial"/>
      <family val="2"/>
    </font>
    <font>
      <b/>
      <sz val="12"/>
      <name val="Arial"/>
      <family val="2"/>
    </font>
    <font>
      <b/>
      <sz val="10"/>
      <name val="Arial"/>
      <family val="2"/>
    </font>
    <font>
      <b/>
      <sz val="13"/>
      <name val="Arial"/>
      <family val="2"/>
    </font>
    <font>
      <sz val="12"/>
      <name val="Arial"/>
      <family val="2"/>
    </font>
    <font>
      <sz val="12"/>
      <name val="Arial"/>
      <family val="2"/>
      <charset val="238"/>
    </font>
    <font>
      <b/>
      <sz val="14"/>
      <name val="Arial"/>
      <family val="2"/>
      <charset val="238"/>
    </font>
    <font>
      <sz val="14"/>
      <name val="Arial"/>
      <family val="2"/>
      <charset val="238"/>
    </font>
    <font>
      <b/>
      <i/>
      <sz val="11"/>
      <name val="Arial"/>
      <family val="2"/>
      <charset val="238"/>
    </font>
    <font>
      <i/>
      <sz val="10"/>
      <name val="Arial"/>
      <family val="2"/>
    </font>
    <font>
      <b/>
      <i/>
      <sz val="10"/>
      <name val="Arial"/>
      <family val="2"/>
    </font>
    <font>
      <b/>
      <sz val="13"/>
      <name val="Arial"/>
      <family val="2"/>
      <charset val="238"/>
    </font>
    <font>
      <b/>
      <i/>
      <sz val="13"/>
      <name val="Arial"/>
      <family val="2"/>
    </font>
    <font>
      <b/>
      <sz val="14"/>
      <name val="Arial"/>
      <family val="2"/>
    </font>
    <font>
      <sz val="11"/>
      <name val="Arial"/>
      <family val="2"/>
      <charset val="238"/>
    </font>
    <font>
      <sz val="14"/>
      <name val="Arial"/>
      <family val="2"/>
    </font>
    <font>
      <b/>
      <sz val="10"/>
      <name val="Arial"/>
      <family val="2"/>
      <charset val="238"/>
    </font>
    <font>
      <sz val="14"/>
      <color indexed="10"/>
      <name val="Arial"/>
      <family val="2"/>
    </font>
    <font>
      <sz val="14"/>
      <color indexed="8"/>
      <name val="Arial"/>
      <family val="2"/>
    </font>
    <font>
      <sz val="9"/>
      <name val="Arial"/>
      <family val="2"/>
    </font>
    <font>
      <b/>
      <sz val="11"/>
      <name val="Arial"/>
      <family val="2"/>
    </font>
    <font>
      <b/>
      <i/>
      <sz val="11"/>
      <name val="Arial"/>
      <family val="2"/>
    </font>
    <font>
      <i/>
      <sz val="14"/>
      <name val="Arial"/>
      <family val="2"/>
    </font>
    <font>
      <i/>
      <sz val="10"/>
      <name val="Arial"/>
      <family val="2"/>
      <charset val="238"/>
    </font>
    <font>
      <b/>
      <i/>
      <sz val="10"/>
      <name val="Arial"/>
      <family val="2"/>
      <charset val="238"/>
    </font>
    <font>
      <b/>
      <i/>
      <sz val="14"/>
      <name val="Arial"/>
      <family val="2"/>
    </font>
    <font>
      <i/>
      <sz val="11"/>
      <name val="Arial"/>
      <family val="2"/>
      <charset val="238"/>
    </font>
    <font>
      <sz val="14"/>
      <color indexed="9"/>
      <name val="Arial"/>
      <family val="2"/>
    </font>
    <font>
      <sz val="12"/>
      <color indexed="30"/>
      <name val="Arial"/>
      <family val="2"/>
      <charset val="238"/>
    </font>
    <font>
      <i/>
      <sz val="12"/>
      <name val="Arial"/>
      <family val="2"/>
      <charset val="238"/>
    </font>
    <font>
      <b/>
      <i/>
      <sz val="12"/>
      <name val="Arial"/>
      <family val="2"/>
      <charset val="238"/>
    </font>
    <font>
      <sz val="12"/>
      <color indexed="40"/>
      <name val="Arial"/>
      <family val="2"/>
      <charset val="238"/>
    </font>
    <font>
      <sz val="9"/>
      <name val="Arial"/>
      <family val="2"/>
      <charset val="238"/>
    </font>
  </fonts>
  <fills count="9">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indexed="51"/>
        <bgColor indexed="64"/>
      </patternFill>
    </fill>
    <fill>
      <patternFill patternType="solid">
        <fgColor indexed="52"/>
        <bgColor indexed="64"/>
      </patternFill>
    </fill>
    <fill>
      <patternFill patternType="solid">
        <fgColor indexed="9"/>
        <bgColor indexed="64"/>
      </patternFill>
    </fill>
    <fill>
      <patternFill patternType="solid">
        <fgColor theme="0"/>
        <bgColor indexed="64"/>
      </patternFill>
    </fill>
    <fill>
      <patternFill patternType="solid">
        <fgColor indexed="13"/>
        <bgColor indexed="64"/>
      </patternFill>
    </fill>
  </fills>
  <borders count="2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hair">
        <color indexed="64"/>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medium">
        <color indexed="64"/>
      </bottom>
      <diagonal/>
    </border>
    <border>
      <left/>
      <right/>
      <top/>
      <bottom style="medium">
        <color indexed="64"/>
      </bottom>
      <diagonal/>
    </border>
    <border>
      <left style="medium">
        <color indexed="64"/>
      </left>
      <right style="medium">
        <color indexed="64"/>
      </right>
      <top/>
      <bottom style="hair">
        <color indexed="64"/>
      </bottom>
      <diagonal/>
    </border>
    <border>
      <left/>
      <right/>
      <top/>
      <bottom style="hair">
        <color indexed="64"/>
      </bottom>
      <diagonal/>
    </border>
    <border>
      <left style="medium">
        <color indexed="64"/>
      </left>
      <right style="medium">
        <color indexed="64"/>
      </right>
      <top/>
      <bottom/>
      <diagonal/>
    </border>
    <border>
      <left/>
      <right style="medium">
        <color indexed="64"/>
      </right>
      <top style="hair">
        <color indexed="64"/>
      </top>
      <bottom/>
      <diagonal/>
    </border>
    <border>
      <left/>
      <right/>
      <top style="hair">
        <color indexed="64"/>
      </top>
      <bottom/>
      <diagonal/>
    </border>
    <border>
      <left/>
      <right style="medium">
        <color indexed="64"/>
      </right>
      <top/>
      <bottom style="hair">
        <color indexed="64"/>
      </bottom>
      <diagonal/>
    </border>
    <border>
      <left style="medium">
        <color indexed="64"/>
      </left>
      <right/>
      <top style="hair">
        <color indexed="64"/>
      </top>
      <bottom/>
      <diagonal/>
    </border>
    <border>
      <left style="medium">
        <color indexed="64"/>
      </left>
      <right/>
      <top style="hair">
        <color indexed="64"/>
      </top>
      <bottom style="medium">
        <color indexed="64"/>
      </bottom>
      <diagonal/>
    </border>
  </borders>
  <cellStyleXfs count="7">
    <xf numFmtId="0" fontId="0" fillId="0" borderId="0"/>
    <xf numFmtId="0" fontId="1"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cellStyleXfs>
  <cellXfs count="274">
    <xf numFmtId="0" fontId="0" fillId="0" borderId="0" xfId="0"/>
    <xf numFmtId="0" fontId="2" fillId="0" borderId="0" xfId="1" applyFont="1" applyFill="1" applyBorder="1" applyAlignment="1">
      <alignment horizontal="left"/>
    </xf>
    <xf numFmtId="49" fontId="2" fillId="0" borderId="0" xfId="2" applyNumberFormat="1" applyFont="1" applyFill="1" applyBorder="1"/>
    <xf numFmtId="3" fontId="2" fillId="0" borderId="0" xfId="2" applyNumberFormat="1" applyFont="1" applyFill="1" applyBorder="1"/>
    <xf numFmtId="3" fontId="4" fillId="0" borderId="0" xfId="2" applyNumberFormat="1" applyFont="1" applyFill="1" applyBorder="1" applyAlignment="1">
      <alignment wrapText="1"/>
    </xf>
    <xf numFmtId="164" fontId="3" fillId="0" borderId="0" xfId="2" applyNumberFormat="1" applyFont="1" applyFill="1" applyBorder="1"/>
    <xf numFmtId="3" fontId="3" fillId="0" borderId="0" xfId="2" applyNumberFormat="1" applyFont="1" applyFill="1" applyBorder="1"/>
    <xf numFmtId="164" fontId="6" fillId="0" borderId="0" xfId="1" applyNumberFormat="1" applyFont="1" applyFill="1" applyBorder="1"/>
    <xf numFmtId="3" fontId="8" fillId="0" borderId="0" xfId="2" applyNumberFormat="1" applyFont="1" applyFill="1" applyBorder="1"/>
    <xf numFmtId="164" fontId="2" fillId="0" borderId="0" xfId="1" applyNumberFormat="1" applyFont="1" applyFill="1" applyBorder="1" applyAlignment="1">
      <alignment horizontal="center" wrapText="1"/>
    </xf>
    <xf numFmtId="49" fontId="2" fillId="0" borderId="0" xfId="1" applyNumberFormat="1" applyFont="1" applyFill="1" applyBorder="1" applyAlignment="1">
      <alignment horizontal="center" wrapText="1"/>
    </xf>
    <xf numFmtId="164" fontId="5" fillId="0" borderId="0" xfId="1" applyNumberFormat="1" applyFont="1" applyFill="1" applyBorder="1" applyAlignment="1">
      <alignment horizontal="center" wrapText="1"/>
    </xf>
    <xf numFmtId="49" fontId="2" fillId="0" borderId="0" xfId="1" applyNumberFormat="1" applyFont="1" applyFill="1" applyBorder="1" applyAlignment="1">
      <alignment vertical="center" wrapText="1"/>
    </xf>
    <xf numFmtId="0" fontId="2" fillId="0" borderId="0" xfId="1" applyFont="1" applyFill="1" applyBorder="1" applyAlignment="1">
      <alignment vertical="center" wrapText="1"/>
    </xf>
    <xf numFmtId="0" fontId="5" fillId="0" borderId="0" xfId="1" applyFont="1" applyFill="1" applyBorder="1" applyAlignment="1">
      <alignment horizontal="center" vertical="center" wrapText="1"/>
    </xf>
    <xf numFmtId="164" fontId="10" fillId="0" borderId="0" xfId="3" applyNumberFormat="1" applyFont="1" applyFill="1" applyBorder="1" applyAlignment="1">
      <alignment horizontal="center" vertical="center" wrapText="1"/>
    </xf>
    <xf numFmtId="3" fontId="12" fillId="0" borderId="0" xfId="2" applyNumberFormat="1" applyFont="1" applyFill="1" applyBorder="1"/>
    <xf numFmtId="49" fontId="12" fillId="0" borderId="0" xfId="2" applyNumberFormat="1" applyFont="1" applyFill="1" applyBorder="1"/>
    <xf numFmtId="3" fontId="13" fillId="0" borderId="0" xfId="2" applyNumberFormat="1" applyFont="1" applyFill="1" applyBorder="1" applyAlignment="1" applyProtection="1">
      <alignment horizontal="center" wrapText="1"/>
    </xf>
    <xf numFmtId="164" fontId="14" fillId="0" borderId="0" xfId="2" applyNumberFormat="1" applyFont="1" applyFill="1" applyBorder="1" applyAlignment="1" applyProtection="1">
      <alignment horizontal="right" vertical="center" wrapText="1"/>
    </xf>
    <xf numFmtId="164" fontId="14" fillId="0" borderId="0" xfId="2" applyNumberFormat="1" applyFont="1" applyFill="1" applyBorder="1"/>
    <xf numFmtId="3" fontId="14" fillId="0" borderId="0" xfId="2" applyNumberFormat="1" applyFont="1" applyFill="1" applyBorder="1"/>
    <xf numFmtId="164" fontId="2" fillId="0" borderId="1" xfId="2" applyNumberFormat="1" applyFont="1" applyFill="1" applyBorder="1" applyAlignment="1">
      <alignment horizontal="center" vertical="center" wrapText="1"/>
    </xf>
    <xf numFmtId="49" fontId="2" fillId="0" borderId="1" xfId="2" applyNumberFormat="1" applyFont="1" applyFill="1" applyBorder="1" applyAlignment="1">
      <alignment horizontal="center" vertical="center" wrapText="1"/>
    </xf>
    <xf numFmtId="164" fontId="15" fillId="0" borderId="1" xfId="2" applyNumberFormat="1" applyFont="1" applyFill="1" applyBorder="1" applyAlignment="1" applyProtection="1">
      <alignment horizontal="center" vertical="center" wrapText="1"/>
    </xf>
    <xf numFmtId="164" fontId="14" fillId="0" borderId="0" xfId="2" applyNumberFormat="1" applyFont="1" applyFill="1" applyBorder="1" applyAlignment="1">
      <alignment vertical="center" wrapText="1"/>
    </xf>
    <xf numFmtId="3" fontId="14" fillId="0" borderId="0" xfId="2" applyNumberFormat="1" applyFont="1" applyFill="1" applyBorder="1" applyAlignment="1">
      <alignment vertical="center" wrapText="1"/>
    </xf>
    <xf numFmtId="165" fontId="16" fillId="0" borderId="1" xfId="2" applyNumberFormat="1" applyFont="1" applyFill="1" applyBorder="1" applyAlignment="1" applyProtection="1">
      <alignment horizontal="center" wrapText="1"/>
    </xf>
    <xf numFmtId="164" fontId="7" fillId="0" borderId="1" xfId="4" applyNumberFormat="1" applyFont="1" applyFill="1" applyBorder="1" applyAlignment="1" applyProtection="1">
      <alignment horizontal="center" vertical="center" wrapText="1"/>
    </xf>
    <xf numFmtId="164" fontId="2" fillId="0" borderId="5" xfId="2" applyNumberFormat="1" applyFont="1" applyFill="1" applyBorder="1" applyAlignment="1">
      <alignment horizontal="right"/>
    </xf>
    <xf numFmtId="49" fontId="2" fillId="0" borderId="6" xfId="2" applyNumberFormat="1" applyFont="1" applyFill="1" applyBorder="1" applyAlignment="1">
      <alignment horizontal="right"/>
    </xf>
    <xf numFmtId="164" fontId="2" fillId="0" borderId="7" xfId="2" applyNumberFormat="1" applyFont="1" applyFill="1" applyBorder="1" applyAlignment="1">
      <alignment horizontal="right"/>
    </xf>
    <xf numFmtId="164" fontId="2" fillId="0" borderId="6" xfId="2" applyNumberFormat="1" applyFont="1" applyFill="1" applyBorder="1" applyAlignment="1">
      <alignment horizontal="right"/>
    </xf>
    <xf numFmtId="164" fontId="17" fillId="0" borderId="6" xfId="2" applyNumberFormat="1" applyFont="1" applyFill="1" applyBorder="1" applyAlignment="1" applyProtection="1">
      <alignment wrapText="1"/>
    </xf>
    <xf numFmtId="164" fontId="17" fillId="0" borderId="6" xfId="2" applyNumberFormat="1" applyFont="1" applyFill="1" applyBorder="1"/>
    <xf numFmtId="164" fontId="6" fillId="0" borderId="0" xfId="2" applyNumberFormat="1" applyFont="1" applyFill="1" applyBorder="1"/>
    <xf numFmtId="3" fontId="6" fillId="0" borderId="0" xfId="2" applyNumberFormat="1" applyFont="1" applyFill="1" applyBorder="1"/>
    <xf numFmtId="164" fontId="2" fillId="0" borderId="8" xfId="2" applyNumberFormat="1" applyFont="1" applyFill="1" applyBorder="1" applyAlignment="1">
      <alignment horizontal="right"/>
    </xf>
    <xf numFmtId="49" fontId="2" fillId="0" borderId="9" xfId="2" applyNumberFormat="1" applyFont="1" applyFill="1" applyBorder="1" applyAlignment="1">
      <alignment horizontal="right"/>
    </xf>
    <xf numFmtId="164" fontId="2" fillId="0" borderId="10" xfId="2" applyNumberFormat="1" applyFont="1" applyFill="1" applyBorder="1" applyAlignment="1">
      <alignment horizontal="right"/>
    </xf>
    <xf numFmtId="164" fontId="2" fillId="0" borderId="9" xfId="2" applyNumberFormat="1" applyFont="1" applyFill="1" applyBorder="1" applyAlignment="1">
      <alignment horizontal="right"/>
    </xf>
    <xf numFmtId="164" fontId="17" fillId="0" borderId="9" xfId="2" applyNumberFormat="1" applyFont="1" applyFill="1" applyBorder="1" applyAlignment="1" applyProtection="1">
      <alignment wrapText="1"/>
    </xf>
    <xf numFmtId="164" fontId="17" fillId="0" borderId="9" xfId="2" applyNumberFormat="1" applyFont="1" applyFill="1" applyBorder="1"/>
    <xf numFmtId="49" fontId="2" fillId="0" borderId="8" xfId="2" applyNumberFormat="1" applyFont="1" applyFill="1" applyBorder="1" applyAlignment="1">
      <alignment horizontal="right"/>
    </xf>
    <xf numFmtId="49" fontId="18" fillId="0" borderId="8" xfId="2" applyNumberFormat="1" applyFont="1" applyFill="1" applyBorder="1" applyAlignment="1">
      <alignment horizontal="right"/>
    </xf>
    <xf numFmtId="164" fontId="18" fillId="0" borderId="10" xfId="2" applyNumberFormat="1" applyFont="1" applyFill="1" applyBorder="1" applyAlignment="1">
      <alignment horizontal="right"/>
    </xf>
    <xf numFmtId="164" fontId="18" fillId="0" borderId="9" xfId="2" applyNumberFormat="1" applyFont="1" applyFill="1" applyBorder="1" applyAlignment="1">
      <alignment horizontal="right"/>
    </xf>
    <xf numFmtId="164" fontId="19" fillId="0" borderId="9" xfId="2" applyNumberFormat="1" applyFont="1" applyFill="1" applyBorder="1" applyAlignment="1" applyProtection="1">
      <alignment wrapText="1"/>
    </xf>
    <xf numFmtId="164" fontId="19" fillId="0" borderId="9" xfId="2" applyNumberFormat="1" applyFont="1" applyFill="1" applyBorder="1"/>
    <xf numFmtId="49" fontId="18" fillId="2" borderId="8" xfId="2" applyNumberFormat="1" applyFont="1" applyFill="1" applyBorder="1" applyAlignment="1">
      <alignment horizontal="right"/>
    </xf>
    <xf numFmtId="49" fontId="2" fillId="2" borderId="9" xfId="2" applyNumberFormat="1" applyFont="1" applyFill="1" applyBorder="1" applyAlignment="1">
      <alignment horizontal="right"/>
    </xf>
    <xf numFmtId="164" fontId="18" fillId="2" borderId="10" xfId="2" applyNumberFormat="1" applyFont="1" applyFill="1" applyBorder="1" applyAlignment="1">
      <alignment horizontal="right"/>
    </xf>
    <xf numFmtId="164" fontId="18" fillId="2" borderId="9" xfId="2" applyNumberFormat="1" applyFont="1" applyFill="1" applyBorder="1" applyAlignment="1">
      <alignment horizontal="right"/>
    </xf>
    <xf numFmtId="164" fontId="19" fillId="2" borderId="9" xfId="2" applyNumberFormat="1" applyFont="1" applyFill="1" applyBorder="1" applyAlignment="1" applyProtection="1">
      <alignment wrapText="1"/>
    </xf>
    <xf numFmtId="164" fontId="19" fillId="2" borderId="9" xfId="2" applyNumberFormat="1" applyFont="1" applyFill="1" applyBorder="1"/>
    <xf numFmtId="164" fontId="17" fillId="0" borderId="9" xfId="2" applyNumberFormat="1" applyFont="1" applyFill="1" applyBorder="1" applyAlignment="1" applyProtection="1">
      <alignment wrapText="1" shrinkToFit="1"/>
    </xf>
    <xf numFmtId="164" fontId="2" fillId="0" borderId="9" xfId="2" quotePrefix="1" applyNumberFormat="1" applyFont="1" applyFill="1" applyBorder="1" applyAlignment="1">
      <alignment horizontal="right"/>
    </xf>
    <xf numFmtId="164" fontId="2" fillId="3" borderId="9" xfId="2" quotePrefix="1" applyNumberFormat="1" applyFont="1" applyFill="1" applyBorder="1" applyAlignment="1">
      <alignment horizontal="right"/>
    </xf>
    <xf numFmtId="49" fontId="2" fillId="3" borderId="9" xfId="2" applyNumberFormat="1" applyFont="1" applyFill="1" applyBorder="1" applyAlignment="1">
      <alignment horizontal="right"/>
    </xf>
    <xf numFmtId="164" fontId="2" fillId="3" borderId="9" xfId="2" applyNumberFormat="1" applyFont="1" applyFill="1" applyBorder="1" applyAlignment="1">
      <alignment horizontal="right"/>
    </xf>
    <xf numFmtId="164" fontId="19" fillId="3" borderId="9" xfId="2" applyNumberFormat="1" applyFont="1" applyFill="1" applyBorder="1" applyAlignment="1" applyProtection="1">
      <alignment wrapText="1" shrinkToFit="1"/>
    </xf>
    <xf numFmtId="164" fontId="19" fillId="3" borderId="9" xfId="2" applyNumberFormat="1" applyFont="1" applyFill="1" applyBorder="1"/>
    <xf numFmtId="164" fontId="6" fillId="3" borderId="0" xfId="2" applyNumberFormat="1" applyFont="1" applyFill="1" applyBorder="1"/>
    <xf numFmtId="3" fontId="6" fillId="5" borderId="0" xfId="2" applyNumberFormat="1" applyFont="1" applyFill="1" applyBorder="1"/>
    <xf numFmtId="49" fontId="2" fillId="3" borderId="9" xfId="2" quotePrefix="1" applyNumberFormat="1" applyFont="1" applyFill="1" applyBorder="1" applyAlignment="1">
      <alignment horizontal="right"/>
    </xf>
    <xf numFmtId="164" fontId="19" fillId="3" borderId="11" xfId="2" applyNumberFormat="1" applyFont="1" applyFill="1" applyBorder="1" applyAlignment="1" applyProtection="1">
      <alignment wrapText="1"/>
    </xf>
    <xf numFmtId="164" fontId="19" fillId="0" borderId="9" xfId="2" applyNumberFormat="1" applyFont="1" applyFill="1" applyBorder="1" applyAlignment="1" applyProtection="1">
      <alignment wrapText="1" shrinkToFit="1"/>
    </xf>
    <xf numFmtId="3" fontId="20" fillId="0" borderId="0" xfId="2" applyNumberFormat="1" applyFont="1" applyFill="1" applyBorder="1"/>
    <xf numFmtId="164" fontId="20" fillId="0" borderId="0" xfId="2" applyNumberFormat="1" applyFont="1" applyFill="1" applyBorder="1"/>
    <xf numFmtId="49" fontId="2" fillId="0" borderId="9" xfId="2" quotePrefix="1" applyNumberFormat="1" applyFont="1" applyFill="1" applyBorder="1" applyAlignment="1">
      <alignment horizontal="right"/>
    </xf>
    <xf numFmtId="164" fontId="2" fillId="5" borderId="9" xfId="2" applyNumberFormat="1" applyFont="1" applyFill="1" applyBorder="1" applyAlignment="1">
      <alignment horizontal="right"/>
    </xf>
    <xf numFmtId="49" fontId="2" fillId="5" borderId="9" xfId="2" applyNumberFormat="1" applyFont="1" applyFill="1" applyBorder="1" applyAlignment="1">
      <alignment horizontal="right"/>
    </xf>
    <xf numFmtId="164" fontId="2" fillId="5" borderId="9" xfId="2" quotePrefix="1" applyNumberFormat="1" applyFont="1" applyFill="1" applyBorder="1" applyAlignment="1">
      <alignment horizontal="right"/>
    </xf>
    <xf numFmtId="164" fontId="19" fillId="5" borderId="9" xfId="2" applyNumberFormat="1" applyFont="1" applyFill="1" applyBorder="1" applyAlignment="1" applyProtection="1">
      <alignment wrapText="1" shrinkToFit="1"/>
    </xf>
    <xf numFmtId="164" fontId="19" fillId="4" borderId="9" xfId="2" applyNumberFormat="1" applyFont="1" applyFill="1" applyBorder="1"/>
    <xf numFmtId="164" fontId="6" fillId="4" borderId="0" xfId="2" applyNumberFormat="1" applyFont="1" applyFill="1" applyBorder="1"/>
    <xf numFmtId="3" fontId="3" fillId="4" borderId="0" xfId="2" applyNumberFormat="1" applyFont="1" applyFill="1" applyBorder="1"/>
    <xf numFmtId="3" fontId="3" fillId="5" borderId="0" xfId="2" applyNumberFormat="1" applyFont="1" applyFill="1" applyBorder="1"/>
    <xf numFmtId="164" fontId="21" fillId="5" borderId="9" xfId="2" applyNumberFormat="1" applyFont="1" applyFill="1" applyBorder="1" applyAlignment="1" applyProtection="1">
      <alignment wrapText="1"/>
    </xf>
    <xf numFmtId="164" fontId="19" fillId="5" borderId="9" xfId="2" applyNumberFormat="1" applyFont="1" applyFill="1" applyBorder="1" applyAlignment="1" applyProtection="1">
      <alignment wrapText="1"/>
    </xf>
    <xf numFmtId="164" fontId="2" fillId="4" borderId="9" xfId="2" applyNumberFormat="1" applyFont="1" applyFill="1" applyBorder="1" applyAlignment="1">
      <alignment horizontal="right"/>
    </xf>
    <xf numFmtId="49" fontId="2" fillId="4" borderId="9" xfId="2" applyNumberFormat="1" applyFont="1" applyFill="1" applyBorder="1" applyAlignment="1">
      <alignment horizontal="right"/>
    </xf>
    <xf numFmtId="4" fontId="19" fillId="0" borderId="11" xfId="0" applyNumberFormat="1" applyFont="1" applyFill="1" applyBorder="1" applyAlignment="1">
      <alignment vertical="center" wrapText="1"/>
    </xf>
    <xf numFmtId="164" fontId="19" fillId="3" borderId="9" xfId="2" applyNumberFormat="1" applyFont="1" applyFill="1" applyBorder="1" applyAlignment="1" applyProtection="1">
      <alignment wrapText="1"/>
    </xf>
    <xf numFmtId="4" fontId="19" fillId="3" borderId="11" xfId="0" applyNumberFormat="1" applyFont="1" applyFill="1" applyBorder="1" applyAlignment="1">
      <alignment vertical="center" wrapText="1"/>
    </xf>
    <xf numFmtId="4" fontId="19" fillId="0" borderId="12" xfId="0" applyNumberFormat="1" applyFont="1" applyFill="1" applyBorder="1" applyAlignment="1">
      <alignment vertical="center" wrapText="1"/>
    </xf>
    <xf numFmtId="164" fontId="2" fillId="2" borderId="9" xfId="2" applyNumberFormat="1" applyFont="1" applyFill="1" applyBorder="1" applyAlignment="1">
      <alignment horizontal="right"/>
    </xf>
    <xf numFmtId="164" fontId="17" fillId="3" borderId="9" xfId="2" applyNumberFormat="1" applyFont="1" applyFill="1" applyBorder="1" applyAlignment="1" applyProtection="1">
      <alignment wrapText="1"/>
    </xf>
    <xf numFmtId="164" fontId="3" fillId="3" borderId="0" xfId="2" applyNumberFormat="1" applyFont="1" applyFill="1" applyBorder="1"/>
    <xf numFmtId="0" fontId="2" fillId="3" borderId="9" xfId="2" applyNumberFormat="1" applyFont="1" applyFill="1" applyBorder="1" applyAlignment="1">
      <alignment horizontal="right"/>
    </xf>
    <xf numFmtId="4" fontId="17" fillId="3" borderId="9" xfId="0" applyNumberFormat="1" applyFont="1" applyFill="1" applyBorder="1" applyAlignment="1">
      <alignment wrapText="1"/>
    </xf>
    <xf numFmtId="164" fontId="17" fillId="3" borderId="9" xfId="2" applyNumberFormat="1" applyFont="1" applyFill="1" applyBorder="1"/>
    <xf numFmtId="4" fontId="22" fillId="3" borderId="9" xfId="0" applyNumberFormat="1" applyFont="1" applyFill="1" applyBorder="1" applyAlignment="1">
      <alignment wrapText="1"/>
    </xf>
    <xf numFmtId="164" fontId="19" fillId="0" borderId="9" xfId="0" applyNumberFormat="1" applyFont="1" applyFill="1" applyBorder="1" applyAlignment="1" applyProtection="1">
      <alignment horizontal="left" vertical="center" wrapText="1"/>
    </xf>
    <xf numFmtId="3" fontId="6" fillId="3" borderId="0" xfId="2" applyNumberFormat="1" applyFont="1" applyFill="1" applyBorder="1"/>
    <xf numFmtId="4" fontId="19" fillId="0" borderId="12" xfId="2" applyNumberFormat="1" applyFont="1" applyFill="1" applyBorder="1" applyAlignment="1" applyProtection="1">
      <alignment horizontal="left" wrapText="1"/>
    </xf>
    <xf numFmtId="164" fontId="2" fillId="0" borderId="9" xfId="2" applyNumberFormat="1" applyFont="1" applyFill="1" applyBorder="1"/>
    <xf numFmtId="164" fontId="2" fillId="3" borderId="8" xfId="2" applyNumberFormat="1" applyFont="1" applyFill="1" applyBorder="1"/>
    <xf numFmtId="164" fontId="2" fillId="3" borderId="9" xfId="2" applyNumberFormat="1" applyFont="1" applyFill="1" applyBorder="1"/>
    <xf numFmtId="3" fontId="3" fillId="3" borderId="0" xfId="2" applyNumberFormat="1" applyFont="1" applyFill="1" applyBorder="1"/>
    <xf numFmtId="164" fontId="2" fillId="0" borderId="13" xfId="2" applyNumberFormat="1" applyFont="1" applyFill="1" applyBorder="1" applyAlignment="1">
      <alignment horizontal="right"/>
    </xf>
    <xf numFmtId="49" fontId="2" fillId="0" borderId="13" xfId="2" applyNumberFormat="1" applyFont="1" applyFill="1" applyBorder="1" applyAlignment="1">
      <alignment horizontal="right"/>
    </xf>
    <xf numFmtId="164" fontId="2" fillId="0" borderId="13" xfId="2" applyNumberFormat="1" applyFont="1" applyFill="1" applyBorder="1"/>
    <xf numFmtId="164" fontId="19" fillId="0" borderId="13" xfId="2" applyNumberFormat="1" applyFont="1" applyFill="1" applyBorder="1" applyAlignment="1" applyProtection="1">
      <alignment wrapText="1"/>
    </xf>
    <xf numFmtId="164" fontId="19" fillId="0" borderId="13" xfId="2" applyNumberFormat="1" applyFont="1" applyFill="1" applyBorder="1"/>
    <xf numFmtId="165" fontId="17" fillId="0" borderId="11" xfId="2" applyNumberFormat="1" applyFont="1" applyFill="1" applyBorder="1" applyAlignment="1" applyProtection="1">
      <alignment wrapText="1"/>
    </xf>
    <xf numFmtId="164" fontId="17" fillId="0" borderId="13" xfId="2" applyNumberFormat="1" applyFont="1" applyFill="1" applyBorder="1"/>
    <xf numFmtId="164" fontId="17" fillId="0" borderId="13" xfId="2" applyNumberFormat="1" applyFont="1" applyFill="1" applyBorder="1" applyAlignment="1" applyProtection="1">
      <alignment wrapText="1"/>
    </xf>
    <xf numFmtId="164" fontId="2" fillId="0" borderId="14" xfId="2" applyNumberFormat="1" applyFont="1" applyFill="1" applyBorder="1" applyAlignment="1">
      <alignment horizontal="right"/>
    </xf>
    <xf numFmtId="49" fontId="2" fillId="0" borderId="14" xfId="2" applyNumberFormat="1" applyFont="1" applyFill="1" applyBorder="1" applyAlignment="1">
      <alignment horizontal="right"/>
    </xf>
    <xf numFmtId="164" fontId="2" fillId="0" borderId="14" xfId="2" applyNumberFormat="1" applyFont="1" applyFill="1" applyBorder="1"/>
    <xf numFmtId="164" fontId="19" fillId="0" borderId="14" xfId="2" applyNumberFormat="1" applyFont="1" applyFill="1" applyBorder="1" applyAlignment="1" applyProtection="1">
      <alignment wrapText="1"/>
    </xf>
    <xf numFmtId="164" fontId="19" fillId="0" borderId="14" xfId="2" applyNumberFormat="1" applyFont="1" applyFill="1" applyBorder="1"/>
    <xf numFmtId="164" fontId="2" fillId="0" borderId="0" xfId="2" applyNumberFormat="1" applyFont="1" applyFill="1" applyBorder="1" applyAlignment="1">
      <alignment horizontal="right"/>
    </xf>
    <xf numFmtId="49" fontId="2" fillId="0" borderId="0" xfId="2" applyNumberFormat="1" applyFont="1" applyFill="1" applyBorder="1" applyAlignment="1">
      <alignment horizontal="right"/>
    </xf>
    <xf numFmtId="164" fontId="2" fillId="0" borderId="0" xfId="2" applyNumberFormat="1" applyFont="1" applyFill="1" applyBorder="1"/>
    <xf numFmtId="164" fontId="4" fillId="0" borderId="0" xfId="2" applyNumberFormat="1" applyFont="1" applyFill="1" applyBorder="1" applyAlignment="1" applyProtection="1">
      <alignment wrapText="1"/>
    </xf>
    <xf numFmtId="164" fontId="23" fillId="0" borderId="0" xfId="2" applyNumberFormat="1" applyFont="1" applyFill="1" applyBorder="1" applyAlignment="1">
      <alignment horizontal="right"/>
    </xf>
    <xf numFmtId="3" fontId="4" fillId="0" borderId="0" xfId="2" applyNumberFormat="1" applyFont="1" applyFill="1" applyBorder="1" applyAlignment="1" applyProtection="1">
      <alignment horizontal="left" vertical="center" wrapText="1"/>
    </xf>
    <xf numFmtId="164" fontId="24" fillId="0" borderId="0" xfId="3" applyNumberFormat="1" applyFont="1" applyFill="1" applyBorder="1" applyAlignment="1"/>
    <xf numFmtId="0" fontId="5" fillId="0" borderId="0" xfId="3" applyFont="1" applyFill="1" applyBorder="1" applyAlignment="1">
      <alignment horizontal="center" vertical="center" wrapText="1"/>
    </xf>
    <xf numFmtId="164" fontId="6" fillId="0" borderId="0" xfId="3" applyNumberFormat="1" applyFont="1" applyFill="1" applyBorder="1"/>
    <xf numFmtId="49" fontId="2" fillId="0" borderId="15" xfId="2" applyNumberFormat="1" applyFont="1" applyFill="1" applyBorder="1"/>
    <xf numFmtId="3" fontId="4" fillId="0" borderId="15" xfId="2" applyNumberFormat="1" applyFont="1" applyFill="1" applyBorder="1" applyAlignment="1" applyProtection="1">
      <alignment horizontal="left" vertical="center" wrapText="1"/>
    </xf>
    <xf numFmtId="164" fontId="25" fillId="0" borderId="15" xfId="2" applyNumberFormat="1" applyFont="1" applyFill="1" applyBorder="1" applyAlignment="1" applyProtection="1">
      <alignment horizontal="right" vertical="center" wrapText="1"/>
    </xf>
    <xf numFmtId="165" fontId="15" fillId="0" borderId="1" xfId="2" applyNumberFormat="1" applyFont="1" applyFill="1" applyBorder="1" applyAlignment="1" applyProtection="1">
      <alignment horizontal="center" wrapText="1"/>
    </xf>
    <xf numFmtId="49" fontId="2" fillId="0" borderId="6" xfId="2" applyNumberFormat="1" applyFont="1" applyFill="1" applyBorder="1" applyAlignment="1">
      <alignment horizontal="center" wrapText="1"/>
    </xf>
    <xf numFmtId="49" fontId="12" fillId="0" borderId="6" xfId="2" applyNumberFormat="1" applyFont="1" applyFill="1" applyBorder="1" applyAlignment="1">
      <alignment horizontal="center" wrapText="1"/>
    </xf>
    <xf numFmtId="49" fontId="12" fillId="0" borderId="7" xfId="2" applyNumberFormat="1" applyFont="1" applyFill="1" applyBorder="1" applyAlignment="1">
      <alignment horizontal="center" wrapText="1"/>
    </xf>
    <xf numFmtId="164" fontId="17" fillId="0" borderId="6" xfId="2" applyNumberFormat="1" applyFont="1" applyFill="1" applyBorder="1" applyAlignment="1" applyProtection="1">
      <alignment horizontal="left" wrapText="1"/>
    </xf>
    <xf numFmtId="164" fontId="17" fillId="0" borderId="9" xfId="2" applyNumberFormat="1" applyFont="1" applyFill="1" applyBorder="1" applyAlignment="1">
      <alignment horizontal="right"/>
    </xf>
    <xf numFmtId="49" fontId="2" fillId="0" borderId="9" xfId="2" applyNumberFormat="1" applyFont="1" applyFill="1" applyBorder="1" applyAlignment="1">
      <alignment horizontal="center" wrapText="1"/>
    </xf>
    <xf numFmtId="49" fontId="12" fillId="0" borderId="10" xfId="2" applyNumberFormat="1" applyFont="1" applyFill="1" applyBorder="1" applyAlignment="1">
      <alignment horizontal="center" wrapText="1"/>
    </xf>
    <xf numFmtId="49" fontId="12" fillId="0" borderId="9" xfId="2" applyNumberFormat="1" applyFont="1" applyFill="1" applyBorder="1" applyAlignment="1">
      <alignment horizontal="center" wrapText="1"/>
    </xf>
    <xf numFmtId="164" fontId="17" fillId="0" borderId="9" xfId="2" applyNumberFormat="1" applyFont="1" applyFill="1" applyBorder="1" applyAlignment="1" applyProtection="1">
      <alignment horizontal="left" wrapText="1"/>
    </xf>
    <xf numFmtId="164" fontId="2" fillId="0" borderId="10" xfId="2" applyNumberFormat="1" applyFont="1" applyFill="1" applyBorder="1"/>
    <xf numFmtId="164" fontId="17" fillId="0" borderId="9" xfId="2" applyNumberFormat="1" applyFont="1" applyFill="1" applyBorder="1" applyAlignment="1">
      <alignment wrapText="1"/>
    </xf>
    <xf numFmtId="49" fontId="2" fillId="0" borderId="9" xfId="2" applyNumberFormat="1" applyFont="1" applyFill="1" applyBorder="1"/>
    <xf numFmtId="165" fontId="2" fillId="0" borderId="9" xfId="2" applyNumberFormat="1" applyFont="1" applyFill="1" applyBorder="1" applyAlignment="1">
      <alignment horizontal="left"/>
    </xf>
    <xf numFmtId="4" fontId="17" fillId="0" borderId="9" xfId="2" applyNumberFormat="1" applyFont="1" applyFill="1" applyBorder="1" applyAlignment="1" applyProtection="1">
      <alignment wrapText="1"/>
    </xf>
    <xf numFmtId="164" fontId="17" fillId="0" borderId="10" xfId="2" applyNumberFormat="1" applyFont="1" applyFill="1" applyBorder="1" applyAlignment="1">
      <alignment wrapText="1"/>
    </xf>
    <xf numFmtId="164" fontId="17" fillId="6" borderId="9" xfId="2" applyNumberFormat="1" applyFont="1" applyFill="1" applyBorder="1"/>
    <xf numFmtId="164" fontId="19" fillId="0" borderId="9" xfId="2" applyNumberFormat="1" applyFont="1" applyFill="1" applyBorder="1" applyAlignment="1">
      <alignment wrapText="1"/>
    </xf>
    <xf numFmtId="164" fontId="12" fillId="7" borderId="9" xfId="2" applyNumberFormat="1" applyFont="1" applyFill="1" applyBorder="1" applyAlignment="1">
      <alignment horizontal="right"/>
    </xf>
    <xf numFmtId="49" fontId="12" fillId="7" borderId="9" xfId="2" applyNumberFormat="1" applyFont="1" applyFill="1" applyBorder="1" applyAlignment="1">
      <alignment horizontal="right"/>
    </xf>
    <xf numFmtId="164" fontId="12" fillId="7" borderId="9" xfId="2" applyNumberFormat="1" applyFont="1" applyFill="1" applyBorder="1"/>
    <xf numFmtId="164" fontId="26" fillId="7" borderId="9" xfId="2" applyNumberFormat="1" applyFont="1" applyFill="1" applyBorder="1" applyAlignment="1">
      <alignment wrapText="1"/>
    </xf>
    <xf numFmtId="164" fontId="26" fillId="7" borderId="9" xfId="2" applyNumberFormat="1" applyFont="1" applyFill="1" applyBorder="1"/>
    <xf numFmtId="3" fontId="12" fillId="7" borderId="0" xfId="2" applyNumberFormat="1" applyFont="1" applyFill="1" applyBorder="1"/>
    <xf numFmtId="3" fontId="28" fillId="7" borderId="0" xfId="2" applyNumberFormat="1" applyFont="1" applyFill="1" applyBorder="1"/>
    <xf numFmtId="164" fontId="17" fillId="3" borderId="9" xfId="2" applyNumberFormat="1" applyFont="1" applyFill="1" applyBorder="1" applyAlignment="1">
      <alignment wrapText="1"/>
    </xf>
    <xf numFmtId="164" fontId="19" fillId="3" borderId="9" xfId="2" applyNumberFormat="1" applyFont="1" applyFill="1" applyBorder="1" applyAlignment="1">
      <alignment wrapText="1"/>
    </xf>
    <xf numFmtId="164" fontId="2" fillId="7" borderId="9" xfId="2" applyNumberFormat="1" applyFont="1" applyFill="1" applyBorder="1" applyAlignment="1">
      <alignment horizontal="right"/>
    </xf>
    <xf numFmtId="49" fontId="2" fillId="7" borderId="9" xfId="2" applyNumberFormat="1" applyFont="1" applyFill="1" applyBorder="1" applyAlignment="1">
      <alignment horizontal="right"/>
    </xf>
    <xf numFmtId="164" fontId="2" fillId="7" borderId="9" xfId="2" applyNumberFormat="1" applyFont="1" applyFill="1" applyBorder="1"/>
    <xf numFmtId="164" fontId="19" fillId="7" borderId="9" xfId="2" applyNumberFormat="1" applyFont="1" applyFill="1" applyBorder="1" applyAlignment="1">
      <alignment wrapText="1"/>
    </xf>
    <xf numFmtId="164" fontId="19" fillId="7" borderId="9" xfId="2" applyNumberFormat="1" applyFont="1" applyFill="1" applyBorder="1"/>
    <xf numFmtId="3" fontId="3" fillId="7" borderId="0" xfId="2" applyNumberFormat="1" applyFont="1" applyFill="1" applyBorder="1"/>
    <xf numFmtId="3" fontId="6" fillId="7" borderId="0" xfId="2" applyNumberFormat="1" applyFont="1" applyFill="1" applyBorder="1"/>
    <xf numFmtId="164" fontId="19" fillId="7" borderId="9" xfId="2" applyNumberFormat="1" applyFont="1" applyFill="1" applyBorder="1" applyAlignment="1" applyProtection="1">
      <alignment horizontal="left" vertical="center" wrapText="1"/>
    </xf>
    <xf numFmtId="164" fontId="19" fillId="0" borderId="9" xfId="2" applyNumberFormat="1" applyFont="1" applyFill="1" applyBorder="1" applyAlignment="1" applyProtection="1">
      <alignment horizontal="left" vertical="center" wrapText="1"/>
    </xf>
    <xf numFmtId="164" fontId="19" fillId="3" borderId="9" xfId="2" applyNumberFormat="1" applyFont="1" applyFill="1" applyBorder="1" applyAlignment="1" applyProtection="1">
      <alignment horizontal="left" vertical="center" wrapText="1"/>
    </xf>
    <xf numFmtId="3" fontId="12" fillId="3" borderId="0" xfId="2" applyNumberFormat="1" applyFont="1" applyFill="1" applyBorder="1"/>
    <xf numFmtId="164" fontId="17" fillId="0" borderId="9" xfId="2" applyNumberFormat="1" applyFont="1" applyFill="1" applyBorder="1" applyAlignment="1">
      <alignment vertical="center" wrapText="1"/>
    </xf>
    <xf numFmtId="164" fontId="12" fillId="0" borderId="9" xfId="2" applyNumberFormat="1" applyFont="1" applyFill="1" applyBorder="1" applyAlignment="1">
      <alignment horizontal="right"/>
    </xf>
    <xf numFmtId="49" fontId="12" fillId="0" borderId="9" xfId="2" applyNumberFormat="1" applyFont="1" applyFill="1" applyBorder="1" applyAlignment="1">
      <alignment horizontal="right"/>
    </xf>
    <xf numFmtId="164" fontId="12" fillId="0" borderId="9" xfId="2" applyNumberFormat="1" applyFont="1" applyFill="1" applyBorder="1"/>
    <xf numFmtId="164" fontId="29" fillId="0" borderId="9" xfId="2" applyNumberFormat="1" applyFont="1" applyFill="1" applyBorder="1" applyAlignment="1">
      <alignment vertical="center" wrapText="1"/>
    </xf>
    <xf numFmtId="164" fontId="29" fillId="0" borderId="9" xfId="2" applyNumberFormat="1" applyFont="1" applyFill="1" applyBorder="1" applyAlignment="1">
      <alignment horizontal="left" vertical="center" wrapText="1"/>
    </xf>
    <xf numFmtId="164" fontId="19" fillId="8" borderId="9" xfId="2" applyNumberFormat="1" applyFont="1" applyFill="1" applyBorder="1" applyAlignment="1">
      <alignment wrapText="1"/>
    </xf>
    <xf numFmtId="164" fontId="26" fillId="0" borderId="9" xfId="2" applyNumberFormat="1" applyFont="1" applyFill="1" applyBorder="1" applyAlignment="1">
      <alignment wrapText="1"/>
    </xf>
    <xf numFmtId="164" fontId="26" fillId="0" borderId="9" xfId="2" applyNumberFormat="1" applyFont="1" applyFill="1" applyBorder="1" applyAlignment="1">
      <alignment vertical="center" wrapText="1"/>
    </xf>
    <xf numFmtId="3" fontId="2" fillId="0" borderId="9" xfId="2" applyNumberFormat="1" applyFont="1" applyFill="1" applyBorder="1" applyAlignment="1">
      <alignment horizontal="left"/>
    </xf>
    <xf numFmtId="165" fontId="2" fillId="0" borderId="13" xfId="2" applyNumberFormat="1" applyFont="1" applyFill="1" applyBorder="1" applyAlignment="1">
      <alignment horizontal="left"/>
    </xf>
    <xf numFmtId="164" fontId="2" fillId="0" borderId="13" xfId="2" quotePrefix="1" applyNumberFormat="1" applyFont="1" applyFill="1" applyBorder="1"/>
    <xf numFmtId="164" fontId="19" fillId="0" borderId="13" xfId="2" applyNumberFormat="1" applyFont="1" applyFill="1" applyBorder="1" applyAlignment="1">
      <alignment wrapText="1"/>
    </xf>
    <xf numFmtId="164" fontId="2" fillId="0" borderId="9" xfId="2" quotePrefix="1" applyNumberFormat="1" applyFont="1" applyFill="1" applyBorder="1"/>
    <xf numFmtId="164" fontId="17" fillId="0" borderId="13" xfId="2" applyNumberFormat="1" applyFont="1" applyFill="1" applyBorder="1" applyAlignment="1">
      <alignment wrapText="1"/>
    </xf>
    <xf numFmtId="3" fontId="28" fillId="0" borderId="0" xfId="2" applyNumberFormat="1" applyFont="1" applyFill="1" applyBorder="1"/>
    <xf numFmtId="164" fontId="12" fillId="0" borderId="16" xfId="2" applyNumberFormat="1" applyFont="1" applyFill="1" applyBorder="1" applyAlignment="1">
      <alignment horizontal="right"/>
    </xf>
    <xf numFmtId="49" fontId="12" fillId="0" borderId="17" xfId="2" applyNumberFormat="1" applyFont="1" applyFill="1" applyBorder="1" applyAlignment="1">
      <alignment horizontal="right"/>
    </xf>
    <xf numFmtId="164" fontId="12" fillId="0" borderId="17" xfId="2" applyNumberFormat="1" applyFont="1" applyFill="1" applyBorder="1"/>
    <xf numFmtId="164" fontId="12" fillId="0" borderId="16" xfId="2" applyNumberFormat="1" applyFont="1" applyFill="1" applyBorder="1"/>
    <xf numFmtId="164" fontId="17" fillId="0" borderId="16" xfId="2" applyNumberFormat="1" applyFont="1" applyFill="1" applyBorder="1" applyAlignment="1">
      <alignment wrapText="1"/>
    </xf>
    <xf numFmtId="164" fontId="17" fillId="0" borderId="16" xfId="2" applyNumberFormat="1" applyFont="1" applyFill="1" applyBorder="1"/>
    <xf numFmtId="49" fontId="2" fillId="0" borderId="12" xfId="2" applyNumberFormat="1" applyFont="1" applyFill="1" applyBorder="1" applyAlignment="1">
      <alignment horizontal="right"/>
    </xf>
    <xf numFmtId="164" fontId="2" fillId="0" borderId="12" xfId="2" applyNumberFormat="1" applyFont="1" applyFill="1" applyBorder="1"/>
    <xf numFmtId="49" fontId="12" fillId="0" borderId="12" xfId="2" applyNumberFormat="1" applyFont="1" applyFill="1" applyBorder="1" applyAlignment="1">
      <alignment horizontal="right"/>
    </xf>
    <xf numFmtId="164" fontId="12" fillId="0" borderId="12" xfId="2" applyNumberFormat="1" applyFont="1" applyFill="1" applyBorder="1"/>
    <xf numFmtId="4" fontId="19" fillId="0" borderId="9" xfId="2" applyNumberFormat="1" applyFont="1" applyFill="1" applyBorder="1" applyAlignment="1">
      <alignment wrapText="1"/>
    </xf>
    <xf numFmtId="4" fontId="19" fillId="0" borderId="9" xfId="2" applyNumberFormat="1" applyFont="1" applyFill="1" applyBorder="1" applyAlignment="1">
      <alignment horizontal="left" vertical="center" wrapText="1"/>
    </xf>
    <xf numFmtId="49" fontId="2" fillId="4" borderId="12" xfId="2" applyNumberFormat="1" applyFont="1" applyFill="1" applyBorder="1" applyAlignment="1">
      <alignment horizontal="right"/>
    </xf>
    <xf numFmtId="164" fontId="2" fillId="4" borderId="12" xfId="2" applyNumberFormat="1" applyFont="1" applyFill="1" applyBorder="1"/>
    <xf numFmtId="164" fontId="2" fillId="4" borderId="9" xfId="2" applyNumberFormat="1" applyFont="1" applyFill="1" applyBorder="1"/>
    <xf numFmtId="4" fontId="19" fillId="4" borderId="9" xfId="2" applyNumberFormat="1" applyFont="1" applyFill="1" applyBorder="1" applyAlignment="1">
      <alignment wrapText="1"/>
    </xf>
    <xf numFmtId="4" fontId="26" fillId="0" borderId="9" xfId="2" applyNumberFormat="1" applyFont="1" applyFill="1" applyBorder="1" applyAlignment="1">
      <alignment wrapText="1"/>
    </xf>
    <xf numFmtId="4" fontId="2" fillId="0" borderId="9" xfId="2" applyNumberFormat="1" applyFont="1" applyFill="1" applyBorder="1" applyAlignment="1">
      <alignment horizontal="right" vertical="center" wrapText="1"/>
    </xf>
    <xf numFmtId="4" fontId="17" fillId="0" borderId="9" xfId="2" applyNumberFormat="1" applyFont="1" applyFill="1" applyBorder="1" applyAlignment="1">
      <alignment horizontal="left" vertical="center" wrapText="1"/>
    </xf>
    <xf numFmtId="164" fontId="17" fillId="0" borderId="9" xfId="5" applyNumberFormat="1" applyFont="1" applyFill="1" applyBorder="1" applyAlignment="1">
      <alignment vertical="top" wrapText="1"/>
    </xf>
    <xf numFmtId="164" fontId="30" fillId="0" borderId="9" xfId="2" applyNumberFormat="1" applyFont="1" applyFill="1" applyBorder="1" applyAlignment="1">
      <alignment horizontal="right"/>
    </xf>
    <xf numFmtId="164" fontId="30" fillId="0" borderId="12" xfId="2" applyNumberFormat="1" applyFont="1" applyFill="1" applyBorder="1"/>
    <xf numFmtId="164" fontId="30" fillId="0" borderId="9" xfId="2" applyNumberFormat="1" applyFont="1" applyFill="1" applyBorder="1"/>
    <xf numFmtId="3" fontId="27" fillId="0" borderId="0" xfId="2" applyNumberFormat="1" applyFont="1" applyFill="1" applyBorder="1"/>
    <xf numFmtId="164" fontId="17" fillId="0" borderId="9" xfId="4" applyNumberFormat="1" applyFont="1" applyFill="1" applyBorder="1" applyAlignment="1" applyProtection="1">
      <alignment vertical="top" wrapText="1"/>
    </xf>
    <xf numFmtId="49" fontId="2" fillId="3" borderId="12" xfId="2" applyNumberFormat="1" applyFont="1" applyFill="1" applyBorder="1" applyAlignment="1">
      <alignment horizontal="right"/>
    </xf>
    <xf numFmtId="164" fontId="2" fillId="3" borderId="12" xfId="2" applyNumberFormat="1" applyFont="1" applyFill="1" applyBorder="1"/>
    <xf numFmtId="4" fontId="19" fillId="3" borderId="9" xfId="2" applyNumberFormat="1" applyFont="1" applyFill="1" applyBorder="1" applyAlignment="1">
      <alignment wrapText="1"/>
    </xf>
    <xf numFmtId="4" fontId="19" fillId="0" borderId="9" xfId="2" applyNumberFormat="1" applyFont="1" applyFill="1" applyBorder="1" applyAlignment="1">
      <alignment vertical="center" wrapText="1"/>
    </xf>
    <xf numFmtId="164" fontId="2" fillId="0" borderId="18" xfId="2" applyNumberFormat="1" applyFont="1" applyFill="1" applyBorder="1" applyAlignment="1">
      <alignment horizontal="right"/>
    </xf>
    <xf numFmtId="0" fontId="2" fillId="0" borderId="18" xfId="2" applyFont="1" applyBorder="1"/>
    <xf numFmtId="164" fontId="17" fillId="0" borderId="9" xfId="4" applyNumberFormat="1" applyFont="1" applyFill="1" applyBorder="1" applyAlignment="1" applyProtection="1">
      <alignment horizontal="left" vertical="center" wrapText="1"/>
    </xf>
    <xf numFmtId="166" fontId="2" fillId="0" borderId="9" xfId="6" applyNumberFormat="1" applyFont="1" applyFill="1" applyBorder="1" applyAlignment="1">
      <alignment horizontal="right"/>
    </xf>
    <xf numFmtId="166" fontId="2" fillId="0" borderId="18" xfId="6" applyNumberFormat="1" applyFont="1" applyFill="1" applyBorder="1" applyAlignment="1">
      <alignment horizontal="right"/>
    </xf>
    <xf numFmtId="164" fontId="10" fillId="0" borderId="9" xfId="4" applyNumberFormat="1" applyFont="1" applyFill="1" applyBorder="1" applyAlignment="1" applyProtection="1">
      <alignment vertical="top" wrapText="1"/>
    </xf>
    <xf numFmtId="164" fontId="10" fillId="0" borderId="9" xfId="2" applyNumberFormat="1" applyFont="1" applyFill="1" applyBorder="1"/>
    <xf numFmtId="4" fontId="11" fillId="0" borderId="9" xfId="2" applyNumberFormat="1" applyFont="1" applyFill="1" applyBorder="1" applyAlignment="1">
      <alignment wrapText="1"/>
    </xf>
    <xf numFmtId="164" fontId="2" fillId="3" borderId="10" xfId="2" applyNumberFormat="1" applyFont="1" applyFill="1" applyBorder="1"/>
    <xf numFmtId="164" fontId="2" fillId="0" borderId="19" xfId="2" applyNumberFormat="1" applyFont="1" applyFill="1" applyBorder="1"/>
    <xf numFmtId="4" fontId="19" fillId="0" borderId="13" xfId="2" applyNumberFormat="1" applyFont="1" applyFill="1" applyBorder="1" applyAlignment="1">
      <alignment wrapText="1"/>
    </xf>
    <xf numFmtId="4" fontId="10" fillId="0" borderId="13" xfId="2" applyNumberFormat="1" applyFont="1" applyFill="1" applyBorder="1" applyAlignment="1">
      <alignment wrapText="1"/>
    </xf>
    <xf numFmtId="164" fontId="10" fillId="0" borderId="13" xfId="2" applyNumberFormat="1" applyFont="1" applyFill="1" applyBorder="1"/>
    <xf numFmtId="4" fontId="10" fillId="0" borderId="9" xfId="2" applyNumberFormat="1" applyFont="1" applyFill="1" applyBorder="1" applyAlignment="1">
      <alignment wrapText="1"/>
    </xf>
    <xf numFmtId="49" fontId="2" fillId="0" borderId="12" xfId="2" applyNumberFormat="1" applyFont="1" applyFill="1" applyBorder="1"/>
    <xf numFmtId="49" fontId="2" fillId="0" borderId="20" xfId="2" applyNumberFormat="1" applyFont="1" applyFill="1" applyBorder="1" applyAlignment="1">
      <alignment horizontal="right"/>
    </xf>
    <xf numFmtId="49" fontId="2" fillId="0" borderId="20" xfId="2" applyNumberFormat="1" applyFont="1" applyFill="1" applyBorder="1"/>
    <xf numFmtId="49" fontId="2" fillId="0" borderId="13" xfId="2" applyNumberFormat="1" applyFont="1" applyFill="1" applyBorder="1"/>
    <xf numFmtId="49" fontId="18" fillId="0" borderId="9" xfId="2" applyNumberFormat="1" applyFont="1" applyFill="1" applyBorder="1"/>
    <xf numFmtId="164" fontId="9" fillId="6" borderId="11" xfId="2" applyNumberFormat="1" applyFont="1" applyFill="1" applyBorder="1" applyAlignment="1">
      <alignment horizontal="left" vertical="center" wrapText="1"/>
    </xf>
    <xf numFmtId="164" fontId="11" fillId="0" borderId="9" xfId="2" applyNumberFormat="1" applyFont="1" applyFill="1" applyBorder="1"/>
    <xf numFmtId="164" fontId="18" fillId="7" borderId="9" xfId="2" applyNumberFormat="1" applyFont="1" applyFill="1" applyBorder="1" applyAlignment="1">
      <alignment horizontal="right"/>
    </xf>
    <xf numFmtId="49" fontId="18" fillId="7" borderId="9" xfId="2" applyNumberFormat="1" applyFont="1" applyFill="1" applyBorder="1"/>
    <xf numFmtId="164" fontId="9" fillId="7" borderId="11" xfId="2" applyNumberFormat="1" applyFont="1" applyFill="1" applyBorder="1" applyAlignment="1">
      <alignment horizontal="left" vertical="center" wrapText="1"/>
    </xf>
    <xf numFmtId="3" fontId="20" fillId="7" borderId="0" xfId="2" applyNumberFormat="1" applyFont="1" applyFill="1" applyBorder="1"/>
    <xf numFmtId="164" fontId="33" fillId="6" borderId="11" xfId="2" applyNumberFormat="1" applyFont="1" applyFill="1" applyBorder="1" applyAlignment="1">
      <alignment horizontal="left" vertical="center" wrapText="1"/>
    </xf>
    <xf numFmtId="164" fontId="9" fillId="0" borderId="11" xfId="2" applyNumberFormat="1" applyFont="1" applyFill="1" applyBorder="1" applyAlignment="1">
      <alignment horizontal="left" vertical="center" wrapText="1"/>
    </xf>
    <xf numFmtId="165" fontId="10" fillId="0" borderId="9" xfId="2" applyNumberFormat="1" applyFont="1" applyFill="1" applyBorder="1" applyAlignment="1" applyProtection="1">
      <alignment horizontal="left" wrapText="1"/>
    </xf>
    <xf numFmtId="49" fontId="12" fillId="0" borderId="13" xfId="2" applyNumberFormat="1" applyFont="1" applyFill="1" applyBorder="1" applyAlignment="1">
      <alignment horizontal="center" wrapText="1"/>
    </xf>
    <xf numFmtId="49" fontId="2" fillId="0" borderId="13" xfId="2" applyNumberFormat="1" applyFont="1" applyFill="1" applyBorder="1" applyAlignment="1">
      <alignment horizontal="center" wrapText="1"/>
    </xf>
    <xf numFmtId="165" fontId="10" fillId="0" borderId="13" xfId="2" applyNumberFormat="1" applyFont="1" applyFill="1" applyBorder="1" applyAlignment="1" applyProtection="1">
      <alignment horizontal="left" wrapText="1"/>
    </xf>
    <xf numFmtId="49" fontId="18" fillId="0" borderId="13" xfId="2" applyNumberFormat="1" applyFont="1" applyFill="1" applyBorder="1" applyAlignment="1">
      <alignment horizontal="center" wrapText="1"/>
    </xf>
    <xf numFmtId="165" fontId="11" fillId="0" borderId="13" xfId="2" applyNumberFormat="1" applyFont="1" applyFill="1" applyBorder="1" applyAlignment="1" applyProtection="1">
      <alignment horizontal="left" wrapText="1"/>
    </xf>
    <xf numFmtId="49" fontId="30" fillId="0" borderId="9" xfId="2" applyNumberFormat="1" applyFont="1" applyFill="1" applyBorder="1" applyAlignment="1">
      <alignment horizontal="center" wrapText="1"/>
    </xf>
    <xf numFmtId="49" fontId="18" fillId="0" borderId="9" xfId="2" applyNumberFormat="1" applyFont="1" applyFill="1" applyBorder="1" applyAlignment="1">
      <alignment horizontal="center" wrapText="1"/>
    </xf>
    <xf numFmtId="165" fontId="11" fillId="0" borderId="9" xfId="2" applyNumberFormat="1" applyFont="1" applyFill="1" applyBorder="1" applyAlignment="1" applyProtection="1">
      <alignment horizontal="left" wrapText="1"/>
    </xf>
    <xf numFmtId="164" fontId="11" fillId="0" borderId="13" xfId="2" applyNumberFormat="1" applyFont="1" applyFill="1" applyBorder="1"/>
    <xf numFmtId="164" fontId="17" fillId="0" borderId="9" xfId="2" applyNumberFormat="1" applyFont="1" applyFill="1" applyBorder="1" applyAlignment="1"/>
    <xf numFmtId="3" fontId="19" fillId="0" borderId="0" xfId="2" applyNumberFormat="1" applyFont="1" applyFill="1" applyBorder="1"/>
    <xf numFmtId="164" fontId="17" fillId="0" borderId="21" xfId="2" applyNumberFormat="1" applyFont="1" applyFill="1" applyBorder="1"/>
    <xf numFmtId="164" fontId="17" fillId="0" borderId="10" xfId="2" applyNumberFormat="1" applyFont="1" applyFill="1" applyBorder="1"/>
    <xf numFmtId="164" fontId="19" fillId="0" borderId="9" xfId="2" applyNumberFormat="1" applyFont="1" applyFill="1" applyBorder="1" applyAlignment="1"/>
    <xf numFmtId="164" fontId="2" fillId="0" borderId="16" xfId="2" applyNumberFormat="1" applyFont="1" applyFill="1" applyBorder="1" applyAlignment="1">
      <alignment horizontal="right"/>
    </xf>
    <xf numFmtId="164" fontId="2" fillId="0" borderId="17" xfId="2" applyNumberFormat="1" applyFont="1" applyFill="1" applyBorder="1" applyAlignment="1">
      <alignment horizontal="right"/>
    </xf>
    <xf numFmtId="164" fontId="17" fillId="0" borderId="17" xfId="2" applyNumberFormat="1" applyFont="1" applyFill="1" applyBorder="1" applyAlignment="1">
      <alignment wrapText="1"/>
    </xf>
    <xf numFmtId="164" fontId="2" fillId="0" borderId="12" xfId="2" applyNumberFormat="1" applyFont="1" applyFill="1" applyBorder="1" applyAlignment="1">
      <alignment horizontal="right"/>
    </xf>
    <xf numFmtId="164" fontId="17" fillId="0" borderId="12" xfId="2" applyNumberFormat="1" applyFont="1" applyFill="1" applyBorder="1" applyAlignment="1">
      <alignment wrapText="1"/>
    </xf>
    <xf numFmtId="164" fontId="17" fillId="0" borderId="20" xfId="2" applyNumberFormat="1" applyFont="1" applyFill="1" applyBorder="1" applyAlignment="1">
      <alignment wrapText="1"/>
    </xf>
    <xf numFmtId="164" fontId="17" fillId="0" borderId="22" xfId="2" applyNumberFormat="1" applyFont="1" applyFill="1" applyBorder="1" applyAlignment="1">
      <alignment wrapText="1"/>
    </xf>
    <xf numFmtId="164" fontId="17" fillId="0" borderId="8" xfId="2" applyNumberFormat="1" applyFont="1" applyFill="1" applyBorder="1" applyAlignment="1">
      <alignment wrapText="1"/>
    </xf>
    <xf numFmtId="165" fontId="11" fillId="0" borderId="8" xfId="2" applyNumberFormat="1" applyFont="1" applyFill="1" applyBorder="1" applyAlignment="1" applyProtection="1">
      <alignment horizontal="left" wrapText="1"/>
    </xf>
    <xf numFmtId="3" fontId="10" fillId="0" borderId="8" xfId="2" applyNumberFormat="1" applyFont="1" applyFill="1" applyBorder="1" applyAlignment="1">
      <alignment horizontal="left" wrapText="1"/>
    </xf>
    <xf numFmtId="165" fontId="11" fillId="0" borderId="23" xfId="2" applyNumberFormat="1" applyFont="1" applyFill="1" applyBorder="1" applyAlignment="1" applyProtection="1">
      <alignment horizontal="left" wrapText="1"/>
    </xf>
    <xf numFmtId="164" fontId="11" fillId="0" borderId="14" xfId="2" applyNumberFormat="1" applyFont="1" applyFill="1" applyBorder="1" applyAlignment="1">
      <alignment wrapText="1"/>
    </xf>
    <xf numFmtId="164" fontId="36" fillId="0" borderId="0" xfId="2" applyNumberFormat="1" applyFont="1" applyFill="1" applyBorder="1" applyAlignment="1">
      <alignment horizontal="right"/>
    </xf>
    <xf numFmtId="164" fontId="10" fillId="0" borderId="0" xfId="3" applyNumberFormat="1" applyFont="1" applyFill="1" applyBorder="1" applyAlignment="1">
      <alignment horizontal="center" vertical="center" wrapText="1"/>
    </xf>
    <xf numFmtId="165" fontId="2" fillId="0" borderId="2" xfId="2" applyNumberFormat="1" applyFont="1" applyFill="1" applyBorder="1" applyAlignment="1">
      <alignment horizontal="center" wrapText="1"/>
    </xf>
    <xf numFmtId="165" fontId="2" fillId="0" borderId="3" xfId="2" applyNumberFormat="1" applyFont="1" applyFill="1" applyBorder="1" applyAlignment="1">
      <alignment horizontal="center" wrapText="1"/>
    </xf>
    <xf numFmtId="165" fontId="2" fillId="0" borderId="4" xfId="2" applyNumberFormat="1" applyFont="1" applyFill="1" applyBorder="1" applyAlignment="1">
      <alignment horizontal="center" wrapText="1"/>
    </xf>
    <xf numFmtId="0" fontId="17" fillId="0" borderId="0" xfId="3" applyFont="1" applyFill="1" applyBorder="1" applyAlignment="1">
      <alignment horizontal="center" vertical="center" wrapText="1"/>
    </xf>
    <xf numFmtId="164" fontId="5" fillId="0" borderId="0" xfId="1" applyNumberFormat="1" applyFont="1" applyFill="1" applyBorder="1" applyAlignment="1">
      <alignment horizontal="center"/>
    </xf>
    <xf numFmtId="0" fontId="7" fillId="0" borderId="0" xfId="1" applyFont="1" applyFill="1" applyBorder="1" applyAlignment="1">
      <alignment horizontal="center" vertical="center" wrapText="1"/>
    </xf>
    <xf numFmtId="165" fontId="12" fillId="0" borderId="2" xfId="2" applyNumberFormat="1" applyFont="1" applyFill="1" applyBorder="1" applyAlignment="1">
      <alignment horizontal="center" wrapText="1"/>
    </xf>
    <xf numFmtId="165" fontId="12" fillId="0" borderId="3" xfId="2" applyNumberFormat="1" applyFont="1" applyFill="1" applyBorder="1" applyAlignment="1">
      <alignment horizontal="center" wrapText="1"/>
    </xf>
    <xf numFmtId="165" fontId="12" fillId="0" borderId="4" xfId="2" applyNumberFormat="1" applyFont="1" applyFill="1" applyBorder="1" applyAlignment="1">
      <alignment horizontal="center" wrapText="1"/>
    </xf>
    <xf numFmtId="164" fontId="20" fillId="0" borderId="0" xfId="3" applyNumberFormat="1" applyFont="1" applyFill="1" applyBorder="1" applyAlignment="1">
      <alignment horizontal="center" vertical="center" wrapText="1"/>
    </xf>
  </cellXfs>
  <cellStyles count="7">
    <cellStyle name="Comma 3" xfId="6"/>
    <cellStyle name="Normal" xfId="0" builtinId="0"/>
    <cellStyle name="Normal_buget 2004 cf lg 507 2003 CU DEBL10% MAI cu virari 2" xfId="5"/>
    <cellStyle name="Normal_BUGET RECTIFICARE OUG 89 VIRARI FINALE" xfId="2"/>
    <cellStyle name="Normal_BVC2000 exec.april.30.05 definitiv" xfId="1"/>
    <cellStyle name="Normal_BVC2000 exec.april.30.05 definitiv 2" xfId="3"/>
    <cellStyle name="Normal_LG 216 CALCULE BVC 2001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eanina%20nicuta/Documents/Geanina/CONT%20DE%20EXECUTIE/2021/12.%20DECEMBRIE/BUGET/88.Buget%2020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if fisa 104"/>
      <sheetName val="FILA CAS"/>
      <sheetName val="Pogr si retinere, CNAS"/>
      <sheetName val="buget 2021 CB 88"/>
      <sheetName val="INFLUENTE"/>
      <sheetName val="buget 2021 CB 87"/>
      <sheetName val="buget 2021 CA 88"/>
      <sheetName val="INFLUENTE CA"/>
      <sheetName val="buget 2021 CA 87"/>
      <sheetName val="F 104"/>
      <sheetName val="F104 sint fin prog"/>
      <sheetName val="F105 CV-CVR"/>
      <sheetName val="105 fisa prog cu scop CURATIV"/>
      <sheetName val="F105 SERVICII MEDICALE"/>
      <sheetName val="cb anterior"/>
      <sheetName val="diferente cb"/>
      <sheetName val="diferente cb (2)"/>
      <sheetName val="ca anterior"/>
      <sheetName val="diferente ca"/>
      <sheetName val="diferente ca (2)"/>
      <sheetName val="bug"/>
      <sheetName val="progr"/>
      <sheetName val="Sheet1"/>
    </sheetNames>
    <sheetDataSet>
      <sheetData sheetId="0" refreshError="1"/>
      <sheetData sheetId="1">
        <row r="5">
          <cell r="A5" t="str">
            <v>Bugetul fondului national unic de asigurari sociale de sanatate conform Legii nr.15/2021 privind bugetul de stat pe anul 2021, cu modificarile si completarile OUG nr.97/2021 si OUG nr.122/2021</v>
          </cell>
        </row>
        <row r="102">
          <cell r="H102" t="str">
            <v>Credite de angajament AN 2021</v>
          </cell>
          <cell r="I102" t="str">
            <v xml:space="preserve"> Credite bugetare AN 2021</v>
          </cell>
        </row>
      </sheetData>
      <sheetData sheetId="2"/>
      <sheetData sheetId="3">
        <row r="5">
          <cell r="O5" t="str">
            <v>Program AN 2021</v>
          </cell>
        </row>
        <row r="9">
          <cell r="O9">
            <v>2200000</v>
          </cell>
        </row>
        <row r="10">
          <cell r="O10">
            <v>0</v>
          </cell>
        </row>
        <row r="11">
          <cell r="O11">
            <v>1131287</v>
          </cell>
        </row>
        <row r="12">
          <cell r="O12">
            <v>222</v>
          </cell>
        </row>
        <row r="16">
          <cell r="O16">
            <v>62506</v>
          </cell>
        </row>
        <row r="17">
          <cell r="O17">
            <v>0</v>
          </cell>
        </row>
        <row r="18">
          <cell r="O18">
            <v>1324</v>
          </cell>
        </row>
        <row r="19">
          <cell r="O19">
            <v>0</v>
          </cell>
        </row>
        <row r="20">
          <cell r="O20">
            <v>0</v>
          </cell>
        </row>
        <row r="22">
          <cell r="O22">
            <v>3858</v>
          </cell>
        </row>
        <row r="23">
          <cell r="O23">
            <v>0</v>
          </cell>
        </row>
        <row r="24">
          <cell r="O24">
            <v>1619874</v>
          </cell>
        </row>
        <row r="27">
          <cell r="O27">
            <v>33137210</v>
          </cell>
        </row>
        <row r="28">
          <cell r="O28">
            <v>0</v>
          </cell>
        </row>
        <row r="29">
          <cell r="O29">
            <v>0</v>
          </cell>
        </row>
        <row r="30">
          <cell r="O30">
            <v>16499</v>
          </cell>
        </row>
        <row r="31">
          <cell r="O31">
            <v>0</v>
          </cell>
        </row>
        <row r="32">
          <cell r="O32">
            <v>0</v>
          </cell>
        </row>
        <row r="33">
          <cell r="O33">
            <v>0</v>
          </cell>
        </row>
        <row r="34">
          <cell r="O34">
            <v>6944</v>
          </cell>
        </row>
        <row r="35">
          <cell r="O35">
            <v>0</v>
          </cell>
        </row>
        <row r="36">
          <cell r="O36">
            <v>0</v>
          </cell>
        </row>
        <row r="37">
          <cell r="O37">
            <v>112</v>
          </cell>
        </row>
        <row r="38">
          <cell r="O38">
            <v>0</v>
          </cell>
        </row>
        <row r="39">
          <cell r="O39">
            <v>0</v>
          </cell>
        </row>
        <row r="40">
          <cell r="O40">
            <v>5170</v>
          </cell>
        </row>
        <row r="41">
          <cell r="O41">
            <v>0</v>
          </cell>
        </row>
        <row r="42">
          <cell r="O42">
            <v>123300</v>
          </cell>
        </row>
        <row r="43">
          <cell r="O43">
            <v>10122</v>
          </cell>
        </row>
        <row r="44">
          <cell r="O44">
            <v>46</v>
          </cell>
        </row>
        <row r="45">
          <cell r="O45">
            <v>0</v>
          </cell>
        </row>
        <row r="46">
          <cell r="O46">
            <v>13322</v>
          </cell>
        </row>
        <row r="47">
          <cell r="O47">
            <v>730000</v>
          </cell>
        </row>
        <row r="48">
          <cell r="O48">
            <v>0</v>
          </cell>
        </row>
        <row r="52">
          <cell r="O52">
            <v>476</v>
          </cell>
        </row>
        <row r="54">
          <cell r="O54">
            <v>961</v>
          </cell>
        </row>
        <row r="57">
          <cell r="O57">
            <v>0</v>
          </cell>
        </row>
        <row r="58">
          <cell r="O58">
            <v>21314</v>
          </cell>
        </row>
        <row r="60">
          <cell r="O60">
            <v>0</v>
          </cell>
        </row>
        <row r="68">
          <cell r="O68">
            <v>0</v>
          </cell>
        </row>
        <row r="69">
          <cell r="O69">
            <v>8165412</v>
          </cell>
        </row>
        <row r="70">
          <cell r="O70">
            <v>0</v>
          </cell>
        </row>
        <row r="71">
          <cell r="O71">
            <v>0</v>
          </cell>
        </row>
        <row r="72">
          <cell r="O72">
            <v>0</v>
          </cell>
        </row>
        <row r="73">
          <cell r="O73">
            <v>0</v>
          </cell>
        </row>
        <row r="74">
          <cell r="O74">
            <v>0</v>
          </cell>
        </row>
        <row r="75">
          <cell r="O75">
            <v>0</v>
          </cell>
        </row>
        <row r="76">
          <cell r="O76">
            <v>492947.99999999994</v>
          </cell>
        </row>
        <row r="77">
          <cell r="O77">
            <v>0</v>
          </cell>
        </row>
        <row r="78">
          <cell r="O78">
            <v>2166146</v>
          </cell>
        </row>
        <row r="80">
          <cell r="O80">
            <v>0</v>
          </cell>
        </row>
        <row r="81">
          <cell r="O81">
            <v>0</v>
          </cell>
        </row>
        <row r="82">
          <cell r="O82">
            <v>10.999999999999998</v>
          </cell>
        </row>
        <row r="83">
          <cell r="O83">
            <v>0</v>
          </cell>
        </row>
        <row r="84">
          <cell r="O84">
            <v>1</v>
          </cell>
        </row>
        <row r="86">
          <cell r="O86">
            <v>69299</v>
          </cell>
        </row>
        <row r="89">
          <cell r="O89">
            <v>2285</v>
          </cell>
        </row>
        <row r="93">
          <cell r="O93">
            <v>97</v>
          </cell>
        </row>
        <row r="122">
          <cell r="O122">
            <v>245322.95999999996</v>
          </cell>
        </row>
        <row r="123">
          <cell r="O123">
            <v>30526.289999999994</v>
          </cell>
        </row>
        <row r="124">
          <cell r="O124">
            <v>818.77999999999986</v>
          </cell>
        </row>
        <row r="125">
          <cell r="O125">
            <v>1074.52</v>
          </cell>
        </row>
        <row r="126">
          <cell r="O126">
            <v>375.45</v>
          </cell>
        </row>
        <row r="127">
          <cell r="O127">
            <v>61.550000000000004</v>
          </cell>
        </row>
        <row r="128">
          <cell r="O128">
            <v>9830.8500000000022</v>
          </cell>
        </row>
        <row r="129">
          <cell r="O129">
            <v>10923.55</v>
          </cell>
        </row>
        <row r="130">
          <cell r="O130">
            <v>2463.6799999999998</v>
          </cell>
        </row>
        <row r="132">
          <cell r="O132">
            <v>0</v>
          </cell>
        </row>
        <row r="134">
          <cell r="O134">
            <v>213.29000000000002</v>
          </cell>
        </row>
        <row r="135">
          <cell r="O135">
            <v>6.7700000000000014</v>
          </cell>
        </row>
        <row r="136">
          <cell r="O136">
            <v>68.89</v>
          </cell>
        </row>
        <row r="137">
          <cell r="O137">
            <v>2.3000000000000003</v>
          </cell>
        </row>
        <row r="138">
          <cell r="O138">
            <v>11.260000000000002</v>
          </cell>
        </row>
        <row r="139">
          <cell r="O139">
            <v>6628.5399999999991</v>
          </cell>
        </row>
        <row r="140">
          <cell r="O140">
            <v>0</v>
          </cell>
        </row>
        <row r="143">
          <cell r="O143">
            <v>2119.92</v>
          </cell>
        </row>
        <row r="144">
          <cell r="O144">
            <v>332.98</v>
          </cell>
        </row>
        <row r="145">
          <cell r="O145">
            <v>7166.2299999999987</v>
          </cell>
        </row>
        <row r="146">
          <cell r="O146">
            <v>604.5</v>
          </cell>
        </row>
        <row r="147">
          <cell r="O147">
            <v>408.92999999999995</v>
          </cell>
        </row>
        <row r="148">
          <cell r="O148">
            <v>2082.75</v>
          </cell>
        </row>
        <row r="149">
          <cell r="O149">
            <v>3090.2400000000011</v>
          </cell>
        </row>
        <row r="151">
          <cell r="O151">
            <v>6868.9499999999989</v>
          </cell>
        </row>
        <row r="153">
          <cell r="O153">
            <v>29513.879999999997</v>
          </cell>
        </row>
        <row r="154">
          <cell r="O154">
            <v>34.99</v>
          </cell>
        </row>
        <row r="155">
          <cell r="O155">
            <v>1177.9799999999996</v>
          </cell>
        </row>
        <row r="156">
          <cell r="O156">
            <v>2641.61</v>
          </cell>
        </row>
        <row r="158">
          <cell r="O158">
            <v>1090.2100000000003</v>
          </cell>
        </row>
        <row r="160">
          <cell r="O160">
            <v>124.45</v>
          </cell>
        </row>
        <row r="161">
          <cell r="O161">
            <v>0</v>
          </cell>
        </row>
        <row r="162">
          <cell r="O162">
            <v>71.59</v>
          </cell>
        </row>
        <row r="163">
          <cell r="O163">
            <v>1.8899999999999997</v>
          </cell>
        </row>
        <row r="164">
          <cell r="O164">
            <v>2</v>
          </cell>
        </row>
        <row r="165">
          <cell r="O165">
            <v>306.53000000000003</v>
          </cell>
        </row>
        <row r="166">
          <cell r="O166">
            <v>1030.08</v>
          </cell>
        </row>
        <row r="168">
          <cell r="O168">
            <v>6872.62</v>
          </cell>
        </row>
        <row r="169">
          <cell r="O169">
            <v>2618.15</v>
          </cell>
        </row>
        <row r="172">
          <cell r="O172">
            <v>6531</v>
          </cell>
        </row>
        <row r="174">
          <cell r="O174">
            <v>200</v>
          </cell>
        </row>
        <row r="175">
          <cell r="O175">
            <v>963.99999999999989</v>
          </cell>
        </row>
        <row r="179">
          <cell r="O179">
            <v>286</v>
          </cell>
        </row>
        <row r="180">
          <cell r="O180">
            <v>2951.9999999999995</v>
          </cell>
        </row>
        <row r="181">
          <cell r="O181">
            <v>273</v>
          </cell>
        </row>
        <row r="182">
          <cell r="O182">
            <v>1457</v>
          </cell>
        </row>
        <row r="183">
          <cell r="O183">
            <v>32</v>
          </cell>
        </row>
        <row r="184">
          <cell r="O184">
            <v>157566.38</v>
          </cell>
        </row>
        <row r="185">
          <cell r="O185">
            <v>12272410.100000005</v>
          </cell>
        </row>
        <row r="189">
          <cell r="O189">
            <v>4392451.5500000007</v>
          </cell>
        </row>
        <row r="190">
          <cell r="O190">
            <v>104695.99999999997</v>
          </cell>
        </row>
        <row r="191">
          <cell r="O191">
            <v>3310.4900000000011</v>
          </cell>
        </row>
        <row r="193">
          <cell r="O193">
            <v>476648.99999999988</v>
          </cell>
        </row>
        <row r="197">
          <cell r="O197">
            <v>227858.99999999997</v>
          </cell>
        </row>
        <row r="198">
          <cell r="O198">
            <v>7146.9399999999978</v>
          </cell>
        </row>
        <row r="199">
          <cell r="O199">
            <v>6249.0000000000018</v>
          </cell>
        </row>
        <row r="201">
          <cell r="O201">
            <v>5468798.5899999989</v>
          </cell>
        </row>
        <row r="202">
          <cell r="O202">
            <v>1691149.31</v>
          </cell>
        </row>
        <row r="203">
          <cell r="O203">
            <v>463512.37999999995</v>
          </cell>
        </row>
        <row r="204">
          <cell r="O204">
            <v>1146733.0499999996</v>
          </cell>
        </row>
        <row r="205">
          <cell r="O205">
            <v>216315.46</v>
          </cell>
        </row>
        <row r="208">
          <cell r="O208">
            <v>2619197.0400000005</v>
          </cell>
        </row>
        <row r="209">
          <cell r="O209">
            <v>205178.86000000002</v>
          </cell>
        </row>
        <row r="210">
          <cell r="O210">
            <v>73443.78</v>
          </cell>
        </row>
        <row r="211">
          <cell r="O211">
            <v>41585.67</v>
          </cell>
        </row>
        <row r="213">
          <cell r="O213">
            <v>1890874.6500000001</v>
          </cell>
        </row>
        <row r="214">
          <cell r="O214">
            <v>8829.8799999999992</v>
          </cell>
        </row>
        <row r="215">
          <cell r="O215">
            <v>37.799999999999997</v>
          </cell>
        </row>
        <row r="217">
          <cell r="O217">
            <v>111874.23</v>
          </cell>
        </row>
        <row r="218">
          <cell r="O218">
            <v>0</v>
          </cell>
        </row>
        <row r="220">
          <cell r="O220">
            <v>953519.44000000006</v>
          </cell>
        </row>
        <row r="221">
          <cell r="O221">
            <v>50475.56</v>
          </cell>
        </row>
        <row r="222">
          <cell r="O222">
            <v>49070</v>
          </cell>
        </row>
        <row r="223">
          <cell r="O223">
            <v>1390.78</v>
          </cell>
        </row>
        <row r="224">
          <cell r="O224">
            <v>14.780000000000001</v>
          </cell>
        </row>
        <row r="225">
          <cell r="O225">
            <v>898.93</v>
          </cell>
        </row>
        <row r="227">
          <cell r="O227">
            <v>119082.55</v>
          </cell>
        </row>
        <row r="228">
          <cell r="O228">
            <v>4.78</v>
          </cell>
        </row>
        <row r="229">
          <cell r="O229">
            <v>1102.98</v>
          </cell>
        </row>
        <row r="230">
          <cell r="O230">
            <v>45542.210000000006</v>
          </cell>
        </row>
        <row r="233">
          <cell r="O233">
            <v>12553721.639999997</v>
          </cell>
        </row>
        <row r="234">
          <cell r="O234">
            <v>47599.099999999977</v>
          </cell>
        </row>
        <row r="235">
          <cell r="O235">
            <v>289213.62000000005</v>
          </cell>
        </row>
        <row r="236">
          <cell r="O236">
            <v>3568.28</v>
          </cell>
        </row>
        <row r="237">
          <cell r="O237">
            <v>1998</v>
          </cell>
        </row>
        <row r="238">
          <cell r="O238">
            <v>283647.33999999997</v>
          </cell>
        </row>
        <row r="240">
          <cell r="O240">
            <v>40651.07</v>
          </cell>
        </row>
        <row r="241">
          <cell r="O241">
            <v>10.73</v>
          </cell>
        </row>
        <row r="242">
          <cell r="O242">
            <v>40514.710000000006</v>
          </cell>
        </row>
        <row r="243">
          <cell r="O243">
            <v>450157.52000000014</v>
          </cell>
        </row>
        <row r="247">
          <cell r="O247">
            <v>10748015.100000001</v>
          </cell>
        </row>
        <row r="248">
          <cell r="O248">
            <v>75735.679999999993</v>
          </cell>
        </row>
        <row r="249">
          <cell r="O249">
            <v>29677.95</v>
          </cell>
        </row>
        <row r="250">
          <cell r="O250">
            <v>930835.69999999972</v>
          </cell>
        </row>
        <row r="251">
          <cell r="O251">
            <v>443895.35999999993</v>
          </cell>
        </row>
        <row r="252">
          <cell r="O252">
            <v>486940.34000000008</v>
          </cell>
        </row>
        <row r="253">
          <cell r="O253">
            <v>37.26</v>
          </cell>
        </row>
        <row r="254">
          <cell r="O254">
            <v>105129.22</v>
          </cell>
        </row>
        <row r="255">
          <cell r="O255">
            <v>6591.5899999999974</v>
          </cell>
        </row>
        <row r="257">
          <cell r="O257">
            <v>0</v>
          </cell>
        </row>
        <row r="258">
          <cell r="O258">
            <v>59977.5</v>
          </cell>
        </row>
        <row r="265">
          <cell r="O265">
            <v>2547159.8999999994</v>
          </cell>
        </row>
        <row r="266">
          <cell r="O266">
            <v>1252840.0999999999</v>
          </cell>
        </row>
        <row r="269">
          <cell r="O269">
            <v>13194</v>
          </cell>
        </row>
        <row r="270">
          <cell r="O270">
            <v>69299</v>
          </cell>
        </row>
        <row r="271">
          <cell r="O271">
            <v>0</v>
          </cell>
        </row>
        <row r="273">
          <cell r="O273">
            <v>1524</v>
          </cell>
        </row>
        <row r="274">
          <cell r="O274">
            <v>2285</v>
          </cell>
        </row>
        <row r="275">
          <cell r="O275">
            <v>954</v>
          </cell>
        </row>
        <row r="281">
          <cell r="O281">
            <v>2285</v>
          </cell>
        </row>
        <row r="283">
          <cell r="O283">
            <v>2285</v>
          </cell>
        </row>
        <row r="285">
          <cell r="O285">
            <v>2285</v>
          </cell>
        </row>
        <row r="291">
          <cell r="G291" t="str">
            <v>b88</v>
          </cell>
        </row>
      </sheetData>
      <sheetData sheetId="4" refreshError="1"/>
      <sheetData sheetId="5" refreshError="1"/>
      <sheetData sheetId="6">
        <row r="122">
          <cell r="O122">
            <v>245322.95999999996</v>
          </cell>
        </row>
        <row r="123">
          <cell r="O123">
            <v>30526.289999999994</v>
          </cell>
        </row>
        <row r="124">
          <cell r="O124">
            <v>818.77999999999986</v>
          </cell>
        </row>
        <row r="125">
          <cell r="O125">
            <v>1074.52</v>
          </cell>
        </row>
        <row r="126">
          <cell r="O126">
            <v>375.45</v>
          </cell>
        </row>
        <row r="127">
          <cell r="O127">
            <v>61.550000000000004</v>
          </cell>
        </row>
        <row r="128">
          <cell r="O128">
            <v>9830.8500000000022</v>
          </cell>
        </row>
        <row r="129">
          <cell r="O129">
            <v>10923.55</v>
          </cell>
        </row>
        <row r="130">
          <cell r="O130">
            <v>2463.6799999999998</v>
          </cell>
        </row>
        <row r="132">
          <cell r="O132">
            <v>0</v>
          </cell>
        </row>
        <row r="134">
          <cell r="O134">
            <v>213.29000000000002</v>
          </cell>
        </row>
        <row r="135">
          <cell r="O135">
            <v>6.7700000000000014</v>
          </cell>
        </row>
        <row r="136">
          <cell r="O136">
            <v>68.89</v>
          </cell>
        </row>
        <row r="137">
          <cell r="O137">
            <v>2.3000000000000003</v>
          </cell>
        </row>
        <row r="138">
          <cell r="O138">
            <v>11.260000000000002</v>
          </cell>
        </row>
        <row r="139">
          <cell r="O139">
            <v>6628.5399999999991</v>
          </cell>
        </row>
        <row r="140">
          <cell r="O140">
            <v>0</v>
          </cell>
        </row>
        <row r="143">
          <cell r="O143">
            <v>2119.92</v>
          </cell>
        </row>
        <row r="144">
          <cell r="O144">
            <v>332.98</v>
          </cell>
        </row>
        <row r="145">
          <cell r="O145">
            <v>7166.2299999999987</v>
          </cell>
        </row>
        <row r="146">
          <cell r="O146">
            <v>604.5</v>
          </cell>
        </row>
        <row r="147">
          <cell r="O147">
            <v>408.92999999999995</v>
          </cell>
        </row>
        <row r="148">
          <cell r="O148">
            <v>2082.75</v>
          </cell>
        </row>
        <row r="149">
          <cell r="O149">
            <v>3090.2400000000011</v>
          </cell>
        </row>
        <row r="152">
          <cell r="O152">
            <v>30726.85</v>
          </cell>
        </row>
        <row r="153">
          <cell r="O153">
            <v>29513.879999999997</v>
          </cell>
        </row>
        <row r="154">
          <cell r="O154">
            <v>34.99</v>
          </cell>
        </row>
        <row r="155">
          <cell r="O155">
            <v>1177.9799999999996</v>
          </cell>
        </row>
        <row r="156">
          <cell r="O156">
            <v>2641.61</v>
          </cell>
        </row>
        <row r="158">
          <cell r="O158">
            <v>1090.2100000000003</v>
          </cell>
        </row>
        <row r="160">
          <cell r="O160">
            <v>124.45</v>
          </cell>
        </row>
        <row r="161">
          <cell r="O161">
            <v>0</v>
          </cell>
        </row>
        <row r="162">
          <cell r="O162">
            <v>71.59</v>
          </cell>
        </row>
        <row r="163">
          <cell r="O163">
            <v>1.8899999999999997</v>
          </cell>
        </row>
        <row r="164">
          <cell r="O164">
            <v>2</v>
          </cell>
        </row>
        <row r="165">
          <cell r="O165">
            <v>306.53000000000003</v>
          </cell>
        </row>
        <row r="166">
          <cell r="O166">
            <v>1030.08</v>
          </cell>
        </row>
        <row r="168">
          <cell r="O168">
            <v>6872.62</v>
          </cell>
        </row>
        <row r="169">
          <cell r="O169">
            <v>2618.15</v>
          </cell>
        </row>
        <row r="172">
          <cell r="O172">
            <v>6531</v>
          </cell>
        </row>
        <row r="174">
          <cell r="O174">
            <v>200</v>
          </cell>
        </row>
        <row r="175">
          <cell r="O175">
            <v>963.99999999999989</v>
          </cell>
        </row>
        <row r="179">
          <cell r="O179">
            <v>286</v>
          </cell>
        </row>
        <row r="180">
          <cell r="O180">
            <v>2872</v>
          </cell>
        </row>
        <row r="181">
          <cell r="O181">
            <v>273</v>
          </cell>
        </row>
        <row r="182">
          <cell r="O182">
            <v>1538</v>
          </cell>
        </row>
        <row r="183">
          <cell r="O183">
            <v>31</v>
          </cell>
        </row>
        <row r="184">
          <cell r="O184">
            <v>180388.38</v>
          </cell>
        </row>
        <row r="185">
          <cell r="O185">
            <v>12272404.100000005</v>
          </cell>
        </row>
        <row r="189">
          <cell r="O189">
            <v>4565020.8899999997</v>
          </cell>
        </row>
        <row r="190">
          <cell r="O190">
            <v>104695.99999999999</v>
          </cell>
        </row>
        <row r="191">
          <cell r="O191">
            <v>3310.4900000000011</v>
          </cell>
        </row>
        <row r="193">
          <cell r="O193">
            <v>427681.12000000005</v>
          </cell>
        </row>
        <row r="197">
          <cell r="O197">
            <v>329003</v>
          </cell>
        </row>
        <row r="198">
          <cell r="O198">
            <v>10242.879999999997</v>
          </cell>
        </row>
        <row r="199">
          <cell r="O199">
            <v>8848.9999999999964</v>
          </cell>
        </row>
        <row r="201">
          <cell r="O201">
            <v>5527923.5800000001</v>
          </cell>
        </row>
        <row r="202">
          <cell r="O202">
            <v>1674709</v>
          </cell>
        </row>
        <row r="203">
          <cell r="O203">
            <v>471902.45999999996</v>
          </cell>
        </row>
        <row r="204">
          <cell r="O204">
            <v>1162175</v>
          </cell>
        </row>
        <row r="205">
          <cell r="O205">
            <v>230569</v>
          </cell>
        </row>
        <row r="208">
          <cell r="O208">
            <v>2629353</v>
          </cell>
        </row>
        <row r="209">
          <cell r="O209">
            <v>203590.54000000004</v>
          </cell>
        </row>
        <row r="210">
          <cell r="O210">
            <v>75784.44</v>
          </cell>
        </row>
        <row r="211">
          <cell r="O211">
            <v>48265.279999999999</v>
          </cell>
        </row>
        <row r="213">
          <cell r="O213">
            <v>1914683</v>
          </cell>
        </row>
        <row r="214">
          <cell r="O214">
            <v>9606.2899999999991</v>
          </cell>
        </row>
        <row r="215">
          <cell r="O215">
            <v>150.9</v>
          </cell>
        </row>
        <row r="217">
          <cell r="O217">
            <v>113778.28000000001</v>
          </cell>
        </row>
        <row r="218">
          <cell r="O218">
            <v>0</v>
          </cell>
        </row>
        <row r="220">
          <cell r="O220">
            <v>986665.37000000011</v>
          </cell>
        </row>
        <row r="221">
          <cell r="O221">
            <v>54207.039999999986</v>
          </cell>
        </row>
        <row r="222">
          <cell r="O222">
            <v>52720</v>
          </cell>
        </row>
        <row r="223">
          <cell r="O223">
            <v>1466</v>
          </cell>
        </row>
        <row r="224">
          <cell r="O224">
            <v>21.04</v>
          </cell>
        </row>
        <row r="225">
          <cell r="O225">
            <v>1025</v>
          </cell>
        </row>
        <row r="227">
          <cell r="O227">
            <v>121158</v>
          </cell>
        </row>
        <row r="228">
          <cell r="O228">
            <v>4.78</v>
          </cell>
        </row>
        <row r="229">
          <cell r="O229">
            <v>1197.98</v>
          </cell>
        </row>
        <row r="230">
          <cell r="O230">
            <v>46672.4</v>
          </cell>
        </row>
        <row r="233">
          <cell r="O233">
            <v>12939657.190000005</v>
          </cell>
        </row>
        <row r="234">
          <cell r="O234">
            <v>36456.569999999992</v>
          </cell>
        </row>
        <row r="235">
          <cell r="O235">
            <v>296782.92000000004</v>
          </cell>
        </row>
        <row r="236">
          <cell r="O236">
            <v>3884.84</v>
          </cell>
        </row>
        <row r="237">
          <cell r="O237">
            <v>2027</v>
          </cell>
        </row>
        <row r="238">
          <cell r="O238">
            <v>290871.08</v>
          </cell>
        </row>
        <row r="240">
          <cell r="O240">
            <v>39915.01</v>
          </cell>
        </row>
        <row r="241">
          <cell r="O241">
            <v>10.73</v>
          </cell>
        </row>
        <row r="242">
          <cell r="O242">
            <v>40659.86</v>
          </cell>
        </row>
        <row r="243">
          <cell r="O243">
            <v>450157.52000000014</v>
          </cell>
        </row>
        <row r="247">
          <cell r="O247">
            <v>10748015.100000001</v>
          </cell>
        </row>
        <row r="248">
          <cell r="O248">
            <v>75735.679999999993</v>
          </cell>
        </row>
        <row r="249">
          <cell r="O249">
            <v>29677.95</v>
          </cell>
        </row>
        <row r="250">
          <cell r="O250">
            <v>930835.69999999972</v>
          </cell>
        </row>
        <row r="251">
          <cell r="O251">
            <v>443895.35999999993</v>
          </cell>
        </row>
        <row r="252">
          <cell r="O252">
            <v>486940.34000000008</v>
          </cell>
        </row>
        <row r="253">
          <cell r="O253">
            <v>37.26</v>
          </cell>
        </row>
        <row r="254">
          <cell r="O254">
            <v>105129.22</v>
          </cell>
        </row>
        <row r="255">
          <cell r="O255">
            <v>6591.5899999999974</v>
          </cell>
        </row>
        <row r="257">
          <cell r="O257">
            <v>0</v>
          </cell>
        </row>
        <row r="258">
          <cell r="O258">
            <v>59977.5</v>
          </cell>
        </row>
        <row r="265">
          <cell r="O265">
            <v>2547159.8999999994</v>
          </cell>
        </row>
        <row r="266">
          <cell r="O266">
            <v>1252840.0999999999</v>
          </cell>
        </row>
        <row r="269">
          <cell r="O269">
            <v>16848</v>
          </cell>
        </row>
        <row r="270">
          <cell r="O270">
            <v>88461</v>
          </cell>
        </row>
        <row r="271">
          <cell r="O271">
            <v>0</v>
          </cell>
        </row>
        <row r="273">
          <cell r="O273">
            <v>1524</v>
          </cell>
        </row>
        <row r="274">
          <cell r="O274">
            <v>2285</v>
          </cell>
        </row>
        <row r="275">
          <cell r="O275">
            <v>954</v>
          </cell>
        </row>
        <row r="281">
          <cell r="O281">
            <v>2285</v>
          </cell>
        </row>
        <row r="283">
          <cell r="O283">
            <v>2285</v>
          </cell>
        </row>
        <row r="285">
          <cell r="O285">
            <v>2285</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aie31">
    <tabColor rgb="FFFF0000"/>
  </sheetPr>
  <dimension ref="A1:L297"/>
  <sheetViews>
    <sheetView tabSelected="1" view="pageBreakPreview" zoomScale="80" zoomScaleNormal="80" zoomScaleSheetLayoutView="80" workbookViewId="0">
      <selection activeCell="O297" sqref="O297"/>
    </sheetView>
  </sheetViews>
  <sheetFormatPr defaultRowHeight="15" x14ac:dyDescent="0.25"/>
  <cols>
    <col min="1" max="1" width="7.85546875" style="3" customWidth="1"/>
    <col min="2" max="2" width="6.85546875" style="2" customWidth="1"/>
    <col min="3" max="3" width="5.42578125" style="3" customWidth="1"/>
    <col min="4" max="4" width="6.85546875" style="3" customWidth="1"/>
    <col min="5" max="5" width="5" style="3" customWidth="1"/>
    <col min="6" max="6" width="5.140625" style="3" customWidth="1"/>
    <col min="7" max="7" width="88" style="4" customWidth="1"/>
    <col min="8" max="8" width="27.7109375" style="5" customWidth="1"/>
    <col min="9" max="9" width="28.140625" style="5" bestFit="1" customWidth="1"/>
    <col min="10" max="16384" width="9.140625" style="6"/>
  </cols>
  <sheetData>
    <row r="1" spans="1:9" ht="15.75" x14ac:dyDescent="0.25">
      <c r="A1" s="1" t="s">
        <v>0</v>
      </c>
      <c r="H1" s="268"/>
      <c r="I1" s="268"/>
    </row>
    <row r="2" spans="1:9" ht="15.75" x14ac:dyDescent="0.25">
      <c r="A2" s="1"/>
      <c r="H2" s="268"/>
      <c r="I2" s="268"/>
    </row>
    <row r="3" spans="1:9" x14ac:dyDescent="0.25">
      <c r="A3" s="1"/>
    </row>
    <row r="4" spans="1:9" ht="9" customHeight="1" x14ac:dyDescent="0.25">
      <c r="A4" s="1"/>
      <c r="H4" s="7"/>
      <c r="I4" s="7"/>
    </row>
    <row r="5" spans="1:9" s="8" customFormat="1" ht="48" customHeight="1" x14ac:dyDescent="0.2">
      <c r="A5" s="269" t="str">
        <f>+'[1]FILA CAS'!A5:I5</f>
        <v>Bugetul fondului national unic de asigurari sociale de sanatate conform Legii nr.15/2021 privind bugetul de stat pe anul 2021, cu modificarile si completarile OUG nr.97/2021 si OUG nr.122/2021</v>
      </c>
      <c r="B5" s="269"/>
      <c r="C5" s="269"/>
      <c r="D5" s="269"/>
      <c r="E5" s="269"/>
      <c r="F5" s="269"/>
      <c r="G5" s="269"/>
      <c r="H5" s="269"/>
      <c r="I5" s="269"/>
    </row>
    <row r="6" spans="1:9" s="8" customFormat="1" ht="13.5" customHeight="1" x14ac:dyDescent="0.25">
      <c r="A6" s="9"/>
      <c r="B6" s="10"/>
      <c r="C6" s="9"/>
      <c r="D6" s="9"/>
      <c r="E6" s="9"/>
      <c r="F6" s="9"/>
      <c r="G6" s="11"/>
      <c r="H6" s="11"/>
      <c r="I6" s="11"/>
    </row>
    <row r="7" spans="1:9" s="8" customFormat="1" ht="18" x14ac:dyDescent="0.25">
      <c r="A7" s="3"/>
      <c r="B7" s="12"/>
      <c r="C7" s="13"/>
      <c r="D7" s="13"/>
      <c r="E7" s="13"/>
      <c r="F7" s="13"/>
      <c r="G7" s="14"/>
      <c r="H7" s="15" t="str">
        <f>'[1]buget 2021 CB 88'!$O$5</f>
        <v>Program AN 2021</v>
      </c>
      <c r="I7" s="15"/>
    </row>
    <row r="8" spans="1:9" s="21" customFormat="1" ht="14.25" customHeight="1" thickBot="1" x14ac:dyDescent="0.25">
      <c r="A8" s="16"/>
      <c r="B8" s="17"/>
      <c r="C8" s="16"/>
      <c r="D8" s="16"/>
      <c r="E8" s="16"/>
      <c r="F8" s="16"/>
      <c r="G8" s="18"/>
      <c r="H8" s="19" t="s">
        <v>1</v>
      </c>
      <c r="I8" s="20"/>
    </row>
    <row r="9" spans="1:9" s="26" customFormat="1" ht="60" customHeight="1" thickBot="1" x14ac:dyDescent="0.25">
      <c r="A9" s="22" t="s">
        <v>2</v>
      </c>
      <c r="B9" s="23" t="s">
        <v>3</v>
      </c>
      <c r="C9" s="22" t="s">
        <v>4</v>
      </c>
      <c r="D9" s="22" t="s">
        <v>5</v>
      </c>
      <c r="E9" s="22" t="s">
        <v>6</v>
      </c>
      <c r="F9" s="22" t="s">
        <v>7</v>
      </c>
      <c r="G9" s="24" t="s">
        <v>8</v>
      </c>
      <c r="H9" s="24" t="str">
        <f>'[1]buget 2021 CB 88'!O5</f>
        <v>Program AN 2021</v>
      </c>
      <c r="I9" s="25"/>
    </row>
    <row r="10" spans="1:9" s="21" customFormat="1" ht="15" customHeight="1" thickBot="1" x14ac:dyDescent="0.3">
      <c r="A10" s="270" t="s">
        <v>9</v>
      </c>
      <c r="B10" s="271"/>
      <c r="C10" s="271"/>
      <c r="D10" s="271"/>
      <c r="E10" s="271"/>
      <c r="F10" s="272"/>
      <c r="G10" s="27" t="s">
        <v>10</v>
      </c>
      <c r="H10" s="28" t="s">
        <v>11</v>
      </c>
      <c r="I10" s="20"/>
    </row>
    <row r="11" spans="1:9" s="36" customFormat="1" ht="18" x14ac:dyDescent="0.25">
      <c r="A11" s="29" t="s">
        <v>12</v>
      </c>
      <c r="B11" s="30" t="s">
        <v>13</v>
      </c>
      <c r="C11" s="31"/>
      <c r="D11" s="32"/>
      <c r="E11" s="32"/>
      <c r="F11" s="32"/>
      <c r="G11" s="33" t="s">
        <v>14</v>
      </c>
      <c r="H11" s="34">
        <f>H12+H66+H86</f>
        <v>49978364</v>
      </c>
      <c r="I11" s="35"/>
    </row>
    <row r="12" spans="1:9" s="36" customFormat="1" ht="18" x14ac:dyDescent="0.25">
      <c r="A12" s="37" t="s">
        <v>15</v>
      </c>
      <c r="B12" s="38" t="s">
        <v>13</v>
      </c>
      <c r="C12" s="39"/>
      <c r="D12" s="40"/>
      <c r="E12" s="40"/>
      <c r="F12" s="40"/>
      <c r="G12" s="41" t="s">
        <v>16</v>
      </c>
      <c r="H12" s="42">
        <f>H19+H54+H13+H30</f>
        <v>39084547</v>
      </c>
      <c r="I12" s="35"/>
    </row>
    <row r="13" spans="1:9" s="36" customFormat="1" ht="18" x14ac:dyDescent="0.25">
      <c r="A13" s="43">
        <v>1205</v>
      </c>
      <c r="B13" s="38"/>
      <c r="C13" s="39"/>
      <c r="D13" s="40"/>
      <c r="E13" s="40"/>
      <c r="F13" s="40"/>
      <c r="G13" s="41" t="s">
        <v>17</v>
      </c>
      <c r="H13" s="42">
        <f>H14+H15+H16+H17</f>
        <v>3331509</v>
      </c>
      <c r="I13" s="35"/>
    </row>
    <row r="14" spans="1:9" ht="54.75" customHeight="1" x14ac:dyDescent="0.25">
      <c r="A14" s="44"/>
      <c r="B14" s="38" t="s">
        <v>18</v>
      </c>
      <c r="C14" s="45"/>
      <c r="D14" s="46"/>
      <c r="E14" s="46"/>
      <c r="F14" s="46"/>
      <c r="G14" s="47" t="s">
        <v>19</v>
      </c>
      <c r="H14" s="48">
        <f>'[1]buget 2021 CB 88'!$O$9</f>
        <v>2200000</v>
      </c>
    </row>
    <row r="15" spans="1:9" ht="54" hidden="1" x14ac:dyDescent="0.25">
      <c r="A15" s="49"/>
      <c r="B15" s="50" t="s">
        <v>20</v>
      </c>
      <c r="C15" s="51"/>
      <c r="D15" s="52"/>
      <c r="E15" s="52"/>
      <c r="F15" s="52"/>
      <c r="G15" s="53" t="s">
        <v>21</v>
      </c>
      <c r="H15" s="54">
        <f>'[1]buget 2021 CB 88'!$O$10</f>
        <v>0</v>
      </c>
    </row>
    <row r="16" spans="1:9" ht="36" customHeight="1" x14ac:dyDescent="0.25">
      <c r="A16" s="44"/>
      <c r="B16" s="38" t="s">
        <v>22</v>
      </c>
      <c r="C16" s="45"/>
      <c r="D16" s="46"/>
      <c r="E16" s="46"/>
      <c r="F16" s="46"/>
      <c r="G16" s="47" t="s">
        <v>23</v>
      </c>
      <c r="H16" s="48">
        <f>'[1]buget 2021 CB 88'!$O$11</f>
        <v>1131287</v>
      </c>
    </row>
    <row r="17" spans="1:12" ht="36" customHeight="1" x14ac:dyDescent="0.25">
      <c r="A17" s="44"/>
      <c r="B17" s="38" t="s">
        <v>24</v>
      </c>
      <c r="C17" s="45"/>
      <c r="D17" s="46"/>
      <c r="E17" s="46"/>
      <c r="F17" s="46"/>
      <c r="G17" s="47" t="s">
        <v>25</v>
      </c>
      <c r="H17" s="48">
        <f>'[1]buget 2021 CB 88'!$O$12</f>
        <v>222</v>
      </c>
    </row>
    <row r="18" spans="1:12" s="36" customFormat="1" ht="18" x14ac:dyDescent="0.25">
      <c r="A18" s="40" t="s">
        <v>26</v>
      </c>
      <c r="B18" s="38" t="s">
        <v>13</v>
      </c>
      <c r="C18" s="40"/>
      <c r="D18" s="40"/>
      <c r="E18" s="40"/>
      <c r="F18" s="40"/>
      <c r="G18" s="41" t="s">
        <v>27</v>
      </c>
      <c r="H18" s="42">
        <f>H19+H30</f>
        <v>35730287</v>
      </c>
      <c r="I18" s="35"/>
    </row>
    <row r="19" spans="1:12" s="36" customFormat="1" ht="18" x14ac:dyDescent="0.25">
      <c r="A19" s="40" t="s">
        <v>28</v>
      </c>
      <c r="B19" s="38"/>
      <c r="C19" s="40"/>
      <c r="D19" s="40"/>
      <c r="E19" s="40"/>
      <c r="F19" s="40"/>
      <c r="G19" s="55" t="s">
        <v>29</v>
      </c>
      <c r="H19" s="42">
        <f>H20+H26+H29</f>
        <v>1687562</v>
      </c>
      <c r="I19" s="35"/>
    </row>
    <row r="20" spans="1:12" s="36" customFormat="1" ht="19.5" customHeight="1" x14ac:dyDescent="0.25">
      <c r="A20" s="56"/>
      <c r="B20" s="38" t="s">
        <v>30</v>
      </c>
      <c r="C20" s="40"/>
      <c r="D20" s="40"/>
      <c r="E20" s="40"/>
      <c r="F20" s="40"/>
      <c r="G20" s="55" t="s">
        <v>31</v>
      </c>
      <c r="H20" s="42">
        <f>H21+H22+H23+H24+H25</f>
        <v>63830</v>
      </c>
      <c r="I20" s="35"/>
    </row>
    <row r="21" spans="1:12" s="63" customFormat="1" ht="36" hidden="1" x14ac:dyDescent="0.25">
      <c r="A21" s="57"/>
      <c r="B21" s="58"/>
      <c r="C21" s="57" t="s">
        <v>32</v>
      </c>
      <c r="D21" s="59"/>
      <c r="E21" s="59"/>
      <c r="F21" s="59"/>
      <c r="G21" s="60" t="s">
        <v>33</v>
      </c>
      <c r="H21" s="61">
        <f>'[1]buget 2021 CB 88'!$O$16</f>
        <v>62506</v>
      </c>
      <c r="I21" s="62"/>
      <c r="J21" s="36"/>
      <c r="K21" s="36"/>
      <c r="L21" s="36"/>
    </row>
    <row r="22" spans="1:12" s="63" customFormat="1" ht="36" hidden="1" x14ac:dyDescent="0.25">
      <c r="A22" s="57"/>
      <c r="B22" s="58"/>
      <c r="C22" s="57" t="s">
        <v>34</v>
      </c>
      <c r="D22" s="59"/>
      <c r="E22" s="59"/>
      <c r="F22" s="59"/>
      <c r="G22" s="60" t="s">
        <v>35</v>
      </c>
      <c r="H22" s="61">
        <f>'[1]buget 2021 CB 88'!$O$17</f>
        <v>0</v>
      </c>
      <c r="I22" s="62"/>
      <c r="J22" s="36"/>
      <c r="K22" s="36"/>
      <c r="L22" s="36"/>
    </row>
    <row r="23" spans="1:12" s="63" customFormat="1" ht="18" hidden="1" x14ac:dyDescent="0.25">
      <c r="A23" s="57"/>
      <c r="B23" s="58"/>
      <c r="C23" s="64" t="s">
        <v>30</v>
      </c>
      <c r="D23" s="59"/>
      <c r="E23" s="59"/>
      <c r="F23" s="59"/>
      <c r="G23" s="60" t="s">
        <v>36</v>
      </c>
      <c r="H23" s="61">
        <f>'[1]buget 2021 CB 88'!$O$18</f>
        <v>1324</v>
      </c>
      <c r="I23" s="62"/>
      <c r="J23" s="36"/>
      <c r="K23" s="36"/>
      <c r="L23" s="36"/>
    </row>
    <row r="24" spans="1:12" s="63" customFormat="1" ht="36" hidden="1" x14ac:dyDescent="0.25">
      <c r="A24" s="57"/>
      <c r="B24" s="58"/>
      <c r="C24" s="57" t="s">
        <v>37</v>
      </c>
      <c r="D24" s="59"/>
      <c r="E24" s="59"/>
      <c r="F24" s="59"/>
      <c r="G24" s="60" t="s">
        <v>38</v>
      </c>
      <c r="H24" s="61">
        <f>'[1]buget 2021 CB 88'!$O$19</f>
        <v>0</v>
      </c>
      <c r="I24" s="62"/>
      <c r="J24" s="36"/>
      <c r="K24" s="36"/>
      <c r="L24" s="36"/>
    </row>
    <row r="25" spans="1:12" s="63" customFormat="1" ht="54" hidden="1" x14ac:dyDescent="0.25">
      <c r="A25" s="57"/>
      <c r="B25" s="58"/>
      <c r="C25" s="57" t="s">
        <v>39</v>
      </c>
      <c r="D25" s="59"/>
      <c r="E25" s="59"/>
      <c r="F25" s="59"/>
      <c r="G25" s="65" t="s">
        <v>40</v>
      </c>
      <c r="H25" s="61">
        <f>'[1]buget 2021 CB 88'!$O$20</f>
        <v>0</v>
      </c>
      <c r="I25" s="62"/>
      <c r="J25" s="36"/>
      <c r="K25" s="36"/>
      <c r="L25" s="36"/>
    </row>
    <row r="26" spans="1:12" s="67" customFormat="1" ht="18" x14ac:dyDescent="0.25">
      <c r="A26" s="56"/>
      <c r="B26" s="38" t="s">
        <v>41</v>
      </c>
      <c r="C26" s="56"/>
      <c r="D26" s="40"/>
      <c r="E26" s="40"/>
      <c r="F26" s="40"/>
      <c r="G26" s="66" t="s">
        <v>42</v>
      </c>
      <c r="H26" s="48">
        <f>H27+H28</f>
        <v>3858</v>
      </c>
      <c r="I26" s="35"/>
    </row>
    <row r="27" spans="1:12" s="63" customFormat="1" ht="36" hidden="1" x14ac:dyDescent="0.25">
      <c r="A27" s="57"/>
      <c r="B27" s="58"/>
      <c r="C27" s="64" t="s">
        <v>32</v>
      </c>
      <c r="D27" s="59"/>
      <c r="E27" s="59"/>
      <c r="F27" s="59"/>
      <c r="G27" s="60" t="s">
        <v>38</v>
      </c>
      <c r="H27" s="61">
        <f>'[1]buget 2021 CB 88'!$O$22</f>
        <v>3858</v>
      </c>
      <c r="I27" s="62"/>
      <c r="J27" s="36"/>
      <c r="K27" s="36"/>
      <c r="L27" s="36"/>
    </row>
    <row r="28" spans="1:12" s="63" customFormat="1" ht="36" hidden="1" x14ac:dyDescent="0.25">
      <c r="A28" s="57"/>
      <c r="B28" s="58"/>
      <c r="C28" s="64" t="s">
        <v>34</v>
      </c>
      <c r="D28" s="59"/>
      <c r="E28" s="59"/>
      <c r="F28" s="59"/>
      <c r="G28" s="60" t="s">
        <v>43</v>
      </c>
      <c r="H28" s="61">
        <f>'[1]buget 2021 CB 88'!$O$23</f>
        <v>0</v>
      </c>
      <c r="I28" s="62"/>
      <c r="J28" s="36"/>
      <c r="K28" s="36"/>
      <c r="L28" s="36"/>
    </row>
    <row r="29" spans="1:12" s="63" customFormat="1" ht="36" x14ac:dyDescent="0.25">
      <c r="A29" s="56"/>
      <c r="B29" s="38" t="s">
        <v>44</v>
      </c>
      <c r="C29" s="56"/>
      <c r="D29" s="40"/>
      <c r="E29" s="40"/>
      <c r="F29" s="40"/>
      <c r="G29" s="55" t="s">
        <v>45</v>
      </c>
      <c r="H29" s="42">
        <f>'[1]buget 2021 CB 88'!$O$24</f>
        <v>1619874</v>
      </c>
      <c r="I29" s="68"/>
      <c r="J29" s="36"/>
      <c r="K29" s="36"/>
      <c r="L29" s="36"/>
    </row>
    <row r="30" spans="1:12" s="36" customFormat="1" ht="18" x14ac:dyDescent="0.25">
      <c r="A30" s="40" t="s">
        <v>46</v>
      </c>
      <c r="B30" s="69"/>
      <c r="C30" s="56"/>
      <c r="D30" s="40"/>
      <c r="E30" s="40"/>
      <c r="F30" s="40"/>
      <c r="G30" s="55" t="s">
        <v>47</v>
      </c>
      <c r="H30" s="42">
        <f>H31+H37+H38+H39+H40+H41+H42+H43+H44+H45+H46+H47+H48+H49+H50+H51++H52+H53</f>
        <v>34042725</v>
      </c>
      <c r="I30" s="35"/>
    </row>
    <row r="31" spans="1:12" s="36" customFormat="1" ht="22.5" customHeight="1" x14ac:dyDescent="0.25">
      <c r="A31" s="40"/>
      <c r="B31" s="38" t="s">
        <v>30</v>
      </c>
      <c r="C31" s="56"/>
      <c r="D31" s="40"/>
      <c r="E31" s="40"/>
      <c r="F31" s="40"/>
      <c r="G31" s="55" t="s">
        <v>48</v>
      </c>
      <c r="H31" s="42">
        <f>H32+H33+H34+H35+H36</f>
        <v>33153709</v>
      </c>
      <c r="I31" s="35"/>
    </row>
    <row r="32" spans="1:12" s="77" customFormat="1" ht="36" hidden="1" x14ac:dyDescent="0.25">
      <c r="A32" s="70"/>
      <c r="B32" s="71"/>
      <c r="C32" s="72" t="s">
        <v>32</v>
      </c>
      <c r="D32" s="70"/>
      <c r="E32" s="70"/>
      <c r="F32" s="70"/>
      <c r="G32" s="73" t="s">
        <v>49</v>
      </c>
      <c r="H32" s="74">
        <f>'[1]buget 2021 CB 88'!$O$27</f>
        <v>33137210</v>
      </c>
      <c r="I32" s="75"/>
      <c r="J32" s="6"/>
      <c r="K32" s="6"/>
      <c r="L32" s="6"/>
    </row>
    <row r="33" spans="1:12" s="77" customFormat="1" ht="18" hidden="1" x14ac:dyDescent="0.25">
      <c r="A33" s="70"/>
      <c r="B33" s="71"/>
      <c r="C33" s="72" t="s">
        <v>34</v>
      </c>
      <c r="D33" s="70"/>
      <c r="E33" s="70"/>
      <c r="F33" s="70"/>
      <c r="G33" s="78" t="s">
        <v>50</v>
      </c>
      <c r="H33" s="74">
        <f>'[1]buget 2021 CB 88'!$O$28</f>
        <v>0</v>
      </c>
      <c r="I33" s="75"/>
      <c r="J33" s="6"/>
      <c r="K33" s="6"/>
      <c r="L33" s="6"/>
    </row>
    <row r="34" spans="1:12" s="77" customFormat="1" ht="18" hidden="1" x14ac:dyDescent="0.25">
      <c r="A34" s="70"/>
      <c r="B34" s="71"/>
      <c r="C34" s="72" t="s">
        <v>30</v>
      </c>
      <c r="D34" s="70"/>
      <c r="E34" s="70"/>
      <c r="F34" s="70"/>
      <c r="G34" s="79" t="s">
        <v>51</v>
      </c>
      <c r="H34" s="74">
        <f>'[1]buget 2021 CB 88'!$O$29</f>
        <v>0</v>
      </c>
      <c r="I34" s="75"/>
      <c r="J34" s="6"/>
      <c r="K34" s="6"/>
      <c r="L34" s="6"/>
    </row>
    <row r="35" spans="1:12" s="77" customFormat="1" ht="18" hidden="1" x14ac:dyDescent="0.25">
      <c r="A35" s="70"/>
      <c r="B35" s="71"/>
      <c r="C35" s="71" t="s">
        <v>37</v>
      </c>
      <c r="D35" s="70"/>
      <c r="E35" s="70"/>
      <c r="F35" s="70"/>
      <c r="G35" s="79" t="s">
        <v>52</v>
      </c>
      <c r="H35" s="74">
        <f>'[1]buget 2021 CB 88'!$O$30</f>
        <v>16499</v>
      </c>
      <c r="I35" s="75"/>
      <c r="J35" s="6"/>
      <c r="K35" s="6"/>
      <c r="L35" s="6"/>
    </row>
    <row r="36" spans="1:12" ht="18" hidden="1" x14ac:dyDescent="0.25">
      <c r="A36" s="70"/>
      <c r="B36" s="71"/>
      <c r="C36" s="71" t="s">
        <v>13</v>
      </c>
      <c r="D36" s="70"/>
      <c r="E36" s="70"/>
      <c r="F36" s="70"/>
      <c r="G36" s="79" t="s">
        <v>53</v>
      </c>
      <c r="H36" s="74">
        <f>'[1]buget 2021 CB 88'!$O$31</f>
        <v>0</v>
      </c>
      <c r="I36" s="75"/>
    </row>
    <row r="37" spans="1:12" s="76" customFormat="1" ht="18" hidden="1" x14ac:dyDescent="0.25">
      <c r="A37" s="80"/>
      <c r="B37" s="81" t="s">
        <v>13</v>
      </c>
      <c r="C37" s="81"/>
      <c r="D37" s="80"/>
      <c r="E37" s="80"/>
      <c r="F37" s="80"/>
      <c r="G37" s="53" t="s">
        <v>54</v>
      </c>
      <c r="H37" s="74">
        <f>'[1]buget 2021 CB 88'!$O$32</f>
        <v>0</v>
      </c>
      <c r="I37" s="75"/>
      <c r="J37" s="6"/>
      <c r="K37" s="6"/>
      <c r="L37" s="6"/>
    </row>
    <row r="38" spans="1:12" s="76" customFormat="1" ht="36" hidden="1" x14ac:dyDescent="0.25">
      <c r="A38" s="80"/>
      <c r="B38" s="81" t="s">
        <v>18</v>
      </c>
      <c r="C38" s="81"/>
      <c r="D38" s="80"/>
      <c r="E38" s="80"/>
      <c r="F38" s="80"/>
      <c r="G38" s="53" t="s">
        <v>55</v>
      </c>
      <c r="H38" s="74">
        <f>'[1]buget 2021 CB 88'!$O$33</f>
        <v>0</v>
      </c>
      <c r="I38" s="75"/>
      <c r="J38" s="6"/>
      <c r="K38" s="6"/>
      <c r="L38" s="6"/>
    </row>
    <row r="39" spans="1:12" ht="42.75" customHeight="1" x14ac:dyDescent="0.25">
      <c r="A39" s="40"/>
      <c r="B39" s="38" t="s">
        <v>56</v>
      </c>
      <c r="C39" s="38"/>
      <c r="D39" s="40"/>
      <c r="E39" s="40"/>
      <c r="F39" s="40"/>
      <c r="G39" s="82" t="s">
        <v>57</v>
      </c>
      <c r="H39" s="48">
        <f>'[1]buget 2021 CB 88'!$O$34</f>
        <v>6944</v>
      </c>
      <c r="I39" s="35"/>
    </row>
    <row r="40" spans="1:12" ht="72" hidden="1" x14ac:dyDescent="0.25">
      <c r="A40" s="59"/>
      <c r="B40" s="58" t="s">
        <v>58</v>
      </c>
      <c r="C40" s="58"/>
      <c r="D40" s="59"/>
      <c r="E40" s="59"/>
      <c r="F40" s="59"/>
      <c r="G40" s="83" t="s">
        <v>59</v>
      </c>
      <c r="H40" s="61">
        <f>'[1]buget 2021 CB 88'!$O$35</f>
        <v>0</v>
      </c>
      <c r="I40" s="35"/>
    </row>
    <row r="41" spans="1:12" ht="54" hidden="1" x14ac:dyDescent="0.25">
      <c r="A41" s="59"/>
      <c r="B41" s="58" t="s">
        <v>60</v>
      </c>
      <c r="C41" s="58"/>
      <c r="D41" s="59"/>
      <c r="E41" s="59"/>
      <c r="F41" s="59"/>
      <c r="G41" s="83" t="s">
        <v>61</v>
      </c>
      <c r="H41" s="61">
        <f>'[1]buget 2021 CB 88'!$O$36</f>
        <v>0</v>
      </c>
      <c r="I41" s="35"/>
    </row>
    <row r="42" spans="1:12" ht="54" x14ac:dyDescent="0.25">
      <c r="A42" s="40"/>
      <c r="B42" s="38" t="s">
        <v>62</v>
      </c>
      <c r="C42" s="38"/>
      <c r="D42" s="40"/>
      <c r="E42" s="40"/>
      <c r="F42" s="40"/>
      <c r="G42" s="82" t="s">
        <v>63</v>
      </c>
      <c r="H42" s="48">
        <f>'[1]buget 2021 CB 88'!$O$37</f>
        <v>112</v>
      </c>
      <c r="I42" s="35"/>
    </row>
    <row r="43" spans="1:12" ht="54" hidden="1" x14ac:dyDescent="0.25">
      <c r="A43" s="59"/>
      <c r="B43" s="58" t="s">
        <v>64</v>
      </c>
      <c r="C43" s="58"/>
      <c r="D43" s="59"/>
      <c r="E43" s="59"/>
      <c r="F43" s="59"/>
      <c r="G43" s="84" t="s">
        <v>65</v>
      </c>
      <c r="H43" s="61">
        <f>'[1]buget 2021 CB 88'!$O$38</f>
        <v>0</v>
      </c>
      <c r="I43" s="35"/>
    </row>
    <row r="44" spans="1:12" ht="54" hidden="1" x14ac:dyDescent="0.25">
      <c r="A44" s="59"/>
      <c r="B44" s="58" t="s">
        <v>66</v>
      </c>
      <c r="C44" s="58"/>
      <c r="D44" s="59"/>
      <c r="E44" s="59"/>
      <c r="F44" s="59"/>
      <c r="G44" s="83" t="s">
        <v>67</v>
      </c>
      <c r="H44" s="61">
        <f>'[1]buget 2021 CB 88'!$O$39</f>
        <v>0</v>
      </c>
      <c r="I44" s="35"/>
    </row>
    <row r="45" spans="1:12" ht="36" x14ac:dyDescent="0.25">
      <c r="A45" s="40"/>
      <c r="B45" s="38" t="s">
        <v>68</v>
      </c>
      <c r="C45" s="38"/>
      <c r="D45" s="40"/>
      <c r="E45" s="40"/>
      <c r="F45" s="40"/>
      <c r="G45" s="85" t="s">
        <v>69</v>
      </c>
      <c r="H45" s="48">
        <f>'[1]buget 2021 CB 88'!$O$40</f>
        <v>5170</v>
      </c>
      <c r="I45" s="35"/>
    </row>
    <row r="46" spans="1:12" ht="36" hidden="1" x14ac:dyDescent="0.25">
      <c r="A46" s="86"/>
      <c r="B46" s="50" t="s">
        <v>70</v>
      </c>
      <c r="C46" s="50"/>
      <c r="D46" s="86"/>
      <c r="E46" s="86"/>
      <c r="F46" s="86"/>
      <c r="G46" s="53" t="s">
        <v>71</v>
      </c>
      <c r="H46" s="54">
        <f>'[1]buget 2021 CB 88'!$O$41</f>
        <v>0</v>
      </c>
      <c r="I46" s="35"/>
    </row>
    <row r="47" spans="1:12" ht="18" x14ac:dyDescent="0.25">
      <c r="A47" s="40"/>
      <c r="B47" s="38" t="s">
        <v>72</v>
      </c>
      <c r="C47" s="38"/>
      <c r="D47" s="40"/>
      <c r="E47" s="40"/>
      <c r="F47" s="40"/>
      <c r="G47" s="47" t="s">
        <v>73</v>
      </c>
      <c r="H47" s="48">
        <f>'[1]buget 2021 CB 88'!$O$42</f>
        <v>123300</v>
      </c>
      <c r="I47" s="35"/>
    </row>
    <row r="48" spans="1:12" ht="18" x14ac:dyDescent="0.25">
      <c r="A48" s="40"/>
      <c r="B48" s="38" t="s">
        <v>74</v>
      </c>
      <c r="C48" s="38"/>
      <c r="D48" s="40"/>
      <c r="E48" s="40"/>
      <c r="F48" s="40"/>
      <c r="G48" s="47" t="s">
        <v>51</v>
      </c>
      <c r="H48" s="48">
        <f>'[1]buget 2021 CB 88'!$O$43</f>
        <v>10122</v>
      </c>
      <c r="I48" s="35"/>
    </row>
    <row r="49" spans="1:9" ht="54" x14ac:dyDescent="0.25">
      <c r="A49" s="40"/>
      <c r="B49" s="69" t="s">
        <v>75</v>
      </c>
      <c r="C49" s="69"/>
      <c r="D49" s="40"/>
      <c r="E49" s="40"/>
      <c r="F49" s="40"/>
      <c r="G49" s="47" t="s">
        <v>76</v>
      </c>
      <c r="H49" s="48">
        <f>'[1]buget 2021 CB 88'!$O$44</f>
        <v>46</v>
      </c>
      <c r="I49" s="35"/>
    </row>
    <row r="50" spans="1:9" ht="18" hidden="1" x14ac:dyDescent="0.25">
      <c r="A50" s="86"/>
      <c r="B50" s="50" t="s">
        <v>77</v>
      </c>
      <c r="C50" s="50"/>
      <c r="D50" s="86"/>
      <c r="E50" s="86"/>
      <c r="F50" s="86"/>
      <c r="G50" s="53" t="s">
        <v>78</v>
      </c>
      <c r="H50" s="54">
        <f>'[1]buget 2021 CB 88'!$O$45</f>
        <v>0</v>
      </c>
      <c r="I50" s="35"/>
    </row>
    <row r="51" spans="1:9" ht="36" x14ac:dyDescent="0.25">
      <c r="A51" s="40"/>
      <c r="B51" s="69" t="s">
        <v>79</v>
      </c>
      <c r="C51" s="69"/>
      <c r="D51" s="40"/>
      <c r="E51" s="40"/>
      <c r="F51" s="40"/>
      <c r="G51" s="47" t="s">
        <v>80</v>
      </c>
      <c r="H51" s="48">
        <f>+'[1]buget 2021 CB 88'!$O$46</f>
        <v>13322</v>
      </c>
      <c r="I51" s="35"/>
    </row>
    <row r="52" spans="1:9" ht="18" x14ac:dyDescent="0.25">
      <c r="A52" s="40"/>
      <c r="B52" s="69" t="s">
        <v>81</v>
      </c>
      <c r="C52" s="69"/>
      <c r="D52" s="40"/>
      <c r="E52" s="40"/>
      <c r="F52" s="40"/>
      <c r="G52" s="47" t="s">
        <v>82</v>
      </c>
      <c r="H52" s="48">
        <f>+'[1]buget 2021 CB 88'!$O$47</f>
        <v>730000</v>
      </c>
      <c r="I52" s="35"/>
    </row>
    <row r="53" spans="1:9" ht="18" hidden="1" x14ac:dyDescent="0.25">
      <c r="A53" s="86"/>
      <c r="B53" s="50" t="s">
        <v>83</v>
      </c>
      <c r="C53" s="50"/>
      <c r="D53" s="86"/>
      <c r="E53" s="86"/>
      <c r="F53" s="86"/>
      <c r="G53" s="53" t="s">
        <v>84</v>
      </c>
      <c r="H53" s="54">
        <f>'[1]buget 2021 CB 88'!$O$48</f>
        <v>0</v>
      </c>
      <c r="I53" s="35"/>
    </row>
    <row r="54" spans="1:9" s="36" customFormat="1" ht="18" x14ac:dyDescent="0.25">
      <c r="A54" s="40" t="s">
        <v>85</v>
      </c>
      <c r="B54" s="38" t="s">
        <v>13</v>
      </c>
      <c r="C54" s="56"/>
      <c r="D54" s="40"/>
      <c r="E54" s="40"/>
      <c r="F54" s="40"/>
      <c r="G54" s="41" t="s">
        <v>86</v>
      </c>
      <c r="H54" s="42">
        <f>H55+H60</f>
        <v>22751</v>
      </c>
      <c r="I54" s="35"/>
    </row>
    <row r="55" spans="1:9" s="36" customFormat="1" ht="18" x14ac:dyDescent="0.25">
      <c r="A55" s="40" t="s">
        <v>87</v>
      </c>
      <c r="B55" s="38" t="s">
        <v>13</v>
      </c>
      <c r="C55" s="40"/>
      <c r="D55" s="40"/>
      <c r="E55" s="40"/>
      <c r="F55" s="40"/>
      <c r="G55" s="41" t="s">
        <v>88</v>
      </c>
      <c r="H55" s="42">
        <f>H56+H58</f>
        <v>1437</v>
      </c>
      <c r="I55" s="35"/>
    </row>
    <row r="56" spans="1:9" s="36" customFormat="1" ht="18" x14ac:dyDescent="0.25">
      <c r="A56" s="38">
        <v>3005</v>
      </c>
      <c r="B56" s="38"/>
      <c r="C56" s="38"/>
      <c r="D56" s="38"/>
      <c r="E56" s="40"/>
      <c r="F56" s="40"/>
      <c r="G56" s="41" t="s">
        <v>89</v>
      </c>
      <c r="H56" s="42">
        <f>H57</f>
        <v>476</v>
      </c>
      <c r="I56" s="35"/>
    </row>
    <row r="57" spans="1:9" s="36" customFormat="1" ht="18" x14ac:dyDescent="0.25">
      <c r="A57" s="38"/>
      <c r="B57" s="38" t="s">
        <v>83</v>
      </c>
      <c r="C57" s="38"/>
      <c r="D57" s="38"/>
      <c r="E57" s="40"/>
      <c r="F57" s="40"/>
      <c r="G57" s="47" t="s">
        <v>90</v>
      </c>
      <c r="H57" s="48">
        <f>'[1]buget 2021 CB 88'!$O$52</f>
        <v>476</v>
      </c>
      <c r="I57" s="35"/>
    </row>
    <row r="58" spans="1:9" s="36" customFormat="1" ht="18" x14ac:dyDescent="0.25">
      <c r="A58" s="40" t="s">
        <v>91</v>
      </c>
      <c r="B58" s="38"/>
      <c r="C58" s="40"/>
      <c r="D58" s="40"/>
      <c r="E58" s="40"/>
      <c r="F58" s="40"/>
      <c r="G58" s="41" t="s">
        <v>92</v>
      </c>
      <c r="H58" s="42">
        <f>H59</f>
        <v>961</v>
      </c>
      <c r="I58" s="35"/>
    </row>
    <row r="59" spans="1:9" s="36" customFormat="1" ht="18" x14ac:dyDescent="0.25">
      <c r="A59" s="40"/>
      <c r="B59" s="38" t="s">
        <v>30</v>
      </c>
      <c r="C59" s="40"/>
      <c r="D59" s="40"/>
      <c r="E59" s="40"/>
      <c r="F59" s="40"/>
      <c r="G59" s="47" t="s">
        <v>93</v>
      </c>
      <c r="H59" s="48">
        <f>'[1]buget 2021 CB 88'!$O$54</f>
        <v>961</v>
      </c>
      <c r="I59" s="35"/>
    </row>
    <row r="60" spans="1:9" s="36" customFormat="1" ht="18" x14ac:dyDescent="0.25">
      <c r="A60" s="40" t="s">
        <v>94</v>
      </c>
      <c r="B60" s="38" t="s">
        <v>13</v>
      </c>
      <c r="C60" s="40"/>
      <c r="D60" s="40"/>
      <c r="E60" s="40"/>
      <c r="F60" s="40"/>
      <c r="G60" s="41" t="s">
        <v>95</v>
      </c>
      <c r="H60" s="42">
        <f>H61+H64</f>
        <v>21314</v>
      </c>
      <c r="I60" s="35"/>
    </row>
    <row r="61" spans="1:9" s="36" customFormat="1" ht="18" x14ac:dyDescent="0.25">
      <c r="A61" s="38" t="s">
        <v>96</v>
      </c>
      <c r="B61" s="38"/>
      <c r="C61" s="40"/>
      <c r="D61" s="40"/>
      <c r="E61" s="40"/>
      <c r="F61" s="40"/>
      <c r="G61" s="41" t="s">
        <v>97</v>
      </c>
      <c r="H61" s="42">
        <f>H62+H63</f>
        <v>21314</v>
      </c>
      <c r="I61" s="35"/>
    </row>
    <row r="62" spans="1:9" s="36" customFormat="1" ht="18" hidden="1" x14ac:dyDescent="0.25">
      <c r="A62" s="58"/>
      <c r="B62" s="58" t="s">
        <v>72</v>
      </c>
      <c r="C62" s="59"/>
      <c r="D62" s="59"/>
      <c r="E62" s="59"/>
      <c r="F62" s="59"/>
      <c r="G62" s="87" t="s">
        <v>98</v>
      </c>
      <c r="H62" s="61">
        <f>'[1]buget 2021 CB 88'!$O$57</f>
        <v>0</v>
      </c>
      <c r="I62" s="88"/>
    </row>
    <row r="63" spans="1:9" s="36" customFormat="1" ht="18" x14ac:dyDescent="0.25">
      <c r="A63" s="40"/>
      <c r="B63" s="38" t="s">
        <v>83</v>
      </c>
      <c r="C63" s="40"/>
      <c r="D63" s="40"/>
      <c r="E63" s="40"/>
      <c r="F63" s="40"/>
      <c r="G63" s="47" t="s">
        <v>99</v>
      </c>
      <c r="H63" s="48">
        <f>'[1]buget 2021 CB 88'!$O$58</f>
        <v>21314</v>
      </c>
      <c r="I63" s="35"/>
    </row>
    <row r="64" spans="1:9" s="36" customFormat="1" ht="18" hidden="1" x14ac:dyDescent="0.25">
      <c r="A64" s="89">
        <v>3705</v>
      </c>
      <c r="B64" s="58"/>
      <c r="C64" s="59"/>
      <c r="D64" s="59"/>
      <c r="E64" s="59"/>
      <c r="F64" s="59"/>
      <c r="G64" s="90" t="s">
        <v>100</v>
      </c>
      <c r="H64" s="91">
        <f>H65</f>
        <v>0</v>
      </c>
      <c r="I64" s="62"/>
    </row>
    <row r="65" spans="1:9" s="36" customFormat="1" ht="18" hidden="1" x14ac:dyDescent="0.25">
      <c r="A65" s="59"/>
      <c r="B65" s="64" t="s">
        <v>32</v>
      </c>
      <c r="C65" s="59"/>
      <c r="D65" s="59"/>
      <c r="E65" s="59"/>
      <c r="F65" s="59"/>
      <c r="G65" s="92" t="s">
        <v>101</v>
      </c>
      <c r="H65" s="61">
        <f>'[1]buget 2021 CB 88'!$O$60</f>
        <v>0</v>
      </c>
      <c r="I65" s="62"/>
    </row>
    <row r="66" spans="1:9" s="36" customFormat="1" ht="18" x14ac:dyDescent="0.25">
      <c r="A66" s="40" t="s">
        <v>102</v>
      </c>
      <c r="B66" s="38" t="s">
        <v>13</v>
      </c>
      <c r="C66" s="40"/>
      <c r="D66" s="40"/>
      <c r="E66" s="40"/>
      <c r="F66" s="40"/>
      <c r="G66" s="41" t="s">
        <v>103</v>
      </c>
      <c r="H66" s="42">
        <f>H67</f>
        <v>10824518</v>
      </c>
      <c r="I66" s="35"/>
    </row>
    <row r="67" spans="1:9" s="36" customFormat="1" ht="18.75" customHeight="1" x14ac:dyDescent="0.25">
      <c r="A67" s="40" t="s">
        <v>104</v>
      </c>
      <c r="B67" s="69" t="s">
        <v>13</v>
      </c>
      <c r="C67" s="56"/>
      <c r="D67" s="40"/>
      <c r="E67" s="40"/>
      <c r="F67" s="40"/>
      <c r="G67" s="41" t="s">
        <v>105</v>
      </c>
      <c r="H67" s="42">
        <f>H68+H80</f>
        <v>10824518</v>
      </c>
      <c r="I67" s="35"/>
    </row>
    <row r="68" spans="1:9" s="36" customFormat="1" ht="18" x14ac:dyDescent="0.25">
      <c r="A68" s="40" t="s">
        <v>106</v>
      </c>
      <c r="B68" s="69"/>
      <c r="C68" s="56"/>
      <c r="D68" s="40"/>
      <c r="E68" s="40"/>
      <c r="F68" s="40"/>
      <c r="G68" s="41" t="s">
        <v>107</v>
      </c>
      <c r="H68" s="42">
        <f>H69+H70+H71+H72+H73+H74+H75+H76+H77+H78+H79</f>
        <v>10824506</v>
      </c>
      <c r="I68" s="35"/>
    </row>
    <row r="69" spans="1:9" ht="36" hidden="1" x14ac:dyDescent="0.25">
      <c r="A69" s="80"/>
      <c r="B69" s="81" t="s">
        <v>70</v>
      </c>
      <c r="C69" s="81"/>
      <c r="D69" s="80"/>
      <c r="E69" s="80"/>
      <c r="F69" s="80"/>
      <c r="G69" s="53" t="s">
        <v>108</v>
      </c>
      <c r="H69" s="74">
        <f>'[1]buget 2021 CB 88'!$O$68</f>
        <v>0</v>
      </c>
      <c r="I69" s="75"/>
    </row>
    <row r="70" spans="1:9" ht="36" x14ac:dyDescent="0.25">
      <c r="A70" s="40"/>
      <c r="B70" s="38">
        <v>26</v>
      </c>
      <c r="C70" s="56"/>
      <c r="D70" s="40"/>
      <c r="E70" s="40"/>
      <c r="F70" s="40"/>
      <c r="G70" s="93" t="s">
        <v>109</v>
      </c>
      <c r="H70" s="48">
        <f>'[1]buget 2021 CB 88'!$O$69</f>
        <v>8165412</v>
      </c>
      <c r="I70" s="35"/>
    </row>
    <row r="71" spans="1:9" s="36" customFormat="1" ht="36" hidden="1" x14ac:dyDescent="0.25">
      <c r="A71" s="80"/>
      <c r="B71" s="81" t="s">
        <v>77</v>
      </c>
      <c r="C71" s="81"/>
      <c r="D71" s="80"/>
      <c r="E71" s="80"/>
      <c r="F71" s="80"/>
      <c r="G71" s="53" t="s">
        <v>110</v>
      </c>
      <c r="H71" s="74">
        <f>'[1]buget 2021 CB 88'!$O$70</f>
        <v>0</v>
      </c>
      <c r="I71" s="75"/>
    </row>
    <row r="72" spans="1:9" s="94" customFormat="1" ht="18" hidden="1" x14ac:dyDescent="0.25">
      <c r="A72" s="80"/>
      <c r="B72" s="81">
        <v>30</v>
      </c>
      <c r="C72" s="81"/>
      <c r="D72" s="80"/>
      <c r="E72" s="80"/>
      <c r="F72" s="80"/>
      <c r="G72" s="53" t="s">
        <v>111</v>
      </c>
      <c r="H72" s="74">
        <f>'[1]buget 2021 CB 88'!$O$71</f>
        <v>0</v>
      </c>
      <c r="I72" s="75"/>
    </row>
    <row r="73" spans="1:9" s="36" customFormat="1" ht="36" hidden="1" x14ac:dyDescent="0.25">
      <c r="A73" s="80"/>
      <c r="B73" s="81">
        <v>47</v>
      </c>
      <c r="C73" s="81"/>
      <c r="D73" s="80"/>
      <c r="E73" s="80"/>
      <c r="F73" s="80"/>
      <c r="G73" s="53" t="s">
        <v>112</v>
      </c>
      <c r="H73" s="74">
        <f>'[1]buget 2021 CB 88'!$O$72</f>
        <v>0</v>
      </c>
      <c r="I73" s="75"/>
    </row>
    <row r="74" spans="1:9" s="36" customFormat="1" ht="36" hidden="1" x14ac:dyDescent="0.25">
      <c r="A74" s="80"/>
      <c r="B74" s="81" t="s">
        <v>113</v>
      </c>
      <c r="C74" s="81"/>
      <c r="D74" s="80"/>
      <c r="E74" s="80"/>
      <c r="F74" s="80"/>
      <c r="G74" s="53" t="s">
        <v>114</v>
      </c>
      <c r="H74" s="74">
        <f>'[1]buget 2021 CB 88'!$O$73</f>
        <v>0</v>
      </c>
      <c r="I74" s="75"/>
    </row>
    <row r="75" spans="1:9" s="36" customFormat="1" ht="36" hidden="1" x14ac:dyDescent="0.25">
      <c r="A75" s="80"/>
      <c r="B75" s="81" t="s">
        <v>81</v>
      </c>
      <c r="C75" s="81"/>
      <c r="D75" s="80"/>
      <c r="E75" s="80"/>
      <c r="F75" s="80"/>
      <c r="G75" s="53" t="s">
        <v>115</v>
      </c>
      <c r="H75" s="74">
        <f>'[1]buget 2021 CB 88'!$O$74</f>
        <v>0</v>
      </c>
      <c r="I75" s="75"/>
    </row>
    <row r="76" spans="1:9" s="36" customFormat="1" ht="72" hidden="1" x14ac:dyDescent="0.25">
      <c r="A76" s="80"/>
      <c r="B76" s="81" t="s">
        <v>83</v>
      </c>
      <c r="C76" s="81"/>
      <c r="D76" s="80"/>
      <c r="E76" s="80"/>
      <c r="F76" s="80"/>
      <c r="G76" s="53" t="s">
        <v>116</v>
      </c>
      <c r="H76" s="74">
        <f>'[1]buget 2021 CB 88'!$O$75</f>
        <v>0</v>
      </c>
      <c r="I76" s="75"/>
    </row>
    <row r="77" spans="1:9" s="36" customFormat="1" ht="36" x14ac:dyDescent="0.25">
      <c r="A77" s="40"/>
      <c r="B77" s="38" t="s">
        <v>117</v>
      </c>
      <c r="C77" s="56"/>
      <c r="D77" s="40"/>
      <c r="E77" s="40"/>
      <c r="F77" s="40"/>
      <c r="G77" s="95" t="s">
        <v>118</v>
      </c>
      <c r="H77" s="48">
        <f>'[1]buget 2021 CB 88'!$O$76</f>
        <v>492947.99999999994</v>
      </c>
      <c r="I77" s="35"/>
    </row>
    <row r="78" spans="1:9" s="36" customFormat="1" ht="54" hidden="1" x14ac:dyDescent="0.25">
      <c r="A78" s="80"/>
      <c r="B78" s="81" t="s">
        <v>119</v>
      </c>
      <c r="C78" s="81"/>
      <c r="D78" s="80"/>
      <c r="E78" s="80"/>
      <c r="F78" s="80"/>
      <c r="G78" s="53" t="s">
        <v>120</v>
      </c>
      <c r="H78" s="74">
        <f>'[1]buget 2021 CB 88'!$O$77</f>
        <v>0</v>
      </c>
      <c r="I78" s="75"/>
    </row>
    <row r="79" spans="1:9" s="36" customFormat="1" ht="72" x14ac:dyDescent="0.25">
      <c r="A79" s="40"/>
      <c r="B79" s="38" t="s">
        <v>121</v>
      </c>
      <c r="C79" s="56"/>
      <c r="D79" s="40"/>
      <c r="E79" s="40"/>
      <c r="F79" s="40"/>
      <c r="G79" s="95" t="s">
        <v>122</v>
      </c>
      <c r="H79" s="48">
        <f>'[1]buget 2021 CB 88'!$O$78</f>
        <v>2166146</v>
      </c>
      <c r="I79" s="35"/>
    </row>
    <row r="80" spans="1:9" s="36" customFormat="1" ht="18" x14ac:dyDescent="0.25">
      <c r="A80" s="40" t="s">
        <v>123</v>
      </c>
      <c r="B80" s="69"/>
      <c r="C80" s="56"/>
      <c r="D80" s="40"/>
      <c r="E80" s="40"/>
      <c r="F80" s="40"/>
      <c r="G80" s="41" t="s">
        <v>124</v>
      </c>
      <c r="H80" s="42">
        <f>H81+H82+H83+H84+H85</f>
        <v>11.999999999999998</v>
      </c>
      <c r="I80" s="35"/>
    </row>
    <row r="81" spans="1:9" s="36" customFormat="1" ht="36" hidden="1" x14ac:dyDescent="0.25">
      <c r="A81" s="80"/>
      <c r="B81" s="81" t="s">
        <v>34</v>
      </c>
      <c r="C81" s="81"/>
      <c r="D81" s="80"/>
      <c r="E81" s="80"/>
      <c r="F81" s="80"/>
      <c r="G81" s="53" t="s">
        <v>125</v>
      </c>
      <c r="H81" s="74">
        <f>'[1]buget 2021 CB 88'!$O$80</f>
        <v>0</v>
      </c>
      <c r="I81" s="75"/>
    </row>
    <row r="82" spans="1:9" ht="36" hidden="1" x14ac:dyDescent="0.25">
      <c r="A82" s="80"/>
      <c r="B82" s="81" t="s">
        <v>30</v>
      </c>
      <c r="C82" s="81"/>
      <c r="D82" s="80"/>
      <c r="E82" s="80"/>
      <c r="F82" s="80"/>
      <c r="G82" s="53" t="s">
        <v>110</v>
      </c>
      <c r="H82" s="74">
        <f>'[1]buget 2021 CB 88'!$O$81</f>
        <v>0</v>
      </c>
      <c r="I82" s="75"/>
    </row>
    <row r="83" spans="1:9" ht="40.5" customHeight="1" x14ac:dyDescent="0.25">
      <c r="A83" s="40"/>
      <c r="B83" s="38" t="s">
        <v>39</v>
      </c>
      <c r="C83" s="40"/>
      <c r="D83" s="96"/>
      <c r="E83" s="96"/>
      <c r="F83" s="96"/>
      <c r="G83" s="47" t="s">
        <v>126</v>
      </c>
      <c r="H83" s="48">
        <f>'[1]buget 2021 CB 88'!$O$82</f>
        <v>10.999999999999998</v>
      </c>
      <c r="I83" s="35"/>
    </row>
    <row r="84" spans="1:9" s="99" customFormat="1" ht="18" hidden="1" x14ac:dyDescent="0.25">
      <c r="A84" s="59"/>
      <c r="B84" s="58">
        <v>12</v>
      </c>
      <c r="C84" s="59"/>
      <c r="D84" s="97"/>
      <c r="E84" s="98"/>
      <c r="F84" s="98"/>
      <c r="G84" s="83" t="s">
        <v>127</v>
      </c>
      <c r="H84" s="61">
        <f>'[1]buget 2021 CB 88'!$O$83</f>
        <v>0</v>
      </c>
      <c r="I84" s="62"/>
    </row>
    <row r="85" spans="1:9" s="36" customFormat="1" ht="72" x14ac:dyDescent="0.25">
      <c r="A85" s="100"/>
      <c r="B85" s="101">
        <v>13</v>
      </c>
      <c r="C85" s="100"/>
      <c r="D85" s="102"/>
      <c r="E85" s="102"/>
      <c r="F85" s="102"/>
      <c r="G85" s="103" t="s">
        <v>128</v>
      </c>
      <c r="H85" s="104">
        <f>'[1]buget 2021 CB 88'!$O$84</f>
        <v>1</v>
      </c>
      <c r="I85" s="35"/>
    </row>
    <row r="86" spans="1:9" s="36" customFormat="1" ht="35.25" customHeight="1" x14ac:dyDescent="0.25">
      <c r="A86" s="38">
        <v>4805</v>
      </c>
      <c r="B86" s="101"/>
      <c r="C86" s="100"/>
      <c r="D86" s="102"/>
      <c r="E86" s="102"/>
      <c r="F86" s="102"/>
      <c r="G86" s="105" t="s">
        <v>129</v>
      </c>
      <c r="H86" s="106">
        <f>+H87</f>
        <v>69299</v>
      </c>
      <c r="I86" s="35"/>
    </row>
    <row r="87" spans="1:9" s="36" customFormat="1" ht="18" x14ac:dyDescent="0.25">
      <c r="A87" s="100"/>
      <c r="B87" s="101" t="s">
        <v>34</v>
      </c>
      <c r="C87" s="100"/>
      <c r="D87" s="102"/>
      <c r="E87" s="102"/>
      <c r="F87" s="102"/>
      <c r="G87" s="103" t="s">
        <v>130</v>
      </c>
      <c r="H87" s="104">
        <f>+'[1]buget 2021 CB 88'!$O$86</f>
        <v>69299</v>
      </c>
      <c r="I87" s="35"/>
    </row>
    <row r="88" spans="1:9" s="67" customFormat="1" ht="36" x14ac:dyDescent="0.25">
      <c r="A88" s="100"/>
      <c r="B88" s="101" t="s">
        <v>131</v>
      </c>
      <c r="C88" s="100"/>
      <c r="D88" s="102"/>
      <c r="E88" s="102"/>
      <c r="F88" s="102"/>
      <c r="G88" s="107" t="s">
        <v>132</v>
      </c>
      <c r="H88" s="106">
        <f>+H89+H91</f>
        <v>2382</v>
      </c>
      <c r="I88" s="35"/>
    </row>
    <row r="89" spans="1:9" s="67" customFormat="1" ht="54" x14ac:dyDescent="0.25">
      <c r="A89" s="38">
        <v>4808</v>
      </c>
      <c r="B89" s="101"/>
      <c r="C89" s="100"/>
      <c r="D89" s="102"/>
      <c r="E89" s="102"/>
      <c r="F89" s="102"/>
      <c r="G89" s="107" t="s">
        <v>129</v>
      </c>
      <c r="H89" s="106">
        <f>+H90</f>
        <v>2285</v>
      </c>
      <c r="I89" s="35"/>
    </row>
    <row r="90" spans="1:9" s="36" customFormat="1" ht="36" x14ac:dyDescent="0.25">
      <c r="A90" s="38"/>
      <c r="B90" s="101" t="s">
        <v>24</v>
      </c>
      <c r="C90" s="100"/>
      <c r="D90" s="102"/>
      <c r="E90" s="102"/>
      <c r="F90" s="102"/>
      <c r="G90" s="107" t="s">
        <v>133</v>
      </c>
      <c r="H90" s="106">
        <f>+'[1]buget 2021 CB 88'!$O$89</f>
        <v>2285</v>
      </c>
      <c r="I90" s="35"/>
    </row>
    <row r="91" spans="1:9" s="67" customFormat="1" ht="18" x14ac:dyDescent="0.25">
      <c r="A91" s="38"/>
      <c r="B91" s="101"/>
      <c r="C91" s="100"/>
      <c r="D91" s="102"/>
      <c r="E91" s="102"/>
      <c r="F91" s="102"/>
      <c r="G91" s="107" t="s">
        <v>134</v>
      </c>
      <c r="H91" s="106">
        <f>+H92</f>
        <v>97</v>
      </c>
      <c r="I91" s="35"/>
    </row>
    <row r="92" spans="1:9" s="67" customFormat="1" ht="18" x14ac:dyDescent="0.25">
      <c r="A92" s="38">
        <v>4008</v>
      </c>
      <c r="B92" s="101"/>
      <c r="C92" s="100"/>
      <c r="D92" s="102"/>
      <c r="E92" s="102"/>
      <c r="F92" s="102"/>
      <c r="G92" s="107" t="s">
        <v>135</v>
      </c>
      <c r="H92" s="106">
        <f>+H93</f>
        <v>97</v>
      </c>
      <c r="I92" s="35"/>
    </row>
    <row r="93" spans="1:9" s="67" customFormat="1" ht="36" x14ac:dyDescent="0.25">
      <c r="A93" s="100"/>
      <c r="B93" s="101" t="s">
        <v>24</v>
      </c>
      <c r="C93" s="100"/>
      <c r="D93" s="102"/>
      <c r="E93" s="102"/>
      <c r="F93" s="102"/>
      <c r="G93" s="103" t="s">
        <v>136</v>
      </c>
      <c r="H93" s="104">
        <f>+H94</f>
        <v>97</v>
      </c>
      <c r="I93" s="35"/>
    </row>
    <row r="94" spans="1:9" ht="18.75" thickBot="1" x14ac:dyDescent="0.3">
      <c r="A94" s="108"/>
      <c r="B94" s="109"/>
      <c r="C94" s="108" t="s">
        <v>30</v>
      </c>
      <c r="D94" s="110"/>
      <c r="E94" s="110"/>
      <c r="F94" s="110"/>
      <c r="G94" s="111" t="s">
        <v>137</v>
      </c>
      <c r="H94" s="112">
        <f>+'[1]buget 2021 CB 88'!$O$93</f>
        <v>97</v>
      </c>
      <c r="I94" s="35"/>
    </row>
    <row r="95" spans="1:9" s="36" customFormat="1" ht="17.25" hidden="1" customHeight="1" x14ac:dyDescent="0.25">
      <c r="A95" s="113"/>
      <c r="B95" s="114"/>
      <c r="C95" s="113"/>
      <c r="D95" s="115"/>
      <c r="E95" s="115"/>
      <c r="F95" s="115"/>
      <c r="G95" s="116"/>
      <c r="H95" s="35"/>
      <c r="I95" s="117" t="str">
        <f>+'[1]buget 2021 CB 88'!G291</f>
        <v>b88</v>
      </c>
    </row>
    <row r="96" spans="1:9" s="36" customFormat="1" ht="15" hidden="1" customHeight="1" x14ac:dyDescent="0.25">
      <c r="A96" s="113"/>
      <c r="B96" s="114"/>
      <c r="C96" s="113"/>
      <c r="D96" s="115"/>
      <c r="E96" s="115"/>
      <c r="F96" s="115"/>
      <c r="G96" s="116"/>
      <c r="H96" s="273"/>
      <c r="I96" s="273"/>
    </row>
    <row r="97" spans="1:9" s="36" customFormat="1" ht="15" customHeight="1" x14ac:dyDescent="0.25">
      <c r="A97" s="113"/>
      <c r="B97" s="114"/>
      <c r="C97" s="113"/>
      <c r="D97" s="115"/>
      <c r="E97" s="115"/>
      <c r="F97" s="115"/>
      <c r="G97" s="116"/>
      <c r="H97" s="273"/>
      <c r="I97" s="273"/>
    </row>
    <row r="98" spans="1:9" s="36" customFormat="1" ht="15.75" hidden="1" customHeight="1" x14ac:dyDescent="0.2">
      <c r="A98" s="267" t="str">
        <f>+A5</f>
        <v>Bugetul fondului national unic de asigurari sociale de sanatate conform Legii nr.15/2021 privind bugetul de stat pe anul 2021, cu modificarile si completarile OUG nr.97/2021 si OUG nr.122/2021</v>
      </c>
      <c r="B98" s="267"/>
      <c r="C98" s="267"/>
      <c r="D98" s="267"/>
      <c r="E98" s="267"/>
      <c r="F98" s="267"/>
      <c r="G98" s="267"/>
      <c r="H98" s="267"/>
      <c r="I98" s="267"/>
    </row>
    <row r="99" spans="1:9" s="36" customFormat="1" ht="34.5" hidden="1" customHeight="1" x14ac:dyDescent="0.2">
      <c r="A99" s="267"/>
      <c r="B99" s="267"/>
      <c r="C99" s="267"/>
      <c r="D99" s="267"/>
      <c r="E99" s="267"/>
      <c r="F99" s="267"/>
      <c r="G99" s="267"/>
      <c r="H99" s="267"/>
      <c r="I99" s="267"/>
    </row>
    <row r="100" spans="1:9" s="36" customFormat="1" ht="15" hidden="1" customHeight="1" x14ac:dyDescent="0.25">
      <c r="A100" s="2"/>
      <c r="B100" s="2"/>
      <c r="C100" s="2"/>
      <c r="D100" s="2"/>
      <c r="E100" s="2"/>
      <c r="F100" s="2"/>
      <c r="G100" s="118"/>
      <c r="H100" s="119"/>
      <c r="I100" s="119"/>
    </row>
    <row r="101" spans="1:9" s="36" customFormat="1" ht="15.75" hidden="1" x14ac:dyDescent="0.25">
      <c r="A101" s="2"/>
      <c r="B101" s="2"/>
      <c r="C101" s="2"/>
      <c r="D101" s="2"/>
      <c r="E101" s="2"/>
      <c r="F101" s="2"/>
      <c r="G101" s="120"/>
      <c r="H101" s="119"/>
      <c r="I101" s="119"/>
    </row>
    <row r="102" spans="1:9" s="36" customFormat="1" ht="18" hidden="1" customHeight="1" x14ac:dyDescent="0.25">
      <c r="A102" s="2"/>
      <c r="B102" s="2"/>
      <c r="C102" s="2"/>
      <c r="D102" s="2"/>
      <c r="E102" s="2"/>
      <c r="F102" s="2"/>
      <c r="G102" s="118"/>
      <c r="H102" s="263" t="str">
        <f>'[1]buget 2021 CB 88'!$O$5</f>
        <v>Program AN 2021</v>
      </c>
      <c r="I102" s="263"/>
    </row>
    <row r="103" spans="1:9" s="36" customFormat="1" hidden="1" x14ac:dyDescent="0.25">
      <c r="A103" s="2"/>
      <c r="B103" s="2"/>
      <c r="C103" s="2"/>
      <c r="D103" s="2"/>
      <c r="E103" s="2"/>
      <c r="F103" s="2"/>
      <c r="G103" s="118"/>
      <c r="H103" s="121"/>
      <c r="I103" s="121"/>
    </row>
    <row r="104" spans="1:9" s="36" customFormat="1" ht="15.75" thickBot="1" x14ac:dyDescent="0.3">
      <c r="A104" s="122"/>
      <c r="B104" s="122"/>
      <c r="C104" s="122"/>
      <c r="D104" s="122"/>
      <c r="E104" s="122"/>
      <c r="F104" s="122"/>
      <c r="G104" s="123"/>
      <c r="H104" s="35"/>
      <c r="I104" s="124" t="s">
        <v>1</v>
      </c>
    </row>
    <row r="105" spans="1:9" s="36" customFormat="1" ht="44.25" customHeight="1" thickBot="1" x14ac:dyDescent="0.25">
      <c r="A105" s="22" t="s">
        <v>2</v>
      </c>
      <c r="B105" s="23" t="s">
        <v>3</v>
      </c>
      <c r="C105" s="22" t="s">
        <v>4</v>
      </c>
      <c r="D105" s="22" t="s">
        <v>5</v>
      </c>
      <c r="E105" s="22" t="s">
        <v>6</v>
      </c>
      <c r="F105" s="22" t="s">
        <v>7</v>
      </c>
      <c r="G105" s="24" t="s">
        <v>8</v>
      </c>
      <c r="H105" s="28" t="str">
        <f>+'[1]FILA CAS'!H102</f>
        <v>Credite de angajament AN 2021</v>
      </c>
      <c r="I105" s="28" t="str">
        <f>+'[1]FILA CAS'!I102</f>
        <v xml:space="preserve"> Credite bugetare AN 2021</v>
      </c>
    </row>
    <row r="106" spans="1:9" s="36" customFormat="1" ht="14.25" customHeight="1" thickBot="1" x14ac:dyDescent="0.3">
      <c r="A106" s="264" t="s">
        <v>9</v>
      </c>
      <c r="B106" s="265"/>
      <c r="C106" s="265"/>
      <c r="D106" s="265"/>
      <c r="E106" s="265"/>
      <c r="F106" s="266"/>
      <c r="G106" s="125" t="s">
        <v>10</v>
      </c>
      <c r="H106" s="28" t="s">
        <v>11</v>
      </c>
      <c r="I106" s="28" t="s">
        <v>138</v>
      </c>
    </row>
    <row r="107" spans="1:9" s="36" customFormat="1" ht="17.25" customHeight="1" x14ac:dyDescent="0.25">
      <c r="A107" s="126">
        <v>5000</v>
      </c>
      <c r="B107" s="126"/>
      <c r="C107" s="126"/>
      <c r="D107" s="127"/>
      <c r="E107" s="128"/>
      <c r="F107" s="127"/>
      <c r="G107" s="129" t="s">
        <v>139</v>
      </c>
      <c r="H107" s="130">
        <f>H108+H116</f>
        <v>50780942.000000015</v>
      </c>
      <c r="I107" s="130">
        <f>I108+I116</f>
        <v>49980649.000000007</v>
      </c>
    </row>
    <row r="108" spans="1:9" s="36" customFormat="1" ht="17.25" customHeight="1" x14ac:dyDescent="0.25">
      <c r="A108" s="131"/>
      <c r="B108" s="131"/>
      <c r="C108" s="131"/>
      <c r="D108" s="131" t="s">
        <v>32</v>
      </c>
      <c r="E108" s="132"/>
      <c r="F108" s="133"/>
      <c r="G108" s="134" t="s">
        <v>140</v>
      </c>
      <c r="H108" s="130">
        <f>H109+H110+H111+H112+H113+H114+H115</f>
        <v>50775942.000000015</v>
      </c>
      <c r="I108" s="130">
        <f>I109+I110+I111+I112+I113+I114+I115</f>
        <v>49975649.000000007</v>
      </c>
    </row>
    <row r="109" spans="1:9" s="36" customFormat="1" ht="17.25" customHeight="1" x14ac:dyDescent="0.25">
      <c r="A109" s="131"/>
      <c r="B109" s="131"/>
      <c r="C109" s="131"/>
      <c r="D109" s="131" t="s">
        <v>20</v>
      </c>
      <c r="E109" s="132"/>
      <c r="F109" s="133"/>
      <c r="G109" s="134" t="s">
        <v>141</v>
      </c>
      <c r="H109" s="130">
        <f t="shared" ref="H109:I113" si="0">H120</f>
        <v>305864.99999999994</v>
      </c>
      <c r="I109" s="130">
        <f t="shared" si="0"/>
        <v>305864.99999999994</v>
      </c>
    </row>
    <row r="110" spans="1:9" s="36" customFormat="1" ht="17.25" customHeight="1" x14ac:dyDescent="0.25">
      <c r="A110" s="131"/>
      <c r="B110" s="131"/>
      <c r="C110" s="131"/>
      <c r="D110" s="131" t="s">
        <v>64</v>
      </c>
      <c r="E110" s="132"/>
      <c r="F110" s="133"/>
      <c r="G110" s="134" t="s">
        <v>142</v>
      </c>
      <c r="H110" s="130">
        <f t="shared" si="0"/>
        <v>34594025.000000015</v>
      </c>
      <c r="I110" s="130">
        <f t="shared" si="0"/>
        <v>33816548.000000007</v>
      </c>
    </row>
    <row r="111" spans="1:9" s="36" customFormat="1" ht="17.25" customHeight="1" x14ac:dyDescent="0.25">
      <c r="A111" s="131"/>
      <c r="B111" s="131"/>
      <c r="C111" s="131"/>
      <c r="D111" s="131" t="s">
        <v>143</v>
      </c>
      <c r="E111" s="132"/>
      <c r="F111" s="133"/>
      <c r="G111" s="134" t="s">
        <v>144</v>
      </c>
      <c r="H111" s="130">
        <f t="shared" si="0"/>
        <v>6531</v>
      </c>
      <c r="I111" s="130">
        <f t="shared" si="0"/>
        <v>6531</v>
      </c>
    </row>
    <row r="112" spans="1:9" s="36" customFormat="1" ht="17.25" customHeight="1" x14ac:dyDescent="0.25">
      <c r="A112" s="131"/>
      <c r="B112" s="131"/>
      <c r="C112" s="131"/>
      <c r="D112" s="131" t="s">
        <v>145</v>
      </c>
      <c r="E112" s="132"/>
      <c r="F112" s="133"/>
      <c r="G112" s="134" t="s">
        <v>146</v>
      </c>
      <c r="H112" s="130">
        <f t="shared" si="0"/>
        <v>11956000</v>
      </c>
      <c r="I112" s="130">
        <f t="shared" si="0"/>
        <v>11956000</v>
      </c>
    </row>
    <row r="113" spans="1:9" s="36" customFormat="1" ht="17.25" customHeight="1" x14ac:dyDescent="0.25">
      <c r="A113" s="131"/>
      <c r="B113" s="131"/>
      <c r="C113" s="131"/>
      <c r="D113" s="131" t="s">
        <v>147</v>
      </c>
      <c r="E113" s="132"/>
      <c r="F113" s="133"/>
      <c r="G113" s="134" t="s">
        <v>148</v>
      </c>
      <c r="H113" s="130">
        <f t="shared" si="0"/>
        <v>3799999.9999999991</v>
      </c>
      <c r="I113" s="130">
        <f t="shared" si="0"/>
        <v>3799999.9999999991</v>
      </c>
    </row>
    <row r="114" spans="1:9" s="36" customFormat="1" ht="17.25" customHeight="1" x14ac:dyDescent="0.25">
      <c r="A114" s="131"/>
      <c r="B114" s="131"/>
      <c r="C114" s="131"/>
      <c r="D114" s="131" t="s">
        <v>149</v>
      </c>
      <c r="E114" s="132"/>
      <c r="F114" s="133"/>
      <c r="G114" s="134" t="s">
        <v>150</v>
      </c>
      <c r="H114" s="130">
        <f>H125+H287</f>
        <v>112357</v>
      </c>
      <c r="I114" s="130">
        <f>I125+I287</f>
        <v>89541</v>
      </c>
    </row>
    <row r="115" spans="1:9" s="36" customFormat="1" ht="17.25" customHeight="1" x14ac:dyDescent="0.25">
      <c r="A115" s="131"/>
      <c r="B115" s="131"/>
      <c r="C115" s="131"/>
      <c r="D115" s="131" t="s">
        <v>151</v>
      </c>
      <c r="E115" s="132"/>
      <c r="F115" s="133"/>
      <c r="G115" s="134" t="s">
        <v>152</v>
      </c>
      <c r="H115" s="130">
        <f t="shared" ref="H115:I117" si="1">H126</f>
        <v>1164</v>
      </c>
      <c r="I115" s="130">
        <f t="shared" si="1"/>
        <v>1164</v>
      </c>
    </row>
    <row r="116" spans="1:9" s="36" customFormat="1" ht="17.25" customHeight="1" x14ac:dyDescent="0.25">
      <c r="A116" s="131"/>
      <c r="B116" s="131"/>
      <c r="C116" s="131"/>
      <c r="D116" s="131" t="s">
        <v>153</v>
      </c>
      <c r="E116" s="132"/>
      <c r="F116" s="133"/>
      <c r="G116" s="134" t="s">
        <v>154</v>
      </c>
      <c r="H116" s="130">
        <f t="shared" si="1"/>
        <v>5000</v>
      </c>
      <c r="I116" s="130">
        <f t="shared" si="1"/>
        <v>5000</v>
      </c>
    </row>
    <row r="117" spans="1:9" s="36" customFormat="1" ht="17.25" customHeight="1" x14ac:dyDescent="0.25">
      <c r="A117" s="131"/>
      <c r="B117" s="131"/>
      <c r="C117" s="131"/>
      <c r="D117" s="131" t="s">
        <v>155</v>
      </c>
      <c r="E117" s="132"/>
      <c r="F117" s="133"/>
      <c r="G117" s="134" t="s">
        <v>156</v>
      </c>
      <c r="H117" s="130">
        <f t="shared" si="1"/>
        <v>5000</v>
      </c>
      <c r="I117" s="130">
        <f t="shared" si="1"/>
        <v>5000</v>
      </c>
    </row>
    <row r="118" spans="1:9" s="36" customFormat="1" ht="17.25" customHeight="1" x14ac:dyDescent="0.25">
      <c r="A118" s="40" t="s">
        <v>157</v>
      </c>
      <c r="B118" s="38"/>
      <c r="C118" s="40"/>
      <c r="D118" s="96"/>
      <c r="E118" s="135"/>
      <c r="F118" s="96"/>
      <c r="G118" s="134" t="s">
        <v>158</v>
      </c>
      <c r="H118" s="130">
        <f>H119+H127</f>
        <v>50778657.000000015</v>
      </c>
      <c r="I118" s="130">
        <f>I119+I127</f>
        <v>49978364.000000007</v>
      </c>
    </row>
    <row r="119" spans="1:9" s="36" customFormat="1" ht="17.25" customHeight="1" x14ac:dyDescent="0.25">
      <c r="A119" s="40"/>
      <c r="B119" s="38"/>
      <c r="C119" s="40"/>
      <c r="D119" s="96" t="s">
        <v>32</v>
      </c>
      <c r="E119" s="135"/>
      <c r="F119" s="96"/>
      <c r="G119" s="136" t="s">
        <v>140</v>
      </c>
      <c r="H119" s="42">
        <f>H120+H121+H124+H122+H125+H123+H126</f>
        <v>50773657.000000015</v>
      </c>
      <c r="I119" s="42">
        <f>I120+I121+I124+I122+I125+I123+I126</f>
        <v>49973364.000000007</v>
      </c>
    </row>
    <row r="120" spans="1:9" s="36" customFormat="1" ht="17.25" customHeight="1" x14ac:dyDescent="0.25">
      <c r="A120" s="40"/>
      <c r="B120" s="38"/>
      <c r="C120" s="40"/>
      <c r="D120" s="137">
        <v>10</v>
      </c>
      <c r="E120" s="135"/>
      <c r="F120" s="96"/>
      <c r="G120" s="136" t="s">
        <v>159</v>
      </c>
      <c r="H120" s="42">
        <f>H133</f>
        <v>305864.99999999994</v>
      </c>
      <c r="I120" s="42">
        <f>I133</f>
        <v>305864.99999999994</v>
      </c>
    </row>
    <row r="121" spans="1:9" s="36" customFormat="1" ht="17.25" customHeight="1" x14ac:dyDescent="0.25">
      <c r="A121" s="40"/>
      <c r="B121" s="38"/>
      <c r="C121" s="40"/>
      <c r="D121" s="96" t="s">
        <v>64</v>
      </c>
      <c r="E121" s="135"/>
      <c r="F121" s="96"/>
      <c r="G121" s="136" t="s">
        <v>142</v>
      </c>
      <c r="H121" s="42">
        <f>H154</f>
        <v>34594025.000000015</v>
      </c>
      <c r="I121" s="42">
        <f>I154</f>
        <v>33816548.000000007</v>
      </c>
    </row>
    <row r="122" spans="1:9" s="36" customFormat="1" ht="17.25" customHeight="1" x14ac:dyDescent="0.25">
      <c r="A122" s="40"/>
      <c r="B122" s="38"/>
      <c r="C122" s="40"/>
      <c r="D122" s="138">
        <v>30</v>
      </c>
      <c r="E122" s="135"/>
      <c r="F122" s="96"/>
      <c r="G122" s="136" t="s">
        <v>144</v>
      </c>
      <c r="H122" s="42">
        <f>H183</f>
        <v>6531</v>
      </c>
      <c r="I122" s="42">
        <f>I183</f>
        <v>6531</v>
      </c>
    </row>
    <row r="123" spans="1:9" s="36" customFormat="1" ht="17.25" customHeight="1" x14ac:dyDescent="0.25">
      <c r="A123" s="40"/>
      <c r="B123" s="38"/>
      <c r="C123" s="40"/>
      <c r="D123" s="138">
        <v>51</v>
      </c>
      <c r="E123" s="135"/>
      <c r="F123" s="96"/>
      <c r="G123" s="136" t="s">
        <v>146</v>
      </c>
      <c r="H123" s="42">
        <f>H255</f>
        <v>11956000</v>
      </c>
      <c r="I123" s="42">
        <f>I255</f>
        <v>11956000</v>
      </c>
    </row>
    <row r="124" spans="1:9" s="36" customFormat="1" ht="17.25" customHeight="1" x14ac:dyDescent="0.25">
      <c r="A124" s="40"/>
      <c r="B124" s="38"/>
      <c r="C124" s="40"/>
      <c r="D124" s="96" t="s">
        <v>147</v>
      </c>
      <c r="E124" s="135"/>
      <c r="F124" s="96"/>
      <c r="G124" s="136" t="s">
        <v>148</v>
      </c>
      <c r="H124" s="42">
        <f>H279</f>
        <v>3799999.9999999991</v>
      </c>
      <c r="I124" s="42">
        <f>I279</f>
        <v>3799999.9999999991</v>
      </c>
    </row>
    <row r="125" spans="1:9" s="36" customFormat="1" ht="17.25" customHeight="1" x14ac:dyDescent="0.25">
      <c r="A125" s="40"/>
      <c r="B125" s="38"/>
      <c r="C125" s="40"/>
      <c r="D125" s="138">
        <v>58</v>
      </c>
      <c r="E125" s="135"/>
      <c r="F125" s="96"/>
      <c r="G125" s="139" t="s">
        <v>150</v>
      </c>
      <c r="H125" s="42">
        <f>H270</f>
        <v>110072</v>
      </c>
      <c r="I125" s="42">
        <f>I270</f>
        <v>87256</v>
      </c>
    </row>
    <row r="126" spans="1:9" s="36" customFormat="1" ht="17.25" customHeight="1" x14ac:dyDescent="0.25">
      <c r="A126" s="40"/>
      <c r="B126" s="38"/>
      <c r="C126" s="40"/>
      <c r="D126" s="138">
        <v>59</v>
      </c>
      <c r="E126" s="135"/>
      <c r="F126" s="96"/>
      <c r="G126" s="136" t="s">
        <v>152</v>
      </c>
      <c r="H126" s="42">
        <f>H186</f>
        <v>1164</v>
      </c>
      <c r="I126" s="42">
        <f>I186</f>
        <v>1164</v>
      </c>
    </row>
    <row r="127" spans="1:9" ht="17.25" customHeight="1" x14ac:dyDescent="0.25">
      <c r="A127" s="40"/>
      <c r="B127" s="38"/>
      <c r="C127" s="40"/>
      <c r="D127" s="96" t="s">
        <v>153</v>
      </c>
      <c r="E127" s="96"/>
      <c r="F127" s="96"/>
      <c r="G127" s="140" t="s">
        <v>154</v>
      </c>
      <c r="H127" s="42">
        <f>H128</f>
        <v>5000</v>
      </c>
      <c r="I127" s="42">
        <f>I128</f>
        <v>5000</v>
      </c>
    </row>
    <row r="128" spans="1:9" ht="17.25" customHeight="1" x14ac:dyDescent="0.25">
      <c r="A128" s="40"/>
      <c r="B128" s="38"/>
      <c r="C128" s="40"/>
      <c r="D128" s="96" t="s">
        <v>155</v>
      </c>
      <c r="E128" s="96"/>
      <c r="F128" s="96"/>
      <c r="G128" s="136" t="s">
        <v>156</v>
      </c>
      <c r="H128" s="42">
        <f>H190</f>
        <v>5000</v>
      </c>
      <c r="I128" s="42">
        <f>I190</f>
        <v>5000</v>
      </c>
    </row>
    <row r="129" spans="1:10" ht="17.25" customHeight="1" x14ac:dyDescent="0.25">
      <c r="A129" s="40" t="s">
        <v>160</v>
      </c>
      <c r="B129" s="38" t="s">
        <v>13</v>
      </c>
      <c r="C129" s="40"/>
      <c r="D129" s="96"/>
      <c r="E129" s="96"/>
      <c r="F129" s="96"/>
      <c r="G129" s="136" t="s">
        <v>161</v>
      </c>
      <c r="H129" s="42">
        <f>H130+H127</f>
        <v>50778657.000000015</v>
      </c>
      <c r="I129" s="42">
        <f>I130+I127</f>
        <v>49978364.000000007</v>
      </c>
    </row>
    <row r="130" spans="1:10" ht="17.25" customHeight="1" x14ac:dyDescent="0.25">
      <c r="A130" s="40"/>
      <c r="B130" s="38"/>
      <c r="C130" s="40"/>
      <c r="D130" s="96" t="s">
        <v>32</v>
      </c>
      <c r="E130" s="96"/>
      <c r="F130" s="96"/>
      <c r="G130" s="136" t="s">
        <v>140</v>
      </c>
      <c r="H130" s="42">
        <f>H133+H154+H183+H125+H255+H186+H124</f>
        <v>50773657.000000015</v>
      </c>
      <c r="I130" s="42">
        <f>I133+I154+I183+I125+I255+I186+I124</f>
        <v>49973364.000000007</v>
      </c>
    </row>
    <row r="131" spans="1:10" ht="17.25" customHeight="1" x14ac:dyDescent="0.25">
      <c r="A131" s="40" t="s">
        <v>162</v>
      </c>
      <c r="B131" s="38"/>
      <c r="C131" s="40"/>
      <c r="D131" s="96"/>
      <c r="E131" s="96"/>
      <c r="F131" s="96"/>
      <c r="G131" s="136" t="s">
        <v>163</v>
      </c>
      <c r="H131" s="42">
        <f>H132+H189</f>
        <v>46978657.000000015</v>
      </c>
      <c r="I131" s="42">
        <f>I132+I189</f>
        <v>46178364.000000007</v>
      </c>
    </row>
    <row r="132" spans="1:10" ht="17.25" customHeight="1" x14ac:dyDescent="0.25">
      <c r="A132" s="40"/>
      <c r="B132" s="38"/>
      <c r="C132" s="40"/>
      <c r="D132" s="96" t="s">
        <v>32</v>
      </c>
      <c r="E132" s="96"/>
      <c r="F132" s="96"/>
      <c r="G132" s="136" t="s">
        <v>140</v>
      </c>
      <c r="H132" s="42">
        <f>H133+H154+H183+H125+H255+H186</f>
        <v>46973657.000000015</v>
      </c>
      <c r="I132" s="42">
        <f>I133+I154+I183+I125+I255+I186</f>
        <v>46173364.000000007</v>
      </c>
    </row>
    <row r="133" spans="1:10" s="36" customFormat="1" ht="17.25" customHeight="1" x14ac:dyDescent="0.25">
      <c r="A133" s="40"/>
      <c r="B133" s="38"/>
      <c r="C133" s="40"/>
      <c r="D133" s="137" t="s">
        <v>20</v>
      </c>
      <c r="E133" s="96"/>
      <c r="F133" s="96"/>
      <c r="G133" s="136" t="s">
        <v>159</v>
      </c>
      <c r="H133" s="42">
        <f>H134+H144+H146</f>
        <v>305864.99999999994</v>
      </c>
      <c r="I133" s="42">
        <f>I134+I144+I146</f>
        <v>305864.99999999994</v>
      </c>
    </row>
    <row r="134" spans="1:10" ht="18" x14ac:dyDescent="0.25">
      <c r="A134" s="40"/>
      <c r="B134" s="38"/>
      <c r="C134" s="40"/>
      <c r="D134" s="96"/>
      <c r="E134" s="96" t="s">
        <v>32</v>
      </c>
      <c r="F134" s="96"/>
      <c r="G134" s="136" t="s">
        <v>164</v>
      </c>
      <c r="H134" s="141">
        <f>+H135+H136+H137+H138+H139+H140+H141+H142</f>
        <v>298933.94999999995</v>
      </c>
      <c r="I134" s="141">
        <f>+I135+I136+I137+I138+I139+I140+I141+I142</f>
        <v>298933.94999999995</v>
      </c>
    </row>
    <row r="135" spans="1:10" s="36" customFormat="1" ht="18" x14ac:dyDescent="0.25">
      <c r="A135" s="40"/>
      <c r="B135" s="38"/>
      <c r="C135" s="40"/>
      <c r="D135" s="96"/>
      <c r="E135" s="96"/>
      <c r="F135" s="96" t="s">
        <v>32</v>
      </c>
      <c r="G135" s="142" t="s">
        <v>165</v>
      </c>
      <c r="H135" s="142">
        <f>'[1]buget 2021 CA 88'!$O$122</f>
        <v>245322.95999999996</v>
      </c>
      <c r="I135" s="48">
        <f>'[1]buget 2021 CB 88'!$O$122</f>
        <v>245322.95999999996</v>
      </c>
    </row>
    <row r="136" spans="1:10" s="36" customFormat="1" ht="18" x14ac:dyDescent="0.25">
      <c r="A136" s="40"/>
      <c r="B136" s="38"/>
      <c r="C136" s="40"/>
      <c r="D136" s="96"/>
      <c r="E136" s="96"/>
      <c r="F136" s="137" t="s">
        <v>13</v>
      </c>
      <c r="G136" s="142" t="s">
        <v>166</v>
      </c>
      <c r="H136" s="142">
        <f>'[1]buget 2021 CA 88'!$O$123</f>
        <v>30526.289999999994</v>
      </c>
      <c r="I136" s="48">
        <f>'[1]buget 2021 CB 88'!$O$123</f>
        <v>30526.289999999994</v>
      </c>
    </row>
    <row r="137" spans="1:10" s="36" customFormat="1" ht="18" x14ac:dyDescent="0.25">
      <c r="A137" s="40"/>
      <c r="B137" s="38"/>
      <c r="C137" s="40"/>
      <c r="D137" s="96"/>
      <c r="E137" s="96"/>
      <c r="F137" s="137" t="s">
        <v>39</v>
      </c>
      <c r="G137" s="142" t="s">
        <v>167</v>
      </c>
      <c r="H137" s="142">
        <f>'[1]buget 2021 CA 88'!$O$124</f>
        <v>818.77999999999986</v>
      </c>
      <c r="I137" s="48">
        <f>'[1]buget 2021 CB 88'!$O$124</f>
        <v>818.77999999999986</v>
      </c>
    </row>
    <row r="138" spans="1:10" s="26" customFormat="1" ht="18" x14ac:dyDescent="0.25">
      <c r="A138" s="40"/>
      <c r="B138" s="38"/>
      <c r="C138" s="40"/>
      <c r="D138" s="96"/>
      <c r="E138" s="96"/>
      <c r="F138" s="96" t="s">
        <v>44</v>
      </c>
      <c r="G138" s="142" t="s">
        <v>168</v>
      </c>
      <c r="H138" s="142">
        <f>'[1]buget 2021 CA 88'!$O$125</f>
        <v>1074.52</v>
      </c>
      <c r="I138" s="48">
        <f>'[1]buget 2021 CB 88'!$O$125</f>
        <v>1074.52</v>
      </c>
    </row>
    <row r="139" spans="1:10" s="21" customFormat="1" ht="18" x14ac:dyDescent="0.25">
      <c r="A139" s="40"/>
      <c r="B139" s="38"/>
      <c r="C139" s="40"/>
      <c r="D139" s="96"/>
      <c r="E139" s="96"/>
      <c r="F139" s="96" t="s">
        <v>169</v>
      </c>
      <c r="G139" s="142" t="s">
        <v>170</v>
      </c>
      <c r="H139" s="142">
        <f>'[1]buget 2021 CA 88'!$O$126</f>
        <v>375.45</v>
      </c>
      <c r="I139" s="48">
        <f>'[1]buget 2021 CB 88'!$O$126</f>
        <v>375.45</v>
      </c>
    </row>
    <row r="140" spans="1:10" s="36" customFormat="1" ht="18" customHeight="1" x14ac:dyDescent="0.25">
      <c r="A140" s="40"/>
      <c r="B140" s="38"/>
      <c r="C140" s="40"/>
      <c r="D140" s="96"/>
      <c r="E140" s="96"/>
      <c r="F140" s="137">
        <v>14</v>
      </c>
      <c r="G140" s="142" t="s">
        <v>171</v>
      </c>
      <c r="H140" s="142">
        <f>'[1]buget 2021 CA 88'!$O$127</f>
        <v>61.550000000000004</v>
      </c>
      <c r="I140" s="48">
        <f>'[1]buget 2021 CB 88'!$O$127</f>
        <v>61.550000000000004</v>
      </c>
    </row>
    <row r="141" spans="1:10" s="36" customFormat="1" ht="18" customHeight="1" x14ac:dyDescent="0.25">
      <c r="A141" s="40"/>
      <c r="B141" s="38"/>
      <c r="C141" s="40"/>
      <c r="D141" s="96"/>
      <c r="E141" s="96"/>
      <c r="F141" s="137" t="s">
        <v>58</v>
      </c>
      <c r="G141" s="142" t="s">
        <v>172</v>
      </c>
      <c r="H141" s="142">
        <f>'[1]buget 2021 CA 88'!$O$128</f>
        <v>9830.8500000000022</v>
      </c>
      <c r="I141" s="48">
        <f>'[1]buget 2021 CB 88'!$O$128</f>
        <v>9830.8500000000022</v>
      </c>
    </row>
    <row r="142" spans="1:10" s="36" customFormat="1" ht="18" x14ac:dyDescent="0.25">
      <c r="A142" s="40"/>
      <c r="B142" s="38"/>
      <c r="C142" s="40"/>
      <c r="D142" s="96"/>
      <c r="E142" s="96"/>
      <c r="F142" s="96" t="s">
        <v>143</v>
      </c>
      <c r="G142" s="142" t="s">
        <v>290</v>
      </c>
      <c r="H142" s="142">
        <f>'[1]buget 2021 CA 88'!$O$129</f>
        <v>10923.55</v>
      </c>
      <c r="I142" s="48">
        <f>'[1]buget 2021 CB 88'!$O$129</f>
        <v>10923.55</v>
      </c>
    </row>
    <row r="143" spans="1:10" s="149" customFormat="1" ht="18" hidden="1" customHeight="1" x14ac:dyDescent="0.3">
      <c r="A143" s="143"/>
      <c r="B143" s="144"/>
      <c r="C143" s="143"/>
      <c r="D143" s="145"/>
      <c r="E143" s="145"/>
      <c r="F143" s="145"/>
      <c r="G143" s="146" t="s">
        <v>173</v>
      </c>
      <c r="H143" s="146">
        <f>'[1]buget 2021 CA 88'!$O$130</f>
        <v>2463.6799999999998</v>
      </c>
      <c r="I143" s="147">
        <f>'[1]buget 2021 CB 88'!$O$130</f>
        <v>2463.6799999999998</v>
      </c>
      <c r="J143" s="148"/>
    </row>
    <row r="144" spans="1:10" s="36" customFormat="1" ht="18" hidden="1" x14ac:dyDescent="0.25">
      <c r="A144" s="59"/>
      <c r="B144" s="58"/>
      <c r="C144" s="59"/>
      <c r="D144" s="98"/>
      <c r="E144" s="98" t="s">
        <v>34</v>
      </c>
      <c r="F144" s="98"/>
      <c r="G144" s="150" t="s">
        <v>174</v>
      </c>
      <c r="H144" s="91">
        <f>H145</f>
        <v>0</v>
      </c>
      <c r="I144" s="91">
        <f>I145</f>
        <v>0</v>
      </c>
      <c r="J144" s="16"/>
    </row>
    <row r="145" spans="1:10" s="36" customFormat="1" ht="18" hidden="1" x14ac:dyDescent="0.25">
      <c r="A145" s="59"/>
      <c r="B145" s="58"/>
      <c r="C145" s="59"/>
      <c r="D145" s="98"/>
      <c r="E145" s="98"/>
      <c r="F145" s="98" t="s">
        <v>39</v>
      </c>
      <c r="G145" s="151" t="s">
        <v>175</v>
      </c>
      <c r="H145" s="151">
        <f>'[1]buget 2021 CA 88'!$O$132</f>
        <v>0</v>
      </c>
      <c r="I145" s="61">
        <f>'[1]buget 2021 CB 88'!$O$132</f>
        <v>0</v>
      </c>
      <c r="J145" s="16"/>
    </row>
    <row r="146" spans="1:10" ht="18" x14ac:dyDescent="0.25">
      <c r="A146" s="40"/>
      <c r="B146" s="38"/>
      <c r="C146" s="40"/>
      <c r="D146" s="96"/>
      <c r="E146" s="96" t="s">
        <v>30</v>
      </c>
      <c r="F146" s="96"/>
      <c r="G146" s="136" t="s">
        <v>176</v>
      </c>
      <c r="H146" s="42">
        <f>H147+H148+H149+H150+H151+H152+H153</f>
        <v>6931.0499999999993</v>
      </c>
      <c r="I146" s="42">
        <f>I147+I148+I149+I150+I151+I152+I153</f>
        <v>6931.0499999999993</v>
      </c>
    </row>
    <row r="147" spans="1:10" s="157" customFormat="1" ht="18" x14ac:dyDescent="0.25">
      <c r="A147" s="152"/>
      <c r="B147" s="153"/>
      <c r="C147" s="152"/>
      <c r="D147" s="154"/>
      <c r="E147" s="154"/>
      <c r="F147" s="154" t="s">
        <v>32</v>
      </c>
      <c r="G147" s="155" t="s">
        <v>177</v>
      </c>
      <c r="H147" s="155">
        <f>'[1]buget 2021 CA 88'!$O$134</f>
        <v>213.29000000000002</v>
      </c>
      <c r="I147" s="156">
        <f>'[1]buget 2021 CB 88'!$O$134</f>
        <v>213.29000000000002</v>
      </c>
    </row>
    <row r="148" spans="1:10" s="157" customFormat="1" ht="18" x14ac:dyDescent="0.25">
      <c r="A148" s="152"/>
      <c r="B148" s="153"/>
      <c r="C148" s="152"/>
      <c r="D148" s="154"/>
      <c r="E148" s="154"/>
      <c r="F148" s="154" t="s">
        <v>34</v>
      </c>
      <c r="G148" s="155" t="s">
        <v>178</v>
      </c>
      <c r="H148" s="155">
        <f>'[1]buget 2021 CA 88'!$O$135</f>
        <v>6.7700000000000014</v>
      </c>
      <c r="I148" s="156">
        <f>'[1]buget 2021 CB 88'!$O$135</f>
        <v>6.7700000000000014</v>
      </c>
      <c r="J148" s="158"/>
    </row>
    <row r="149" spans="1:10" s="157" customFormat="1" ht="18" x14ac:dyDescent="0.25">
      <c r="A149" s="152"/>
      <c r="B149" s="153"/>
      <c r="C149" s="152"/>
      <c r="D149" s="154"/>
      <c r="E149" s="154"/>
      <c r="F149" s="154" t="s">
        <v>30</v>
      </c>
      <c r="G149" s="155" t="s">
        <v>179</v>
      </c>
      <c r="H149" s="155">
        <f>'[1]buget 2021 CA 88'!$O$136</f>
        <v>68.89</v>
      </c>
      <c r="I149" s="156">
        <f>'[1]buget 2021 CB 88'!$O$136</f>
        <v>68.89</v>
      </c>
      <c r="J149" s="158"/>
    </row>
    <row r="150" spans="1:10" s="148" customFormat="1" ht="18" x14ac:dyDescent="0.25">
      <c r="A150" s="152"/>
      <c r="B150" s="153"/>
      <c r="C150" s="152"/>
      <c r="D150" s="154"/>
      <c r="E150" s="154"/>
      <c r="F150" s="154" t="s">
        <v>37</v>
      </c>
      <c r="G150" s="159" t="s">
        <v>180</v>
      </c>
      <c r="H150" s="155">
        <f>'[1]buget 2021 CA 88'!$O$137</f>
        <v>2.3000000000000003</v>
      </c>
      <c r="I150" s="156">
        <f>'[1]buget 2021 CB 88'!$O$137</f>
        <v>2.3000000000000003</v>
      </c>
      <c r="J150" s="157"/>
    </row>
    <row r="151" spans="1:10" s="148" customFormat="1" ht="18" x14ac:dyDescent="0.25">
      <c r="A151" s="152"/>
      <c r="B151" s="153"/>
      <c r="C151" s="152"/>
      <c r="D151" s="154"/>
      <c r="E151" s="154"/>
      <c r="F151" s="154" t="s">
        <v>39</v>
      </c>
      <c r="G151" s="159" t="s">
        <v>42</v>
      </c>
      <c r="H151" s="155">
        <f>'[1]buget 2021 CA 88'!$O$138</f>
        <v>11.260000000000002</v>
      </c>
      <c r="I151" s="156">
        <f>'[1]buget 2021 CB 88'!$O$138</f>
        <v>11.260000000000002</v>
      </c>
      <c r="J151" s="158"/>
    </row>
    <row r="152" spans="1:10" s="16" customFormat="1" ht="18" x14ac:dyDescent="0.25">
      <c r="A152" s="40"/>
      <c r="B152" s="38"/>
      <c r="C152" s="40"/>
      <c r="D152" s="96"/>
      <c r="E152" s="96"/>
      <c r="F152" s="96" t="s">
        <v>41</v>
      </c>
      <c r="G152" s="160" t="s">
        <v>181</v>
      </c>
      <c r="H152" s="142">
        <f>'[1]buget 2021 CA 88'!$O$139</f>
        <v>6628.5399999999991</v>
      </c>
      <c r="I152" s="48">
        <f>'[1]buget 2021 CB 88'!$O$139</f>
        <v>6628.5399999999991</v>
      </c>
      <c r="J152" s="36"/>
    </row>
    <row r="153" spans="1:10" s="162" customFormat="1" ht="18" hidden="1" x14ac:dyDescent="0.25">
      <c r="A153" s="59"/>
      <c r="B153" s="58"/>
      <c r="C153" s="59"/>
      <c r="D153" s="98"/>
      <c r="E153" s="98"/>
      <c r="F153" s="98" t="s">
        <v>131</v>
      </c>
      <c r="G153" s="161" t="s">
        <v>182</v>
      </c>
      <c r="H153" s="151">
        <f>'[1]buget 2021 CA 88'!$O$140</f>
        <v>0</v>
      </c>
      <c r="I153" s="61">
        <f>'[1]buget 2021 CB 88'!$O$140</f>
        <v>0</v>
      </c>
      <c r="J153" s="94"/>
    </row>
    <row r="154" spans="1:10" ht="18" x14ac:dyDescent="0.25">
      <c r="A154" s="40"/>
      <c r="B154" s="38"/>
      <c r="C154" s="40"/>
      <c r="D154" s="96" t="s">
        <v>64</v>
      </c>
      <c r="E154" s="96"/>
      <c r="F154" s="96"/>
      <c r="G154" s="136" t="s">
        <v>142</v>
      </c>
      <c r="H154" s="42">
        <f>H155+H170+H169+H172+H175+H176+H177+H178+H179+H180</f>
        <v>34594025.000000015</v>
      </c>
      <c r="I154" s="42">
        <f>I155+I170+I169+I172+I175+I176+I177+I178+I179+I180</f>
        <v>33816548.000000007</v>
      </c>
    </row>
    <row r="155" spans="1:10" ht="18" x14ac:dyDescent="0.25">
      <c r="A155" s="40"/>
      <c r="B155" s="38"/>
      <c r="C155" s="40"/>
      <c r="D155" s="96"/>
      <c r="E155" s="96" t="s">
        <v>32</v>
      </c>
      <c r="F155" s="96"/>
      <c r="G155" s="136" t="s">
        <v>183</v>
      </c>
      <c r="H155" s="163">
        <f>H156+H157+H158+H159+H160+H161+H162+H163+H165</f>
        <v>34579265.870000005</v>
      </c>
      <c r="I155" s="163">
        <f>I156+I157+I158+I159+I160+I161+I162+I163+I165</f>
        <v>33801788.869999997</v>
      </c>
    </row>
    <row r="156" spans="1:10" s="36" customFormat="1" ht="18" x14ac:dyDescent="0.25">
      <c r="A156" s="40"/>
      <c r="B156" s="38"/>
      <c r="C156" s="40"/>
      <c r="D156" s="96"/>
      <c r="E156" s="96"/>
      <c r="F156" s="96" t="s">
        <v>32</v>
      </c>
      <c r="G156" s="142" t="s">
        <v>184</v>
      </c>
      <c r="H156" s="142">
        <f>'[1]buget 2021 CA 88'!$O$143</f>
        <v>2119.92</v>
      </c>
      <c r="I156" s="48">
        <f>'[1]buget 2021 CB 88'!$O$143</f>
        <v>2119.92</v>
      </c>
    </row>
    <row r="157" spans="1:10" s="36" customFormat="1" ht="18" x14ac:dyDescent="0.25">
      <c r="A157" s="40"/>
      <c r="B157" s="38"/>
      <c r="C157" s="40"/>
      <c r="D157" s="96"/>
      <c r="E157" s="96"/>
      <c r="F157" s="96" t="s">
        <v>34</v>
      </c>
      <c r="G157" s="142" t="s">
        <v>185</v>
      </c>
      <c r="H157" s="142">
        <f>'[1]buget 2021 CA 88'!$O$144</f>
        <v>332.98</v>
      </c>
      <c r="I157" s="48">
        <f>'[1]buget 2021 CB 88'!$O$144</f>
        <v>332.98</v>
      </c>
    </row>
    <row r="158" spans="1:10" ht="18" x14ac:dyDescent="0.25">
      <c r="A158" s="40"/>
      <c r="B158" s="38"/>
      <c r="C158" s="40"/>
      <c r="D158" s="96"/>
      <c r="E158" s="96"/>
      <c r="F158" s="96" t="s">
        <v>30</v>
      </c>
      <c r="G158" s="142" t="s">
        <v>186</v>
      </c>
      <c r="H158" s="142">
        <f>'[1]buget 2021 CA 88'!$O$145</f>
        <v>7166.2299999999987</v>
      </c>
      <c r="I158" s="48">
        <f>'[1]buget 2021 CB 88'!$O$145</f>
        <v>7166.2299999999987</v>
      </c>
    </row>
    <row r="159" spans="1:10" s="36" customFormat="1" ht="18" x14ac:dyDescent="0.25">
      <c r="A159" s="40"/>
      <c r="B159" s="38"/>
      <c r="C159" s="40"/>
      <c r="D159" s="96"/>
      <c r="E159" s="96"/>
      <c r="F159" s="96" t="s">
        <v>37</v>
      </c>
      <c r="G159" s="142" t="s">
        <v>187</v>
      </c>
      <c r="H159" s="142">
        <f>'[1]buget 2021 CA 88'!$O$146</f>
        <v>604.5</v>
      </c>
      <c r="I159" s="48">
        <f>'[1]buget 2021 CB 88'!$O$146</f>
        <v>604.5</v>
      </c>
      <c r="J159" s="6"/>
    </row>
    <row r="160" spans="1:10" ht="18" x14ac:dyDescent="0.25">
      <c r="A160" s="40"/>
      <c r="B160" s="38"/>
      <c r="C160" s="40"/>
      <c r="D160" s="96"/>
      <c r="E160" s="96"/>
      <c r="F160" s="96" t="s">
        <v>13</v>
      </c>
      <c r="G160" s="142" t="s">
        <v>188</v>
      </c>
      <c r="H160" s="142">
        <f>'[1]buget 2021 CA 88'!$O$147</f>
        <v>408.92999999999995</v>
      </c>
      <c r="I160" s="48">
        <f>'[1]buget 2021 CB 88'!$O$147</f>
        <v>408.92999999999995</v>
      </c>
      <c r="J160" s="36"/>
    </row>
    <row r="161" spans="1:10" ht="18" x14ac:dyDescent="0.25">
      <c r="A161" s="40"/>
      <c r="B161" s="38"/>
      <c r="C161" s="40"/>
      <c r="D161" s="96"/>
      <c r="E161" s="96"/>
      <c r="F161" s="96" t="s">
        <v>39</v>
      </c>
      <c r="G161" s="142" t="s">
        <v>189</v>
      </c>
      <c r="H161" s="142">
        <f>'[1]buget 2021 CA 88'!$O$148</f>
        <v>2082.75</v>
      </c>
      <c r="I161" s="48">
        <f>'[1]buget 2021 CB 88'!$O$148</f>
        <v>2082.75</v>
      </c>
    </row>
    <row r="162" spans="1:10" s="36" customFormat="1" ht="18" x14ac:dyDescent="0.25">
      <c r="A162" s="40"/>
      <c r="B162" s="38"/>
      <c r="C162" s="40"/>
      <c r="D162" s="96"/>
      <c r="E162" s="96"/>
      <c r="F162" s="96" t="s">
        <v>131</v>
      </c>
      <c r="G162" s="142" t="s">
        <v>190</v>
      </c>
      <c r="H162" s="142">
        <f>'[1]buget 2021 CA 88'!$O$149</f>
        <v>3090.2400000000011</v>
      </c>
      <c r="I162" s="48">
        <f>'[1]buget 2021 CB 88'!$O$149</f>
        <v>3090.2400000000011</v>
      </c>
    </row>
    <row r="163" spans="1:10" s="36" customFormat="1" ht="18" customHeight="1" x14ac:dyDescent="0.25">
      <c r="A163" s="164"/>
      <c r="B163" s="165"/>
      <c r="C163" s="164"/>
      <c r="D163" s="166"/>
      <c r="E163" s="166"/>
      <c r="F163" s="166" t="s">
        <v>18</v>
      </c>
      <c r="G163" s="167" t="s">
        <v>191</v>
      </c>
      <c r="H163" s="42">
        <f>H164+H199</f>
        <v>34532733.470000006</v>
      </c>
      <c r="I163" s="42">
        <f>I164+I199</f>
        <v>33755256.469999999</v>
      </c>
    </row>
    <row r="164" spans="1:10" ht="22.5" customHeight="1" x14ac:dyDescent="0.25">
      <c r="A164" s="164"/>
      <c r="B164" s="165"/>
      <c r="C164" s="164"/>
      <c r="D164" s="166"/>
      <c r="E164" s="166"/>
      <c r="F164" s="166"/>
      <c r="G164" s="168" t="s">
        <v>192</v>
      </c>
      <c r="H164" s="42">
        <f>'[1]buget 2021 CB 88'!$O$151</f>
        <v>6868.9499999999989</v>
      </c>
      <c r="I164" s="42">
        <f>'[1]buget 2021 CB 88'!$O$151</f>
        <v>6868.9499999999989</v>
      </c>
    </row>
    <row r="165" spans="1:10" ht="18" x14ac:dyDescent="0.25">
      <c r="A165" s="40"/>
      <c r="B165" s="38"/>
      <c r="C165" s="40"/>
      <c r="D165" s="96"/>
      <c r="E165" s="96"/>
      <c r="F165" s="96" t="s">
        <v>143</v>
      </c>
      <c r="G165" s="142" t="s">
        <v>291</v>
      </c>
      <c r="H165" s="142">
        <f>'[1]buget 2021 CA 88'!$O$152</f>
        <v>30726.85</v>
      </c>
      <c r="I165" s="48">
        <f>I166+I167+I168</f>
        <v>30726.85</v>
      </c>
    </row>
    <row r="166" spans="1:10" ht="18" hidden="1" customHeight="1" x14ac:dyDescent="0.25">
      <c r="A166" s="40"/>
      <c r="B166" s="38"/>
      <c r="C166" s="40"/>
      <c r="D166" s="96"/>
      <c r="E166" s="96"/>
      <c r="F166" s="96"/>
      <c r="G166" s="169" t="s">
        <v>193</v>
      </c>
      <c r="H166" s="142">
        <f>'[1]buget 2021 CA 88'!$O$153</f>
        <v>29513.879999999997</v>
      </c>
      <c r="I166" s="48">
        <f>'[1]buget 2021 CB 88'!$O$153</f>
        <v>29513.879999999997</v>
      </c>
    </row>
    <row r="167" spans="1:10" s="36" customFormat="1" ht="16.5" hidden="1" customHeight="1" x14ac:dyDescent="0.3">
      <c r="A167" s="40"/>
      <c r="B167" s="38"/>
      <c r="C167" s="40"/>
      <c r="D167" s="96"/>
      <c r="E167" s="96"/>
      <c r="F167" s="96"/>
      <c r="G167" s="170" t="s">
        <v>194</v>
      </c>
      <c r="H167" s="142">
        <f>'[1]buget 2021 CA 88'!$O$154</f>
        <v>34.99</v>
      </c>
      <c r="I167" s="48">
        <f>'[1]buget 2021 CB 88'!$O$154</f>
        <v>34.99</v>
      </c>
      <c r="J167" s="6"/>
    </row>
    <row r="168" spans="1:10" s="36" customFormat="1" ht="37.5" hidden="1" x14ac:dyDescent="0.25">
      <c r="A168" s="40"/>
      <c r="B168" s="38"/>
      <c r="C168" s="40"/>
      <c r="D168" s="96"/>
      <c r="E168" s="96"/>
      <c r="F168" s="96"/>
      <c r="G168" s="171" t="s">
        <v>195</v>
      </c>
      <c r="H168" s="142">
        <f>'[1]buget 2021 CA 88'!$O$155</f>
        <v>1177.9799999999996</v>
      </c>
      <c r="I168" s="48">
        <f>'[1]buget 2021 CB 88'!$O$155</f>
        <v>1177.9799999999996</v>
      </c>
      <c r="J168" s="6"/>
    </row>
    <row r="169" spans="1:10" ht="18" x14ac:dyDescent="0.25">
      <c r="A169" s="40"/>
      <c r="B169" s="38"/>
      <c r="C169" s="40"/>
      <c r="D169" s="96"/>
      <c r="E169" s="96" t="s">
        <v>34</v>
      </c>
      <c r="F169" s="96"/>
      <c r="G169" s="142" t="s">
        <v>196</v>
      </c>
      <c r="H169" s="142">
        <f>'[1]buget 2021 CA 88'!$O$156</f>
        <v>2641.61</v>
      </c>
      <c r="I169" s="48">
        <f>'[1]buget 2021 CB 88'!$O$156</f>
        <v>2641.61</v>
      </c>
      <c r="J169" s="36"/>
    </row>
    <row r="170" spans="1:10" s="36" customFormat="1" ht="18" x14ac:dyDescent="0.25">
      <c r="A170" s="40"/>
      <c r="B170" s="38"/>
      <c r="C170" s="40"/>
      <c r="D170" s="96"/>
      <c r="E170" s="96" t="s">
        <v>13</v>
      </c>
      <c r="F170" s="96"/>
      <c r="G170" s="136" t="s">
        <v>197</v>
      </c>
      <c r="H170" s="42">
        <f>H171</f>
        <v>1090.2100000000003</v>
      </c>
      <c r="I170" s="42">
        <f>I171</f>
        <v>1090.2100000000003</v>
      </c>
    </row>
    <row r="171" spans="1:10" s="36" customFormat="1" ht="18" x14ac:dyDescent="0.25">
      <c r="A171" s="40"/>
      <c r="B171" s="38"/>
      <c r="C171" s="40"/>
      <c r="D171" s="96"/>
      <c r="E171" s="96"/>
      <c r="F171" s="96" t="s">
        <v>143</v>
      </c>
      <c r="G171" s="142" t="s">
        <v>198</v>
      </c>
      <c r="H171" s="142">
        <f>'[1]buget 2021 CA 88'!$O$158</f>
        <v>1090.2100000000003</v>
      </c>
      <c r="I171" s="48">
        <f>'[1]buget 2021 CB 88'!$O$158</f>
        <v>1090.2100000000003</v>
      </c>
    </row>
    <row r="172" spans="1:10" ht="18" x14ac:dyDescent="0.25">
      <c r="A172" s="40"/>
      <c r="B172" s="38"/>
      <c r="C172" s="40"/>
      <c r="D172" s="96"/>
      <c r="E172" s="96" t="s">
        <v>39</v>
      </c>
      <c r="F172" s="96"/>
      <c r="G172" s="136" t="s">
        <v>199</v>
      </c>
      <c r="H172" s="42">
        <f>H173+H174</f>
        <v>124.45</v>
      </c>
      <c r="I172" s="42">
        <f>I173+I174</f>
        <v>124.45</v>
      </c>
      <c r="J172" s="36"/>
    </row>
    <row r="173" spans="1:10" ht="18" x14ac:dyDescent="0.25">
      <c r="A173" s="40"/>
      <c r="B173" s="38"/>
      <c r="C173" s="40"/>
      <c r="D173" s="96"/>
      <c r="E173" s="96"/>
      <c r="F173" s="96" t="s">
        <v>32</v>
      </c>
      <c r="G173" s="142" t="s">
        <v>200</v>
      </c>
      <c r="H173" s="142">
        <f>'[1]buget 2021 CA 88'!$O$160</f>
        <v>124.45</v>
      </c>
      <c r="I173" s="48">
        <f>'[1]buget 2021 CB 88'!$O$160</f>
        <v>124.45</v>
      </c>
      <c r="J173" s="36"/>
    </row>
    <row r="174" spans="1:10" ht="18" customHeight="1" x14ac:dyDescent="0.25">
      <c r="A174" s="40"/>
      <c r="B174" s="38"/>
      <c r="C174" s="40"/>
      <c r="D174" s="96"/>
      <c r="E174" s="96"/>
      <c r="F174" s="96" t="s">
        <v>34</v>
      </c>
      <c r="G174" s="142" t="s">
        <v>201</v>
      </c>
      <c r="H174" s="142">
        <f>'[1]buget 2021 CA 88'!$O$161</f>
        <v>0</v>
      </c>
      <c r="I174" s="48">
        <f>'[1]buget 2021 CB 88'!$O$161</f>
        <v>0</v>
      </c>
      <c r="J174" s="36"/>
    </row>
    <row r="175" spans="1:10" ht="18.75" customHeight="1" x14ac:dyDescent="0.25">
      <c r="A175" s="40"/>
      <c r="B175" s="38"/>
      <c r="C175" s="40"/>
      <c r="D175" s="96"/>
      <c r="E175" s="96" t="s">
        <v>202</v>
      </c>
      <c r="F175" s="96"/>
      <c r="G175" s="142" t="s">
        <v>203</v>
      </c>
      <c r="H175" s="142">
        <f>'[1]buget 2021 CA 88'!$O$162</f>
        <v>71.59</v>
      </c>
      <c r="I175" s="48">
        <f>'[1]buget 2021 CB 88'!$O$162</f>
        <v>71.59</v>
      </c>
      <c r="J175" s="36"/>
    </row>
    <row r="176" spans="1:10" ht="18" x14ac:dyDescent="0.25">
      <c r="A176" s="40"/>
      <c r="B176" s="38"/>
      <c r="C176" s="40"/>
      <c r="D176" s="172"/>
      <c r="E176" s="172">
        <v>12</v>
      </c>
      <c r="F176" s="96"/>
      <c r="G176" s="142" t="s">
        <v>204</v>
      </c>
      <c r="H176" s="142">
        <f>'[1]buget 2021 CA 88'!$O$163</f>
        <v>1.8899999999999997</v>
      </c>
      <c r="I176" s="48">
        <f>'[1]buget 2021 CB 88'!$O$163</f>
        <v>1.8899999999999997</v>
      </c>
      <c r="J176" s="36"/>
    </row>
    <row r="177" spans="1:9" s="36" customFormat="1" ht="18" x14ac:dyDescent="0.25">
      <c r="A177" s="40"/>
      <c r="B177" s="38"/>
      <c r="C177" s="40"/>
      <c r="D177" s="96"/>
      <c r="E177" s="96" t="s">
        <v>169</v>
      </c>
      <c r="F177" s="96"/>
      <c r="G177" s="142" t="s">
        <v>205</v>
      </c>
      <c r="H177" s="142">
        <f>'[1]buget 2021 CA 88'!$O$164</f>
        <v>2</v>
      </c>
      <c r="I177" s="48">
        <f>'[1]buget 2021 CB 88'!$O$164</f>
        <v>2</v>
      </c>
    </row>
    <row r="178" spans="1:9" s="36" customFormat="1" ht="18" x14ac:dyDescent="0.25">
      <c r="A178" s="40"/>
      <c r="B178" s="38"/>
      <c r="C178" s="40"/>
      <c r="D178" s="96"/>
      <c r="E178" s="96" t="s">
        <v>22</v>
      </c>
      <c r="F178" s="96"/>
      <c r="G178" s="142" t="s">
        <v>206</v>
      </c>
      <c r="H178" s="142">
        <f>'[1]buget 2021 CA 88'!$O$165</f>
        <v>306.53000000000003</v>
      </c>
      <c r="I178" s="48">
        <f>'[1]buget 2021 CB 88'!$O$165</f>
        <v>306.53000000000003</v>
      </c>
    </row>
    <row r="179" spans="1:9" s="36" customFormat="1" ht="36" x14ac:dyDescent="0.25">
      <c r="A179" s="40"/>
      <c r="B179" s="38"/>
      <c r="C179" s="40"/>
      <c r="D179" s="96"/>
      <c r="E179" s="137">
        <v>25</v>
      </c>
      <c r="F179" s="96"/>
      <c r="G179" s="136" t="s">
        <v>207</v>
      </c>
      <c r="H179" s="136">
        <f>'[1]buget 2021 CA 88'!$O$166</f>
        <v>1030.08</v>
      </c>
      <c r="I179" s="42">
        <f>'[1]buget 2021 CB 88'!$O$166</f>
        <v>1030.08</v>
      </c>
    </row>
    <row r="180" spans="1:9" s="36" customFormat="1" ht="18" x14ac:dyDescent="0.25">
      <c r="A180" s="40"/>
      <c r="B180" s="38"/>
      <c r="C180" s="40"/>
      <c r="D180" s="96"/>
      <c r="E180" s="96" t="s">
        <v>143</v>
      </c>
      <c r="F180" s="96"/>
      <c r="G180" s="136" t="s">
        <v>208</v>
      </c>
      <c r="H180" s="42">
        <f>H181+H182</f>
        <v>9490.77</v>
      </c>
      <c r="I180" s="42">
        <f>I181+I182</f>
        <v>9490.77</v>
      </c>
    </row>
    <row r="181" spans="1:9" s="36" customFormat="1" ht="18" x14ac:dyDescent="0.25">
      <c r="A181" s="40"/>
      <c r="B181" s="38"/>
      <c r="C181" s="40"/>
      <c r="D181" s="96"/>
      <c r="E181" s="96"/>
      <c r="F181" s="96" t="s">
        <v>37</v>
      </c>
      <c r="G181" s="142" t="s">
        <v>209</v>
      </c>
      <c r="H181" s="142">
        <f>'[1]buget 2021 CA 88'!$O$168</f>
        <v>6872.62</v>
      </c>
      <c r="I181" s="48">
        <f>'[1]buget 2021 CB 88'!$O$168</f>
        <v>6872.62</v>
      </c>
    </row>
    <row r="182" spans="1:9" s="36" customFormat="1" ht="18" x14ac:dyDescent="0.25">
      <c r="A182" s="40"/>
      <c r="B182" s="38"/>
      <c r="C182" s="40"/>
      <c r="D182" s="96"/>
      <c r="E182" s="96"/>
      <c r="F182" s="96" t="s">
        <v>143</v>
      </c>
      <c r="G182" s="142" t="s">
        <v>210</v>
      </c>
      <c r="H182" s="142">
        <f>'[1]buget 2021 CA 88'!$O$169</f>
        <v>2618.15</v>
      </c>
      <c r="I182" s="48">
        <f>'[1]buget 2021 CB 88'!$O$169</f>
        <v>2618.15</v>
      </c>
    </row>
    <row r="183" spans="1:9" s="36" customFormat="1" ht="18" x14ac:dyDescent="0.25">
      <c r="A183" s="40"/>
      <c r="B183" s="38"/>
      <c r="C183" s="40"/>
      <c r="D183" s="138">
        <v>30</v>
      </c>
      <c r="E183" s="138"/>
      <c r="F183" s="138"/>
      <c r="G183" s="136" t="s">
        <v>144</v>
      </c>
      <c r="H183" s="42">
        <f>H184</f>
        <v>6531</v>
      </c>
      <c r="I183" s="42">
        <f>I184</f>
        <v>6531</v>
      </c>
    </row>
    <row r="184" spans="1:9" s="36" customFormat="1" ht="15.75" customHeight="1" x14ac:dyDescent="0.25">
      <c r="A184" s="100"/>
      <c r="B184" s="101"/>
      <c r="C184" s="100"/>
      <c r="D184" s="173"/>
      <c r="E184" s="174" t="s">
        <v>30</v>
      </c>
      <c r="F184" s="173"/>
      <c r="G184" s="175" t="s">
        <v>211</v>
      </c>
      <c r="H184" s="106">
        <f>H185</f>
        <v>6531</v>
      </c>
      <c r="I184" s="106">
        <f>I185</f>
        <v>6531</v>
      </c>
    </row>
    <row r="185" spans="1:9" s="36" customFormat="1" ht="18" x14ac:dyDescent="0.25">
      <c r="A185" s="40"/>
      <c r="B185" s="38"/>
      <c r="C185" s="40"/>
      <c r="D185" s="138"/>
      <c r="E185" s="176"/>
      <c r="F185" s="96" t="s">
        <v>34</v>
      </c>
      <c r="G185" s="142" t="s">
        <v>212</v>
      </c>
      <c r="H185" s="142">
        <f>'[1]buget 2021 CA 88'!$O$172</f>
        <v>6531</v>
      </c>
      <c r="I185" s="48">
        <f>'[1]buget 2021 CB 88'!$O$172</f>
        <v>6531</v>
      </c>
    </row>
    <row r="186" spans="1:9" s="36" customFormat="1" ht="18" x14ac:dyDescent="0.25">
      <c r="A186" s="100"/>
      <c r="B186" s="101"/>
      <c r="C186" s="100"/>
      <c r="D186" s="173">
        <v>59</v>
      </c>
      <c r="E186" s="174"/>
      <c r="F186" s="102"/>
      <c r="G186" s="177" t="s">
        <v>152</v>
      </c>
      <c r="H186" s="42">
        <f>H187+H188</f>
        <v>1164</v>
      </c>
      <c r="I186" s="42">
        <f>I187+I188</f>
        <v>1164</v>
      </c>
    </row>
    <row r="187" spans="1:9" ht="18" x14ac:dyDescent="0.25">
      <c r="A187" s="40"/>
      <c r="B187" s="38"/>
      <c r="C187" s="40"/>
      <c r="D187" s="96"/>
      <c r="E187" s="137">
        <v>17</v>
      </c>
      <c r="F187" s="96"/>
      <c r="G187" s="142" t="s">
        <v>213</v>
      </c>
      <c r="H187" s="142">
        <f>'[1]buget 2021 CA 88'!$O$174</f>
        <v>200</v>
      </c>
      <c r="I187" s="48">
        <f>'[1]buget 2021 CB 88'!$O$174</f>
        <v>200</v>
      </c>
    </row>
    <row r="188" spans="1:9" ht="18.75" customHeight="1" x14ac:dyDescent="0.25">
      <c r="A188" s="40"/>
      <c r="B188" s="38"/>
      <c r="C188" s="40"/>
      <c r="D188" s="96"/>
      <c r="E188" s="137">
        <v>40</v>
      </c>
      <c r="F188" s="96"/>
      <c r="G188" s="142" t="s">
        <v>214</v>
      </c>
      <c r="H188" s="142">
        <f>'[1]buget 2021 CA 88'!$O$175</f>
        <v>963.99999999999989</v>
      </c>
      <c r="I188" s="48">
        <f>'[1]buget 2021 CB 88'!$O$175</f>
        <v>963.99999999999989</v>
      </c>
    </row>
    <row r="189" spans="1:9" s="67" customFormat="1" ht="18" x14ac:dyDescent="0.25">
      <c r="A189" s="40"/>
      <c r="B189" s="38"/>
      <c r="C189" s="40"/>
      <c r="D189" s="96" t="s">
        <v>153</v>
      </c>
      <c r="E189" s="96"/>
      <c r="F189" s="96"/>
      <c r="G189" s="136" t="s">
        <v>154</v>
      </c>
      <c r="H189" s="136">
        <f>H190</f>
        <v>5000</v>
      </c>
      <c r="I189" s="42">
        <f>I190</f>
        <v>5000</v>
      </c>
    </row>
    <row r="190" spans="1:9" s="178" customFormat="1" ht="18" x14ac:dyDescent="0.25">
      <c r="A190" s="40"/>
      <c r="B190" s="38"/>
      <c r="C190" s="40"/>
      <c r="D190" s="96" t="s">
        <v>155</v>
      </c>
      <c r="E190" s="96"/>
      <c r="F190" s="96"/>
      <c r="G190" s="136" t="s">
        <v>156</v>
      </c>
      <c r="H190" s="136">
        <f>H191+H196</f>
        <v>5000</v>
      </c>
      <c r="I190" s="42">
        <f>I191+I196</f>
        <v>5000</v>
      </c>
    </row>
    <row r="191" spans="1:9" s="67" customFormat="1" ht="18" x14ac:dyDescent="0.25">
      <c r="A191" s="40"/>
      <c r="B191" s="38"/>
      <c r="C191" s="40"/>
      <c r="D191" s="96"/>
      <c r="E191" s="96" t="s">
        <v>32</v>
      </c>
      <c r="F191" s="96"/>
      <c r="G191" s="136" t="s">
        <v>215</v>
      </c>
      <c r="H191" s="136">
        <f>H192+H193+H194+H195</f>
        <v>4969</v>
      </c>
      <c r="I191" s="42">
        <f>I192+I193+I194+I195</f>
        <v>4968</v>
      </c>
    </row>
    <row r="192" spans="1:9" s="67" customFormat="1" ht="18" x14ac:dyDescent="0.25">
      <c r="A192" s="40"/>
      <c r="B192" s="38"/>
      <c r="C192" s="40"/>
      <c r="D192" s="96"/>
      <c r="E192" s="96"/>
      <c r="F192" s="96" t="s">
        <v>32</v>
      </c>
      <c r="G192" s="142" t="s">
        <v>216</v>
      </c>
      <c r="H192" s="142">
        <f>'[1]buget 2021 CA 88'!$O$179</f>
        <v>286</v>
      </c>
      <c r="I192" s="48">
        <f>'[1]buget 2021 CB 88'!$O$179</f>
        <v>286</v>
      </c>
    </row>
    <row r="193" spans="1:9" s="67" customFormat="1" ht="18" x14ac:dyDescent="0.25">
      <c r="A193" s="40"/>
      <c r="B193" s="38"/>
      <c r="C193" s="40"/>
      <c r="D193" s="96"/>
      <c r="E193" s="96"/>
      <c r="F193" s="96" t="s">
        <v>34</v>
      </c>
      <c r="G193" s="142" t="s">
        <v>217</v>
      </c>
      <c r="H193" s="142">
        <f>'[1]buget 2021 CA 88'!$O$180</f>
        <v>2872</v>
      </c>
      <c r="I193" s="48">
        <f>'[1]buget 2021 CB 88'!$O$180</f>
        <v>2951.9999999999995</v>
      </c>
    </row>
    <row r="194" spans="1:9" s="67" customFormat="1" ht="18" x14ac:dyDescent="0.25">
      <c r="A194" s="40"/>
      <c r="B194" s="38"/>
      <c r="C194" s="40"/>
      <c r="D194" s="96"/>
      <c r="E194" s="96"/>
      <c r="F194" s="96" t="s">
        <v>30</v>
      </c>
      <c r="G194" s="142" t="s">
        <v>218</v>
      </c>
      <c r="H194" s="142">
        <f>'[1]buget 2021 CA 88'!$O$181</f>
        <v>273</v>
      </c>
      <c r="I194" s="48">
        <f>'[1]buget 2021 CB 88'!$O$181</f>
        <v>273</v>
      </c>
    </row>
    <row r="195" spans="1:9" s="67" customFormat="1" ht="18" x14ac:dyDescent="0.25">
      <c r="A195" s="40"/>
      <c r="B195" s="38"/>
      <c r="C195" s="40"/>
      <c r="D195" s="96"/>
      <c r="E195" s="96"/>
      <c r="F195" s="96" t="s">
        <v>143</v>
      </c>
      <c r="G195" s="142" t="s">
        <v>219</v>
      </c>
      <c r="H195" s="142">
        <f>'[1]buget 2021 CA 88'!$O$182</f>
        <v>1538</v>
      </c>
      <c r="I195" s="48">
        <f>'[1]buget 2021 CB 88'!$O$182</f>
        <v>1457</v>
      </c>
    </row>
    <row r="196" spans="1:9" s="67" customFormat="1" ht="18" x14ac:dyDescent="0.25">
      <c r="A196" s="40"/>
      <c r="B196" s="38"/>
      <c r="C196" s="40"/>
      <c r="D196" s="96"/>
      <c r="E196" s="96" t="s">
        <v>30</v>
      </c>
      <c r="F196" s="96"/>
      <c r="G196" s="142" t="s">
        <v>220</v>
      </c>
      <c r="H196" s="142">
        <f>'[1]buget 2021 CA 88'!$O$183</f>
        <v>31</v>
      </c>
      <c r="I196" s="48">
        <f>'[1]buget 2021 CB 88'!$O$183</f>
        <v>32</v>
      </c>
    </row>
    <row r="197" spans="1:9" s="67" customFormat="1" ht="18" x14ac:dyDescent="0.25">
      <c r="A197" s="40"/>
      <c r="B197" s="38" t="s">
        <v>32</v>
      </c>
      <c r="C197" s="40"/>
      <c r="D197" s="96"/>
      <c r="E197" s="96"/>
      <c r="F197" s="96"/>
      <c r="G197" s="142" t="s">
        <v>221</v>
      </c>
      <c r="H197" s="142">
        <f>'[1]buget 2021 CA 88'!$O$184</f>
        <v>180388.38</v>
      </c>
      <c r="I197" s="48">
        <f>'[1]buget 2021 CB 88'!$O$184</f>
        <v>157566.38</v>
      </c>
    </row>
    <row r="198" spans="1:9" s="67" customFormat="1" ht="18" x14ac:dyDescent="0.25">
      <c r="A198" s="40"/>
      <c r="B198" s="38" t="s">
        <v>34</v>
      </c>
      <c r="C198" s="40"/>
      <c r="D198" s="96"/>
      <c r="E198" s="96"/>
      <c r="F198" s="96"/>
      <c r="G198" s="142" t="s">
        <v>222</v>
      </c>
      <c r="H198" s="142">
        <f>'[1]buget 2021 CA 88'!$O$185</f>
        <v>12272404.100000005</v>
      </c>
      <c r="I198" s="48">
        <f>'[1]buget 2021 CB 88'!$O$185</f>
        <v>12272410.100000005</v>
      </c>
    </row>
    <row r="199" spans="1:9" s="67" customFormat="1" ht="18" x14ac:dyDescent="0.25">
      <c r="A199" s="179"/>
      <c r="B199" s="180"/>
      <c r="C199" s="179"/>
      <c r="D199" s="181"/>
      <c r="E199" s="182"/>
      <c r="F199" s="181"/>
      <c r="G199" s="183" t="s">
        <v>223</v>
      </c>
      <c r="H199" s="184">
        <f>H200+H217+H241+H242+H253+H254</f>
        <v>34525864.520000003</v>
      </c>
      <c r="I199" s="184">
        <f>I200+I217+I241+I242+I253+I254</f>
        <v>33748387.519999996</v>
      </c>
    </row>
    <row r="200" spans="1:9" ht="36" x14ac:dyDescent="0.25">
      <c r="A200" s="40"/>
      <c r="B200" s="185" t="s">
        <v>30</v>
      </c>
      <c r="C200" s="40"/>
      <c r="D200" s="186"/>
      <c r="E200" s="96"/>
      <c r="F200" s="186"/>
      <c r="G200" s="136" t="s">
        <v>224</v>
      </c>
      <c r="H200" s="42">
        <f>H201+H211+H214+H215+H216</f>
        <v>14516082.420000002</v>
      </c>
      <c r="I200" s="42">
        <f>I201+I211+I214+I215+I216</f>
        <v>14204870.77</v>
      </c>
    </row>
    <row r="201" spans="1:9" ht="18" x14ac:dyDescent="0.25">
      <c r="A201" s="164"/>
      <c r="B201" s="187"/>
      <c r="C201" s="40" t="s">
        <v>32</v>
      </c>
      <c r="D201" s="188"/>
      <c r="E201" s="166"/>
      <c r="F201" s="188"/>
      <c r="G201" s="136" t="s">
        <v>292</v>
      </c>
      <c r="H201" s="42">
        <f>H202+H206+H207+H204+H203</f>
        <v>5448803.3799999999</v>
      </c>
      <c r="I201" s="42">
        <f>I202+I206+I207+I204+I203</f>
        <v>5218361.9800000014</v>
      </c>
    </row>
    <row r="202" spans="1:9" ht="18" hidden="1" x14ac:dyDescent="0.25">
      <c r="A202" s="40"/>
      <c r="B202" s="185"/>
      <c r="C202" s="40"/>
      <c r="D202" s="186"/>
      <c r="E202" s="96"/>
      <c r="F202" s="186"/>
      <c r="G202" s="189" t="s">
        <v>225</v>
      </c>
      <c r="H202" s="48">
        <f>'[1]buget 2021 CA 88'!$O$189</f>
        <v>4565020.8899999997</v>
      </c>
      <c r="I202" s="48">
        <f>'[1]buget 2021 CB 88'!$O$189</f>
        <v>4392451.5500000007</v>
      </c>
    </row>
    <row r="203" spans="1:9" ht="54" hidden="1" x14ac:dyDescent="0.25">
      <c r="A203" s="40"/>
      <c r="B203" s="185"/>
      <c r="C203" s="40"/>
      <c r="D203" s="186"/>
      <c r="E203" s="96"/>
      <c r="F203" s="186"/>
      <c r="G203" s="190" t="s">
        <v>226</v>
      </c>
      <c r="H203" s="48">
        <f>'[1]buget 2021 CA 88'!$O$190</f>
        <v>104695.99999999999</v>
      </c>
      <c r="I203" s="48">
        <f>'[1]buget 2021 CB 88'!$O$190</f>
        <v>104695.99999999997</v>
      </c>
    </row>
    <row r="204" spans="1:9" ht="18" hidden="1" x14ac:dyDescent="0.25">
      <c r="A204" s="40"/>
      <c r="B204" s="185"/>
      <c r="C204" s="40"/>
      <c r="D204" s="186"/>
      <c r="E204" s="96"/>
      <c r="F204" s="186"/>
      <c r="G204" s="189" t="s">
        <v>227</v>
      </c>
      <c r="H204" s="48">
        <f>'[1]buget 2021 CA 88'!$O$191</f>
        <v>3310.4900000000011</v>
      </c>
      <c r="I204" s="48">
        <f>'[1]buget 2021 CB 88'!$O$191</f>
        <v>3310.4900000000011</v>
      </c>
    </row>
    <row r="205" spans="1:9" s="36" customFormat="1" ht="18" hidden="1" x14ac:dyDescent="0.25">
      <c r="A205" s="80"/>
      <c r="B205" s="191"/>
      <c r="C205" s="80"/>
      <c r="D205" s="192"/>
      <c r="E205" s="193"/>
      <c r="F205" s="192"/>
      <c r="G205" s="194" t="s">
        <v>228</v>
      </c>
      <c r="H205" s="74">
        <f>H206+H207</f>
        <v>775776</v>
      </c>
      <c r="I205" s="74">
        <f>I206+I207</f>
        <v>717903.93999999983</v>
      </c>
    </row>
    <row r="206" spans="1:9" s="178" customFormat="1" ht="18" hidden="1" x14ac:dyDescent="0.25">
      <c r="A206" s="40"/>
      <c r="B206" s="185"/>
      <c r="C206" s="40"/>
      <c r="D206" s="186"/>
      <c r="E206" s="96"/>
      <c r="F206" s="186"/>
      <c r="G206" s="189" t="s">
        <v>229</v>
      </c>
      <c r="H206" s="48">
        <f>'[1]buget 2021 CA 88'!$O$193</f>
        <v>427681.12000000005</v>
      </c>
      <c r="I206" s="48">
        <f>'[1]buget 2021 CB 88'!$O$193</f>
        <v>476648.99999999988</v>
      </c>
    </row>
    <row r="207" spans="1:9" ht="18" hidden="1" x14ac:dyDescent="0.25">
      <c r="A207" s="40"/>
      <c r="B207" s="185"/>
      <c r="C207" s="40"/>
      <c r="D207" s="186"/>
      <c r="E207" s="96"/>
      <c r="F207" s="186"/>
      <c r="G207" s="189" t="s">
        <v>230</v>
      </c>
      <c r="H207" s="48">
        <f>+H208+H209+H210</f>
        <v>348094.88</v>
      </c>
      <c r="I207" s="48">
        <f>+I208+I209+I210</f>
        <v>241254.93999999997</v>
      </c>
    </row>
    <row r="208" spans="1:9" ht="37.5" hidden="1" x14ac:dyDescent="0.3">
      <c r="A208" s="40"/>
      <c r="B208" s="185"/>
      <c r="C208" s="40"/>
      <c r="D208" s="186"/>
      <c r="E208" s="96"/>
      <c r="F208" s="186"/>
      <c r="G208" s="195" t="s">
        <v>231</v>
      </c>
      <c r="H208" s="48">
        <f>'[1]buget 2021 CA 88'!$O$197</f>
        <v>329003</v>
      </c>
      <c r="I208" s="48">
        <f>'[1]buget 2021 CB 88'!$O$197</f>
        <v>227858.99999999997</v>
      </c>
    </row>
    <row r="209" spans="1:9" ht="75" hidden="1" x14ac:dyDescent="0.3">
      <c r="A209" s="40"/>
      <c r="B209" s="185"/>
      <c r="C209" s="40"/>
      <c r="D209" s="186"/>
      <c r="E209" s="96"/>
      <c r="F209" s="186"/>
      <c r="G209" s="195" t="s">
        <v>232</v>
      </c>
      <c r="H209" s="48">
        <f>'[1]buget 2021 CA 88'!$O$198</f>
        <v>10242.879999999997</v>
      </c>
      <c r="I209" s="48">
        <f>'[1]buget 2021 CB 88'!$O$198</f>
        <v>7146.9399999999978</v>
      </c>
    </row>
    <row r="210" spans="1:9" ht="59.25" hidden="1" customHeight="1" x14ac:dyDescent="0.3">
      <c r="A210" s="40"/>
      <c r="B210" s="185"/>
      <c r="C210" s="40"/>
      <c r="D210" s="186"/>
      <c r="E210" s="96"/>
      <c r="F210" s="186"/>
      <c r="G210" s="195" t="s">
        <v>233</v>
      </c>
      <c r="H210" s="48">
        <f>'[1]buget 2021 CA 88'!$O$199</f>
        <v>8848.9999999999964</v>
      </c>
      <c r="I210" s="48">
        <f>'[1]buget 2021 CB 88'!$O$199</f>
        <v>6249.0000000000018</v>
      </c>
    </row>
    <row r="211" spans="1:9" s="178" customFormat="1" ht="36" x14ac:dyDescent="0.25">
      <c r="A211" s="40"/>
      <c r="B211" s="185"/>
      <c r="C211" s="196" t="s">
        <v>34</v>
      </c>
      <c r="D211" s="186"/>
      <c r="E211" s="96"/>
      <c r="F211" s="186"/>
      <c r="G211" s="197" t="s">
        <v>234</v>
      </c>
      <c r="H211" s="42">
        <f>H212+H213</f>
        <v>7202632.5800000001</v>
      </c>
      <c r="I211" s="42">
        <f>I212+I213</f>
        <v>7159947.8999999985</v>
      </c>
    </row>
    <row r="212" spans="1:9" s="178" customFormat="1" ht="18" hidden="1" x14ac:dyDescent="0.25">
      <c r="A212" s="40"/>
      <c r="B212" s="185"/>
      <c r="C212" s="40"/>
      <c r="D212" s="186"/>
      <c r="E212" s="96"/>
      <c r="F212" s="186"/>
      <c r="G212" s="189" t="s">
        <v>225</v>
      </c>
      <c r="H212" s="48">
        <f>'[1]buget 2021 CA 88'!$O$201</f>
        <v>5527923.5800000001</v>
      </c>
      <c r="I212" s="48">
        <f>'[1]buget 2021 CB 88'!$O$201</f>
        <v>5468798.5899999989</v>
      </c>
    </row>
    <row r="213" spans="1:9" s="178" customFormat="1" ht="18" hidden="1" x14ac:dyDescent="0.25">
      <c r="A213" s="40"/>
      <c r="B213" s="185"/>
      <c r="C213" s="40"/>
      <c r="D213" s="186"/>
      <c r="E213" s="96"/>
      <c r="F213" s="186"/>
      <c r="G213" s="189" t="s">
        <v>235</v>
      </c>
      <c r="H213" s="48">
        <f>'[1]buget 2021 CA 88'!$O$202</f>
        <v>1674709</v>
      </c>
      <c r="I213" s="48">
        <f>'[1]buget 2021 CB 88'!$O$202</f>
        <v>1691149.31</v>
      </c>
    </row>
    <row r="214" spans="1:9" s="178" customFormat="1" ht="36" x14ac:dyDescent="0.25">
      <c r="A214" s="40"/>
      <c r="B214" s="185"/>
      <c r="C214" s="40" t="s">
        <v>30</v>
      </c>
      <c r="D214" s="186"/>
      <c r="E214" s="96"/>
      <c r="F214" s="186"/>
      <c r="G214" s="136" t="s">
        <v>236</v>
      </c>
      <c r="H214" s="42">
        <f>'[1]buget 2021 CA 88'!$O$203</f>
        <v>471902.45999999996</v>
      </c>
      <c r="I214" s="42">
        <f>'[1]buget 2021 CB 88'!$O$203</f>
        <v>463512.37999999995</v>
      </c>
    </row>
    <row r="215" spans="1:9" ht="18" x14ac:dyDescent="0.25">
      <c r="A215" s="40"/>
      <c r="B215" s="185"/>
      <c r="C215" s="40" t="s">
        <v>37</v>
      </c>
      <c r="D215" s="186"/>
      <c r="E215" s="96"/>
      <c r="F215" s="186"/>
      <c r="G215" s="136" t="s">
        <v>237</v>
      </c>
      <c r="H215" s="48">
        <f>'[1]buget 2021 CA 88'!$O$204</f>
        <v>1162175</v>
      </c>
      <c r="I215" s="48">
        <f>'[1]buget 2021 CB 88'!$O$204</f>
        <v>1146733.0499999996</v>
      </c>
    </row>
    <row r="216" spans="1:9" ht="18" x14ac:dyDescent="0.25">
      <c r="A216" s="40"/>
      <c r="B216" s="185"/>
      <c r="C216" s="40" t="s">
        <v>13</v>
      </c>
      <c r="D216" s="186"/>
      <c r="E216" s="96"/>
      <c r="F216" s="186"/>
      <c r="G216" s="136" t="s">
        <v>238</v>
      </c>
      <c r="H216" s="42">
        <f>'[1]buget 2021 CA 88'!$O$205</f>
        <v>230569</v>
      </c>
      <c r="I216" s="42">
        <f>'[1]buget 2021 CB 88'!$O$205</f>
        <v>216315.46</v>
      </c>
    </row>
    <row r="217" spans="1:9" s="178" customFormat="1" ht="18" x14ac:dyDescent="0.25">
      <c r="A217" s="40"/>
      <c r="B217" s="185" t="s">
        <v>37</v>
      </c>
      <c r="C217" s="40"/>
      <c r="D217" s="186"/>
      <c r="E217" s="96"/>
      <c r="F217" s="186"/>
      <c r="G217" s="136" t="s">
        <v>239</v>
      </c>
      <c r="H217" s="42">
        <f>H218+H223+H227+H230+H237</f>
        <v>6159469.8999999994</v>
      </c>
      <c r="I217" s="42">
        <f>I218+I223+I227+I230+I237</f>
        <v>6076106.1499999994</v>
      </c>
    </row>
    <row r="218" spans="1:9" ht="18" x14ac:dyDescent="0.25">
      <c r="A218" s="164"/>
      <c r="B218" s="187"/>
      <c r="C218" s="164" t="s">
        <v>32</v>
      </c>
      <c r="D218" s="188"/>
      <c r="E218" s="166"/>
      <c r="F218" s="188"/>
      <c r="G218" s="136" t="s">
        <v>293</v>
      </c>
      <c r="H218" s="42">
        <f>+H219+H220+H221+H222</f>
        <v>2956993.26</v>
      </c>
      <c r="I218" s="42">
        <f>+I219+I220+I221+I222</f>
        <v>2939405.35</v>
      </c>
    </row>
    <row r="219" spans="1:9" ht="18" hidden="1" x14ac:dyDescent="0.25">
      <c r="A219" s="40"/>
      <c r="B219" s="185"/>
      <c r="C219" s="40"/>
      <c r="D219" s="186"/>
      <c r="E219" s="96"/>
      <c r="F219" s="186"/>
      <c r="G219" s="189" t="s">
        <v>225</v>
      </c>
      <c r="H219" s="48">
        <f>'[1]buget 2021 CA 88'!$O$208</f>
        <v>2629353</v>
      </c>
      <c r="I219" s="48">
        <f>'[1]buget 2021 CB 88'!$O$208</f>
        <v>2619197.0400000005</v>
      </c>
    </row>
    <row r="220" spans="1:9" ht="18" hidden="1" x14ac:dyDescent="0.25">
      <c r="A220" s="40"/>
      <c r="B220" s="185"/>
      <c r="C220" s="40"/>
      <c r="D220" s="186"/>
      <c r="E220" s="96"/>
      <c r="F220" s="186"/>
      <c r="G220" s="189" t="s">
        <v>240</v>
      </c>
      <c r="H220" s="48">
        <f>'[1]buget 2021 CA 88'!$O$209</f>
        <v>203590.54000000004</v>
      </c>
      <c r="I220" s="48">
        <f>'[1]buget 2021 CB 88'!$O$209</f>
        <v>205178.86000000002</v>
      </c>
    </row>
    <row r="221" spans="1:9" ht="54" hidden="1" x14ac:dyDescent="0.25">
      <c r="A221" s="40"/>
      <c r="B221" s="185"/>
      <c r="C221" s="40"/>
      <c r="D221" s="186"/>
      <c r="E221" s="96"/>
      <c r="F221" s="186"/>
      <c r="G221" s="189" t="s">
        <v>241</v>
      </c>
      <c r="H221" s="48">
        <f>'[1]buget 2021 CA 88'!$O$210</f>
        <v>75784.44</v>
      </c>
      <c r="I221" s="48">
        <f>'[1]buget 2021 CB 88'!$O$210</f>
        <v>73443.78</v>
      </c>
    </row>
    <row r="222" spans="1:9" ht="36" hidden="1" x14ac:dyDescent="0.25">
      <c r="A222" s="40"/>
      <c r="B222" s="185"/>
      <c r="C222" s="40"/>
      <c r="D222" s="186"/>
      <c r="E222" s="96"/>
      <c r="F222" s="186"/>
      <c r="G222" s="189" t="s">
        <v>242</v>
      </c>
      <c r="H222" s="48">
        <f>'[1]buget 2021 CA 88'!$O$211</f>
        <v>48265.279999999999</v>
      </c>
      <c r="I222" s="48">
        <f>'[1]buget 2021 CB 88'!$O$211</f>
        <v>41585.67</v>
      </c>
    </row>
    <row r="223" spans="1:9" s="178" customFormat="1" ht="18" x14ac:dyDescent="0.25">
      <c r="A223" s="164"/>
      <c r="B223" s="187"/>
      <c r="C223" s="164" t="s">
        <v>34</v>
      </c>
      <c r="D223" s="188"/>
      <c r="E223" s="166"/>
      <c r="F223" s="188"/>
      <c r="G223" s="198" t="s">
        <v>294</v>
      </c>
      <c r="H223" s="42">
        <f>+H224+H225+H226</f>
        <v>1924440.19</v>
      </c>
      <c r="I223" s="42">
        <f>+I224+I225+I226</f>
        <v>1899742.33</v>
      </c>
    </row>
    <row r="224" spans="1:9" s="202" customFormat="1" ht="18" hidden="1" x14ac:dyDescent="0.25">
      <c r="A224" s="199"/>
      <c r="B224" s="187"/>
      <c r="C224" s="199"/>
      <c r="D224" s="200"/>
      <c r="E224" s="201"/>
      <c r="F224" s="200"/>
      <c r="G224" s="189" t="s">
        <v>225</v>
      </c>
      <c r="H224" s="48">
        <f>'[1]buget 2021 CA 88'!$O$213</f>
        <v>1914683</v>
      </c>
      <c r="I224" s="48">
        <f>'[1]buget 2021 CB 88'!$O$213</f>
        <v>1890874.6500000001</v>
      </c>
    </row>
    <row r="225" spans="1:9" s="202" customFormat="1" ht="36" hidden="1" customHeight="1" x14ac:dyDescent="0.25">
      <c r="A225" s="199"/>
      <c r="B225" s="187"/>
      <c r="C225" s="199"/>
      <c r="D225" s="200"/>
      <c r="E225" s="201"/>
      <c r="F225" s="200"/>
      <c r="G225" s="189" t="s">
        <v>243</v>
      </c>
      <c r="H225" s="48">
        <f>'[1]buget 2021 CA 88'!$O$214</f>
        <v>9606.2899999999991</v>
      </c>
      <c r="I225" s="48">
        <f>'[1]buget 2021 CB 88'!$O$214</f>
        <v>8829.8799999999992</v>
      </c>
    </row>
    <row r="226" spans="1:9" s="202" customFormat="1" ht="90.75" hidden="1" customHeight="1" x14ac:dyDescent="0.25">
      <c r="A226" s="199"/>
      <c r="B226" s="187"/>
      <c r="C226" s="199"/>
      <c r="D226" s="200"/>
      <c r="E226" s="201"/>
      <c r="F226" s="200"/>
      <c r="G226" s="189" t="s">
        <v>244</v>
      </c>
      <c r="H226" s="48">
        <f>'[1]buget 2021 CA 88'!$O$215</f>
        <v>150.9</v>
      </c>
      <c r="I226" s="48">
        <f>'[1]buget 2021 CB 88'!$O$215</f>
        <v>37.799999999999997</v>
      </c>
    </row>
    <row r="227" spans="1:9" ht="18" x14ac:dyDescent="0.25">
      <c r="A227" s="164"/>
      <c r="B227" s="187"/>
      <c r="C227" s="164" t="s">
        <v>30</v>
      </c>
      <c r="D227" s="188"/>
      <c r="E227" s="166"/>
      <c r="F227" s="188"/>
      <c r="G227" s="203" t="s">
        <v>295</v>
      </c>
      <c r="H227" s="42">
        <f>H228+H229</f>
        <v>113778.28000000001</v>
      </c>
      <c r="I227" s="42">
        <f>I228+I229</f>
        <v>111874.23</v>
      </c>
    </row>
    <row r="228" spans="1:9" ht="18" hidden="1" x14ac:dyDescent="0.25">
      <c r="A228" s="40"/>
      <c r="B228" s="185"/>
      <c r="C228" s="40"/>
      <c r="D228" s="186"/>
      <c r="E228" s="96"/>
      <c r="F228" s="186"/>
      <c r="G228" s="189" t="s">
        <v>225</v>
      </c>
      <c r="H228" s="48">
        <f>'[1]buget 2021 CA 88'!$O$217</f>
        <v>113778.28000000001</v>
      </c>
      <c r="I228" s="48">
        <f>'[1]buget 2021 CB 88'!$O$217</f>
        <v>111874.23</v>
      </c>
    </row>
    <row r="229" spans="1:9" s="67" customFormat="1" ht="18" hidden="1" x14ac:dyDescent="0.25">
      <c r="A229" s="40"/>
      <c r="B229" s="185"/>
      <c r="C229" s="40"/>
      <c r="D229" s="186"/>
      <c r="E229" s="96"/>
      <c r="F229" s="186"/>
      <c r="G229" s="189" t="s">
        <v>227</v>
      </c>
      <c r="H229" s="48">
        <f>'[1]buget 2021 CA 88'!$O$218</f>
        <v>0</v>
      </c>
      <c r="I229" s="48">
        <f>'[1]buget 2021 CB 88'!$O$218</f>
        <v>0</v>
      </c>
    </row>
    <row r="230" spans="1:9" s="178" customFormat="1" ht="18" x14ac:dyDescent="0.25">
      <c r="A230" s="164"/>
      <c r="B230" s="187"/>
      <c r="C230" s="164" t="s">
        <v>37</v>
      </c>
      <c r="D230" s="188"/>
      <c r="E230" s="166"/>
      <c r="F230" s="188"/>
      <c r="G230" s="203" t="s">
        <v>296</v>
      </c>
      <c r="H230" s="42">
        <f>+H231+H232+H236</f>
        <v>1041897.4100000001</v>
      </c>
      <c r="I230" s="42">
        <f>+I231+I232+I236</f>
        <v>1004893.93</v>
      </c>
    </row>
    <row r="231" spans="1:9" ht="18" hidden="1" x14ac:dyDescent="0.25">
      <c r="A231" s="40"/>
      <c r="B231" s="185"/>
      <c r="C231" s="40"/>
      <c r="D231" s="186"/>
      <c r="E231" s="96"/>
      <c r="F231" s="186"/>
      <c r="G231" s="189" t="s">
        <v>245</v>
      </c>
      <c r="H231" s="48">
        <f>'[1]buget 2021 CA 88'!$O$220</f>
        <v>986665.37000000011</v>
      </c>
      <c r="I231" s="48">
        <f>'[1]buget 2021 CB 88'!$O$220</f>
        <v>953519.44000000006</v>
      </c>
    </row>
    <row r="232" spans="1:9" s="99" customFormat="1" ht="18" hidden="1" x14ac:dyDescent="0.25">
      <c r="A232" s="59"/>
      <c r="B232" s="204"/>
      <c r="C232" s="59"/>
      <c r="D232" s="205"/>
      <c r="E232" s="98"/>
      <c r="F232" s="205"/>
      <c r="G232" s="206" t="s">
        <v>246</v>
      </c>
      <c r="H232" s="61">
        <f>'[1]buget 2021 CA 88'!$O$221</f>
        <v>54207.039999999986</v>
      </c>
      <c r="I232" s="61">
        <f>'[1]buget 2021 CB 88'!$O$221</f>
        <v>50475.56</v>
      </c>
    </row>
    <row r="233" spans="1:9" ht="36" hidden="1" x14ac:dyDescent="0.25">
      <c r="A233" s="40"/>
      <c r="B233" s="185"/>
      <c r="C233" s="40"/>
      <c r="D233" s="186"/>
      <c r="E233" s="96"/>
      <c r="F233" s="186"/>
      <c r="G233" s="189" t="s">
        <v>247</v>
      </c>
      <c r="H233" s="48">
        <f>'[1]buget 2021 CA 88'!$O$222</f>
        <v>52720</v>
      </c>
      <c r="I233" s="48">
        <f>'[1]buget 2021 CB 88'!$O$222</f>
        <v>49070</v>
      </c>
    </row>
    <row r="234" spans="1:9" ht="36" hidden="1" x14ac:dyDescent="0.25">
      <c r="A234" s="40"/>
      <c r="B234" s="38"/>
      <c r="C234" s="40"/>
      <c r="D234" s="186"/>
      <c r="E234" s="96"/>
      <c r="F234" s="186"/>
      <c r="G234" s="207" t="s">
        <v>248</v>
      </c>
      <c r="H234" s="48">
        <f>'[1]buget 2021 CA 88'!$O$223</f>
        <v>1466</v>
      </c>
      <c r="I234" s="48">
        <f>'[1]buget 2021 CB 88'!$O$223</f>
        <v>1390.78</v>
      </c>
    </row>
    <row r="235" spans="1:9" ht="36" hidden="1" x14ac:dyDescent="0.25">
      <c r="A235" s="208"/>
      <c r="B235" s="38"/>
      <c r="C235" s="40"/>
      <c r="D235" s="186"/>
      <c r="E235" s="96"/>
      <c r="F235" s="186"/>
      <c r="G235" s="189" t="s">
        <v>249</v>
      </c>
      <c r="H235" s="48">
        <f>'[1]buget 2021 CA 88'!$O$224</f>
        <v>21.04</v>
      </c>
      <c r="I235" s="48">
        <f>'[1]buget 2021 CB 88'!$O$224</f>
        <v>14.780000000000001</v>
      </c>
    </row>
    <row r="236" spans="1:9" ht="34.5" hidden="1" customHeight="1" x14ac:dyDescent="0.25">
      <c r="A236" s="208"/>
      <c r="B236" s="38"/>
      <c r="C236" s="40"/>
      <c r="D236" s="186"/>
      <c r="E236" s="96"/>
      <c r="F236" s="186"/>
      <c r="G236" s="189" t="s">
        <v>243</v>
      </c>
      <c r="H236" s="48">
        <f>'[1]buget 2021 CA 88'!$O$225</f>
        <v>1025</v>
      </c>
      <c r="I236" s="48">
        <f>'[1]buget 2021 CB 88'!$O$225</f>
        <v>898.93</v>
      </c>
    </row>
    <row r="237" spans="1:9" ht="25.5" customHeight="1" x14ac:dyDescent="0.25">
      <c r="A237" s="209"/>
      <c r="B237" s="165"/>
      <c r="C237" s="164" t="s">
        <v>13</v>
      </c>
      <c r="D237" s="188"/>
      <c r="E237" s="166"/>
      <c r="F237" s="188"/>
      <c r="G237" s="210" t="s">
        <v>297</v>
      </c>
      <c r="H237" s="42">
        <f>+H238+H239+H240</f>
        <v>122360.76</v>
      </c>
      <c r="I237" s="42">
        <f>+I238+I239+I240</f>
        <v>120190.31</v>
      </c>
    </row>
    <row r="238" spans="1:9" ht="18" hidden="1" x14ac:dyDescent="0.25">
      <c r="A238" s="211"/>
      <c r="B238" s="38"/>
      <c r="C238" s="40"/>
      <c r="D238" s="186"/>
      <c r="E238" s="96"/>
      <c r="F238" s="186"/>
      <c r="G238" s="189" t="s">
        <v>225</v>
      </c>
      <c r="H238" s="48">
        <f>'[1]buget 2021 CA 88'!$O$227</f>
        <v>121158</v>
      </c>
      <c r="I238" s="48">
        <f>'[1]buget 2021 CB 88'!$O$227</f>
        <v>119082.55</v>
      </c>
    </row>
    <row r="239" spans="1:9" s="67" customFormat="1" ht="18" hidden="1" x14ac:dyDescent="0.25">
      <c r="A239" s="211"/>
      <c r="B239" s="38"/>
      <c r="C239" s="40"/>
      <c r="D239" s="186"/>
      <c r="E239" s="96"/>
      <c r="F239" s="186"/>
      <c r="G239" s="189" t="s">
        <v>227</v>
      </c>
      <c r="H239" s="48">
        <f>'[1]buget 2021 CA 88'!$O$228</f>
        <v>4.78</v>
      </c>
      <c r="I239" s="48">
        <f>'[1]buget 2021 CB 88'!$O$228</f>
        <v>4.78</v>
      </c>
    </row>
    <row r="240" spans="1:9" s="67" customFormat="1" ht="35.25" hidden="1" customHeight="1" x14ac:dyDescent="0.25">
      <c r="A240" s="212"/>
      <c r="B240" s="38"/>
      <c r="C240" s="40"/>
      <c r="D240" s="186"/>
      <c r="E240" s="96"/>
      <c r="F240" s="186"/>
      <c r="G240" s="189" t="s">
        <v>243</v>
      </c>
      <c r="H240" s="48">
        <f>'[1]buget 2021 CA 88'!$O$229</f>
        <v>1197.98</v>
      </c>
      <c r="I240" s="48">
        <f>'[1]buget 2021 CB 88'!$O$229</f>
        <v>1102.98</v>
      </c>
    </row>
    <row r="241" spans="1:9" s="67" customFormat="1" ht="18" x14ac:dyDescent="0.25">
      <c r="A241" s="209"/>
      <c r="B241" s="38" t="s">
        <v>13</v>
      </c>
      <c r="C241" s="40"/>
      <c r="D241" s="186"/>
      <c r="E241" s="96"/>
      <c r="F241" s="186"/>
      <c r="G241" s="213" t="s">
        <v>250</v>
      </c>
      <c r="H241" s="214">
        <f>'[1]buget 2021 CA 88'!$O$230</f>
        <v>46672.4</v>
      </c>
      <c r="I241" s="214">
        <f>'[1]buget 2021 CB 88'!$O$230</f>
        <v>45542.210000000006</v>
      </c>
    </row>
    <row r="242" spans="1:9" s="67" customFormat="1" ht="18" x14ac:dyDescent="0.25">
      <c r="A242" s="40"/>
      <c r="B242" s="38" t="s">
        <v>39</v>
      </c>
      <c r="C242" s="40"/>
      <c r="D242" s="135"/>
      <c r="E242" s="96"/>
      <c r="F242" s="96"/>
      <c r="G242" s="136" t="s">
        <v>251</v>
      </c>
      <c r="H242" s="42">
        <f>H243+H250</f>
        <v>13312822.420000006</v>
      </c>
      <c r="I242" s="42">
        <f>I243+I250</f>
        <v>12931196.159999996</v>
      </c>
    </row>
    <row r="243" spans="1:9" s="67" customFormat="1" ht="18" x14ac:dyDescent="0.25">
      <c r="A243" s="40"/>
      <c r="B243" s="38"/>
      <c r="C243" s="40" t="s">
        <v>32</v>
      </c>
      <c r="D243" s="135"/>
      <c r="E243" s="96"/>
      <c r="F243" s="96"/>
      <c r="G243" s="136" t="s">
        <v>298</v>
      </c>
      <c r="H243" s="42">
        <f>+H244+H245+H246</f>
        <v>13272896.680000005</v>
      </c>
      <c r="I243" s="42">
        <f>+I244+I245+I246</f>
        <v>12890534.359999996</v>
      </c>
    </row>
    <row r="244" spans="1:9" ht="18" hidden="1" x14ac:dyDescent="0.25">
      <c r="A244" s="40"/>
      <c r="B244" s="38"/>
      <c r="C244" s="40"/>
      <c r="D244" s="135"/>
      <c r="E244" s="96"/>
      <c r="F244" s="96"/>
      <c r="G244" s="189" t="s">
        <v>225</v>
      </c>
      <c r="H244" s="48">
        <f>'[1]buget 2021 CA 88'!$O$233</f>
        <v>12939657.190000005</v>
      </c>
      <c r="I244" s="48">
        <f>'[1]buget 2021 CB 88'!$O$233</f>
        <v>12553721.639999997</v>
      </c>
    </row>
    <row r="245" spans="1:9" ht="39" hidden="1" customHeight="1" x14ac:dyDescent="0.25">
      <c r="A245" s="40"/>
      <c r="B245" s="38"/>
      <c r="C245" s="40"/>
      <c r="D245" s="135"/>
      <c r="E245" s="96"/>
      <c r="F245" s="96"/>
      <c r="G245" s="215" t="s">
        <v>243</v>
      </c>
      <c r="H245" s="48">
        <f>'[1]buget 2021 CA 88'!$O$234</f>
        <v>36456.569999999992</v>
      </c>
      <c r="I245" s="48">
        <f>'[1]buget 2021 CB 88'!$O$234</f>
        <v>47599.099999999977</v>
      </c>
    </row>
    <row r="246" spans="1:9" s="99" customFormat="1" ht="18" hidden="1" x14ac:dyDescent="0.25">
      <c r="A246" s="59"/>
      <c r="B246" s="58"/>
      <c r="C246" s="59"/>
      <c r="D246" s="216"/>
      <c r="E246" s="98"/>
      <c r="F246" s="98"/>
      <c r="G246" s="206" t="s">
        <v>252</v>
      </c>
      <c r="H246" s="61">
        <f>'[1]buget 2021 CA 88'!$O$235</f>
        <v>296782.92000000004</v>
      </c>
      <c r="I246" s="61">
        <f>'[1]buget 2021 CB 88'!$O$235</f>
        <v>289213.62000000005</v>
      </c>
    </row>
    <row r="247" spans="1:9" ht="57" hidden="1" customHeight="1" x14ac:dyDescent="0.25">
      <c r="A247" s="40"/>
      <c r="B247" s="38"/>
      <c r="C247" s="40"/>
      <c r="D247" s="135"/>
      <c r="E247" s="96"/>
      <c r="F247" s="96"/>
      <c r="G247" s="190" t="s">
        <v>253</v>
      </c>
      <c r="H247" s="48">
        <f>'[1]buget 2021 CA 88'!$O$236</f>
        <v>3884.84</v>
      </c>
      <c r="I247" s="48">
        <f>'[1]buget 2021 CB 88'!$O$236</f>
        <v>3568.28</v>
      </c>
    </row>
    <row r="248" spans="1:9" ht="36" hidden="1" x14ac:dyDescent="0.25">
      <c r="A248" s="40"/>
      <c r="B248" s="38"/>
      <c r="C248" s="40"/>
      <c r="D248" s="135"/>
      <c r="E248" s="96"/>
      <c r="F248" s="96"/>
      <c r="G248" s="190" t="s">
        <v>254</v>
      </c>
      <c r="H248" s="48">
        <f>'[1]buget 2021 CA 88'!$O$237</f>
        <v>2027</v>
      </c>
      <c r="I248" s="48">
        <f>'[1]buget 2021 CB 88'!$O$237</f>
        <v>1998</v>
      </c>
    </row>
    <row r="249" spans="1:9" ht="18" hidden="1" x14ac:dyDescent="0.25">
      <c r="A249" s="40"/>
      <c r="B249" s="38"/>
      <c r="C249" s="40"/>
      <c r="D249" s="135"/>
      <c r="E249" s="96"/>
      <c r="F249" s="96"/>
      <c r="G249" s="189" t="s">
        <v>255</v>
      </c>
      <c r="H249" s="48">
        <f>'[1]buget 2021 CA 88'!$O$238</f>
        <v>290871.08</v>
      </c>
      <c r="I249" s="48">
        <f>'[1]buget 2021 CB 88'!$O$238</f>
        <v>283647.33999999997</v>
      </c>
    </row>
    <row r="250" spans="1:9" ht="18" x14ac:dyDescent="0.25">
      <c r="A250" s="40"/>
      <c r="B250" s="38"/>
      <c r="C250" s="40" t="s">
        <v>37</v>
      </c>
      <c r="D250" s="135"/>
      <c r="E250" s="96"/>
      <c r="F250" s="96"/>
      <c r="G250" s="136" t="s">
        <v>299</v>
      </c>
      <c r="H250" s="42">
        <f>H251+H252</f>
        <v>39925.740000000005</v>
      </c>
      <c r="I250" s="42">
        <f>I251+I252</f>
        <v>40661.800000000003</v>
      </c>
    </row>
    <row r="251" spans="1:9" ht="18" hidden="1" x14ac:dyDescent="0.25">
      <c r="A251" s="40"/>
      <c r="B251" s="38"/>
      <c r="C251" s="40"/>
      <c r="D251" s="135"/>
      <c r="E251" s="96"/>
      <c r="F251" s="96"/>
      <c r="G251" s="189" t="s">
        <v>225</v>
      </c>
      <c r="H251" s="48">
        <f>'[1]buget 2021 CA 88'!$O$240</f>
        <v>39915.01</v>
      </c>
      <c r="I251" s="48">
        <f>'[1]buget 2021 CB 88'!$O$240</f>
        <v>40651.07</v>
      </c>
    </row>
    <row r="252" spans="1:9" ht="18" hidden="1" x14ac:dyDescent="0.25">
      <c r="A252" s="100"/>
      <c r="B252" s="101"/>
      <c r="C252" s="100"/>
      <c r="D252" s="217"/>
      <c r="E252" s="102"/>
      <c r="F252" s="102"/>
      <c r="G252" s="218" t="s">
        <v>227</v>
      </c>
      <c r="H252" s="48">
        <f>'[1]buget 2021 CA 88'!$O$241</f>
        <v>10.73</v>
      </c>
      <c r="I252" s="48">
        <f>'[1]buget 2021 CB 88'!$O$241</f>
        <v>10.73</v>
      </c>
    </row>
    <row r="253" spans="1:9" ht="18" x14ac:dyDescent="0.25">
      <c r="A253" s="100"/>
      <c r="B253" s="101" t="s">
        <v>41</v>
      </c>
      <c r="C253" s="100"/>
      <c r="D253" s="217"/>
      <c r="E253" s="102"/>
      <c r="F253" s="102"/>
      <c r="G253" s="219" t="s">
        <v>256</v>
      </c>
      <c r="H253" s="220">
        <f>'[1]buget 2021 CA 88'!$O$242</f>
        <v>40659.86</v>
      </c>
      <c r="I253" s="220">
        <f>'[1]buget 2021 CB 88'!$O$242</f>
        <v>40514.710000000006</v>
      </c>
    </row>
    <row r="254" spans="1:9" ht="18" customHeight="1" x14ac:dyDescent="0.25">
      <c r="A254" s="40"/>
      <c r="B254" s="185">
        <v>11</v>
      </c>
      <c r="C254" s="40"/>
      <c r="D254" s="186"/>
      <c r="E254" s="96"/>
      <c r="F254" s="186"/>
      <c r="G254" s="221" t="s">
        <v>257</v>
      </c>
      <c r="H254" s="214">
        <f>'[1]buget 2021 CA 88'!$O$243</f>
        <v>450157.52000000014</v>
      </c>
      <c r="I254" s="214">
        <f>'[1]buget 2021 CB 88'!$O$243</f>
        <v>450157.52000000014</v>
      </c>
    </row>
    <row r="255" spans="1:9" ht="36" x14ac:dyDescent="0.25">
      <c r="A255" s="40"/>
      <c r="B255" s="185"/>
      <c r="C255" s="40"/>
      <c r="D255" s="222">
        <v>51</v>
      </c>
      <c r="E255" s="137"/>
      <c r="F255" s="222"/>
      <c r="G255" s="221" t="s">
        <v>146</v>
      </c>
      <c r="H255" s="214">
        <f>H256</f>
        <v>11956000</v>
      </c>
      <c r="I255" s="214">
        <f>I256</f>
        <v>11956000</v>
      </c>
    </row>
    <row r="256" spans="1:9" ht="18" x14ac:dyDescent="0.25">
      <c r="A256" s="100"/>
      <c r="B256" s="223"/>
      <c r="C256" s="100"/>
      <c r="D256" s="224"/>
      <c r="E256" s="225" t="s">
        <v>32</v>
      </c>
      <c r="F256" s="224"/>
      <c r="G256" s="219" t="s">
        <v>258</v>
      </c>
      <c r="H256" s="220">
        <f>H257+H267</f>
        <v>11956000</v>
      </c>
      <c r="I256" s="220">
        <f>I257+I267</f>
        <v>11956000</v>
      </c>
    </row>
    <row r="257" spans="1:9" s="67" customFormat="1" ht="54" x14ac:dyDescent="0.25">
      <c r="A257" s="40"/>
      <c r="B257" s="38"/>
      <c r="C257" s="46"/>
      <c r="D257" s="226"/>
      <c r="E257" s="226"/>
      <c r="F257" s="137">
        <v>66</v>
      </c>
      <c r="G257" s="221" t="s">
        <v>300</v>
      </c>
      <c r="H257" s="214">
        <f>+H258+H259+H260+H265+H261+H264+H266</f>
        <v>11896022.5</v>
      </c>
      <c r="I257" s="214">
        <f>+I258+I259+I260+I265+I261+I264+I266</f>
        <v>11896022.5</v>
      </c>
    </row>
    <row r="258" spans="1:9" s="67" customFormat="1" ht="30" hidden="1" x14ac:dyDescent="0.25">
      <c r="A258" s="40"/>
      <c r="B258" s="38"/>
      <c r="C258" s="46"/>
      <c r="D258" s="226"/>
      <c r="E258" s="226"/>
      <c r="F258" s="226"/>
      <c r="G258" s="227" t="s">
        <v>259</v>
      </c>
      <c r="H258" s="228">
        <f>'[1]buget 2021 CA 88'!$O$247</f>
        <v>10748015.100000001</v>
      </c>
      <c r="I258" s="228">
        <f>'[1]buget 2021 CB 88'!$O$247</f>
        <v>10748015.100000001</v>
      </c>
    </row>
    <row r="259" spans="1:9" s="67" customFormat="1" ht="30" hidden="1" x14ac:dyDescent="0.25">
      <c r="A259" s="40"/>
      <c r="B259" s="38"/>
      <c r="C259" s="46"/>
      <c r="D259" s="226"/>
      <c r="E259" s="226"/>
      <c r="F259" s="226"/>
      <c r="G259" s="227" t="s">
        <v>260</v>
      </c>
      <c r="H259" s="228">
        <f>'[1]buget 2021 CA 88'!$O$248</f>
        <v>75735.679999999993</v>
      </c>
      <c r="I259" s="228">
        <f>'[1]buget 2021 CB 88'!$O$248</f>
        <v>75735.679999999993</v>
      </c>
    </row>
    <row r="260" spans="1:9" s="67" customFormat="1" ht="30" hidden="1" x14ac:dyDescent="0.25">
      <c r="A260" s="40"/>
      <c r="B260" s="38"/>
      <c r="C260" s="46"/>
      <c r="D260" s="226"/>
      <c r="E260" s="226"/>
      <c r="F260" s="226"/>
      <c r="G260" s="227" t="s">
        <v>261</v>
      </c>
      <c r="H260" s="228">
        <f>'[1]buget 2021 CA 88'!$O$249</f>
        <v>29677.95</v>
      </c>
      <c r="I260" s="228">
        <f>'[1]buget 2021 CB 88'!$O$249</f>
        <v>29677.95</v>
      </c>
    </row>
    <row r="261" spans="1:9" s="232" customFormat="1" ht="30" hidden="1" x14ac:dyDescent="0.25">
      <c r="A261" s="152"/>
      <c r="B261" s="153"/>
      <c r="C261" s="229"/>
      <c r="D261" s="230"/>
      <c r="E261" s="230"/>
      <c r="F261" s="230"/>
      <c r="G261" s="231" t="s">
        <v>262</v>
      </c>
      <c r="H261" s="228">
        <f>'[1]buget 2021 CA 88'!$O$250</f>
        <v>930835.69999999972</v>
      </c>
      <c r="I261" s="228">
        <f>'[1]buget 2021 CB 88'!$O$250</f>
        <v>930835.69999999972</v>
      </c>
    </row>
    <row r="262" spans="1:9" s="67" customFormat="1" ht="75" hidden="1" x14ac:dyDescent="0.25">
      <c r="A262" s="40"/>
      <c r="B262" s="38"/>
      <c r="C262" s="46"/>
      <c r="D262" s="226"/>
      <c r="E262" s="226"/>
      <c r="F262" s="226"/>
      <c r="G262" s="233" t="s">
        <v>263</v>
      </c>
      <c r="H262" s="228">
        <f>'[1]buget 2021 CA 88'!$O$251</f>
        <v>443895.35999999993</v>
      </c>
      <c r="I262" s="228">
        <f>'[1]buget 2021 CB 88'!$O$251</f>
        <v>443895.35999999993</v>
      </c>
    </row>
    <row r="263" spans="1:9" s="67" customFormat="1" ht="75" hidden="1" x14ac:dyDescent="0.25">
      <c r="A263" s="40"/>
      <c r="B263" s="38"/>
      <c r="C263" s="46"/>
      <c r="D263" s="226"/>
      <c r="E263" s="226"/>
      <c r="F263" s="226"/>
      <c r="G263" s="233" t="s">
        <v>264</v>
      </c>
      <c r="H263" s="228">
        <f>'[1]buget 2021 CA 88'!$O$252</f>
        <v>486940.34000000008</v>
      </c>
      <c r="I263" s="228">
        <f>'[1]buget 2021 CB 88'!$O$252</f>
        <v>486940.34000000008</v>
      </c>
    </row>
    <row r="264" spans="1:9" s="67" customFormat="1" ht="45" hidden="1" x14ac:dyDescent="0.25">
      <c r="A264" s="40"/>
      <c r="B264" s="38"/>
      <c r="C264" s="46"/>
      <c r="D264" s="226"/>
      <c r="E264" s="226"/>
      <c r="F264" s="226"/>
      <c r="G264" s="234" t="s">
        <v>265</v>
      </c>
      <c r="H264" s="228">
        <f>'[1]buget 2021 CA 88'!$O$253</f>
        <v>37.26</v>
      </c>
      <c r="I264" s="228">
        <f>'[1]buget 2021 CB 88'!$O$253</f>
        <v>37.26</v>
      </c>
    </row>
    <row r="265" spans="1:9" s="67" customFormat="1" ht="45" hidden="1" x14ac:dyDescent="0.25">
      <c r="A265" s="40"/>
      <c r="B265" s="38"/>
      <c r="C265" s="46"/>
      <c r="D265" s="226"/>
      <c r="E265" s="226"/>
      <c r="F265" s="226"/>
      <c r="G265" s="227" t="s">
        <v>266</v>
      </c>
      <c r="H265" s="228">
        <f>'[1]buget 2021 CA 88'!$O$254</f>
        <v>105129.22</v>
      </c>
      <c r="I265" s="228">
        <f>'[1]buget 2021 CB 88'!$O$254</f>
        <v>105129.22</v>
      </c>
    </row>
    <row r="266" spans="1:9" s="67" customFormat="1" ht="45" hidden="1" x14ac:dyDescent="0.25">
      <c r="A266" s="40"/>
      <c r="B266" s="38"/>
      <c r="C266" s="46"/>
      <c r="D266" s="226"/>
      <c r="E266" s="226"/>
      <c r="F266" s="226"/>
      <c r="G266" s="227" t="s">
        <v>267</v>
      </c>
      <c r="H266" s="228">
        <f>'[1]buget 2021 CA 88'!$O$255</f>
        <v>6591.5899999999974</v>
      </c>
      <c r="I266" s="228">
        <f>'[1]buget 2021 CB 88'!$O$255</f>
        <v>6591.5899999999974</v>
      </c>
    </row>
    <row r="267" spans="1:9" s="67" customFormat="1" ht="18" x14ac:dyDescent="0.25">
      <c r="A267" s="40"/>
      <c r="B267" s="38"/>
      <c r="C267" s="40"/>
      <c r="D267" s="137"/>
      <c r="E267" s="137"/>
      <c r="F267" s="137" t="s">
        <v>268</v>
      </c>
      <c r="G267" s="221" t="s">
        <v>301</v>
      </c>
      <c r="H267" s="214">
        <f>+H268+H269</f>
        <v>59977.5</v>
      </c>
      <c r="I267" s="214">
        <f>+I268+I269</f>
        <v>59977.5</v>
      </c>
    </row>
    <row r="268" spans="1:9" s="67" customFormat="1" ht="30" hidden="1" x14ac:dyDescent="0.25">
      <c r="A268" s="40"/>
      <c r="B268" s="38"/>
      <c r="C268" s="40"/>
      <c r="D268" s="137"/>
      <c r="E268" s="137"/>
      <c r="F268" s="137"/>
      <c r="G268" s="227" t="s">
        <v>269</v>
      </c>
      <c r="H268" s="228">
        <f>'[1]buget 2021 CA 88'!$O$257</f>
        <v>0</v>
      </c>
      <c r="I268" s="228">
        <f>'[1]buget 2021 CB 88'!$O$257</f>
        <v>0</v>
      </c>
    </row>
    <row r="269" spans="1:9" s="67" customFormat="1" ht="30" hidden="1" x14ac:dyDescent="0.25">
      <c r="A269" s="40"/>
      <c r="B269" s="38"/>
      <c r="C269" s="40"/>
      <c r="D269" s="137"/>
      <c r="E269" s="137"/>
      <c r="F269" s="137"/>
      <c r="G269" s="227" t="s">
        <v>270</v>
      </c>
      <c r="H269" s="228">
        <f>'[1]buget 2021 CA 88'!$O$258</f>
        <v>59977.5</v>
      </c>
      <c r="I269" s="228">
        <f>'[1]buget 2021 CB 88'!$O$258</f>
        <v>59977.5</v>
      </c>
    </row>
    <row r="270" spans="1:9" ht="43.5" customHeight="1" x14ac:dyDescent="0.25">
      <c r="A270" s="133"/>
      <c r="B270" s="133"/>
      <c r="C270" s="131"/>
      <c r="D270" s="131" t="s">
        <v>149</v>
      </c>
      <c r="E270" s="133"/>
      <c r="F270" s="133"/>
      <c r="G270" s="235" t="s">
        <v>150</v>
      </c>
      <c r="H270" s="214">
        <f>+H271+H275</f>
        <v>110072</v>
      </c>
      <c r="I270" s="214">
        <f>+I271+I275</f>
        <v>87256</v>
      </c>
    </row>
    <row r="271" spans="1:9" ht="18" x14ac:dyDescent="0.25">
      <c r="A271" s="133"/>
      <c r="B271" s="236"/>
      <c r="C271" s="237"/>
      <c r="D271" s="237"/>
      <c r="E271" s="237" t="s">
        <v>34</v>
      </c>
      <c r="F271" s="236"/>
      <c r="G271" s="238" t="s">
        <v>271</v>
      </c>
      <c r="H271" s="214">
        <f>+H272+H273+H274</f>
        <v>105309</v>
      </c>
      <c r="I271" s="214">
        <f>+I272+I273+I274</f>
        <v>82493</v>
      </c>
    </row>
    <row r="272" spans="1:9" ht="18" x14ac:dyDescent="0.25">
      <c r="A272" s="133"/>
      <c r="B272" s="236"/>
      <c r="C272" s="237"/>
      <c r="D272" s="237"/>
      <c r="E272" s="237"/>
      <c r="F272" s="239" t="s">
        <v>32</v>
      </c>
      <c r="G272" s="240" t="s">
        <v>272</v>
      </c>
      <c r="H272" s="228">
        <f>'[1]buget 2021 CA 88'!$O$269</f>
        <v>16848</v>
      </c>
      <c r="I272" s="228">
        <f>'[1]buget 2021 CB 88'!$O$269</f>
        <v>13194</v>
      </c>
    </row>
    <row r="273" spans="1:9" ht="18" x14ac:dyDescent="0.25">
      <c r="A273" s="133"/>
      <c r="B273" s="236"/>
      <c r="C273" s="237"/>
      <c r="D273" s="237"/>
      <c r="E273" s="236"/>
      <c r="F273" s="239" t="s">
        <v>34</v>
      </c>
      <c r="G273" s="240" t="s">
        <v>273</v>
      </c>
      <c r="H273" s="228">
        <f>'[1]buget 2021 CA 88'!$O$270</f>
        <v>88461</v>
      </c>
      <c r="I273" s="228">
        <f>'[1]buget 2021 CB 88'!$O$270</f>
        <v>69299</v>
      </c>
    </row>
    <row r="274" spans="1:9" ht="18" x14ac:dyDescent="0.25">
      <c r="A274" s="133"/>
      <c r="B274" s="236"/>
      <c r="C274" s="237"/>
      <c r="D274" s="237"/>
      <c r="E274" s="236"/>
      <c r="F274" s="239" t="s">
        <v>30</v>
      </c>
      <c r="G274" s="240" t="s">
        <v>274</v>
      </c>
      <c r="H274" s="228">
        <f>'[1]buget 2021 CA 88'!$O$271</f>
        <v>0</v>
      </c>
      <c r="I274" s="228">
        <f>'[1]buget 2021 CB 88'!$O$271</f>
        <v>0</v>
      </c>
    </row>
    <row r="275" spans="1:9" ht="18" x14ac:dyDescent="0.25">
      <c r="A275" s="40"/>
      <c r="B275" s="236"/>
      <c r="C275" s="236"/>
      <c r="D275" s="236"/>
      <c r="E275" s="237" t="s">
        <v>24</v>
      </c>
      <c r="F275" s="237"/>
      <c r="G275" s="238" t="s">
        <v>275</v>
      </c>
      <c r="H275" s="214">
        <f>H276+H277+H278</f>
        <v>4763</v>
      </c>
      <c r="I275" s="214">
        <f>I276+I277+I278</f>
        <v>4763</v>
      </c>
    </row>
    <row r="276" spans="1:9" ht="18" x14ac:dyDescent="0.25">
      <c r="A276" s="40"/>
      <c r="B276" s="133"/>
      <c r="C276" s="241"/>
      <c r="D276" s="241"/>
      <c r="E276" s="242"/>
      <c r="F276" s="242" t="s">
        <v>32</v>
      </c>
      <c r="G276" s="243" t="s">
        <v>276</v>
      </c>
      <c r="H276" s="228">
        <f>'[1]buget 2021 CA 88'!$O$273</f>
        <v>1524</v>
      </c>
      <c r="I276" s="228">
        <f>'[1]buget 2021 CB 88'!$O$273</f>
        <v>1524</v>
      </c>
    </row>
    <row r="277" spans="1:9" ht="18" x14ac:dyDescent="0.25">
      <c r="A277" s="100"/>
      <c r="B277" s="133"/>
      <c r="C277" s="241"/>
      <c r="D277" s="241"/>
      <c r="E277" s="242"/>
      <c r="F277" s="242" t="s">
        <v>34</v>
      </c>
      <c r="G277" s="243" t="s">
        <v>277</v>
      </c>
      <c r="H277" s="244">
        <f>'[1]buget 2021 CA 88'!$O$274</f>
        <v>2285</v>
      </c>
      <c r="I277" s="244">
        <f>'[1]buget 2021 CB 88'!$O$274</f>
        <v>2285</v>
      </c>
    </row>
    <row r="278" spans="1:9" ht="18" x14ac:dyDescent="0.25">
      <c r="A278" s="40"/>
      <c r="B278" s="133"/>
      <c r="C278" s="241"/>
      <c r="D278" s="241"/>
      <c r="E278" s="242"/>
      <c r="F278" s="242" t="s">
        <v>30</v>
      </c>
      <c r="G278" s="243" t="s">
        <v>274</v>
      </c>
      <c r="H278" s="228">
        <f>'[1]buget 2021 CA 88'!$O$275</f>
        <v>954</v>
      </c>
      <c r="I278" s="228">
        <f>'[1]buget 2021 CB 88'!$O$275</f>
        <v>954</v>
      </c>
    </row>
    <row r="279" spans="1:9" s="246" customFormat="1" ht="18" x14ac:dyDescent="0.25">
      <c r="A279" s="100" t="s">
        <v>278</v>
      </c>
      <c r="B279" s="38"/>
      <c r="C279" s="40"/>
      <c r="D279" s="96"/>
      <c r="E279" s="96"/>
      <c r="F279" s="96"/>
      <c r="G279" s="245" t="s">
        <v>279</v>
      </c>
      <c r="H279" s="42">
        <f t="shared" ref="H279:I282" si="2">H280</f>
        <v>3799999.9999999991</v>
      </c>
      <c r="I279" s="42">
        <f t="shared" si="2"/>
        <v>3799999.9999999991</v>
      </c>
    </row>
    <row r="280" spans="1:9" ht="18" x14ac:dyDescent="0.25">
      <c r="A280" s="40"/>
      <c r="B280" s="38"/>
      <c r="C280" s="40"/>
      <c r="D280" s="176" t="s">
        <v>32</v>
      </c>
      <c r="E280" s="96"/>
      <c r="F280" s="96"/>
      <c r="G280" s="245" t="s">
        <v>140</v>
      </c>
      <c r="H280" s="42">
        <f t="shared" si="2"/>
        <v>3799999.9999999991</v>
      </c>
      <c r="I280" s="247">
        <f t="shared" si="2"/>
        <v>3799999.9999999991</v>
      </c>
    </row>
    <row r="281" spans="1:9" ht="18" x14ac:dyDescent="0.25">
      <c r="A281" s="100"/>
      <c r="B281" s="38"/>
      <c r="C281" s="40"/>
      <c r="D281" s="96" t="s">
        <v>147</v>
      </c>
      <c r="E281" s="96"/>
      <c r="F281" s="96"/>
      <c r="G281" s="136" t="s">
        <v>148</v>
      </c>
      <c r="H281" s="42">
        <f t="shared" si="2"/>
        <v>3799999.9999999991</v>
      </c>
      <c r="I281" s="248">
        <f t="shared" si="2"/>
        <v>3799999.9999999991</v>
      </c>
    </row>
    <row r="282" spans="1:9" ht="18" x14ac:dyDescent="0.25">
      <c r="A282" s="37"/>
      <c r="B282" s="38"/>
      <c r="C282" s="40"/>
      <c r="D282" s="96"/>
      <c r="E282" s="176" t="s">
        <v>34</v>
      </c>
      <c r="F282" s="96"/>
      <c r="G282" s="245" t="s">
        <v>280</v>
      </c>
      <c r="H282" s="184">
        <f t="shared" si="2"/>
        <v>3799999.9999999991</v>
      </c>
      <c r="I282" s="42">
        <f t="shared" si="2"/>
        <v>3799999.9999999991</v>
      </c>
    </row>
    <row r="283" spans="1:9" ht="18" x14ac:dyDescent="0.25">
      <c r="A283" s="29"/>
      <c r="B283" s="38"/>
      <c r="C283" s="40"/>
      <c r="D283" s="96"/>
      <c r="E283" s="96"/>
      <c r="F283" s="176" t="s">
        <v>32</v>
      </c>
      <c r="G283" s="245" t="s">
        <v>281</v>
      </c>
      <c r="H283" s="42">
        <f>H285+H286</f>
        <v>3799999.9999999991</v>
      </c>
      <c r="I283" s="42">
        <f>I285+I286</f>
        <v>3799999.9999999991</v>
      </c>
    </row>
    <row r="284" spans="1:9" ht="18" x14ac:dyDescent="0.25">
      <c r="A284" s="37"/>
      <c r="B284" s="69" t="s">
        <v>13</v>
      </c>
      <c r="C284" s="40"/>
      <c r="D284" s="96"/>
      <c r="E284" s="96"/>
      <c r="F284" s="96"/>
      <c r="G284" s="245" t="s">
        <v>282</v>
      </c>
      <c r="H284" s="42">
        <f>H285</f>
        <v>2547159.8999999994</v>
      </c>
      <c r="I284" s="42">
        <f>I285</f>
        <v>2547159.8999999994</v>
      </c>
    </row>
    <row r="285" spans="1:9" ht="18" x14ac:dyDescent="0.25">
      <c r="A285" s="37"/>
      <c r="B285" s="69"/>
      <c r="C285" s="56" t="s">
        <v>32</v>
      </c>
      <c r="D285" s="96"/>
      <c r="E285" s="96"/>
      <c r="F285" s="96"/>
      <c r="G285" s="249" t="s">
        <v>283</v>
      </c>
      <c r="H285" s="228">
        <f>'[1]buget 2021 CA 88'!$O$265</f>
        <v>2547159.8999999994</v>
      </c>
      <c r="I285" s="48">
        <f>'[1]buget 2021 CB 88'!$O$265</f>
        <v>2547159.8999999994</v>
      </c>
    </row>
    <row r="286" spans="1:9" ht="18" x14ac:dyDescent="0.25">
      <c r="A286" s="37"/>
      <c r="B286" s="69" t="s">
        <v>39</v>
      </c>
      <c r="C286" s="40"/>
      <c r="D286" s="96"/>
      <c r="E286" s="96"/>
      <c r="F286" s="96"/>
      <c r="G286" s="249" t="s">
        <v>284</v>
      </c>
      <c r="H286" s="228">
        <f>'[1]buget 2021 CA 88'!$O$266</f>
        <v>1252840.0999999999</v>
      </c>
      <c r="I286" s="48">
        <f>'[1]buget 2021 CB 88'!$O$266</f>
        <v>1252840.0999999999</v>
      </c>
    </row>
    <row r="287" spans="1:9" ht="18" x14ac:dyDescent="0.25">
      <c r="A287" s="250" t="s">
        <v>285</v>
      </c>
      <c r="B287" s="251"/>
      <c r="C287" s="250"/>
      <c r="D287" s="251"/>
      <c r="E287" s="250"/>
      <c r="F287" s="251"/>
      <c r="G287" s="183" t="s">
        <v>286</v>
      </c>
      <c r="H287" s="252">
        <f>H288</f>
        <v>2285</v>
      </c>
      <c r="I287" s="183">
        <f>I288</f>
        <v>2285</v>
      </c>
    </row>
    <row r="288" spans="1:9" ht="18" x14ac:dyDescent="0.25">
      <c r="A288" s="40"/>
      <c r="B288" s="253"/>
      <c r="C288" s="40"/>
      <c r="D288" s="253" t="s">
        <v>32</v>
      </c>
      <c r="E288" s="40"/>
      <c r="F288" s="253"/>
      <c r="G288" s="136" t="s">
        <v>140</v>
      </c>
      <c r="H288" s="254">
        <f>H289</f>
        <v>2285</v>
      </c>
      <c r="I288" s="136">
        <f>I289</f>
        <v>2285</v>
      </c>
    </row>
    <row r="289" spans="1:9" ht="39.75" customHeight="1" x14ac:dyDescent="0.25">
      <c r="A289" s="40"/>
      <c r="B289" s="253"/>
      <c r="C289" s="40"/>
      <c r="D289" s="253" t="s">
        <v>149</v>
      </c>
      <c r="E289" s="40"/>
      <c r="F289" s="253"/>
      <c r="G289" s="136" t="s">
        <v>150</v>
      </c>
      <c r="H289" s="254">
        <f>H292</f>
        <v>2285</v>
      </c>
      <c r="I289" s="136">
        <f>I292</f>
        <v>2285</v>
      </c>
    </row>
    <row r="290" spans="1:9" ht="18" x14ac:dyDescent="0.25">
      <c r="A290" s="40" t="s">
        <v>287</v>
      </c>
      <c r="B290" s="253"/>
      <c r="C290" s="40"/>
      <c r="D290" s="253"/>
      <c r="E290" s="40"/>
      <c r="F290" s="253"/>
      <c r="G290" s="136" t="s">
        <v>163</v>
      </c>
      <c r="H290" s="254">
        <f>H291</f>
        <v>2285</v>
      </c>
      <c r="I290" s="136">
        <f>I291</f>
        <v>2285</v>
      </c>
    </row>
    <row r="291" spans="1:9" ht="18" x14ac:dyDescent="0.25">
      <c r="A291" s="40"/>
      <c r="B291" s="253"/>
      <c r="C291" s="40"/>
      <c r="D291" s="253" t="s">
        <v>32</v>
      </c>
      <c r="E291" s="40"/>
      <c r="F291" s="253"/>
      <c r="G291" s="136" t="s">
        <v>140</v>
      </c>
      <c r="H291" s="255">
        <f>H292</f>
        <v>2285</v>
      </c>
      <c r="I291" s="177">
        <f>I292</f>
        <v>2285</v>
      </c>
    </row>
    <row r="292" spans="1:9" ht="39" customHeight="1" x14ac:dyDescent="0.25">
      <c r="A292" s="100"/>
      <c r="B292" s="100"/>
      <c r="C292" s="100"/>
      <c r="D292" s="100" t="s">
        <v>149</v>
      </c>
      <c r="E292" s="100"/>
      <c r="F292" s="100"/>
      <c r="G292" s="256" t="s">
        <v>150</v>
      </c>
      <c r="H292" s="136">
        <f>'[1]buget 2021 CA 88'!$O$281</f>
        <v>2285</v>
      </c>
      <c r="I292" s="136">
        <f>'[1]buget 2021 CB 88'!$O$281</f>
        <v>2285</v>
      </c>
    </row>
    <row r="293" spans="1:9" ht="18" x14ac:dyDescent="0.25">
      <c r="A293" s="40"/>
      <c r="B293" s="40"/>
      <c r="C293" s="40"/>
      <c r="D293" s="40"/>
      <c r="E293" s="38">
        <v>15</v>
      </c>
      <c r="F293" s="40"/>
      <c r="G293" s="257" t="s">
        <v>275</v>
      </c>
      <c r="H293" s="136">
        <f>+H294</f>
        <v>2285</v>
      </c>
      <c r="I293" s="136">
        <f>+I294</f>
        <v>2285</v>
      </c>
    </row>
    <row r="294" spans="1:9" ht="18" x14ac:dyDescent="0.25">
      <c r="A294" s="38"/>
      <c r="B294" s="38"/>
      <c r="C294" s="38"/>
      <c r="D294" s="38"/>
      <c r="E294" s="38"/>
      <c r="F294" s="38" t="s">
        <v>34</v>
      </c>
      <c r="G294" s="258" t="s">
        <v>277</v>
      </c>
      <c r="H294" s="136">
        <f>+'[1]buget 2021 CA 88'!$O$283</f>
        <v>2285</v>
      </c>
      <c r="I294" s="136">
        <f>+'[1]buget 2021 CB 88'!$O$283</f>
        <v>2285</v>
      </c>
    </row>
    <row r="295" spans="1:9" ht="18" x14ac:dyDescent="0.25">
      <c r="A295" s="40"/>
      <c r="B295" s="40" t="s">
        <v>83</v>
      </c>
      <c r="C295" s="40"/>
      <c r="D295" s="40"/>
      <c r="E295" s="40"/>
      <c r="F295" s="40"/>
      <c r="G295" s="259" t="s">
        <v>288</v>
      </c>
      <c r="H295" s="136">
        <f>+H296</f>
        <v>2285</v>
      </c>
      <c r="I295" s="136">
        <f>+I296</f>
        <v>2285</v>
      </c>
    </row>
    <row r="296" spans="1:9" ht="18.75" thickBot="1" x14ac:dyDescent="0.3">
      <c r="A296" s="109"/>
      <c r="B296" s="109"/>
      <c r="C296" s="109">
        <v>50</v>
      </c>
      <c r="D296" s="109"/>
      <c r="E296" s="109"/>
      <c r="F296" s="109"/>
      <c r="G296" s="260" t="s">
        <v>289</v>
      </c>
      <c r="H296" s="261">
        <f>+'[1]buget 2021 CA 88'!$O$285</f>
        <v>2285</v>
      </c>
      <c r="I296" s="261">
        <f>+'[1]buget 2021 CB 88'!$O$285</f>
        <v>2285</v>
      </c>
    </row>
    <row r="297" spans="1:9" x14ac:dyDescent="0.25">
      <c r="I297" s="262" t="str">
        <f>+I95</f>
        <v>b88</v>
      </c>
    </row>
  </sheetData>
  <mergeCells count="9">
    <mergeCell ref="H102:I102"/>
    <mergeCell ref="A106:F106"/>
    <mergeCell ref="A98:I99"/>
    <mergeCell ref="H1:I1"/>
    <mergeCell ref="H2:I2"/>
    <mergeCell ref="A5:I5"/>
    <mergeCell ref="A10:F10"/>
    <mergeCell ref="H96:I96"/>
    <mergeCell ref="H97:I97"/>
  </mergeCells>
  <printOptions horizontalCentered="1"/>
  <pageMargins left="0.19685039370078741" right="0.15748031496062992" top="0" bottom="0" header="0" footer="0"/>
  <pageSetup paperSize="9" scale="47" orientation="portrait" r:id="rId1"/>
  <headerFooter alignWithMargins="0">
    <oddFooter>Pagina &amp;P din &amp;N</oddFooter>
  </headerFooter>
  <rowBreaks count="2" manualBreakCount="2">
    <brk id="97" max="8" man="1"/>
    <brk id="198"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Pogr si retinere, CNAS</vt:lpstr>
      <vt:lpstr>'Pogr si retinere, CNAS'!Print_Area</vt:lpstr>
      <vt:lpstr>'Pogr si retinere, CNAS'!Print_Titles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Geanina NICUTA</dc:creator>
  <cp:lastModifiedBy>Carmen DUMITRASCU</cp:lastModifiedBy>
  <dcterms:created xsi:type="dcterms:W3CDTF">2022-02-08T08:50:46Z</dcterms:created>
  <dcterms:modified xsi:type="dcterms:W3CDTF">2022-05-04T11:58:59Z</dcterms:modified>
</cp:coreProperties>
</file>