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4" i="1"/>
  <c r="D88" i="1" s="1"/>
  <c r="D79" i="1"/>
  <c r="D83" i="1" s="1"/>
  <c r="D74" i="1"/>
  <c r="D78" i="1" s="1"/>
  <c r="D69" i="1"/>
  <c r="D73" i="1" s="1"/>
  <c r="D64" i="1"/>
  <c r="D68" i="1" s="1"/>
  <c r="D60" i="1"/>
  <c r="D63" i="1" s="1"/>
  <c r="D55" i="1"/>
  <c r="D59" i="1" s="1"/>
  <c r="D48" i="1"/>
  <c r="D54" i="1" s="1"/>
  <c r="D44" i="1"/>
  <c r="D47" i="1" s="1"/>
  <c r="D26" i="1"/>
  <c r="D43" i="1" s="1"/>
  <c r="D21" i="1"/>
  <c r="D25" i="1" s="1"/>
  <c r="D16" i="1"/>
  <c r="D20" i="1" s="1"/>
  <c r="D11" i="1"/>
  <c r="D15" i="1" s="1"/>
  <c r="D91" i="1" s="1"/>
</calcChain>
</file>

<file path=xl/sharedStrings.xml><?xml version="1.0" encoding="utf-8"?>
<sst xmlns="http://schemas.openxmlformats.org/spreadsheetml/2006/main" count="103" uniqueCount="63">
  <si>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</si>
  <si>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</si>
  <si>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</si>
  <si>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</si>
  <si>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</si>
  <si>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01.11.2016-30.11.2016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</si>
  <si>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</si>
  <si>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</si>
  <si>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</si>
  <si>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</si>
  <si>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</si>
  <si>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</si>
  <si>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</si>
  <si>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noiembrie</t>
  </si>
  <si>
    <t>alim card sal luna noiembrie,pt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</si>
  <si>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</si>
  <si>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</si>
  <si>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</si>
  <si>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</si>
  <si>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</si>
  <si>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</si>
  <si>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</si>
  <si>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</si>
  <si>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</si>
  <si>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</si>
  <si>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decont diurna deplasare inspecție</t>
  </si>
  <si>
    <t>decont diurna deplasare externa</t>
  </si>
  <si>
    <t>decont diurna deplasare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</si>
  <si>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</si>
  <si>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</si>
  <si>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</si>
  <si>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</si>
  <si>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</si>
  <si>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</si>
  <si>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</si>
  <si>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</si>
  <si>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</si>
  <si>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</si>
  <si>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</si>
  <si>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3 Calatorii personal asimilat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</si>
  <si>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</si>
  <si>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</si>
  <si>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</si>
  <si>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</si>
  <si>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</si>
  <si>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</si>
  <si>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</si>
  <si>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noiembrie 2016</t>
  </si>
  <si>
    <t>Total 10.03.01</t>
  </si>
  <si>
    <t>SUBTOTAL 10.03.02</t>
  </si>
  <si>
    <t>10.03.02</t>
  </si>
  <si>
    <t>Total 10.03.02</t>
  </si>
  <si>
    <t>SUBTOTAL 10.03.03</t>
  </si>
  <si>
    <t>10.03.03</t>
  </si>
  <si>
    <t>viramente la bug de stat si bug asig sociale si fond speciale noiembrie2016</t>
  </si>
  <si>
    <t>Total 10.03.03</t>
  </si>
  <si>
    <t>SUBTOTAL 10.03.04</t>
  </si>
  <si>
    <t>10.03.04</t>
  </si>
  <si>
    <t>Total 10.03.04</t>
  </si>
  <si>
    <t>SUBTOTAL 10.03.06</t>
  </si>
  <si>
    <t>Total 10.03.06</t>
  </si>
  <si>
    <t>TOTAL PLATII  NOIEMBRIE 2016</t>
  </si>
  <si>
    <t>TOTAL PLATII TITLUL 10 LA DATA DE 30.11.2016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</si>
</sst>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15" xfId="0" applyBorder="1" applyAlignment="1">
      <alignment horizontal="center"/>
    </xf>
    <xf numFmtId="0" fontId="0" fillId="0" borderId="16" xfId="0" applyBorder="1"/>
    <xf numFmtId="4" fontId="0" fillId="2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/>
    <xf numFmtId="4" fontId="1" fillId="0" borderId="2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4" xfId="0" applyBorder="1" applyAlignment="1">
      <alignment horizontal="left"/>
    </xf>
    <xf numFmtId="4" fontId="0" fillId="0" borderId="16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4" fontId="1" fillId="2" borderId="10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K89" sqref="K89"/>
    </sheetView>
  </sheetViews>
  <sheetFormatPr defaultRowHeight="15" x14ac:dyDescent="0.25"/>
  <cols>
    <col min="1" max="1" width="35.42578125" bestFit="1" customWidth="1"/>
    <col min="2" max="2" width="12" customWidth="1"/>
    <col min="6" max="6" width="61.8554687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2" t="s">
        <v>5</v>
      </c>
      <c r="D7" s="2"/>
      <c r="E7" s="2"/>
      <c r="F7" s="2"/>
    </row>
    <row r="9" spans="1:7" ht="15.75" thickBot="1" x14ac:dyDescent="0.3"/>
    <row r="10" spans="1:7" ht="15.75" thickBot="1" x14ac:dyDescent="0.3">
      <c r="A10" s="3" t="s">
        <v>6</v>
      </c>
      <c r="B10" s="4" t="s">
        <v>7</v>
      </c>
      <c r="C10" s="5" t="s">
        <v>8</v>
      </c>
      <c r="D10" s="6" t="s">
        <v>9</v>
      </c>
      <c r="E10" s="7"/>
      <c r="F10" s="8" t="s">
        <v>10</v>
      </c>
      <c r="G10" s="7"/>
    </row>
    <row r="11" spans="1:7" x14ac:dyDescent="0.25">
      <c r="A11" s="9" t="s">
        <v>11</v>
      </c>
      <c r="B11" s="10"/>
      <c r="C11" s="10"/>
      <c r="D11" s="11">
        <f>4107412.32+1386651.12+1538150+1436493+1429808+2400+2000+3000+1415397+1739122+1745199</f>
        <v>14805632.439999999</v>
      </c>
      <c r="E11" s="11"/>
      <c r="F11" s="12"/>
      <c r="G11" s="13"/>
    </row>
    <row r="12" spans="1:7" x14ac:dyDescent="0.25">
      <c r="A12" s="14" t="s">
        <v>12</v>
      </c>
      <c r="B12" s="15" t="s">
        <v>13</v>
      </c>
      <c r="C12" s="15">
        <v>9</v>
      </c>
      <c r="D12" s="16">
        <v>1792104</v>
      </c>
      <c r="E12" s="16"/>
      <c r="F12" s="17" t="s">
        <v>14</v>
      </c>
      <c r="G12" s="18"/>
    </row>
    <row r="13" spans="1:7" x14ac:dyDescent="0.25">
      <c r="A13" s="14"/>
      <c r="B13" s="15"/>
      <c r="C13" s="15">
        <v>15</v>
      </c>
      <c r="D13" s="19">
        <v>6770</v>
      </c>
      <c r="E13" s="20"/>
      <c r="F13" s="17" t="s">
        <v>14</v>
      </c>
      <c r="G13" s="18"/>
    </row>
    <row r="14" spans="1:7" x14ac:dyDescent="0.25">
      <c r="A14" s="21"/>
      <c r="B14" s="22"/>
      <c r="C14" s="22"/>
      <c r="D14" s="19"/>
      <c r="E14" s="20"/>
      <c r="F14" s="23"/>
      <c r="G14" s="24"/>
    </row>
    <row r="15" spans="1:7" ht="15.75" thickBot="1" x14ac:dyDescent="0.3">
      <c r="A15" s="25" t="s">
        <v>15</v>
      </c>
      <c r="B15" s="26"/>
      <c r="C15" s="26"/>
      <c r="D15" s="27">
        <f>D11+D12+D14+D13</f>
        <v>16604506.439999999</v>
      </c>
      <c r="E15" s="27"/>
      <c r="F15" s="28"/>
      <c r="G15" s="29"/>
    </row>
    <row r="16" spans="1:7" x14ac:dyDescent="0.25">
      <c r="A16" s="30" t="s">
        <v>16</v>
      </c>
      <c r="B16" s="31"/>
      <c r="C16" s="31"/>
      <c r="D16" s="32">
        <f>584094+197116+198364+199339+198348+196012+196502+196783</f>
        <v>1966558</v>
      </c>
      <c r="E16" s="32"/>
      <c r="F16" s="33"/>
      <c r="G16" s="34"/>
    </row>
    <row r="17" spans="1:7" x14ac:dyDescent="0.25">
      <c r="A17" s="14" t="s">
        <v>17</v>
      </c>
      <c r="B17" s="15" t="s">
        <v>13</v>
      </c>
      <c r="C17" s="22">
        <v>9</v>
      </c>
      <c r="D17" s="16">
        <v>197218</v>
      </c>
      <c r="E17" s="16"/>
      <c r="F17" s="17" t="s">
        <v>14</v>
      </c>
      <c r="G17" s="18"/>
    </row>
    <row r="18" spans="1:7" x14ac:dyDescent="0.25">
      <c r="A18" s="21"/>
      <c r="B18" s="22"/>
      <c r="C18" s="22">
        <v>15</v>
      </c>
      <c r="D18" s="35">
        <v>754</v>
      </c>
      <c r="E18" s="35"/>
      <c r="F18" s="17" t="s">
        <v>14</v>
      </c>
      <c r="G18" s="18"/>
    </row>
    <row r="19" spans="1:7" x14ac:dyDescent="0.25">
      <c r="A19" s="36"/>
      <c r="B19" s="37"/>
      <c r="C19" s="37"/>
      <c r="D19" s="38"/>
      <c r="E19" s="39"/>
      <c r="F19" s="38"/>
      <c r="G19" s="40"/>
    </row>
    <row r="20" spans="1:7" ht="15.75" thickBot="1" x14ac:dyDescent="0.3">
      <c r="A20" s="25" t="s">
        <v>18</v>
      </c>
      <c r="B20" s="26"/>
      <c r="C20" s="26"/>
      <c r="D20" s="27">
        <f>D16+D17+D18</f>
        <v>2164530</v>
      </c>
      <c r="E20" s="27"/>
      <c r="F20" s="41"/>
      <c r="G20" s="42"/>
    </row>
    <row r="21" spans="1:7" x14ac:dyDescent="0.25">
      <c r="A21" s="30" t="s">
        <v>19</v>
      </c>
      <c r="B21" s="31"/>
      <c r="C21" s="31"/>
      <c r="D21" s="32">
        <f>374154+125680+125430+125878+125286+123683+123790+124086</f>
        <v>1247987</v>
      </c>
      <c r="E21" s="32"/>
      <c r="F21" s="33"/>
      <c r="G21" s="34"/>
    </row>
    <row r="22" spans="1:7" x14ac:dyDescent="0.25">
      <c r="A22" s="14" t="s">
        <v>20</v>
      </c>
      <c r="B22" s="15" t="s">
        <v>13</v>
      </c>
      <c r="C22" s="22">
        <v>9</v>
      </c>
      <c r="D22" s="16">
        <v>124678</v>
      </c>
      <c r="E22" s="16"/>
      <c r="F22" s="17" t="s">
        <v>14</v>
      </c>
      <c r="G22" s="18"/>
    </row>
    <row r="23" spans="1:7" x14ac:dyDescent="0.25">
      <c r="A23" s="14"/>
      <c r="B23" s="15"/>
      <c r="C23" s="22">
        <v>15</v>
      </c>
      <c r="D23" s="19">
        <v>468</v>
      </c>
      <c r="E23" s="20"/>
      <c r="F23" s="17" t="s">
        <v>14</v>
      </c>
      <c r="G23" s="18"/>
    </row>
    <row r="24" spans="1:7" x14ac:dyDescent="0.25">
      <c r="A24" s="21"/>
      <c r="B24" s="22"/>
      <c r="C24" s="22"/>
      <c r="D24" s="43"/>
      <c r="E24" s="43"/>
      <c r="F24" s="43"/>
      <c r="G24" s="44"/>
    </row>
    <row r="25" spans="1:7" ht="15.75" thickBot="1" x14ac:dyDescent="0.3">
      <c r="A25" s="25" t="s">
        <v>21</v>
      </c>
      <c r="B25" s="26"/>
      <c r="C25" s="26"/>
      <c r="D25" s="27">
        <f>D21+D22+D23</f>
        <v>1373133</v>
      </c>
      <c r="E25" s="27"/>
      <c r="F25" s="41"/>
      <c r="G25" s="42"/>
    </row>
    <row r="26" spans="1:7" ht="15.75" thickBot="1" x14ac:dyDescent="0.3">
      <c r="A26" s="30" t="s">
        <v>22</v>
      </c>
      <c r="B26" s="31"/>
      <c r="C26" s="31"/>
      <c r="D26" s="32">
        <f>21146.5+3351.1+234.4+1180.08+11307.96+11476.07+3243+474.4+491.7+491.7+546.5+505.5+170+3351.1+468.8+136+586+720+720+750+351.6+202+4188.72+146.5+737.52+737.52+819.72+5000.23+8.28+17.52+17.52+0.32+204+4053.6+631.9+614.6+614.6+136</f>
        <v>79832.960000000021</v>
      </c>
      <c r="E26" s="32"/>
      <c r="F26" s="33"/>
      <c r="G26" s="34"/>
    </row>
    <row r="27" spans="1:7" ht="15.75" thickBot="1" x14ac:dyDescent="0.3">
      <c r="A27" s="14" t="s">
        <v>23</v>
      </c>
      <c r="B27" s="15" t="s">
        <v>13</v>
      </c>
      <c r="C27" s="45">
        <v>2</v>
      </c>
      <c r="D27" s="46">
        <v>2108.4</v>
      </c>
      <c r="E27" s="46"/>
      <c r="F27" s="47" t="s">
        <v>24</v>
      </c>
      <c r="G27" s="48"/>
    </row>
    <row r="28" spans="1:7" x14ac:dyDescent="0.25">
      <c r="A28" s="14"/>
      <c r="B28" s="15"/>
      <c r="C28" s="45">
        <v>3</v>
      </c>
      <c r="D28" s="46">
        <v>3449.7</v>
      </c>
      <c r="E28" s="46"/>
      <c r="F28" s="47" t="s">
        <v>24</v>
      </c>
      <c r="G28" s="48"/>
    </row>
    <row r="29" spans="1:7" x14ac:dyDescent="0.25">
      <c r="A29" s="14"/>
      <c r="B29" s="15"/>
      <c r="C29" s="45">
        <v>3</v>
      </c>
      <c r="D29" s="19">
        <v>614.6</v>
      </c>
      <c r="E29" s="20"/>
      <c r="F29" s="47" t="s">
        <v>25</v>
      </c>
      <c r="G29" s="48"/>
    </row>
    <row r="30" spans="1:7" x14ac:dyDescent="0.25">
      <c r="A30" s="14"/>
      <c r="B30" s="15"/>
      <c r="C30" s="45">
        <v>3</v>
      </c>
      <c r="D30" s="19">
        <v>614.6</v>
      </c>
      <c r="E30" s="20"/>
      <c r="F30" s="47" t="s">
        <v>25</v>
      </c>
      <c r="G30" s="48"/>
    </row>
    <row r="31" spans="1:7" x14ac:dyDescent="0.25">
      <c r="A31" s="14"/>
      <c r="B31" s="15"/>
      <c r="C31" s="45">
        <v>3</v>
      </c>
      <c r="D31" s="19">
        <v>675</v>
      </c>
      <c r="E31" s="20"/>
      <c r="F31" s="47" t="s">
        <v>25</v>
      </c>
      <c r="G31" s="48"/>
    </row>
    <row r="32" spans="1:7" x14ac:dyDescent="0.25">
      <c r="A32" s="14"/>
      <c r="B32" s="15"/>
      <c r="C32" s="45">
        <v>3</v>
      </c>
      <c r="D32" s="19">
        <v>739.02</v>
      </c>
      <c r="E32" s="20"/>
      <c r="F32" s="47" t="s">
        <v>24</v>
      </c>
      <c r="G32" s="48"/>
    </row>
    <row r="33" spans="1:8" x14ac:dyDescent="0.25">
      <c r="A33" s="14"/>
      <c r="B33" s="15"/>
      <c r="C33" s="45">
        <v>7</v>
      </c>
      <c r="D33" s="49">
        <v>2259.6799999999998</v>
      </c>
      <c r="E33" s="50"/>
      <c r="F33" s="47" t="s">
        <v>26</v>
      </c>
      <c r="G33" s="48"/>
    </row>
    <row r="34" spans="1:8" x14ac:dyDescent="0.25">
      <c r="A34" s="14"/>
      <c r="B34" s="15"/>
      <c r="C34" s="45">
        <v>7</v>
      </c>
      <c r="D34" s="19">
        <v>1212.01</v>
      </c>
      <c r="E34" s="20"/>
      <c r="F34" s="47" t="s">
        <v>26</v>
      </c>
      <c r="G34" s="48"/>
    </row>
    <row r="35" spans="1:8" x14ac:dyDescent="0.25">
      <c r="A35" s="14"/>
      <c r="B35" s="15"/>
      <c r="C35" s="45">
        <v>7</v>
      </c>
      <c r="D35" s="19">
        <v>1212.01</v>
      </c>
      <c r="E35" s="20"/>
      <c r="F35" s="47" t="s">
        <v>26</v>
      </c>
      <c r="G35" s="48"/>
    </row>
    <row r="36" spans="1:8" x14ac:dyDescent="0.25">
      <c r="A36" s="14"/>
      <c r="B36" s="15"/>
      <c r="C36" s="22">
        <v>10</v>
      </c>
      <c r="D36" s="16">
        <v>85</v>
      </c>
      <c r="E36" s="16"/>
      <c r="F36" s="47" t="s">
        <v>26</v>
      </c>
      <c r="G36" s="48"/>
    </row>
    <row r="37" spans="1:8" x14ac:dyDescent="0.25">
      <c r="A37" s="14"/>
      <c r="B37" s="15"/>
      <c r="C37" s="22">
        <v>15</v>
      </c>
      <c r="D37" s="19">
        <v>0.06</v>
      </c>
      <c r="E37" s="20"/>
      <c r="F37" s="47" t="s">
        <v>25</v>
      </c>
      <c r="G37" s="48"/>
    </row>
    <row r="38" spans="1:8" x14ac:dyDescent="0.25">
      <c r="A38" s="14"/>
      <c r="B38" s="15"/>
      <c r="C38" s="22">
        <v>15</v>
      </c>
      <c r="D38" s="19">
        <v>180</v>
      </c>
      <c r="E38" s="20"/>
      <c r="F38" s="47" t="s">
        <v>25</v>
      </c>
      <c r="G38" s="48"/>
    </row>
    <row r="39" spans="1:8" x14ac:dyDescent="0.25">
      <c r="A39" s="14"/>
      <c r="B39" s="15"/>
      <c r="C39" s="22">
        <v>17</v>
      </c>
      <c r="D39" s="19">
        <v>430.66</v>
      </c>
      <c r="E39" s="20"/>
      <c r="F39" s="51" t="s">
        <v>24</v>
      </c>
      <c r="G39" s="52"/>
      <c r="H39" s="53"/>
    </row>
    <row r="40" spans="1:8" x14ac:dyDescent="0.25">
      <c r="A40" s="21"/>
      <c r="B40" s="22"/>
      <c r="C40" s="22">
        <v>25</v>
      </c>
      <c r="D40" s="16">
        <v>945.34</v>
      </c>
      <c r="E40" s="16"/>
      <c r="F40" s="47" t="s">
        <v>26</v>
      </c>
      <c r="G40" s="48"/>
    </row>
    <row r="41" spans="1:8" x14ac:dyDescent="0.25">
      <c r="A41" s="21"/>
      <c r="B41" s="22"/>
      <c r="C41" s="22">
        <v>28</v>
      </c>
      <c r="D41" s="16">
        <v>55.4</v>
      </c>
      <c r="E41" s="16"/>
      <c r="F41" s="47" t="s">
        <v>27</v>
      </c>
      <c r="G41" s="48"/>
    </row>
    <row r="42" spans="1:8" x14ac:dyDescent="0.25">
      <c r="A42" s="36"/>
      <c r="B42" s="37"/>
      <c r="C42" s="37"/>
      <c r="D42" s="16"/>
      <c r="E42" s="16"/>
      <c r="F42" s="47"/>
      <c r="G42" s="48"/>
    </row>
    <row r="43" spans="1:8" ht="15.75" thickBot="1" x14ac:dyDescent="0.3">
      <c r="A43" s="25" t="s">
        <v>28</v>
      </c>
      <c r="B43" s="26"/>
      <c r="C43" s="26"/>
      <c r="D43" s="54">
        <f>SUM(D26:E42)</f>
        <v>94414.44</v>
      </c>
      <c r="E43" s="54"/>
      <c r="F43" s="47"/>
      <c r="G43" s="48"/>
    </row>
    <row r="44" spans="1:8" x14ac:dyDescent="0.25">
      <c r="A44" s="30" t="s">
        <v>29</v>
      </c>
      <c r="B44" s="31"/>
      <c r="C44" s="31"/>
      <c r="D44" s="33">
        <f>3872.54+1087.17+710.78</f>
        <v>5670.49</v>
      </c>
      <c r="E44" s="33"/>
      <c r="F44" s="33"/>
      <c r="G44" s="34"/>
    </row>
    <row r="45" spans="1:8" x14ac:dyDescent="0.25">
      <c r="A45" s="14" t="s">
        <v>30</v>
      </c>
      <c r="B45" s="15" t="s">
        <v>13</v>
      </c>
      <c r="C45" s="22"/>
      <c r="D45" s="16">
        <v>0</v>
      </c>
      <c r="E45" s="16"/>
      <c r="F45" s="17" t="s">
        <v>31</v>
      </c>
      <c r="G45" s="18"/>
    </row>
    <row r="46" spans="1:8" x14ac:dyDescent="0.25">
      <c r="A46" s="21"/>
      <c r="B46" s="22"/>
      <c r="C46" s="22"/>
      <c r="D46" s="43"/>
      <c r="E46" s="43"/>
      <c r="F46" s="43"/>
      <c r="G46" s="44"/>
    </row>
    <row r="47" spans="1:8" ht="15.75" thickBot="1" x14ac:dyDescent="0.3">
      <c r="A47" s="25" t="s">
        <v>32</v>
      </c>
      <c r="B47" s="26"/>
      <c r="C47" s="26"/>
      <c r="D47" s="54">
        <f>D44+D45</f>
        <v>5670.49</v>
      </c>
      <c r="E47" s="54"/>
      <c r="F47" s="41"/>
      <c r="G47" s="42"/>
    </row>
    <row r="48" spans="1:8" x14ac:dyDescent="0.25">
      <c r="A48" s="30" t="s">
        <v>33</v>
      </c>
      <c r="B48" s="31"/>
      <c r="C48" s="31"/>
      <c r="D48" s="32">
        <f>15332.64+5074.04+5070.38+5099.42+5143.28+5126.9+5056.82</f>
        <v>45903.48</v>
      </c>
      <c r="E48" s="32"/>
      <c r="F48" s="33"/>
      <c r="G48" s="34"/>
    </row>
    <row r="49" spans="1:7" x14ac:dyDescent="0.25">
      <c r="A49" s="14" t="s">
        <v>34</v>
      </c>
      <c r="B49" s="15" t="s">
        <v>13</v>
      </c>
      <c r="C49" s="22">
        <v>14</v>
      </c>
      <c r="D49" s="16">
        <v>2527.37</v>
      </c>
      <c r="E49" s="16"/>
      <c r="F49" s="17" t="s">
        <v>35</v>
      </c>
      <c r="G49" s="18"/>
    </row>
    <row r="50" spans="1:7" x14ac:dyDescent="0.25">
      <c r="A50" s="14"/>
      <c r="B50" s="15"/>
      <c r="C50" s="22">
        <v>14</v>
      </c>
      <c r="D50" s="19">
        <v>2525.61</v>
      </c>
      <c r="E50" s="20"/>
      <c r="F50" s="17" t="s">
        <v>35</v>
      </c>
      <c r="G50" s="18"/>
    </row>
    <row r="51" spans="1:7" x14ac:dyDescent="0.25">
      <c r="A51" s="14"/>
      <c r="B51" s="15"/>
      <c r="C51" s="22">
        <v>18</v>
      </c>
      <c r="D51" s="19">
        <v>2536.85</v>
      </c>
      <c r="E51" s="20"/>
      <c r="F51" s="17" t="s">
        <v>35</v>
      </c>
      <c r="G51" s="18"/>
    </row>
    <row r="52" spans="1:7" x14ac:dyDescent="0.25">
      <c r="A52" s="14"/>
      <c r="B52" s="15"/>
      <c r="C52" s="22">
        <v>18</v>
      </c>
      <c r="D52" s="19">
        <v>2520.87</v>
      </c>
      <c r="E52" s="20"/>
      <c r="F52" s="17" t="s">
        <v>35</v>
      </c>
      <c r="G52" s="18"/>
    </row>
    <row r="53" spans="1:7" x14ac:dyDescent="0.25">
      <c r="A53" s="14"/>
      <c r="B53" s="15"/>
      <c r="C53" s="22"/>
      <c r="D53" s="19"/>
      <c r="E53" s="20"/>
      <c r="F53" s="55"/>
      <c r="G53" s="56"/>
    </row>
    <row r="54" spans="1:7" ht="15.75" thickBot="1" x14ac:dyDescent="0.3">
      <c r="A54" s="25" t="s">
        <v>36</v>
      </c>
      <c r="B54" s="26"/>
      <c r="C54" s="26"/>
      <c r="D54" s="54">
        <f>D48+D49+D50+D51+D52</f>
        <v>56014.180000000008</v>
      </c>
      <c r="E54" s="54"/>
      <c r="F54" s="41"/>
      <c r="G54" s="42"/>
    </row>
    <row r="55" spans="1:7" x14ac:dyDescent="0.25">
      <c r="A55" s="30" t="s">
        <v>37</v>
      </c>
      <c r="B55" s="31"/>
      <c r="C55" s="31"/>
      <c r="D55" s="32">
        <f>55488+22853+16137+11893.01+12258+709+2767+7362.74+9583+11374</f>
        <v>150424.75</v>
      </c>
      <c r="E55" s="32"/>
      <c r="F55" s="33"/>
      <c r="G55" s="34"/>
    </row>
    <row r="56" spans="1:7" x14ac:dyDescent="0.25">
      <c r="A56" s="14" t="s">
        <v>38</v>
      </c>
      <c r="B56" s="15" t="s">
        <v>13</v>
      </c>
      <c r="C56" s="22">
        <v>9</v>
      </c>
      <c r="D56" s="16">
        <v>92575</v>
      </c>
      <c r="E56" s="16"/>
      <c r="F56" s="17" t="s">
        <v>14</v>
      </c>
      <c r="G56" s="18"/>
    </row>
    <row r="57" spans="1:7" x14ac:dyDescent="0.25">
      <c r="A57" s="21"/>
      <c r="B57" s="22"/>
      <c r="C57" s="22">
        <v>25</v>
      </c>
      <c r="D57" s="57">
        <v>402.6</v>
      </c>
      <c r="E57" s="57"/>
      <c r="F57" s="47" t="s">
        <v>39</v>
      </c>
      <c r="G57" s="48"/>
    </row>
    <row r="58" spans="1:7" x14ac:dyDescent="0.25">
      <c r="A58" s="36"/>
      <c r="B58" s="37"/>
      <c r="C58" s="37"/>
      <c r="D58" s="58"/>
      <c r="E58" s="59"/>
      <c r="F58" s="38"/>
      <c r="G58" s="40"/>
    </row>
    <row r="59" spans="1:7" ht="15.75" thickBot="1" x14ac:dyDescent="0.3">
      <c r="A59" s="25" t="s">
        <v>40</v>
      </c>
      <c r="B59" s="26"/>
      <c r="C59" s="26"/>
      <c r="D59" s="27">
        <f>SUM(D55:E57)</f>
        <v>243402.35</v>
      </c>
      <c r="E59" s="27"/>
      <c r="F59" s="41"/>
      <c r="G59" s="42"/>
    </row>
    <row r="60" spans="1:7" x14ac:dyDescent="0.25">
      <c r="A60" s="30" t="s">
        <v>41</v>
      </c>
      <c r="B60" s="31"/>
      <c r="C60" s="31"/>
      <c r="D60" s="32">
        <f>8468.03+4010.42+4024.62+5050.08+10444.33+5217.95+4163.8</f>
        <v>41379.230000000003</v>
      </c>
      <c r="E60" s="32"/>
      <c r="F60" s="33"/>
      <c r="G60" s="34"/>
    </row>
    <row r="61" spans="1:7" x14ac:dyDescent="0.25">
      <c r="A61" s="14" t="s">
        <v>42</v>
      </c>
      <c r="B61" s="15" t="s">
        <v>13</v>
      </c>
      <c r="C61" s="22">
        <v>23</v>
      </c>
      <c r="D61" s="16">
        <v>3857.44</v>
      </c>
      <c r="E61" s="16"/>
      <c r="F61" s="17" t="s">
        <v>43</v>
      </c>
      <c r="G61" s="18"/>
    </row>
    <row r="62" spans="1:7" x14ac:dyDescent="0.25">
      <c r="A62" s="21"/>
      <c r="B62" s="22"/>
      <c r="C62" s="22"/>
      <c r="D62" s="60"/>
      <c r="E62" s="60"/>
      <c r="F62" s="17"/>
      <c r="G62" s="18"/>
    </row>
    <row r="63" spans="1:7" ht="15.75" thickBot="1" x14ac:dyDescent="0.3">
      <c r="A63" s="25" t="s">
        <v>44</v>
      </c>
      <c r="B63" s="26"/>
      <c r="C63" s="26"/>
      <c r="D63" s="27">
        <f>D60+D61</f>
        <v>45236.670000000006</v>
      </c>
      <c r="E63" s="27"/>
      <c r="F63" s="41"/>
      <c r="G63" s="42"/>
    </row>
    <row r="64" spans="1:7" x14ac:dyDescent="0.25">
      <c r="A64" s="30" t="s">
        <v>45</v>
      </c>
      <c r="B64" s="31"/>
      <c r="C64" s="31"/>
      <c r="D64" s="32">
        <f>813001+273252+296397+280279+279489+276065+328208+328940</f>
        <v>2875631</v>
      </c>
      <c r="E64" s="32"/>
      <c r="F64" s="33"/>
      <c r="G64" s="34"/>
    </row>
    <row r="65" spans="1:7" x14ac:dyDescent="0.25">
      <c r="A65" s="14" t="s">
        <v>46</v>
      </c>
      <c r="B65" s="15" t="s">
        <v>13</v>
      </c>
      <c r="C65" s="22">
        <v>9</v>
      </c>
      <c r="D65" s="16">
        <v>348451</v>
      </c>
      <c r="E65" s="16"/>
      <c r="F65" s="17" t="s">
        <v>47</v>
      </c>
      <c r="G65" s="18"/>
    </row>
    <row r="66" spans="1:7" x14ac:dyDescent="0.25">
      <c r="A66" s="21"/>
      <c r="B66" s="22"/>
      <c r="C66" s="22">
        <v>15</v>
      </c>
      <c r="D66" s="16">
        <v>1263</v>
      </c>
      <c r="E66" s="16"/>
      <c r="F66" s="17" t="s">
        <v>47</v>
      </c>
      <c r="G66" s="18"/>
    </row>
    <row r="67" spans="1:7" x14ac:dyDescent="0.25">
      <c r="A67" s="36"/>
      <c r="B67" s="37"/>
      <c r="C67" s="37"/>
      <c r="D67" s="38"/>
      <c r="E67" s="39"/>
      <c r="F67" s="38"/>
      <c r="G67" s="40"/>
    </row>
    <row r="68" spans="1:7" ht="15.75" thickBot="1" x14ac:dyDescent="0.3">
      <c r="A68" s="25" t="s">
        <v>48</v>
      </c>
      <c r="B68" s="26"/>
      <c r="C68" s="26"/>
      <c r="D68" s="27">
        <f>D64+D65+D66</f>
        <v>3225345</v>
      </c>
      <c r="E68" s="27"/>
      <c r="F68" s="41"/>
      <c r="G68" s="42"/>
    </row>
    <row r="69" spans="1:7" x14ac:dyDescent="0.25">
      <c r="A69" s="30" t="s">
        <v>49</v>
      </c>
      <c r="B69" s="31"/>
      <c r="C69" s="31"/>
      <c r="D69" s="32">
        <f>25622+8650+9386+8867+8843+8711+10373+10396</f>
        <v>90848</v>
      </c>
      <c r="E69" s="32"/>
      <c r="F69" s="33"/>
      <c r="G69" s="34"/>
    </row>
    <row r="70" spans="1:7" x14ac:dyDescent="0.25">
      <c r="A70" s="14" t="s">
        <v>50</v>
      </c>
      <c r="B70" s="15" t="s">
        <v>13</v>
      </c>
      <c r="C70" s="22">
        <v>9</v>
      </c>
      <c r="D70" s="16">
        <v>11033</v>
      </c>
      <c r="E70" s="16"/>
      <c r="F70" s="17" t="s">
        <v>47</v>
      </c>
      <c r="G70" s="18"/>
    </row>
    <row r="71" spans="1:7" x14ac:dyDescent="0.25">
      <c r="A71" s="21"/>
      <c r="B71" s="22"/>
      <c r="C71" s="22">
        <v>15</v>
      </c>
      <c r="D71" s="35">
        <v>40</v>
      </c>
      <c r="E71" s="35"/>
      <c r="F71" s="17" t="s">
        <v>47</v>
      </c>
      <c r="G71" s="18"/>
    </row>
    <row r="72" spans="1:7" x14ac:dyDescent="0.25">
      <c r="A72" s="36"/>
      <c r="B72" s="37"/>
      <c r="C72" s="37"/>
      <c r="D72" s="38"/>
      <c r="E72" s="39"/>
      <c r="F72" s="38"/>
      <c r="G72" s="40"/>
    </row>
    <row r="73" spans="1:7" ht="15.75" thickBot="1" x14ac:dyDescent="0.3">
      <c r="A73" s="25" t="s">
        <v>51</v>
      </c>
      <c r="B73" s="26"/>
      <c r="C73" s="26"/>
      <c r="D73" s="27">
        <f>D69+D70+D71</f>
        <v>101921</v>
      </c>
      <c r="E73" s="27"/>
      <c r="F73" s="41"/>
      <c r="G73" s="42"/>
    </row>
    <row r="74" spans="1:7" x14ac:dyDescent="0.25">
      <c r="A74" s="30" t="s">
        <v>52</v>
      </c>
      <c r="B74" s="31"/>
      <c r="C74" s="31"/>
      <c r="D74" s="32">
        <f>266468+89961+97617+92221+91960+90590+107884+108118</f>
        <v>944819</v>
      </c>
      <c r="E74" s="32"/>
      <c r="F74" s="33"/>
      <c r="G74" s="34"/>
    </row>
    <row r="75" spans="1:7" x14ac:dyDescent="0.25">
      <c r="A75" s="14" t="s">
        <v>53</v>
      </c>
      <c r="B75" s="15" t="s">
        <v>13</v>
      </c>
      <c r="C75" s="22">
        <v>9</v>
      </c>
      <c r="D75" s="16">
        <v>114742</v>
      </c>
      <c r="E75" s="16"/>
      <c r="F75" s="17" t="s">
        <v>54</v>
      </c>
      <c r="G75" s="18"/>
    </row>
    <row r="76" spans="1:7" x14ac:dyDescent="0.25">
      <c r="A76" s="21"/>
      <c r="B76" s="22"/>
      <c r="C76" s="22">
        <v>15</v>
      </c>
      <c r="D76" s="35">
        <v>416</v>
      </c>
      <c r="E76" s="35"/>
      <c r="F76" s="17" t="s">
        <v>54</v>
      </c>
      <c r="G76" s="18"/>
    </row>
    <row r="77" spans="1:7" x14ac:dyDescent="0.25">
      <c r="A77" s="36"/>
      <c r="B77" s="37"/>
      <c r="C77" s="37"/>
      <c r="D77" s="38"/>
      <c r="E77" s="39"/>
      <c r="F77" s="38"/>
      <c r="G77" s="40"/>
    </row>
    <row r="78" spans="1:7" ht="15.75" thickBot="1" x14ac:dyDescent="0.3">
      <c r="A78" s="25" t="s">
        <v>55</v>
      </c>
      <c r="B78" s="26"/>
      <c r="C78" s="26"/>
      <c r="D78" s="27">
        <f>D74+D75+D76</f>
        <v>1059977</v>
      </c>
      <c r="E78" s="27"/>
      <c r="F78" s="41"/>
      <c r="G78" s="42"/>
    </row>
    <row r="79" spans="1:7" x14ac:dyDescent="0.25">
      <c r="A79" s="30" t="s">
        <v>56</v>
      </c>
      <c r="B79" s="31"/>
      <c r="C79" s="31"/>
      <c r="D79" s="32">
        <f>8193+2753+2985+2826+2820+2784+3309+3316</f>
        <v>28986</v>
      </c>
      <c r="E79" s="32"/>
      <c r="F79" s="33"/>
      <c r="G79" s="34"/>
    </row>
    <row r="80" spans="1:7" x14ac:dyDescent="0.25">
      <c r="A80" s="21" t="s">
        <v>57</v>
      </c>
      <c r="B80" s="15" t="s">
        <v>13</v>
      </c>
      <c r="C80" s="22">
        <v>9</v>
      </c>
      <c r="D80" s="16">
        <v>3514</v>
      </c>
      <c r="E80" s="16"/>
      <c r="F80" s="17" t="s">
        <v>54</v>
      </c>
      <c r="G80" s="18"/>
    </row>
    <row r="81" spans="1:7" x14ac:dyDescent="0.25">
      <c r="A81" s="21"/>
      <c r="B81" s="22"/>
      <c r="C81" s="22">
        <v>15</v>
      </c>
      <c r="D81" s="16">
        <v>13</v>
      </c>
      <c r="E81" s="16"/>
      <c r="F81" s="17" t="s">
        <v>54</v>
      </c>
      <c r="G81" s="18"/>
    </row>
    <row r="82" spans="1:7" x14ac:dyDescent="0.25">
      <c r="A82" s="36"/>
      <c r="B82" s="37"/>
      <c r="C82" s="37"/>
      <c r="D82" s="61"/>
      <c r="E82" s="62"/>
      <c r="F82" s="55"/>
      <c r="G82" s="56"/>
    </row>
    <row r="83" spans="1:7" ht="15.75" thickBot="1" x14ac:dyDescent="0.3">
      <c r="A83" s="63" t="s">
        <v>58</v>
      </c>
      <c r="B83" s="26"/>
      <c r="C83" s="26"/>
      <c r="D83" s="27">
        <f>D80+D79+D81</f>
        <v>32513</v>
      </c>
      <c r="E83" s="27"/>
      <c r="F83" s="41"/>
      <c r="G83" s="42"/>
    </row>
    <row r="84" spans="1:7" x14ac:dyDescent="0.25">
      <c r="A84" s="30" t="s">
        <v>59</v>
      </c>
      <c r="B84" s="31"/>
      <c r="C84" s="31"/>
      <c r="D84" s="32">
        <f>148829+46212+36387+30261+35197+38773+42347+36168</f>
        <v>414174</v>
      </c>
      <c r="E84" s="32"/>
      <c r="F84" s="33"/>
      <c r="G84" s="34"/>
    </row>
    <row r="85" spans="1:7" x14ac:dyDescent="0.25">
      <c r="A85" s="64">
        <v>38786</v>
      </c>
      <c r="B85" s="15" t="s">
        <v>13</v>
      </c>
      <c r="C85" s="22">
        <v>9</v>
      </c>
      <c r="D85" s="16">
        <v>43413</v>
      </c>
      <c r="E85" s="16"/>
      <c r="F85" s="17" t="s">
        <v>47</v>
      </c>
      <c r="G85" s="18"/>
    </row>
    <row r="86" spans="1:7" x14ac:dyDescent="0.25">
      <c r="A86" s="21"/>
      <c r="B86" s="22"/>
      <c r="C86" s="22"/>
      <c r="D86" s="43"/>
      <c r="E86" s="43"/>
      <c r="F86" s="17"/>
      <c r="G86" s="18"/>
    </row>
    <row r="87" spans="1:7" x14ac:dyDescent="0.25">
      <c r="A87" s="36"/>
      <c r="B87" s="37"/>
      <c r="C87" s="37"/>
      <c r="D87" s="38"/>
      <c r="E87" s="39"/>
      <c r="F87" s="38"/>
      <c r="G87" s="40"/>
    </row>
    <row r="88" spans="1:7" ht="15.75" thickBot="1" x14ac:dyDescent="0.3">
      <c r="A88" s="25" t="s">
        <v>60</v>
      </c>
      <c r="B88" s="26"/>
      <c r="C88" s="26"/>
      <c r="D88" s="27">
        <f>D84+D85</f>
        <v>457587</v>
      </c>
      <c r="E88" s="65"/>
      <c r="F88" s="41"/>
      <c r="G88" s="42"/>
    </row>
    <row r="89" spans="1:7" x14ac:dyDescent="0.25">
      <c r="A89" s="66"/>
      <c r="B89" s="45"/>
      <c r="C89" s="45"/>
      <c r="D89" s="67"/>
      <c r="E89" s="67"/>
      <c r="F89" s="67"/>
      <c r="G89" s="67"/>
    </row>
    <row r="90" spans="1:7" x14ac:dyDescent="0.25">
      <c r="A90" s="68" t="s">
        <v>61</v>
      </c>
      <c r="B90" s="22"/>
      <c r="C90" s="22"/>
      <c r="D90" s="16">
        <f>+D12+D13+D17+D18+D22+D23++D27+D28+D29+D30+D31+D32+D33+D34+D35+D36+D37+D38+D39+D40+D41+D45+D49+D50+D51+D52+D56+D57+D61+D65+D66+D70+D71+D75+D76+D80+D81+D85</f>
        <v>2766404.22</v>
      </c>
      <c r="E90" s="35"/>
      <c r="F90" s="17" t="s">
        <v>47</v>
      </c>
      <c r="G90" s="18"/>
    </row>
    <row r="91" spans="1:7" ht="38.25" customHeight="1" x14ac:dyDescent="0.25">
      <c r="A91" s="69" t="s">
        <v>62</v>
      </c>
      <c r="B91" s="22"/>
      <c r="C91" s="22"/>
      <c r="D91" s="60">
        <f>D15+D20+D25+D43+D47+D54+D59+D63+D68+D73+D78+D83+D88</f>
        <v>25464250.57</v>
      </c>
      <c r="E91" s="43"/>
      <c r="F91" s="43"/>
      <c r="G91" s="43"/>
    </row>
  </sheetData>
  <mergeCells count="165">
    <mergeCell ref="D91:E91"/>
    <mergeCell ref="F91:G91"/>
    <mergeCell ref="D88:E88"/>
    <mergeCell ref="F88:G88"/>
    <mergeCell ref="D89:E89"/>
    <mergeCell ref="F89:G89"/>
    <mergeCell ref="D90:E90"/>
    <mergeCell ref="F90:G90"/>
    <mergeCell ref="D85:E85"/>
    <mergeCell ref="F85:G85"/>
    <mergeCell ref="D86:E86"/>
    <mergeCell ref="F86:G86"/>
    <mergeCell ref="D87:E87"/>
    <mergeCell ref="F87:G87"/>
    <mergeCell ref="D82:E82"/>
    <mergeCell ref="F82:G82"/>
    <mergeCell ref="D83:E83"/>
    <mergeCell ref="F83:G83"/>
    <mergeCell ref="D84:E84"/>
    <mergeCell ref="F84:G84"/>
    <mergeCell ref="D79:E79"/>
    <mergeCell ref="F79:G79"/>
    <mergeCell ref="D80:E80"/>
    <mergeCell ref="F80:G80"/>
    <mergeCell ref="D81:E81"/>
    <mergeCell ref="F81:G81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H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7:F7"/>
    <mergeCell ref="D10:E10"/>
    <mergeCell ref="F10:G10"/>
    <mergeCell ref="D11:E11"/>
    <mergeCell ref="F11:G11"/>
    <mergeCell ref="D12:E12"/>
    <mergeCell ref="F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dcterms:created xsi:type="dcterms:W3CDTF">2016-12-06T08:44:02Z</dcterms:created>
  <dcterms:modified xsi:type="dcterms:W3CDTF">2016-12-06T08:44:42Z</dcterms:modified>
</cp:coreProperties>
</file>