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buga\Desktop\"/>
    </mc:Choice>
  </mc:AlternateContent>
  <bookViews>
    <workbookView xWindow="0" yWindow="0" windowWidth="15015" windowHeight="115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I76" i="1"/>
  <c r="D47" i="1"/>
  <c r="I47" i="1"/>
  <c r="D31" i="1"/>
  <c r="I31" i="1" s="1"/>
  <c r="D80" i="1" l="1"/>
  <c r="D75" i="1"/>
  <c r="D70" i="1"/>
  <c r="D65" i="1"/>
  <c r="D60" i="1"/>
  <c r="D55" i="1"/>
  <c r="D46" i="1"/>
  <c r="D42" i="1"/>
  <c r="D30" i="1"/>
  <c r="D26" i="1"/>
  <c r="D21" i="1"/>
  <c r="D16" i="1"/>
  <c r="D11" i="1"/>
  <c r="D38" i="1" l="1"/>
  <c r="D51" i="1" l="1"/>
  <c r="D85" i="1"/>
  <c r="D33" i="1"/>
  <c r="D29" i="1" l="1"/>
  <c r="D84" i="1" l="1"/>
  <c r="D79" i="1"/>
  <c r="D74" i="1"/>
  <c r="D69" i="1"/>
  <c r="D64" i="1"/>
  <c r="D59" i="1"/>
  <c r="D54" i="1"/>
  <c r="D50" i="1"/>
  <c r="D45" i="1"/>
  <c r="D41" i="1"/>
  <c r="D37" i="1"/>
  <c r="D25" i="1"/>
  <c r="D20" i="1"/>
  <c r="D15" i="1"/>
  <c r="D86" i="1" l="1"/>
</calcChain>
</file>

<file path=xl/sharedStrings.xml><?xml version="1.0" encoding="utf-8"?>
<sst xmlns="http://schemas.openxmlformats.org/spreadsheetml/2006/main" count="105" uniqueCount="79">
  <si>
    <t>DIRECTIA NATIONALA DE PROBATIUNE</t>
  </si>
  <si>
    <t xml:space="preserve">CAP 61.01 </t>
  </si>
  <si>
    <t>”ORDINE PUBLICA SI SIGURANTA NATIONALA”</t>
  </si>
  <si>
    <t xml:space="preserve">TITL.10 </t>
  </si>
  <si>
    <t>”CHELTUIELI DE PERSONAL”</t>
  </si>
  <si>
    <t>Clasificatie bugetara</t>
  </si>
  <si>
    <t>LUNA</t>
  </si>
  <si>
    <t>ZIUA</t>
  </si>
  <si>
    <t>SUMA</t>
  </si>
  <si>
    <t>EXPLICATII</t>
  </si>
  <si>
    <t>SUBTOTAL 10.01.01</t>
  </si>
  <si>
    <t>10.01.01</t>
  </si>
  <si>
    <t>alim card sal luna decembrie,pt impozit,contributii</t>
  </si>
  <si>
    <t>Total 10.01.01</t>
  </si>
  <si>
    <t>SUBTOTAL 10.01.05</t>
  </si>
  <si>
    <t>10.01.05</t>
  </si>
  <si>
    <t>Total 10.01.05</t>
  </si>
  <si>
    <t>SUBTOTAL 10.01.06</t>
  </si>
  <si>
    <t>10.01.06</t>
  </si>
  <si>
    <t>Total 10.01.06</t>
  </si>
  <si>
    <t>SUBTOTAL 10.01.13</t>
  </si>
  <si>
    <t>10.01.13</t>
  </si>
  <si>
    <t>decont diurna delegare interna</t>
  </si>
  <si>
    <t>Total 10.01.13</t>
  </si>
  <si>
    <t>SUBTOTAL 10.01.15</t>
  </si>
  <si>
    <t>10.01.15</t>
  </si>
  <si>
    <t xml:space="preserve">decont ch transport auto deplasare delegare </t>
  </si>
  <si>
    <t>Total 10.01.15</t>
  </si>
  <si>
    <t>SUBTOTAL 10.01.16</t>
  </si>
  <si>
    <t>10.01.16</t>
  </si>
  <si>
    <t>decontare chirie locuinta personal asimilat magistratilor conf OUG 27/2006</t>
  </si>
  <si>
    <t>Total 10.01.16</t>
  </si>
  <si>
    <t>SUBTOTAL 10.01.17</t>
  </si>
  <si>
    <t>10.01.17</t>
  </si>
  <si>
    <t>indemnizatia de hrana</t>
  </si>
  <si>
    <t>SUBTOTAL 10.01.30</t>
  </si>
  <si>
    <t>10.01.30</t>
  </si>
  <si>
    <t>Total 10.01.30</t>
  </si>
  <si>
    <t>10.02.06</t>
  </si>
  <si>
    <t>vouchere de vacanța</t>
  </si>
  <si>
    <t>SUBTOTAL 10.03.01</t>
  </si>
  <si>
    <t>10.03.01</t>
  </si>
  <si>
    <t>viramente la bug de stat si bug asig sociale si fond speciale</t>
  </si>
  <si>
    <t>Total 10.03.01</t>
  </si>
  <si>
    <t>SUBTOTAL 10.03.02</t>
  </si>
  <si>
    <t>10.03.02</t>
  </si>
  <si>
    <t>Total 10.03.02</t>
  </si>
  <si>
    <t>SUBTOTAL 10.03.03</t>
  </si>
  <si>
    <t>10.03.03</t>
  </si>
  <si>
    <t xml:space="preserve">viramente la bug de stat si bug asig sociale si fond speciale </t>
  </si>
  <si>
    <t>Total 10.03.03</t>
  </si>
  <si>
    <t>SUBTOTAL 10.03.04</t>
  </si>
  <si>
    <t>10.03.04</t>
  </si>
  <si>
    <t>Total 10.03.04</t>
  </si>
  <si>
    <t>SUBTOTAL 10.03.06</t>
  </si>
  <si>
    <t>Total 10.03.06</t>
  </si>
  <si>
    <t>10.03.07</t>
  </si>
  <si>
    <t>contributie asiguratorie pentru munca 2019</t>
  </si>
  <si>
    <t>Total 10.03.07</t>
  </si>
  <si>
    <t>TOTAL PLATII   TITLUL I 2019</t>
  </si>
  <si>
    <t>Avizat</t>
  </si>
  <si>
    <t>Liviu TOADER</t>
  </si>
  <si>
    <t>Director general</t>
  </si>
  <si>
    <t>Directir- Direcția economica</t>
  </si>
  <si>
    <t>Consilier</t>
  </si>
  <si>
    <t>alim card sal  ,pt impozit,contributii</t>
  </si>
  <si>
    <t>SUBTOTAL 10.01.11</t>
  </si>
  <si>
    <t>10.01.11</t>
  </si>
  <si>
    <t>Total 10.01.11</t>
  </si>
  <si>
    <t>Angela PRIOTEASA</t>
  </si>
  <si>
    <t>perioada 01.12.2019 - 31.12.2019</t>
  </si>
  <si>
    <t>TOTAL PLATII DECEMBRIE 2019</t>
  </si>
  <si>
    <t>decembrie</t>
  </si>
  <si>
    <t>Lavinia BUGA</t>
  </si>
  <si>
    <t>PERIOADA IANUARIE - DECEMBRIE 2019</t>
  </si>
  <si>
    <t>SUBTOTAL 10.02.06</t>
  </si>
  <si>
    <t>Total 10.02.06</t>
  </si>
  <si>
    <t>10.03.06</t>
  </si>
  <si>
    <t>09.01.2020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</si>
</sst>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9" xfId="0" applyFont="1" applyBorder="1" applyAlignment="1">
      <alignment horizontal="center"/>
    </xf>
    <xf numFmtId="0" fontId="0" fillId="0" borderId="10" xfId="0" applyFont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0" fontId="1" fillId="0" borderId="15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4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0" borderId="12" xfId="0" applyBorder="1" applyAlignment="1">
      <alignment horizontal="left" vertical="center" wrapText="1" readingOrder="1"/>
    </xf>
    <xf numFmtId="0" fontId="0" fillId="0" borderId="14" xfId="0" applyBorder="1" applyAlignment="1">
      <alignment horizontal="left" vertical="center" wrapText="1" readingOrder="1"/>
    </xf>
    <xf numFmtId="4" fontId="0" fillId="2" borderId="16" xfId="0" applyNumberForma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left" vertical="center" wrapText="1" readingOrder="1"/>
    </xf>
    <xf numFmtId="0" fontId="0" fillId="0" borderId="11" xfId="0" applyBorder="1" applyAlignment="1">
      <alignment horizontal="left" vertical="center" wrapText="1" readingOrder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10" xfId="0" applyFon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0" fontId="0" fillId="0" borderId="12" xfId="0" applyBorder="1" applyAlignment="1">
      <alignment horizontal="left" wrapText="1" readingOrder="1"/>
    </xf>
    <xf numFmtId="0" fontId="0" fillId="0" borderId="14" xfId="0" applyBorder="1" applyAlignment="1">
      <alignment horizontal="left" wrapText="1" readingOrder="1"/>
    </xf>
    <xf numFmtId="4" fontId="1" fillId="2" borderId="10" xfId="0" applyNumberFormat="1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1" fillId="2" borderId="13" xfId="0" applyNumberFormat="1" applyFon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1" fillId="2" borderId="17" xfId="0" applyNumberFormat="1" applyFont="1" applyFill="1" applyBorder="1" applyAlignment="1">
      <alignment horizontal="center"/>
    </xf>
    <xf numFmtId="4" fontId="1" fillId="2" borderId="28" xfId="0" applyNumberFormat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D67" workbookViewId="0">
      <selection sqref="A1:G93"/>
    </sheetView>
  </sheetViews>
  <sheetFormatPr defaultRowHeight="15" x14ac:dyDescent="0.25"/>
  <cols>
    <col min="1" max="1" width="26.85546875" customWidth="1"/>
    <col min="2" max="2" width="18.42578125" customWidth="1"/>
    <col min="3" max="3" width="8.85546875" customWidth="1"/>
    <col min="5" max="5" width="8.5703125" customWidth="1"/>
    <col min="6" max="6" width="32" customWidth="1"/>
    <col min="7" max="7" width="5.5703125" hidden="1" customWidth="1"/>
  </cols>
  <sheetData>
    <row r="1" spans="1:7" x14ac:dyDescent="0.25">
      <c r="A1" t="s">
        <v>0</v>
      </c>
    </row>
    <row r="3" spans="1:7" x14ac:dyDescent="0.25">
      <c r="A3" s="1" t="s">
        <v>1</v>
      </c>
      <c r="B3" t="s">
        <v>2</v>
      </c>
    </row>
    <row r="4" spans="1:7" x14ac:dyDescent="0.25">
      <c r="A4" s="1" t="s">
        <v>3</v>
      </c>
      <c r="B4" t="s">
        <v>4</v>
      </c>
    </row>
    <row r="7" spans="1:7" x14ac:dyDescent="0.25">
      <c r="C7" s="35" t="s">
        <v>70</v>
      </c>
      <c r="D7" s="35"/>
      <c r="E7" s="35"/>
      <c r="F7" s="35"/>
    </row>
    <row r="9" spans="1:7" ht="15.75" thickBot="1" x14ac:dyDescent="0.3"/>
    <row r="10" spans="1:7" ht="15.75" thickBot="1" x14ac:dyDescent="0.3">
      <c r="A10" s="2" t="s">
        <v>5</v>
      </c>
      <c r="B10" s="3" t="s">
        <v>6</v>
      </c>
      <c r="C10" s="4" t="s">
        <v>7</v>
      </c>
      <c r="D10" s="36" t="s">
        <v>8</v>
      </c>
      <c r="E10" s="37"/>
      <c r="F10" s="38" t="s">
        <v>9</v>
      </c>
      <c r="G10" s="37"/>
    </row>
    <row r="11" spans="1:7" x14ac:dyDescent="0.25">
      <c r="A11" s="5" t="s">
        <v>10</v>
      </c>
      <c r="B11" s="6"/>
      <c r="C11" s="6"/>
      <c r="D11" s="39">
        <f>3751830-90+3833295+3879067+3897386+3811016+3714147-145+3725368-145+3797301+4837675+3742695+3906272</f>
        <v>42895672</v>
      </c>
      <c r="E11" s="39"/>
      <c r="F11" s="40"/>
      <c r="G11" s="41"/>
    </row>
    <row r="12" spans="1:7" x14ac:dyDescent="0.25">
      <c r="A12" s="7" t="s">
        <v>11</v>
      </c>
      <c r="B12" s="8" t="s">
        <v>72</v>
      </c>
      <c r="C12" s="8">
        <v>9</v>
      </c>
      <c r="D12" s="42">
        <v>3611157</v>
      </c>
      <c r="E12" s="42"/>
      <c r="F12" s="43" t="s">
        <v>65</v>
      </c>
      <c r="G12" s="44"/>
    </row>
    <row r="13" spans="1:7" x14ac:dyDescent="0.25">
      <c r="A13" s="7"/>
      <c r="B13" s="8"/>
      <c r="C13" s="8"/>
      <c r="D13" s="28"/>
      <c r="E13" s="29"/>
      <c r="F13" s="30"/>
      <c r="G13" s="31"/>
    </row>
    <row r="14" spans="1:7" x14ac:dyDescent="0.25">
      <c r="A14" s="9"/>
      <c r="B14" s="10"/>
      <c r="C14" s="10"/>
      <c r="D14" s="28"/>
      <c r="E14" s="29"/>
      <c r="F14" s="30"/>
      <c r="G14" s="31"/>
    </row>
    <row r="15" spans="1:7" ht="15.75" thickBot="1" x14ac:dyDescent="0.3">
      <c r="A15" s="11" t="s">
        <v>13</v>
      </c>
      <c r="B15" s="12"/>
      <c r="C15" s="12"/>
      <c r="D15" s="32">
        <f>D12+D13+D11</f>
        <v>46506829</v>
      </c>
      <c r="E15" s="32"/>
      <c r="F15" s="33"/>
      <c r="G15" s="34"/>
    </row>
    <row r="16" spans="1:7" x14ac:dyDescent="0.25">
      <c r="A16" s="13" t="s">
        <v>14</v>
      </c>
      <c r="B16" s="14"/>
      <c r="C16" s="14"/>
      <c r="D16" s="25">
        <f>42853+35759+42616+44970+37378+34005+38246+37152+274607+38038+88717</f>
        <v>714341</v>
      </c>
      <c r="E16" s="25"/>
      <c r="F16" s="26"/>
      <c r="G16" s="27"/>
    </row>
    <row r="17" spans="1:9" ht="15" customHeight="1" x14ac:dyDescent="0.25">
      <c r="A17" s="7" t="s">
        <v>15</v>
      </c>
      <c r="B17" s="8" t="s">
        <v>72</v>
      </c>
      <c r="C17" s="8">
        <v>9</v>
      </c>
      <c r="D17" s="42">
        <v>37135</v>
      </c>
      <c r="E17" s="42"/>
      <c r="F17" s="43" t="s">
        <v>65</v>
      </c>
      <c r="G17" s="44"/>
    </row>
    <row r="18" spans="1:9" x14ac:dyDescent="0.25">
      <c r="A18" s="9"/>
      <c r="B18" s="10"/>
      <c r="C18" s="10"/>
      <c r="D18" s="52"/>
      <c r="E18" s="52"/>
      <c r="F18" s="30"/>
      <c r="G18" s="31"/>
    </row>
    <row r="19" spans="1:9" x14ac:dyDescent="0.25">
      <c r="A19" s="15"/>
      <c r="B19" s="16"/>
      <c r="C19" s="16"/>
      <c r="D19" s="47"/>
      <c r="E19" s="48"/>
      <c r="F19" s="47"/>
      <c r="G19" s="49"/>
    </row>
    <row r="20" spans="1:9" ht="15.75" thickBot="1" x14ac:dyDescent="0.3">
      <c r="A20" s="11" t="s">
        <v>16</v>
      </c>
      <c r="B20" s="12"/>
      <c r="C20" s="12"/>
      <c r="D20" s="32">
        <f>D17+D16</f>
        <v>751476</v>
      </c>
      <c r="E20" s="32"/>
      <c r="F20" s="50"/>
      <c r="G20" s="51"/>
    </row>
    <row r="21" spans="1:9" x14ac:dyDescent="0.25">
      <c r="A21" s="13" t="s">
        <v>17</v>
      </c>
      <c r="B21" s="14"/>
      <c r="C21" s="14"/>
      <c r="D21" s="25">
        <f>880872+881385+877475+853456+936775+929751+881974+810896+879505+884093+941797</f>
        <v>9757979</v>
      </c>
      <c r="E21" s="25"/>
      <c r="F21" s="26"/>
      <c r="G21" s="27"/>
    </row>
    <row r="22" spans="1:9" ht="15" customHeight="1" x14ac:dyDescent="0.25">
      <c r="A22" s="7" t="s">
        <v>18</v>
      </c>
      <c r="B22" s="8" t="s">
        <v>72</v>
      </c>
      <c r="C22" s="8">
        <v>9</v>
      </c>
      <c r="D22" s="42">
        <v>940145</v>
      </c>
      <c r="E22" s="42"/>
      <c r="F22" s="43" t="s">
        <v>65</v>
      </c>
      <c r="G22" s="44"/>
    </row>
    <row r="23" spans="1:9" x14ac:dyDescent="0.25">
      <c r="A23" s="7"/>
      <c r="B23" s="8"/>
      <c r="C23" s="10"/>
      <c r="D23" s="28"/>
      <c r="E23" s="29"/>
      <c r="F23" s="30"/>
      <c r="G23" s="31"/>
    </row>
    <row r="24" spans="1:9" x14ac:dyDescent="0.25">
      <c r="A24" s="9"/>
      <c r="B24" s="10"/>
      <c r="C24" s="10"/>
      <c r="D24" s="55"/>
      <c r="E24" s="55"/>
      <c r="F24" s="55"/>
      <c r="G24" s="56"/>
    </row>
    <row r="25" spans="1:9" ht="15.75" thickBot="1" x14ac:dyDescent="0.3">
      <c r="A25" s="11" t="s">
        <v>19</v>
      </c>
      <c r="B25" s="12"/>
      <c r="C25" s="12"/>
      <c r="D25" s="32">
        <f>D22+D21</f>
        <v>10698124</v>
      </c>
      <c r="E25" s="32"/>
      <c r="F25" s="50"/>
      <c r="G25" s="51"/>
    </row>
    <row r="26" spans="1:9" ht="15.75" thickBot="1" x14ac:dyDescent="0.3">
      <c r="A26" s="13" t="s">
        <v>66</v>
      </c>
      <c r="B26" s="14"/>
      <c r="C26" s="14"/>
      <c r="D26" s="57">
        <f>2264+10385+701+14904</f>
        <v>28254</v>
      </c>
      <c r="E26" s="57"/>
      <c r="F26" s="26"/>
      <c r="G26" s="27"/>
    </row>
    <row r="27" spans="1:9" ht="15.75" thickBot="1" x14ac:dyDescent="0.3">
      <c r="A27" s="7" t="s">
        <v>67</v>
      </c>
      <c r="B27" s="8" t="s">
        <v>72</v>
      </c>
      <c r="C27" s="8">
        <v>9</v>
      </c>
      <c r="D27" s="54">
        <v>19898</v>
      </c>
      <c r="E27" s="54"/>
      <c r="F27" s="45" t="s">
        <v>22</v>
      </c>
      <c r="G27" s="46"/>
    </row>
    <row r="28" spans="1:9" x14ac:dyDescent="0.25">
      <c r="A28" s="7"/>
      <c r="B28" s="8"/>
      <c r="C28" s="17"/>
      <c r="D28" s="54"/>
      <c r="E28" s="54"/>
      <c r="F28" s="45"/>
      <c r="G28" s="46"/>
    </row>
    <row r="29" spans="1:9" ht="15.75" thickBot="1" x14ac:dyDescent="0.3">
      <c r="A29" s="11" t="s">
        <v>68</v>
      </c>
      <c r="B29" s="12"/>
      <c r="C29" s="12"/>
      <c r="D29" s="32">
        <f>+D26+D27</f>
        <v>48152</v>
      </c>
      <c r="E29" s="32"/>
      <c r="F29" s="45"/>
      <c r="G29" s="46"/>
    </row>
    <row r="30" spans="1:9" ht="15.75" thickBot="1" x14ac:dyDescent="0.3">
      <c r="A30" s="13" t="s">
        <v>20</v>
      </c>
      <c r="B30" s="14"/>
      <c r="C30" s="14"/>
      <c r="D30" s="25">
        <f>40+159.88+22.56+40+0.06+690+655.52+560.9+641.04+456.6+290+4896.3+4483.56+12668.07+12033.93+0.75+23082.14-20.82+17317.76+134.32+1465.52+3800.76+30876.46+2912.04+1437.14+31012.81+55368.96</f>
        <v>205026.25999999998</v>
      </c>
      <c r="E30" s="25"/>
      <c r="F30" s="26"/>
      <c r="G30" s="27"/>
    </row>
    <row r="31" spans="1:9" ht="15.75" thickBot="1" x14ac:dyDescent="0.3">
      <c r="A31" s="7" t="s">
        <v>21</v>
      </c>
      <c r="B31" s="8" t="s">
        <v>72</v>
      </c>
      <c r="C31" s="8">
        <v>8</v>
      </c>
      <c r="D31" s="54">
        <f>9839.3+30.09</f>
        <v>9869.39</v>
      </c>
      <c r="E31" s="54"/>
      <c r="F31" s="45" t="s">
        <v>22</v>
      </c>
      <c r="G31" s="46"/>
      <c r="I31" s="69">
        <f>9869.39-D31</f>
        <v>0</v>
      </c>
    </row>
    <row r="32" spans="1:9" x14ac:dyDescent="0.25">
      <c r="A32" s="7"/>
      <c r="B32" s="8"/>
      <c r="C32" s="8"/>
      <c r="D32" s="54"/>
      <c r="E32" s="54"/>
      <c r="F32" s="45"/>
      <c r="G32" s="46"/>
    </row>
    <row r="33" spans="1:9" ht="15.75" thickBot="1" x14ac:dyDescent="0.3">
      <c r="A33" s="11" t="s">
        <v>23</v>
      </c>
      <c r="B33" s="12"/>
      <c r="C33" s="12"/>
      <c r="D33" s="53">
        <f>+D30+D31+D32</f>
        <v>214895.64999999997</v>
      </c>
      <c r="E33" s="53"/>
      <c r="F33" s="45"/>
      <c r="G33" s="46"/>
    </row>
    <row r="34" spans="1:9" ht="15.75" thickBot="1" x14ac:dyDescent="0.3">
      <c r="A34" s="13" t="s">
        <v>24</v>
      </c>
      <c r="B34" s="14"/>
      <c r="C34" s="14"/>
      <c r="D34" s="53"/>
      <c r="E34" s="53"/>
      <c r="F34" s="26"/>
      <c r="G34" s="27"/>
    </row>
    <row r="35" spans="1:9" x14ac:dyDescent="0.25">
      <c r="A35" s="7" t="s">
        <v>25</v>
      </c>
      <c r="B35" s="8" t="s">
        <v>72</v>
      </c>
      <c r="C35" s="8">
        <v>8</v>
      </c>
      <c r="D35" s="42">
        <v>0</v>
      </c>
      <c r="E35" s="42"/>
      <c r="F35" s="43" t="s">
        <v>26</v>
      </c>
      <c r="G35" s="44"/>
    </row>
    <row r="36" spans="1:9" x14ac:dyDescent="0.25">
      <c r="A36" s="9"/>
      <c r="B36" s="8"/>
      <c r="C36" s="10"/>
      <c r="D36" s="55"/>
      <c r="E36" s="55"/>
      <c r="F36" s="55"/>
      <c r="G36" s="56"/>
    </row>
    <row r="37" spans="1:9" ht="15.75" thickBot="1" x14ac:dyDescent="0.3">
      <c r="A37" s="11" t="s">
        <v>27</v>
      </c>
      <c r="B37" s="12"/>
      <c r="C37" s="12"/>
      <c r="D37" s="53">
        <f>+D34+D35</f>
        <v>0</v>
      </c>
      <c r="E37" s="53"/>
      <c r="F37" s="50"/>
      <c r="G37" s="51"/>
    </row>
    <row r="38" spans="1:9" x14ac:dyDescent="0.25">
      <c r="A38" s="13" t="s">
        <v>28</v>
      </c>
      <c r="B38" s="14"/>
      <c r="C38" s="14"/>
      <c r="D38" s="25">
        <f>5295.66+5305.3+10712.32+8118.53+5420.18+2696.93+5401.76+2684.97+8074.79</f>
        <v>53710.44</v>
      </c>
      <c r="E38" s="25"/>
      <c r="F38" s="26"/>
      <c r="G38" s="27"/>
    </row>
    <row r="39" spans="1:9" ht="46.5" customHeight="1" x14ac:dyDescent="0.25">
      <c r="A39" s="7" t="s">
        <v>29</v>
      </c>
      <c r="B39" s="8" t="s">
        <v>72</v>
      </c>
      <c r="C39" s="8"/>
      <c r="D39" s="42">
        <v>13591.74</v>
      </c>
      <c r="E39" s="42"/>
      <c r="F39" s="58" t="s">
        <v>30</v>
      </c>
      <c r="G39" s="59"/>
    </row>
    <row r="40" spans="1:9" x14ac:dyDescent="0.25">
      <c r="A40" s="7"/>
      <c r="B40" s="8"/>
      <c r="C40" s="10"/>
      <c r="D40" s="28"/>
      <c r="E40" s="29"/>
      <c r="F40" s="43"/>
      <c r="G40" s="44"/>
    </row>
    <row r="41" spans="1:9" ht="15.75" thickBot="1" x14ac:dyDescent="0.3">
      <c r="A41" s="11" t="s">
        <v>31</v>
      </c>
      <c r="B41" s="12"/>
      <c r="C41" s="12"/>
      <c r="D41" s="32">
        <f>+D38+D39+D40</f>
        <v>67302.180000000008</v>
      </c>
      <c r="E41" s="32"/>
      <c r="F41" s="50"/>
      <c r="G41" s="51"/>
    </row>
    <row r="42" spans="1:9" x14ac:dyDescent="0.25">
      <c r="A42" s="13" t="s">
        <v>32</v>
      </c>
      <c r="B42" s="14"/>
      <c r="C42" s="14"/>
      <c r="D42" s="25">
        <f>7796+22976+816286+165637+151440+138295+164332+171955</f>
        <v>1638717</v>
      </c>
      <c r="E42" s="25"/>
      <c r="F42" s="26"/>
      <c r="G42" s="27"/>
    </row>
    <row r="43" spans="1:9" x14ac:dyDescent="0.25">
      <c r="A43" s="7" t="s">
        <v>33</v>
      </c>
      <c r="B43" s="8" t="s">
        <v>72</v>
      </c>
      <c r="C43" s="8">
        <v>9</v>
      </c>
      <c r="D43" s="42">
        <v>174307</v>
      </c>
      <c r="E43" s="42"/>
      <c r="F43" s="43" t="s">
        <v>34</v>
      </c>
      <c r="G43" s="44"/>
    </row>
    <row r="44" spans="1:9" x14ac:dyDescent="0.25">
      <c r="A44" s="7"/>
      <c r="B44" s="8"/>
      <c r="C44" s="10"/>
      <c r="D44" s="28"/>
      <c r="E44" s="29"/>
      <c r="F44" s="43"/>
      <c r="G44" s="44"/>
    </row>
    <row r="45" spans="1:9" ht="15.75" thickBot="1" x14ac:dyDescent="0.3">
      <c r="A45" s="18"/>
      <c r="B45" s="19"/>
      <c r="C45" s="19"/>
      <c r="D45" s="28">
        <f>D43+D42</f>
        <v>1813024</v>
      </c>
      <c r="E45" s="29"/>
      <c r="F45" s="50"/>
      <c r="G45" s="51"/>
    </row>
    <row r="46" spans="1:9" ht="15" customHeight="1" x14ac:dyDescent="0.25">
      <c r="A46" s="13" t="s">
        <v>35</v>
      </c>
      <c r="B46" s="14"/>
      <c r="C46" s="14"/>
      <c r="D46" s="25">
        <f>17347-14966.25+126629.67+124396.29+486768+143373+210451+192299.98</f>
        <v>1286298.69</v>
      </c>
      <c r="E46" s="25"/>
      <c r="F46" s="58"/>
      <c r="G46" s="59"/>
    </row>
    <row r="47" spans="1:9" ht="25.5" customHeight="1" x14ac:dyDescent="0.25">
      <c r="A47" s="7" t="s">
        <v>36</v>
      </c>
      <c r="B47" s="8" t="s">
        <v>72</v>
      </c>
      <c r="C47" s="8">
        <v>9</v>
      </c>
      <c r="D47" s="42">
        <f>158789.03+2827.58</f>
        <v>161616.60999999999</v>
      </c>
      <c r="E47" s="42"/>
      <c r="F47" s="58" t="s">
        <v>12</v>
      </c>
      <c r="G47" s="59"/>
      <c r="I47" s="69">
        <f>161616.61-D47</f>
        <v>0</v>
      </c>
    </row>
    <row r="48" spans="1:9" ht="15" customHeight="1" x14ac:dyDescent="0.25">
      <c r="A48" s="9"/>
      <c r="B48" s="10"/>
      <c r="C48" s="10"/>
      <c r="D48" s="60"/>
      <c r="E48" s="60"/>
      <c r="F48" s="58"/>
      <c r="G48" s="59"/>
    </row>
    <row r="49" spans="1:7" ht="15" customHeight="1" x14ac:dyDescent="0.25">
      <c r="A49" s="15"/>
      <c r="B49" s="16"/>
      <c r="C49" s="16"/>
      <c r="D49" s="61"/>
      <c r="E49" s="62"/>
      <c r="F49" s="58"/>
      <c r="G49" s="59"/>
    </row>
    <row r="50" spans="1:7" ht="15.75" customHeight="1" thickBot="1" x14ac:dyDescent="0.3">
      <c r="A50" s="11" t="s">
        <v>37</v>
      </c>
      <c r="B50" s="12"/>
      <c r="C50" s="12"/>
      <c r="D50" s="32">
        <f>+D47+D46</f>
        <v>1447915.2999999998</v>
      </c>
      <c r="E50" s="32"/>
      <c r="F50" s="58"/>
      <c r="G50" s="59"/>
    </row>
    <row r="51" spans="1:7" ht="15" customHeight="1" x14ac:dyDescent="0.25">
      <c r="A51" s="13" t="s">
        <v>75</v>
      </c>
      <c r="B51" s="14"/>
      <c r="C51" s="14"/>
      <c r="D51" s="25">
        <f>830850+5800</f>
        <v>836650</v>
      </c>
      <c r="E51" s="25"/>
      <c r="F51" s="58"/>
      <c r="G51" s="59"/>
    </row>
    <row r="52" spans="1:7" ht="15" customHeight="1" x14ac:dyDescent="0.25">
      <c r="A52" s="7" t="s">
        <v>38</v>
      </c>
      <c r="B52" s="8" t="s">
        <v>72</v>
      </c>
      <c r="C52" s="8"/>
      <c r="D52" s="42">
        <v>2900</v>
      </c>
      <c r="E52" s="42"/>
      <c r="F52" s="58" t="s">
        <v>39</v>
      </c>
      <c r="G52" s="59"/>
    </row>
    <row r="53" spans="1:7" ht="15" customHeight="1" x14ac:dyDescent="0.25">
      <c r="A53" s="9"/>
      <c r="B53" s="10"/>
      <c r="C53" s="10"/>
      <c r="D53" s="63"/>
      <c r="E53" s="63"/>
      <c r="F53" s="58"/>
      <c r="G53" s="59"/>
    </row>
    <row r="54" spans="1:7" ht="15.75" customHeight="1" thickBot="1" x14ac:dyDescent="0.3">
      <c r="A54" s="11" t="s">
        <v>76</v>
      </c>
      <c r="B54" s="12"/>
      <c r="C54" s="12"/>
      <c r="D54" s="32">
        <f>+D52+D51</f>
        <v>839550</v>
      </c>
      <c r="E54" s="32"/>
      <c r="F54" s="58"/>
      <c r="G54" s="59"/>
    </row>
    <row r="55" spans="1:7" ht="15" customHeight="1" x14ac:dyDescent="0.25">
      <c r="A55" s="13" t="s">
        <v>40</v>
      </c>
      <c r="B55" s="14"/>
      <c r="C55" s="14"/>
      <c r="D55" s="25">
        <f>45404+214349+28139</f>
        <v>287892</v>
      </c>
      <c r="E55" s="25"/>
      <c r="F55" s="58"/>
      <c r="G55" s="59"/>
    </row>
    <row r="56" spans="1:7" ht="30" customHeight="1" x14ac:dyDescent="0.25">
      <c r="A56" s="7" t="s">
        <v>41</v>
      </c>
      <c r="B56" s="8" t="s">
        <v>72</v>
      </c>
      <c r="C56" s="8">
        <v>9</v>
      </c>
      <c r="D56" s="42">
        <v>1706</v>
      </c>
      <c r="E56" s="42"/>
      <c r="F56" s="58" t="s">
        <v>42</v>
      </c>
      <c r="G56" s="59"/>
    </row>
    <row r="57" spans="1:7" ht="15" customHeight="1" x14ac:dyDescent="0.25">
      <c r="A57" s="9"/>
      <c r="B57" s="10"/>
      <c r="C57" s="10"/>
      <c r="D57" s="42"/>
      <c r="E57" s="42"/>
      <c r="F57" s="58"/>
      <c r="G57" s="59"/>
    </row>
    <row r="58" spans="1:7" ht="15" customHeight="1" x14ac:dyDescent="0.25">
      <c r="A58" s="15"/>
      <c r="B58" s="16"/>
      <c r="C58" s="16"/>
      <c r="D58" s="47"/>
      <c r="E58" s="48"/>
      <c r="F58" s="58"/>
      <c r="G58" s="59"/>
    </row>
    <row r="59" spans="1:7" ht="15.75" customHeight="1" thickBot="1" x14ac:dyDescent="0.3">
      <c r="A59" s="11" t="s">
        <v>43</v>
      </c>
      <c r="B59" s="12"/>
      <c r="C59" s="12"/>
      <c r="D59" s="32">
        <f>+D56+D55</f>
        <v>289598</v>
      </c>
      <c r="E59" s="32"/>
      <c r="F59" s="58"/>
      <c r="G59" s="59"/>
    </row>
    <row r="60" spans="1:7" ht="15" customHeight="1" x14ac:dyDescent="0.25">
      <c r="A60" s="13" t="s">
        <v>44</v>
      </c>
      <c r="B60" s="14"/>
      <c r="C60" s="14"/>
      <c r="D60" s="25">
        <f>1442+6625+900</f>
        <v>8967</v>
      </c>
      <c r="E60" s="25"/>
      <c r="F60" s="58"/>
      <c r="G60" s="59"/>
    </row>
    <row r="61" spans="1:7" ht="32.25" customHeight="1" x14ac:dyDescent="0.25">
      <c r="A61" s="7" t="s">
        <v>45</v>
      </c>
      <c r="B61" s="8" t="s">
        <v>72</v>
      </c>
      <c r="C61" s="8">
        <v>9</v>
      </c>
      <c r="D61" s="42">
        <v>46</v>
      </c>
      <c r="E61" s="42"/>
      <c r="F61" s="58" t="s">
        <v>42</v>
      </c>
      <c r="G61" s="59"/>
    </row>
    <row r="62" spans="1:7" ht="15" customHeight="1" x14ac:dyDescent="0.25">
      <c r="A62" s="9"/>
      <c r="B62" s="10"/>
      <c r="C62" s="10"/>
      <c r="D62" s="52"/>
      <c r="E62" s="52"/>
      <c r="F62" s="58"/>
      <c r="G62" s="59"/>
    </row>
    <row r="63" spans="1:7" ht="15" customHeight="1" x14ac:dyDescent="0.25">
      <c r="A63" s="15"/>
      <c r="B63" s="16"/>
      <c r="C63" s="16"/>
      <c r="D63" s="47"/>
      <c r="E63" s="48"/>
      <c r="F63" s="58"/>
      <c r="G63" s="59"/>
    </row>
    <row r="64" spans="1:7" ht="15.75" customHeight="1" thickBot="1" x14ac:dyDescent="0.3">
      <c r="A64" s="11" t="s">
        <v>46</v>
      </c>
      <c r="B64" s="12"/>
      <c r="C64" s="12"/>
      <c r="D64" s="32">
        <f>+D61+D60</f>
        <v>9013</v>
      </c>
      <c r="E64" s="32"/>
      <c r="F64" s="58"/>
      <c r="G64" s="59"/>
    </row>
    <row r="65" spans="1:9" ht="15" customHeight="1" x14ac:dyDescent="0.25">
      <c r="A65" s="13" t="s">
        <v>47</v>
      </c>
      <c r="B65" s="14"/>
      <c r="C65" s="14"/>
      <c r="D65" s="25">
        <f>15273+70645+9418</f>
        <v>95336</v>
      </c>
      <c r="E65" s="25"/>
      <c r="F65" s="58"/>
      <c r="G65" s="59"/>
    </row>
    <row r="66" spans="1:9" ht="27.75" customHeight="1" x14ac:dyDescent="0.25">
      <c r="A66" s="7" t="s">
        <v>48</v>
      </c>
      <c r="B66" s="8" t="s">
        <v>72</v>
      </c>
      <c r="C66" s="8">
        <v>9</v>
      </c>
      <c r="D66" s="42">
        <v>482</v>
      </c>
      <c r="E66" s="42"/>
      <c r="F66" s="58" t="s">
        <v>49</v>
      </c>
      <c r="G66" s="59"/>
    </row>
    <row r="67" spans="1:9" ht="15" customHeight="1" x14ac:dyDescent="0.25">
      <c r="A67" s="9"/>
      <c r="B67" s="10"/>
      <c r="C67" s="10"/>
      <c r="D67" s="52"/>
      <c r="E67" s="52"/>
      <c r="F67" s="58"/>
      <c r="G67" s="59"/>
    </row>
    <row r="68" spans="1:9" ht="15" customHeight="1" x14ac:dyDescent="0.25">
      <c r="A68" s="15"/>
      <c r="B68" s="16"/>
      <c r="C68" s="16"/>
      <c r="D68" s="47"/>
      <c r="E68" s="48"/>
      <c r="F68" s="58"/>
      <c r="G68" s="59"/>
    </row>
    <row r="69" spans="1:9" ht="15.75" customHeight="1" thickBot="1" x14ac:dyDescent="0.3">
      <c r="A69" s="11" t="s">
        <v>50</v>
      </c>
      <c r="B69" s="12"/>
      <c r="C69" s="12"/>
      <c r="D69" s="32">
        <f>+D66+D65</f>
        <v>95818</v>
      </c>
      <c r="E69" s="32"/>
      <c r="F69" s="58"/>
      <c r="G69" s="59"/>
    </row>
    <row r="70" spans="1:9" ht="15" customHeight="1" x14ac:dyDescent="0.25">
      <c r="A70" s="13" t="s">
        <v>51</v>
      </c>
      <c r="B70" s="8"/>
      <c r="C70" s="14"/>
      <c r="D70" s="25">
        <f>480+2219+319</f>
        <v>3018</v>
      </c>
      <c r="E70" s="25"/>
      <c r="F70" s="58"/>
      <c r="G70" s="59"/>
    </row>
    <row r="71" spans="1:9" ht="33" customHeight="1" x14ac:dyDescent="0.25">
      <c r="A71" s="9" t="s">
        <v>52</v>
      </c>
      <c r="B71" s="8" t="s">
        <v>72</v>
      </c>
      <c r="C71" s="8">
        <v>9</v>
      </c>
      <c r="D71" s="42">
        <v>14</v>
      </c>
      <c r="E71" s="42"/>
      <c r="F71" s="58" t="s">
        <v>49</v>
      </c>
      <c r="G71" s="59"/>
    </row>
    <row r="72" spans="1:9" ht="15" customHeight="1" x14ac:dyDescent="0.25">
      <c r="A72" s="9"/>
      <c r="B72" s="10"/>
      <c r="C72" s="10"/>
      <c r="D72" s="42"/>
      <c r="E72" s="42"/>
      <c r="F72" s="58"/>
      <c r="G72" s="59"/>
    </row>
    <row r="73" spans="1:9" ht="15" customHeight="1" x14ac:dyDescent="0.25">
      <c r="A73" s="15"/>
      <c r="B73" s="16"/>
      <c r="C73" s="16"/>
      <c r="D73" s="64"/>
      <c r="E73" s="65"/>
      <c r="F73" s="58"/>
      <c r="G73" s="59"/>
    </row>
    <row r="74" spans="1:9" ht="15.75" customHeight="1" thickBot="1" x14ac:dyDescent="0.3">
      <c r="A74" s="20" t="s">
        <v>53</v>
      </c>
      <c r="B74" s="12"/>
      <c r="C74" s="12"/>
      <c r="D74" s="32">
        <f>+D71+D70</f>
        <v>3032</v>
      </c>
      <c r="E74" s="32"/>
      <c r="F74" s="58"/>
      <c r="G74" s="59"/>
    </row>
    <row r="75" spans="1:9" ht="15" customHeight="1" x14ac:dyDescent="0.25">
      <c r="A75" s="13" t="s">
        <v>54</v>
      </c>
      <c r="B75" s="14"/>
      <c r="C75" s="14"/>
      <c r="D75" s="25">
        <f>4440+18</f>
        <v>4458</v>
      </c>
      <c r="E75" s="25"/>
      <c r="F75" s="58"/>
      <c r="G75" s="59"/>
    </row>
    <row r="76" spans="1:9" ht="31.5" customHeight="1" x14ac:dyDescent="0.25">
      <c r="A76" s="21" t="s">
        <v>77</v>
      </c>
      <c r="B76" s="8" t="s">
        <v>72</v>
      </c>
      <c r="C76" s="8">
        <v>9</v>
      </c>
      <c r="D76" s="42">
        <f>4690+79</f>
        <v>4769</v>
      </c>
      <c r="E76" s="42"/>
      <c r="F76" s="58" t="s">
        <v>49</v>
      </c>
      <c r="G76" s="59"/>
      <c r="I76" s="69">
        <f>4769-D76</f>
        <v>0</v>
      </c>
    </row>
    <row r="77" spans="1:9" ht="15" customHeight="1" x14ac:dyDescent="0.25">
      <c r="A77" s="9"/>
      <c r="B77" s="10"/>
      <c r="C77" s="10"/>
      <c r="D77" s="55"/>
      <c r="E77" s="55"/>
      <c r="F77" s="58"/>
      <c r="G77" s="59"/>
    </row>
    <row r="78" spans="1:9" ht="15" customHeight="1" x14ac:dyDescent="0.25">
      <c r="A78" s="15"/>
      <c r="B78" s="16"/>
      <c r="C78" s="16"/>
      <c r="D78" s="47"/>
      <c r="E78" s="48"/>
      <c r="F78" s="58"/>
      <c r="G78" s="59"/>
    </row>
    <row r="79" spans="1:9" ht="15.75" customHeight="1" thickBot="1" x14ac:dyDescent="0.3">
      <c r="A79" s="11" t="s">
        <v>55</v>
      </c>
      <c r="B79" s="12"/>
      <c r="C79" s="12"/>
      <c r="D79" s="32">
        <f>+D76+D75</f>
        <v>9227</v>
      </c>
      <c r="E79" s="68"/>
      <c r="F79" s="58"/>
      <c r="G79" s="59"/>
    </row>
    <row r="80" spans="1:9" ht="15" customHeight="1" x14ac:dyDescent="0.25">
      <c r="A80" s="13" t="s">
        <v>54</v>
      </c>
      <c r="B80" s="19"/>
      <c r="C80" s="19"/>
      <c r="D80" s="47">
        <f>867324+108653+109354+112362</f>
        <v>1197693</v>
      </c>
      <c r="E80" s="48"/>
      <c r="F80" s="58"/>
      <c r="G80" s="59"/>
    </row>
    <row r="81" spans="1:7" ht="31.5" customHeight="1" x14ac:dyDescent="0.25">
      <c r="A81" s="21" t="s">
        <v>56</v>
      </c>
      <c r="B81" s="8" t="s">
        <v>72</v>
      </c>
      <c r="C81" s="8">
        <v>9</v>
      </c>
      <c r="D81" s="42">
        <v>108746</v>
      </c>
      <c r="E81" s="42"/>
      <c r="F81" s="58" t="s">
        <v>57</v>
      </c>
      <c r="G81" s="59"/>
    </row>
    <row r="82" spans="1:7" ht="15" customHeight="1" x14ac:dyDescent="0.25">
      <c r="A82" s="9"/>
      <c r="B82" s="8"/>
      <c r="C82" s="16"/>
      <c r="D82" s="47"/>
      <c r="E82" s="48"/>
      <c r="F82" s="58"/>
      <c r="G82" s="59"/>
    </row>
    <row r="83" spans="1:7" ht="15" customHeight="1" x14ac:dyDescent="0.25">
      <c r="A83" s="15"/>
      <c r="B83" s="16"/>
      <c r="C83" s="16"/>
      <c r="D83" s="47"/>
      <c r="E83" s="48"/>
      <c r="F83" s="58"/>
      <c r="G83" s="59"/>
    </row>
    <row r="84" spans="1:7" ht="15.75" customHeight="1" thickBot="1" x14ac:dyDescent="0.3">
      <c r="A84" s="11" t="s">
        <v>58</v>
      </c>
      <c r="B84" s="16"/>
      <c r="C84" s="16"/>
      <c r="D84" s="64">
        <f>+D81+D80</f>
        <v>1306439</v>
      </c>
      <c r="E84" s="48"/>
      <c r="F84" s="58"/>
      <c r="G84" s="59"/>
    </row>
    <row r="85" spans="1:7" ht="15" customHeight="1" x14ac:dyDescent="0.25">
      <c r="A85" s="22" t="s">
        <v>71</v>
      </c>
      <c r="B85" s="10"/>
      <c r="C85" s="10"/>
      <c r="D85" s="64">
        <f>D12+D17+D22+D31+D35+D39+D43+D47+D81+D52+D56+D61+D66+D71+D76+D27+D32</f>
        <v>5086382.74</v>
      </c>
      <c r="E85" s="48"/>
      <c r="F85" s="58"/>
      <c r="G85" s="59"/>
    </row>
    <row r="86" spans="1:7" ht="43.5" customHeight="1" x14ac:dyDescent="0.25">
      <c r="A86" s="22" t="s">
        <v>59</v>
      </c>
      <c r="B86" s="10"/>
      <c r="C86" s="10"/>
      <c r="D86" s="64">
        <f>+D15+D20+D25+D33+D37+D41+D50++D54+D59+D64+D69+D74+D79+D84+D45+D29</f>
        <v>64100395.129999995</v>
      </c>
      <c r="E86" s="48"/>
      <c r="F86" s="58" t="s">
        <v>74</v>
      </c>
      <c r="G86" s="59"/>
    </row>
    <row r="87" spans="1:7" ht="15.75" thickBot="1" x14ac:dyDescent="0.3">
      <c r="A87" s="11"/>
      <c r="B87" s="12"/>
      <c r="C87" s="12"/>
      <c r="D87" s="66"/>
      <c r="E87" s="67"/>
      <c r="F87" s="58"/>
      <c r="G87" s="59"/>
    </row>
    <row r="89" spans="1:7" x14ac:dyDescent="0.25">
      <c r="A89" t="s">
        <v>60</v>
      </c>
      <c r="B89" t="s">
        <v>61</v>
      </c>
      <c r="C89" s="24" t="s">
        <v>62</v>
      </c>
      <c r="D89" s="24"/>
      <c r="F89" t="s">
        <v>78</v>
      </c>
    </row>
    <row r="91" spans="1:7" x14ac:dyDescent="0.25">
      <c r="A91" t="s">
        <v>60</v>
      </c>
      <c r="B91" t="s">
        <v>69</v>
      </c>
      <c r="C91" s="23" t="s">
        <v>63</v>
      </c>
      <c r="D91" s="23"/>
      <c r="F91" t="s">
        <v>78</v>
      </c>
    </row>
    <row r="93" spans="1:7" x14ac:dyDescent="0.25">
      <c r="A93" t="s">
        <v>64</v>
      </c>
      <c r="B93" t="s">
        <v>73</v>
      </c>
      <c r="C93" s="24" t="s">
        <v>64</v>
      </c>
      <c r="D93" s="24"/>
      <c r="F93" t="s">
        <v>78</v>
      </c>
    </row>
    <row r="94" spans="1:7" x14ac:dyDescent="0.25">
      <c r="C94" s="24"/>
      <c r="D94" s="24"/>
    </row>
  </sheetData>
  <mergeCells count="160">
    <mergeCell ref="D80:E80"/>
    <mergeCell ref="F80:G80"/>
    <mergeCell ref="D81:E81"/>
    <mergeCell ref="F81:G81"/>
    <mergeCell ref="D82:E82"/>
    <mergeCell ref="F82:G82"/>
    <mergeCell ref="D77:E77"/>
    <mergeCell ref="F77:G77"/>
    <mergeCell ref="C89:D89"/>
    <mergeCell ref="D78:E78"/>
    <mergeCell ref="F78:G78"/>
    <mergeCell ref="D79:E79"/>
    <mergeCell ref="F79:G79"/>
    <mergeCell ref="C93:D93"/>
    <mergeCell ref="D86:E86"/>
    <mergeCell ref="F86:G86"/>
    <mergeCell ref="D87:E87"/>
    <mergeCell ref="F87:G87"/>
    <mergeCell ref="D83:E83"/>
    <mergeCell ref="F83:G83"/>
    <mergeCell ref="D84:E84"/>
    <mergeCell ref="F84:G84"/>
    <mergeCell ref="D85:E85"/>
    <mergeCell ref="F85:G85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D53:E53"/>
    <mergeCell ref="F53:G53"/>
    <mergeCell ref="D54:E54"/>
    <mergeCell ref="F54:G54"/>
    <mergeCell ref="D55:E55"/>
    <mergeCell ref="F55:G55"/>
    <mergeCell ref="D50:E50"/>
    <mergeCell ref="F50:G50"/>
    <mergeCell ref="D51:E51"/>
    <mergeCell ref="F51:G51"/>
    <mergeCell ref="D52:E52"/>
    <mergeCell ref="F52:G52"/>
    <mergeCell ref="D47:E47"/>
    <mergeCell ref="F47:G47"/>
    <mergeCell ref="D48:E48"/>
    <mergeCell ref="F48:G48"/>
    <mergeCell ref="D49:E49"/>
    <mergeCell ref="F49:G49"/>
    <mergeCell ref="D44:E44"/>
    <mergeCell ref="F44:G44"/>
    <mergeCell ref="D45:E45"/>
    <mergeCell ref="F45:G45"/>
    <mergeCell ref="D46:E46"/>
    <mergeCell ref="F46:G46"/>
    <mergeCell ref="D41:E41"/>
    <mergeCell ref="F41:G41"/>
    <mergeCell ref="D42:E42"/>
    <mergeCell ref="F42:G42"/>
    <mergeCell ref="D43:E43"/>
    <mergeCell ref="F43:G43"/>
    <mergeCell ref="F27:G27"/>
    <mergeCell ref="D28:E28"/>
    <mergeCell ref="F28:G28"/>
    <mergeCell ref="D29:E29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C7:F7"/>
    <mergeCell ref="D10:E10"/>
    <mergeCell ref="F10:G10"/>
    <mergeCell ref="D11:E11"/>
    <mergeCell ref="F11:G11"/>
    <mergeCell ref="D12:E12"/>
    <mergeCell ref="F12:G12"/>
    <mergeCell ref="F29:G29"/>
    <mergeCell ref="F32:G32"/>
    <mergeCell ref="D19:E19"/>
    <mergeCell ref="F19:G19"/>
    <mergeCell ref="D20:E20"/>
    <mergeCell ref="F20:G20"/>
    <mergeCell ref="D21:E21"/>
    <mergeCell ref="F21:G21"/>
    <mergeCell ref="D17:E17"/>
    <mergeCell ref="F17:G17"/>
    <mergeCell ref="D18:E18"/>
    <mergeCell ref="F18:G18"/>
    <mergeCell ref="D32:E32"/>
    <mergeCell ref="D22:E22"/>
    <mergeCell ref="F22:G22"/>
    <mergeCell ref="D23:E23"/>
    <mergeCell ref="F23:G23"/>
    <mergeCell ref="C94:D94"/>
    <mergeCell ref="D16:E16"/>
    <mergeCell ref="F16:G16"/>
    <mergeCell ref="D13:E13"/>
    <mergeCell ref="F13:G13"/>
    <mergeCell ref="D14:E14"/>
    <mergeCell ref="F14:G14"/>
    <mergeCell ref="D15:E15"/>
    <mergeCell ref="F15:G15"/>
    <mergeCell ref="D33:E33"/>
    <mergeCell ref="F33:G33"/>
    <mergeCell ref="D34:E34"/>
    <mergeCell ref="F34:G34"/>
    <mergeCell ref="D24:E24"/>
    <mergeCell ref="F24:G24"/>
    <mergeCell ref="D25:E25"/>
    <mergeCell ref="F25:G25"/>
    <mergeCell ref="D30:E30"/>
    <mergeCell ref="F30:G30"/>
    <mergeCell ref="D31:E31"/>
    <mergeCell ref="F31:G31"/>
    <mergeCell ref="D26:E26"/>
    <mergeCell ref="F26:G26"/>
    <mergeCell ref="D27:E27"/>
  </mergeCells>
  <pageMargins left="0.23622047244094491" right="0.23622047244094491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Lavinia Buga</cp:lastModifiedBy>
  <cp:lastPrinted>2020-01-09T10:36:38Z</cp:lastPrinted>
  <dcterms:created xsi:type="dcterms:W3CDTF">2019-07-31T12:30:04Z</dcterms:created>
  <dcterms:modified xsi:type="dcterms:W3CDTF">2020-01-09T10:36:41Z</dcterms:modified>
</cp:coreProperties>
</file>