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defaultThemeVersion="124226"/>
  <xr:revisionPtr revIDLastSave="0" documentId="13_ncr:1_{16DA9B92-F1B5-4F0D-94D1-FB313AD6EAD0}" xr6:coauthVersionLast="36" xr6:coauthVersionMax="36" xr10:uidLastSave="{00000000-0000-0000-0000-000000000000}"/>
  <bookViews>
    <workbookView xWindow="0" yWindow="0" windowWidth="28800" windowHeight="12225" xr2:uid="{00000000-000D-0000-FFFF-FFFF00000000}"/>
  </bookViews>
  <sheets>
    <sheet name="DIPFIE 11.2021" sheetId="54" r:id="rId1"/>
    <sheet name="Titlul I " sheetId="50" r:id="rId2"/>
    <sheet name="titlul II " sheetId="48" r:id="rId3"/>
    <sheet name="transferuri" sheetId="45" r:id="rId4"/>
    <sheet name="titlul IX 11.2021" sheetId="47" r:id="rId5"/>
    <sheet name="cotizatii internationale" sheetId="49" r:id="rId6"/>
    <sheet name="venituri proprii-titlul 20" sheetId="44" r:id="rId7"/>
    <sheet name="ACTIVE NEFINANCIARE BS" sheetId="43" r:id="rId8"/>
    <sheet name="titlul 58 sursa A" sheetId="37" r:id="rId9"/>
    <sheet name="PROIECTE TITLUL 58 SURSA A MFN" sheetId="52" r:id="rId10"/>
    <sheet name="PROIECTE TITLUL 58 SURSA D A25" sheetId="51" r:id="rId11"/>
    <sheet name="PROIECTE TITLUL 58 SURSA D MFN" sheetId="53" r:id="rId12"/>
    <sheet name="titlul 58 sursa D MFN" sheetId="46" r:id="rId13"/>
  </sheets>
  <definedNames>
    <definedName name="_xlnm._FilterDatabase" localSheetId="8" hidden="1">'titlul 58 sursa A'!$A$8:$E$28</definedName>
  </definedNames>
  <calcPr calcId="191029"/>
</workbook>
</file>

<file path=xl/calcChain.xml><?xml version="1.0" encoding="utf-8"?>
<calcChain xmlns="http://schemas.openxmlformats.org/spreadsheetml/2006/main">
  <c r="F40" i="54" l="1"/>
  <c r="F28" i="54"/>
  <c r="E45" i="53" l="1"/>
  <c r="E15" i="52"/>
  <c r="E15" i="51"/>
  <c r="D255" i="50" l="1"/>
  <c r="D256" i="50" s="1"/>
  <c r="D252" i="50"/>
  <c r="D250" i="50"/>
  <c r="D248" i="50"/>
  <c r="D246" i="50"/>
  <c r="D243" i="50"/>
  <c r="D205" i="50"/>
  <c r="D244" i="50" s="1"/>
  <c r="D203" i="50"/>
  <c r="D194" i="50"/>
  <c r="D164" i="50"/>
  <c r="D183" i="50" s="1"/>
  <c r="D163" i="50"/>
  <c r="D162" i="50"/>
  <c r="D145" i="50"/>
  <c r="D100" i="50"/>
  <c r="D97" i="50"/>
  <c r="D89" i="50"/>
  <c r="D92" i="50" s="1"/>
  <c r="D88" i="50"/>
  <c r="D80" i="50"/>
  <c r="D81" i="50" s="1"/>
  <c r="D59" i="50"/>
  <c r="D60" i="50" s="1"/>
  <c r="D38" i="50"/>
  <c r="D36" i="50"/>
  <c r="D10" i="50"/>
  <c r="D184" i="50" l="1"/>
  <c r="D257" i="50" s="1"/>
  <c r="F157" i="48"/>
  <c r="A136" i="48"/>
  <c r="A137" i="48"/>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14" i="48"/>
  <c r="A115" i="48"/>
  <c r="A116" i="48"/>
  <c r="A117" i="48"/>
  <c r="A118" i="48" s="1"/>
  <c r="A119" i="48" s="1"/>
  <c r="A120" i="48" s="1"/>
  <c r="A121" i="48" s="1"/>
  <c r="A122" i="48" s="1"/>
  <c r="A123" i="48" s="1"/>
  <c r="A124" i="48" s="1"/>
  <c r="A125" i="48" s="1"/>
  <c r="A126" i="48" s="1"/>
  <c r="A127" i="48" s="1"/>
  <c r="A128" i="48" s="1"/>
  <c r="A129" i="48" s="1"/>
  <c r="A130" i="48" s="1"/>
  <c r="A131" i="48" s="1"/>
  <c r="A132" i="48" s="1"/>
  <c r="A133" i="48" s="1"/>
  <c r="A134" i="48" s="1"/>
  <c r="A135" i="48" s="1"/>
  <c r="A11" i="48" l="1"/>
  <c r="A12" i="48" s="1"/>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E9" i="49" l="1"/>
  <c r="F8" i="47" l="1"/>
  <c r="E77" i="37" l="1"/>
  <c r="F51" i="46" l="1"/>
  <c r="A10" i="46"/>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F26" i="45" l="1"/>
  <c r="F25" i="45"/>
  <c r="F23" i="45"/>
  <c r="F20" i="45"/>
  <c r="F16" i="45"/>
  <c r="F13" i="45"/>
  <c r="F10" i="45"/>
  <c r="F12" i="43" l="1"/>
  <c r="F13" i="44"/>
</calcChain>
</file>

<file path=xl/sharedStrings.xml><?xml version="1.0" encoding="utf-8"?>
<sst xmlns="http://schemas.openxmlformats.org/spreadsheetml/2006/main" count="1348" uniqueCount="577">
  <si>
    <t>Nr.crt.</t>
  </si>
  <si>
    <t>FURNIZOR/BENEFICIAR</t>
  </si>
  <si>
    <t>CAPITOLUL 61.01 ,,ORDINE PUBLICA SI SIGURANTA NATIONALA"</t>
  </si>
  <si>
    <t>Data</t>
  </si>
  <si>
    <t>Document</t>
  </si>
  <si>
    <t>Explicatii</t>
  </si>
  <si>
    <t>Furnizor/Beneficiar suma</t>
  </si>
  <si>
    <t>Suma (lei)</t>
  </si>
  <si>
    <t>TOTAL</t>
  </si>
  <si>
    <t>Capitolul 61.01- Ordine publica si siguranta nationala</t>
  </si>
  <si>
    <t>BUGETUL DE STAT</t>
  </si>
  <si>
    <t>MINISTERUL JUSTITIEI</t>
  </si>
  <si>
    <t>SURSA A</t>
  </si>
  <si>
    <t>MINISTERUL JUSTITIEI - Aparat propriu</t>
  </si>
  <si>
    <t>Titlul 71- Sursa A</t>
  </si>
  <si>
    <t>DATA</t>
  </si>
  <si>
    <t>ORDIN DE PLATA/CEC/FOAIE DE VARSAMANT</t>
  </si>
  <si>
    <t>FACTURA</t>
  </si>
  <si>
    <t>SUMA</t>
  </si>
  <si>
    <t>BUGET ASIG.SOCIALE DE STAT SI FD.SPEC.</t>
  </si>
  <si>
    <t>REPREZENTANTI MJ</t>
  </si>
  <si>
    <t>Titlul 20 Venituri proprii</t>
  </si>
  <si>
    <t>TITLUL 58 ,,PROIECTE CU FINANTARE DIN FONDURI EXTERNE NERAMBURSABILE (FEN)"SIPOCA 871</t>
  </si>
  <si>
    <t xml:space="preserve">ORDONANTAREA DE PLATA NR.1060/17.11.2021 PLATA C.V. F. NR.863/04.11.2021 SI PV DE RECEPTIE NR.863/04.11.2021  LUCRARI DE REPARATII CURENTE LA COLOANA DE APA BLOC M39, STR.NERVA TRAIAN NR.6 - VENITURI DIN CHIRII LOCUINTE DE SERVICIU </t>
  </si>
  <si>
    <t xml:space="preserve">MAROM SERVICE SRL        </t>
  </si>
  <si>
    <t>26.11.2021</t>
  </si>
  <si>
    <t>perioada: 01.11-30.11.2021</t>
  </si>
  <si>
    <t>ORDONANTAREA DE PLATA NR.1907/15.11.2021 PLATA CV 2 BUC. SISTEME INTEGRATE PENTRU SUSTINERE CONFERINTE CONFORM F.NR.235/11.11.2021 SI A PV DE RECEPTIE NR.43/72041/11.11.2021</t>
  </si>
  <si>
    <t xml:space="preserve">COMMUNICATION SYSTEMS &amp; CONSULT SRL    </t>
  </si>
  <si>
    <t>24.11.2021</t>
  </si>
  <si>
    <t>01.11-30.11.2021</t>
  </si>
  <si>
    <t>18.11.2021</t>
  </si>
  <si>
    <t>ORDONANTAREA DE PLATA NR.1048/17.11.2021 PLATA CAS PENTRU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</si>
  <si>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NR.1049/17.11.2021 PLATA CAS FPSS PENTRU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</si>
  <si>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 1048/17.11.2021 PLATA CASS PENTRU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</si>
  <si>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NR.1050/17.11.2021 PLATA IMPOZIT PENTRU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</si>
  <si>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NR.1047/17.11.2021 PLATA CAM ANGAJATOR PENTRU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</si>
  <si>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 1046/17.11.2021 PLATA MAJORARI SALARIALE NETE AFERENTE LUNIl OCTOMBRIE 2021  PROIECT "DEZVOLTAREA SISTEMULUI ELECTRONIC DE MANAGEMENT AL CAUZELOR ECRIS V" COD SIPOCA 871 FINANTAT PRIN PROGRAMUL OPERATIONAL  "CAPACITATE ADMINISTRATIVA 2014-2020 CF.CENTRALIZATOR SALARII NR.105/46833/16.11.2021 - COTA 16,01613715%</t>
  </si>
  <si>
    <t>ORDONANTAREA DE PLATA NR. 1046/17.11.2021 PLATA MAJORARI SALARIALE NETE AFERENTE LUNII OCTOMBRIE 2021  PROIECT "DEZVOLTAREA SISTEMULUI ELECTRONIC DE MANAGEMENT AL CAUZELOR ECRIS V" COD SIPOCA 871 FINANTAT PRIN PROGRAMUL OPERATIONAL  "CAPACITATE ADMINISTRATIVA 2014-2020 CF.CENTRALIZATOR SALARII NR.105/46833/16.11.2021 - COTA 16,01613715%</t>
  </si>
  <si>
    <t>ORDONANTAREA DE PLATA NR.1048/17.11.2021 PLATA CAS FPSS PENTRU MAJORARI SALARIALE NETE AFERENTE LUNII OCTOMBRIE 2021  PROIECT "DEZVOLTAREA SISTEMULUI ELECTRONIC DE MANAGEMENT AL CAUZELOR ECRIS V" COD SIPOCA 871 FINANTAT PRIN PROGRAMUL OPERATIONAL  "CAPACITATE ADMINISTRATIVA 2014-2020 CF.CENTRALIZATOR SALARII NR.105/46833/16.11.2021  - COTA 83,98386285%</t>
  </si>
  <si>
    <t>ORDONANTAREA DE PLATA NR.1048/17.11.2021 PLATA CAS PENTRU MAJORARI SALARIALE NETE AFERENTE LUNII OCTOMBRIE 2021  PROIECT "DEZVOLTAREA SISTEMULUI ELECTRONIC DE MANAGEMENT AL CAUZELOR ECRIS V" COD SIPOCA 871 FINANTAT PRIN PROGRAMUL OPERATIONAL  "CAPACITATE ADMINISTRATIVA 2014-2020 CF.CENTRALIZATOR SALARII NR.105/46833/16.11.2021 - COTA 83,98386285%</t>
  </si>
  <si>
    <t>ORDONANTAREA DE PLATA NR.1048/17.11.2021 PLATA CASS PENTRU MAJORARI SALARIALE NETE AFERENTE LUNII OCTOMBRIE 2021  PROIECT "DEZVOLTAREA SISTEMULUI ELECTRONIC DE MANAGEMENT AL CAUZELOR ECRIS V" COD SIPOCA 871 FINANTAT PRIN PROGRAMUL OPERATIONAL  "CAPACITATE ADMINISTRATIVA 2014-2020 CF.CENTRALIZATOR SALARII NR.105/46833/16.11.2021 - COTA 83,98386285%</t>
  </si>
  <si>
    <t>ORDONANTAREA DE PLATA NR.1050/17.11.2021 PLATA IMPOZIT PENTRU MAJORARI SALARIALE NETE AFERENTE LUNII OCTOMBRIE 2021  PROIECT "DEZVOLTAREA SISTEMULUI ELECTRONIC DE MANAGEMENT AL CAUZELOR ECRIS V" COD SIPOCA 871 FINANTAT PRIN PROGRAMUL OPERATIONAL  "CAPACITATE ADMINISTRATIVA 2014-2020 CF.CENTRALIZATOR SALARII NR.105/46833/16.11.2021 - COTA 83,98386285%</t>
  </si>
  <si>
    <t>ORDONANTAREA DE PLATA NR. 1047/17.11.2021 PLATA CAM ANGAJATOR PENTRU MAJORARI SALARIALE NETE AFERENTE LUNII OCTOMBRIE 2021  PROIECT "DEZVOLTAREA SISTEMULUI ELECTRONIC DE MANAGEMENT AL CAUZELOR ECRIS V" COD SIPOCA 871 FINANTAT PRIN PROGRAMUL OPERATIONAL  "CAPACITATE ADMINISTRATIVA 2014-2020 CF.CENTRALIZATOR SALARII NR.105/46833/16.11.2021- COTA 83,98386285%</t>
  </si>
  <si>
    <t>ORDONANTAREA DE PLATA NR.1046/17.11.2021 PLATA MAJORARI SALARIALE NETE AFERENTE LUNII OCTOMBRIE 2021  PROIECT "DEZVOLTAREA SISTEMULUI ELECTRONIC DE MANAGEMENT AL CAUZELOR ECRIS V" COD SIPOCA 871 FINANTAT PRIN PROGRAMUL OPERATIONAL  "CAPACITATE ADMINISTRATIVA 2014-2020 CF.CENTRALIZATOR SALARII NR.105/46833/16.11.2021 - COTA 83,98386285%</t>
  </si>
  <si>
    <t xml:space="preserve">MINISTERUL JUSTITIEI - Aparat propriu </t>
  </si>
  <si>
    <t>SITUAŢIA PLATILOR  IN LUNA    NOIEMBRIE   2021</t>
  </si>
  <si>
    <t>Transferuri ANP,  INEC, PROF.DR.C.TIN ANGELESCU</t>
  </si>
  <si>
    <t>perioada: 01-30.11.2021</t>
  </si>
  <si>
    <t>Nr. crt.</t>
  </si>
  <si>
    <t>Nr. act</t>
  </si>
  <si>
    <t>Data document</t>
  </si>
  <si>
    <t>Clasificatie bugetara</t>
  </si>
  <si>
    <t>Suma</t>
  </si>
  <si>
    <t>Detaliere</t>
  </si>
  <si>
    <t>Capitol</t>
  </si>
  <si>
    <t>Alineat</t>
  </si>
  <si>
    <t>61.01.06</t>
  </si>
  <si>
    <t>51.01.01</t>
  </si>
  <si>
    <t>Plata virament TRANSFERURI   INEC (ORDONANTAREA NR.955/ 01.11.2021- CVAL TRANSFERURI INEC, TITLUL I- TRANSFERURI INTRE UNITATI ALE ADMINISTRATIEI PUBLICE-   cheltuieli   de personal  pentru  LUNA  octombrie  2021.</t>
  </si>
  <si>
    <t xml:space="preserve">Plata virament TRANSFERURI INEC - ORDONANTAREA NR. 1014/ 10.11.2021- CVAL - TRANSFERURI INTRE UNITATI ALE ADMINISTRATIEI PUBLICE- TITLUL   VI.  PTR. BUNA FUNCTIONARE A INEC - REPARTIZATE  TITLUL XIII. ACTIVE NEFINANCIARE  PENTRU PLATA FACTURILOR UP-GRADE UHPLC  NOIEMBRIE   2020,art.51.01.01 </t>
  </si>
  <si>
    <t>61.01.07</t>
  </si>
  <si>
    <t>Plata virament TRANSFERURI   ANP (ORD .1818/01.11.2021 CVAL TRANSFERURI ANP, TITLUL VI-  PTR TITLUL  I  CHELT.DE PERSONAL , ACTIUNI DE SANATATE SI  CONTRIBUTII AFERENTE PENTRU LUNA  octombrie  2020 ,   ART.51.01.01)</t>
  </si>
  <si>
    <t>Plata virament TRANSFERURI   ANP (ORD .1064/18.11.2021 CVAL TRANSFERURI ANP, TITLUL VI-  PTR TITLUL  II  CHELT.DE  BUNURI SI SERVICII PTR.  PTR.  NOIEMBRIE 2021 - BUNA DESFASURARE A ACTIVITATII SI ACTIUNI DE  SANATATE, PROIECTE  FEN  ART.51.01.01)</t>
  </si>
  <si>
    <t>61.01.50</t>
  </si>
  <si>
    <t>51.01.03</t>
  </si>
  <si>
    <t>Plata virament SPITALUL PROF.DR.CONSTANTIN ANGELESCU (ORD.957/01.11.2021 - CVAL TRANSFERURI SPITAL PROF CTIN ANGELESCU -TITLUL VI-   PENTRU TITLUL II  BUNURI SI SERVICII   PENTRU  noiembrie  2021 TRANSFERURI INTRE UNITATI ALE ADMINISTRATIEI PUBLICE , ART. 51.01.03</t>
  </si>
  <si>
    <t>Plata virament SPITALUL PROF.DR.CONSTANTIN ANGELESCU (ORD.1015/10.11.2021 - CVAL TRANSFERURI SPITAL PROF CTIN ANGELESCU -TITLUL VI-   PENTRU TITLUL II  BUNURI SI SERVICII   PENTRU  noiembrie  2021 TRANSFERURI INTRE UNITATI ALE ADMINISTRATIEI PUBLICE , ART. 51.01.03</t>
  </si>
  <si>
    <t>68.01.06</t>
  </si>
  <si>
    <t>Plata virament TRANSFERURI   ANP (ORD.974/02.11.2021,   TITLUL  VI. TRANSFERURI INTRE UNITATI ALE ADMIN.PUBLICE- ASISTENTA SOCIALA, STIMULENTE SI INDEMNIZ CRESTERE COPIL, PENTRU LUNA   octombrie  2021, ART.51.01.01</t>
  </si>
  <si>
    <t xml:space="preserve"> TRANSFERURI   ANP  ORD.1065/18.11.2021 - TITLUL VI.pentru  TITLUL IX. TRANSFERURI INTRE UNITATI ALE ADMINISTRATIEI PUBLICE .- ASISTENTA  SICIALA, AJUTOARE SICIALE IN NATURA, ACHIZ.MATERIALE DIDACTICE SCOLARIZARE DETINUTI  PTR. LUNA  NOIEMBRIE  2021,   REINTEGRARE  SOCIALA , RECUP.FPSS, </t>
  </si>
  <si>
    <t>4626  4627</t>
  </si>
  <si>
    <t>57.02.01</t>
  </si>
  <si>
    <t>Plata virament DECONTARI CU PERSONALUL-CREDITE BUGETARE ( ORD.1003/08.11.2021  PLATA  STIMULENT DE INSERTIE FPSS PÂNÃ LA ÎMPLINIREA VÂRSTEI DE PANA LA  2 ANI AI COPILULUI, PENTRU LUNA  PTR. OCTOMBRIE 2021  ( POPA GETA, CIRJAN MIRELA), ART 57.02.01</t>
  </si>
  <si>
    <t>68.01.08</t>
  </si>
  <si>
    <t>Plata virament TRANSFERURI   ANP (ORD NR. 834/04.10.2021- CVAL TRANSFERURI ANP, TITLUL VI-  PTR.TITLUL IX. TRANSFERURI INTRE UNITATI ALE ADMINISTRATIEI PUBLICE - PT  ASISTNTA SOCIALA, AJUTOARE SOCIALE   CF PREVEDERILOR ART. 41 ALIN 2 DIN OUG 114/2018, octombrie 2021 plata nov.2021</t>
  </si>
  <si>
    <t xml:space="preserve">Plata virament TRANSFERURI   ANP (ORD NR. 10697/18.11.2021- CVAL TRANSFERURI ANP, TITLUL VI-  PTR.TITLUL IX. TRANSFERURI INTRE UNITATI ALE ADMINISTRATIEI PUBLICE - PT  ASISTNTA SOCIALA, AJUTOARE SOCIALE   CF PREVEDERILOR ART. 41 ALIN 2 DIN OUG 114/2018, NOIEMBRIE  2021 </t>
  </si>
  <si>
    <t>68.01.50</t>
  </si>
  <si>
    <t>ORD  1067/18.11.2021 CVAL TRANSFERURI ANP   TITLUL VI.  SI  TITLUL IX- ASISTENTA SOCIALA- AJUTOARE SOCIALE IN NATURA- CVAL ACHIZ  MATERIALELOR DIDACTICE NECESARE PROCESULUI DE SCOLARIZARE A DETINUTILOR, DECONTAREA CHELT DE TRANSPORT ALE FPSS  CF ART 6 ALIN 1 LIT DIN HG 1398/2007, DECONTAREA CVAL BILETELOR DE ODIHNA, TRATAMENT SI RECUPERARE PT FPSS DIN SIST PENITENCIAR    luna  NOIEMBRIE  2021,   ART.51.01.01...</t>
  </si>
  <si>
    <t>TOTAL TRANSFERURI 11.2021</t>
  </si>
  <si>
    <t>c/val majorare salarialã pentru perioada octombrie 2021 - Proiect "Ghidul specializãrilor expertizei tehnice - cota de FN 16,01613767% - Centralizator nr. 601/34982/2018/12.11.2021 - Nicolae Dragos Ionel - 58.02.01</t>
  </si>
  <si>
    <t>REPREZENTANT MJ - SPJC</t>
  </si>
  <si>
    <t>c/val majorare salarialã aferentã lunii octombrie 2021 - Proiect "Ghidul specializãrilor expertizei tehnice - cota de FN 83,98386233% - Centralizator nr. 601/34982/2018/12.11.2021 - Nicolae Dragos Ionel- 58.02.02</t>
  </si>
  <si>
    <t>c/val majorare salarialã pentru perioada  octombrie 2021 - Proiect "Ghidul specializãrilor expertizei tehnice - cota de FN 16,01613767% - Centralizator nr. 601/34982/2018/12.11.2021 - Trînca-Gavan Raluca Andreea- 58.02.01</t>
  </si>
  <si>
    <t>REPREZENTANT MJ- SPJC</t>
  </si>
  <si>
    <t>c/val majorare salarialã aferentã lunii octombrie 2021 - Proiect "Ghidul specializãrilor expertizei tehnice - cota de FN 83,98386233% - Centralizator nr. 601/34982/2018/12.11.2021 - Trînca-Gavan Raluca Andreea- 58.02.02</t>
  </si>
  <si>
    <t>c/val majorare salarialã pentru perioada octombrie 2021 - Proiect "Ghidul specializãrilor expertizei tehnice - cota de FN 16,01613767% - Centralizator nr. 601/34982/2018/12.11.2021 - Tănase Cristina Elena - 58.02.01</t>
  </si>
  <si>
    <t>c/val majorare salarialã aferentã lunii octombrie 2021 - Proiect "Ghidul specializãrilor expertizei tehnice - cota de FN 83,98386233% - Centralizator nr. 601/34982/2018/12.11.2021 -Tănase Cristina Elena - 58.02.02</t>
  </si>
  <si>
    <t>c/val majorare salarialã pentru perioada octombrie 2021 - Proiect "Ghidul specializãrilor expertizei tehnice - cota de FN 16,01613767% - Centralizator nr. 601/34982/2018/12.11.2021 - Mocanu Mirela - 58.02.01</t>
  </si>
  <si>
    <t>REPREZENTANT MJ - DE</t>
  </si>
  <si>
    <t>c/val majorare salarialã aferentã lunii  octombrie 2021 - Proiect "Ghidul specializãrilor expertizei tehnice - cota de FN 83,98386233% - Centralizator nr. 601/34982/2018/12.11.2021 - Mocanu Mirela - 58.02.02</t>
  </si>
  <si>
    <t>c/val  25% CAS FPSS pentru majorare salarialã aferentã lunii  octombrie 2021 - Proiect "Ghidul specializãrilor expertizei tehnice - cota de FN 16,01613767% - Centralizator nr. 601/34982/2018/12.11.2021 - 58.02.01</t>
  </si>
  <si>
    <t xml:space="preserve">BUGETUL DE STAT </t>
  </si>
  <si>
    <t>c/val  25% CAS - personal civil - pentru majorare salarialã aferentã lunii  octombrie 2021 - Proiect "Ghidul specializãrilor expertizei tehnice - cota de FN 16,01613767% -Centralizator nr. 601/34982/2018/12.11.2021 - 58.02.01</t>
  </si>
  <si>
    <t>c/val  10% CASS pentru majorare salarialã aferentã lunii  octombrie 2021 - Proiect "Ghidul specializãrilor expertizei tehnice - cota de FN 16,01613767% - Centralizator nr. 601/34982/2018/12.11.2021, 58.02.01</t>
  </si>
  <si>
    <t xml:space="preserve"> c/val  10% impozit pentru majorare salarialã aferentã lunii octombrie 2021 - Proiect "Ghidul specializãrilor expertizei tehnice - cota de FN 16,01613767% - Centralizator nr. 601/34982/2018/12.11.2021, 58.02.01</t>
  </si>
  <si>
    <t xml:space="preserve"> c/val 2,25% contributie asiguratorie pentru muncã reprezentând majorare salarialã aferentã lulii octombrie 2021 - Proiect "Ghidul specializãrilor expertizei tehnice - cota de FN 16,01613767% - Centralizator nr. 601/34982/2018/12.11.2021, 58.02.01</t>
  </si>
  <si>
    <t>c/val 25% CAS FPSS majorare salarialã aferentã lunii octombrie 2021 - Proiect "Ghidul specializãrilor expertizei tehnice - cota de FN 83,98386233% - Centralizator nr. 601/34982/2018/12.11.2021, 58.02.02</t>
  </si>
  <si>
    <t>c/val 25% CAS personal civil- majorare salarialã aferentã lunii octombrie 2021- Proiect "Ghidul specializãrilor expertizei tehnice - cota de FN 83,98386233% - Centralizator nr. 601/34982/2018/12.11.2021, 58.02.02</t>
  </si>
  <si>
    <t>c/val 10% CASS pentru majorarea salarialã aferentã lunii octombrie 2021 - Proiect "Ghidul specializãrilor expertizei tehnice - cota de FN 83,98386233% - Centralizator nr.601/34982/2018/12.11.2021, 58.02.02</t>
  </si>
  <si>
    <t>c/val 10% impozit pe venit pentru majorarea salarialã aferentã lunii octombrie 2021- Proiect "Ghidul specializãrilor expertizei tehnice - cota de FN 83,98386233% - Centralizator nr. 601/34982/2018/12.11.2021, 58.02.02</t>
  </si>
  <si>
    <t>c/val 2,25% contributie asiguratorie pentru muncã aferentã majorarii salariale pentru  luna octombrie 2021 - Proiect "Ghidul specializãrilor expertizei tehnice - cota de FN 83,98386233% - Centralizator nr. 601/34982/2018/12.11.2021, 58.02.02</t>
  </si>
  <si>
    <t>Total</t>
  </si>
  <si>
    <t>TITLUL 58 ,,PROIECTE CU FINANTARE DIN FONDURI EXTERNE NERAMBURSABILE (FEN)"</t>
  </si>
  <si>
    <t>SURSA D</t>
  </si>
  <si>
    <t>NR. CRT</t>
  </si>
  <si>
    <t>SALARIATI MJ</t>
  </si>
  <si>
    <t>BUGET ASIG SOC STAT</t>
  </si>
  <si>
    <t>TOTAL TITLUL 58 SURSA D</t>
  </si>
  <si>
    <t>01-30.11.2021</t>
  </si>
  <si>
    <t xml:space="preserve"> 15% COFIN SALARII NETE IN CADRUL PR EVALUAREA IMPLEMENTARII SNA 2016-2020 ŞI RECOMANDĂRI PENTRU VIITOR AF NOV 2021 </t>
  </si>
  <si>
    <t xml:space="preserve"> 15% COFIN SALARII NETE IN CADRUL PR EVALUAREA IMPLEMENTARII SNA 2016-2020 ŞI RECOMANDĂRI PENTRU VIITOR AF NOV 2021</t>
  </si>
  <si>
    <t xml:space="preserve">15% COFIN  25% CAS  EVALUAREA IMPLEMENTARII SNA 2016-2020  RECOMANDĂRI PENTRU VIITOR AF NOV 2021 </t>
  </si>
  <si>
    <t>15% COFIN 10% CAS ANGAJATI IN CADRUL PR EVALUAREA IMPLEMENTARII SNA 2016-2020 ŞI RECOMANDĂRI PENTRU VIITOR AF NOV  2021</t>
  </si>
  <si>
    <t>15% COFIN 10% IMPOZIT ANGAJATI IN CADRUL PR EVALUAREA IMPLEMENTARII SNA 2016-2020 ŞI RECOMANDĂRI PENTRU VIITOR AF NOV  2021</t>
  </si>
  <si>
    <t xml:space="preserve">15% COFIN  2.25% CAM  EVALUAREA IMPLEMENTARII SNA 2016-2020  RECOMANDĂRI PENTRU VIITOR AF NOV 2021 </t>
  </si>
  <si>
    <t xml:space="preserve"> 85% FEN SALARII NETE IN CADRUL PR EVALUAREA IMPLEMENTARII SNA 2016-2020 ŞI RECOMANDĂRI PENTRU VIITOR AF NOV 2021 </t>
  </si>
  <si>
    <t>85% FEN SALARII NETE IN CADRUL PR EVALUAREA IMPLEMENTARII SNA 2016-2020 ŞI RECOMANDĂRI PENTRU VIITOR AF NOV 2021</t>
  </si>
  <si>
    <t xml:space="preserve"> 85%FEN SALARII NETE IN CADRUL PR EVALUAREA IMPLEMENTARII SNA 2016-2020 ŞI RECOMANDĂRI PENTRU VIITOR AF NOV 2021 </t>
  </si>
  <si>
    <t xml:space="preserve">85% FEN  2.25% CAM  EVALUAREA IMPLEMENTARII SNA 2016-2020  RECOMANDĂRI PENTRU VIITOR AF NOV 2021 </t>
  </si>
  <si>
    <t xml:space="preserve"> 85%FEN 25% CAS ANGAJATI IN CADRUL PR EVALUAREA IMPLEMENTARII SNA 2016-2020 ŞI RECOMANDĂRI PENTRU VIITOR AF NOV 2021 </t>
  </si>
  <si>
    <t>85% FEN 10% CASS ANGAJATI IN CADRUL PR EVALUAREA IMPLEMENTARII SNA 2016-2020 ŞI RECOMANDĂRI PENTRU VIITOR AF NOV 2021</t>
  </si>
  <si>
    <t xml:space="preserve">85% FEN  IMPOZIT 10% AGAJATI IN CADRUL PR EVALUAREA IMPLEMENTARII SNA 2016-2020 ŞI RECOMANDĂRI PENTRU VIITOR AF NOV 2021 </t>
  </si>
  <si>
    <t>Plata virament (ORD. 1891/11.11.2021 CF STAT PT PLATA  SALARIALA NETA AFERENTA PERIOADEI SEPREMBRIE 2021 CF CENTRALIZ NR. 5982/38/2020/10.11.2021, PROIECT SECURE MFN 2014-2021.)</t>
  </si>
  <si>
    <t>Plata virament BUGET ASIG.SOC.DE STAT SI FD.SPEC. (ORD. 1893/11.11.2021 PLATA  CAS 25% SALARII CF STAT PT PLATA  SALARIALA  AFERENTA PERIOADEI SEPREMBRIE 2021 CF CENTRALIZ NR. 5982/38/2020/10.11.2021, PROIECT SECURE MFN 2014-2021.)</t>
  </si>
  <si>
    <t>Plata virament BUGET ASIG.SOC.DE STAT SI FD.SPEC. (ORD. 1893/11.11.2021 PLATA  CASS 10% SALARII CF STAT PT PLATA  SALARIALA  AFERENTA PERIOADEI SEPREMBRIE 2021 CF CENTRALIZ NR. 5982/38/2020/10.11.2021, PROIECT SECURE MFN 2014-2021.)</t>
  </si>
  <si>
    <t>Plata virament BUGETUL DE STAT (ORD. 1892/11.11.2021 PLATA  IMPOZIT SALARII 10% SALARII CF STAT PT PLATA  SALARIALA  AFERENTA PERIOADEI SEPREMBRIE 2021 CF CENTRALIZ NR. 5982/38/2020/18.10.2021, PROIECT SECURE MFN 2014-2021.)</t>
  </si>
  <si>
    <t>Plata virament BUGET ASIG SOC DE STAT SI FD. SPEC. (ORD. 1894/11.11.2021 PLATA CAM  SALARII CF STAT PT PLATA  SALARIALA  AFERENTA PERIOADEI SEPREMBRIE 2021 CF CENTRALIZ NR. 5982/38/2020/18.10.2021, PROIECT SECURE MFN 2014-2021.)</t>
  </si>
  <si>
    <t>Plata virament BUGET ASIG.SOC.DE STAT SI FD.SPEC. (ORD. 1922/16.11.2021 PLATA  CAS 25% SALARII CF STAT PT PLATA  SALARIALA  AFERENTA PERIOADEI OCTOMBRIE 2021 CF CENTRALIZ NR. 5982/40/2020/12.11.2021, PROIECT SECURE MFN 2014-2021.)</t>
  </si>
  <si>
    <t>Plata virament BUGET ASIG.SOC.DE STAT SI FD.SPEC. (ORD. 1922/16.11.2021 PLATA  CASS 10% SALARII CF STAT PT PLATA  SALARIALA  AFERENTA PERIOADEI OCTOMBRIE 2021 CF CENTRALIZ NR. 5982/40/2020/12.11.2021, PROIECT SECURE MFN 2014-2021.)</t>
  </si>
  <si>
    <t>Plata virament BUGETUL DE STAT (ORD. 1921/16.11.2021 PLATA  IMPOZIT SALARII 10% SALARII CF STAT PT PLATA  SALARIALA  AFERENTA PERIOADEI OCTOMBRIE 2021 CF CENTRALIZ NR. 5982/40/2020/12.11.2021, PROIECT SECURE MFN 2014-2021.)</t>
  </si>
  <si>
    <t>Plata virament BUGET ASIG SOC DE STAT SI FD. SPEC. (ORD. 1923/16.11.2021 PLATA CAM  SALARII CF STAT PT PLATA  SALARIALA  AFERENTA PERIOADEI OCTOMBRIE 2021 CF CENTRALIZ NR. 5982/40/2020/12.11.2021, PROIECT SECURE MFN 2014-2021.)</t>
  </si>
  <si>
    <t>Plata virament (ORD. 1920/16.11.2021 CF STAT PT PLATA  SALARIALA NETA AFERENTA PERIOADEI OCTOMBRIE 2021 CF CENTRALIZ NR. 5982/40/2020/18.10.2021, PROIECT SECURE MFN 2014-2021.)</t>
  </si>
  <si>
    <t>Plata virament (ORD. 1920/16.11.2021 CF STAT PT PLATA  SALARIALA NETA AFERENTA PERIOADEI OCTOMBRIE 2021 CF CENTRALIZ NR. 5982/40/2020/12.11.2021, PROIECT SECURE MFN 2014-2021.)</t>
  </si>
  <si>
    <t>Plata virament ( ORD. 1891/11.11.2021 CF STAT PT PLATA  SALARIALA NETA AFERENTA PERIOADEI SEPREMBRIE 2021 CF CENTRALIZ NR. 5982/38/2020/10.11.2021, PROIECT SECURE MFN 2014-2021.)</t>
  </si>
  <si>
    <t>Plata virament BUGET ASIG.SOC.DE STAT SI FD.SPEC. (ORD. 1893/11.11.2021 PLATA  CAS 25% CF STAT PT PLATA  SALARIALA  AFERENTA PERIOADEI SEPREMBRIE 2021 CF CENTRALIZ NR. 5982/38/2020/10.11.2021, PROIECT SECURE MFN 2014-2021.)</t>
  </si>
  <si>
    <t>Plata virament BUGET ASIG.SOC.DE STAT SI FD.SPEC. (ORD. 1893/11.11.2021 PLATA  CASS 10% CF STAT PT PLATA  SALARIALA  AFERENTA PERIOADEI SEPREMBRIE 2021 CF CENTRALIZ NR. 5982/38/2020/10.11.2021, PROIECT SECURE MFN 2014-2021.)</t>
  </si>
  <si>
    <t>Plata virament BUGETUL DE STAT (ORD. 1892/11.11.2021 PLATA  IMPOZIT SALARII 10% CF STAT PT PLATA  SALARIALA  AFERENTA PERIOADEI SEPREMBRIE 2021 CF CENTRALIZ NR. 5982/38/2020/10.11.2021, PROIECT SECURE MFN 2014-2021.)</t>
  </si>
  <si>
    <t>Plata virament BUGET ASIG SOC DE STAT SI FD. SPEC. (ORD. 1894/11.11.2021 PLATA  CAM SALARII CF STAT PT PLATA  SALARIALA  AFERENTA PERIOADEI SEPREMBRIE 2021 CF CENTRALIZ NR. 5982/38/2020/10.11.2021, PROIECT SECURE MFN 2014-2021.)</t>
  </si>
  <si>
    <t>Plata virament BUGET ASIG.SOC.DE STAT SI FD.SPEC. (ORD. 1922/16.11.2021 PLATA  CASS 10% CF STAT PT PLATA  SALARIALA  AFERENTA PERIOADEI OCTOMBRIE 2021 CF CENTRALIZ NR. 5982/40/2020/12.11.2021, PROIECT SECURE MFN 2014-2021.)</t>
  </si>
  <si>
    <t>Plata virament BUGETUL DE STAT (ORD.1921/16.11.2021 PLATA  IMPOZIT SALARII 10% CF STAT PT PLATA  SALARIALA  AFERENTA PERIOADEI OCTOMBRIE 2021 CF CENTRALIZ NR. 5982/40/2020/12.11.2021, PROIECT SECURE MFN 2014-2021.)</t>
  </si>
  <si>
    <t>Plata virament BUGET ASIG SOC DE STAT SI FD. SPEC. (ORD. 1923/16.11.2021 PLATA  CAM SALARII CF STAT PT PLATA  SALARIALA  AFERENTA PERIOADEI OCTOMBRIE 2021 CF CENTRALIZ NR. 5982/40/2020/12.11.2021, PROIECT SECURE MFN 2014-2021.)</t>
  </si>
  <si>
    <t>Plata virament BUGET ASIG.SOC.DE STAT SI FD.SPEC. (ORD. 1922/16.11.2021 PLATA  CAS 25% CF STAT PT PLATA  SALARIALA  AFERENTA PERIOADEI OCTOMRIE 2021 CF CENTRALIZ NR. 5982/40/2020/12.11.2021, PROIECT SECURE MFN 2014-2021.)</t>
  </si>
  <si>
    <t>BUGET ASIG SOC DE STAT SI FD. SPEC . ORD. 1030/11.11.2021:  C/V 25 % CAS ANGAJAT PERSONAL CIVIL  AFERENTA MAJORARILOR SALARIALE ALE PERIOADEI DECLARATE OCTOMBRIE 2021, PROIECT SIPOCA 756 ANALIZA FUNCTIONALA SI STRATEGIA DE DEZVOLTARE A SISTEMULUI JUDICIAR POST 2020 , CODUL SMIS 133609; 16.01613706%; CF CENTRALIZATOR 103855/11.11.2021</t>
  </si>
  <si>
    <t>BUGET DE STAT   ORD. 1031/11.11.2021 :  C/V 25 % CAS ANGAJAT PERSONAL FPSS AFERENT MAJORARILOR SALARIALE ALE PERIOADEI DECLARATE OCTOMBRIE 2021, PROIECT SIPOCA 756 ANALIZA FUNCTIONALA SI STRATEGIA DE DEZVOLTARE A SISTEMULUI JUDICIAR POST 2020 , CODUL SMIS 133609; 16.01613706%; CF CENTRALIZATOR  103855/61398/2018/11.11.2021</t>
  </si>
  <si>
    <t>BUGET ASIG SOC DE STAT SI FD. SPEC   ORD.1030/11.11.2021 :  C/V 10 % CASS ANGAJAT AFERENT MAJORARILOR SALARIALE ALE PERIOADEI DECLARATE OCTOMBRIE 2021, PROIECT SIPOCA 756 ANALIZA FUNCTIONALA SI STRATEGIA DE DEZVOLTARE A SISTEMULUI JUDICIAR POST 2020 , CODUL SMIS 133609; 16.01613706%; CF CENTRALIZATOR 103855/61398/2018/11.11.2021</t>
  </si>
  <si>
    <t>BUGETUL DE STAT  ORD. 1032/11.11.2021 :  C/V 10% IMPOZIT ANGAJAT AFERENT  MAJORARILOR SALARIALE ALE PERIOADEI DECLARATE- OCTOMBRIE 2021, PROIECT SIPOCA 756 ANALIZA FUNCTIONALA SI STRATEGIA DE DEZVOLTARE A SISTEMULUI JUDICIAR POST 2020 , CODUL SMIS 133609; 16.01613706%; CF CENTRALIZATOR 103855/61398/2018/11.11.2021</t>
  </si>
  <si>
    <t>BUGET ASIG SOC DE STAT SI FD. SPEC   ORD.1029/11.11.2021:  C/V 2,25% CONTRIB.ASIGURATORIE PT MUNCA  AFERENTE MAJORARILOR SALARIALE ALE PERIOADEI DECLARATE- OCTOMBRIE 2021, PROIECT SIPOCA 756 ANALIZA FUNCTIONALA SI STRATEGIA DE DEZVOLTARE A SISTEMULUI JUDICIAR POST 2020 , CODUL SMIS 133609; 16.01613706%; CF CENTRALIZATOR 103855/61398/2018/11.11.2021</t>
  </si>
  <si>
    <t>ORD.1028/11.11.2021 :  C/V MAJORARI SALARIALE NETE AFERENTE PERIOADEI OCTOMBRIE 2021, PROIECT SIPOCA 756 ANALIZA FUNCTIONALA SI STRATEGIA DE DEZVOLTARE A SISTEMULUI JUDICIAR POST 2020 , CODUL SMIS 133609;  16.01613706% CF CENTRALIZATOR 103855/61398/2018/11.11.2021</t>
  </si>
  <si>
    <t xml:space="preserve"> ORD.1028/11.11.2021 :  C/V MAJORARI SALARIALE NETE AFERENTE PERIOADEI  OCTOMBRIE 2021, PROIECT SIPOCA 756 ANALIZA FUNCTIONALA SI STRATEGIA DE DEZVOLTARE A SISTEMULUI JUDICIAR POST 2020 , CODUL SMIS 133609;  16.01613706%, CF CENTRALIZATOR 103855/61398/2018/11.11.2021</t>
  </si>
  <si>
    <t>ORD.1028/11.11.2021:  C/V MAJORARI SALARIALE NETE AFERENTE PERIOADEI OCTOMBRIE 2021, PROIECT SIPOCA 756 ANALIZA FUNCTIONALA SI STRATEGIA DE DEZVOLTARE A SISTEMULUI JUDICIAR POST 2020 , CODUL SMIS 133609; 16.01613706%, CF CENTRALIZATOR 103855/61398/2018/11.11.2021</t>
  </si>
  <si>
    <t>ORD.1028/11.11.2021:  C/V MAJORARI SALARIALE NETE AFERENTE PERIOADEI OCTOMBRIE 2021, PROIECT SIPOCA 756 ANALIZA FUNCTIONALA SI STRATEGIA DE DEZVOLTARE A SISTEMULUI JUDICIAR POST 2020 , CODUL SMIS 133609;  16.01613706%, CF CENTRALIZATOR 103855/61398/2018/11.11.2021</t>
  </si>
  <si>
    <t>ORD.1028/11.11.2021 : C/V MAJORARI SALARIALE NETE AFERENTE PERIOADEI OCTOMBRIE2021, PROIECT SIPOCA 756 ANALIZA FUNCTIONALA SI STRATEGIA DE DEZVOLTARE A SISTEMULUI JUDICIAR POST 2020 , CODUL SMIS 133609;  16.01613706%, CF CENTRALIZATOR 103855/61398/2018/11.11.2021</t>
  </si>
  <si>
    <t>PLATA FF002710/04.11.2021; 16.01613706%;  SIPOCA 756 PROIECT  "Analiza functionala si strategia de dezvoltare a sistemului judiciar post 2020 - ASJ'' ORD.1013/09.11.2021</t>
  </si>
  <si>
    <t xml:space="preserve"> REDTECH ELECTRONIC BRANDS</t>
  </si>
  <si>
    <t>PLATA FF229100865192/08.11.2021; 16.01613706%;  SIPOCA 756 PROIECT  "Analiza functionala si strategia de dezvoltare a sistemului judiciar post 2020 - ASJ'' ORD.1081/24.11.2021</t>
  </si>
  <si>
    <t>DANTE INTERNATIONAL</t>
  </si>
  <si>
    <t>PLATA FF06717/12.11.2021; 16.01613706%;  SIPOCA 756 PROIECT  "Analiza functionala si strategia de dezvoltare a sistemului judiciar post 2020 - ASJ'' ORD.1079/24.11.2021</t>
  </si>
  <si>
    <t>TIK MEDIA SOLUTIONS</t>
  </si>
  <si>
    <t>PLATA FF211100036/09.11.2021; 16.01613706%;  SIPOCA 756 PROIECT  "Analiza functionala si strategia de dezvoltare a sistemului judiciar post 2020 - ASJ'' ORD.1080/24.11.2021</t>
  </si>
  <si>
    <t xml:space="preserve"> EXPERT IT</t>
  </si>
  <si>
    <t>BUGET ASIG SOC DE STAT SI FD. SPEC   ORD.1030/11.11.2021 :  C/V 25 % CAS ANGAJAT PERSONAL CIVIL  AFERENTA MAJORARILOR SALARIALE ALE PERIOADEI DECLARATE- OCTOMBRIE 2021, PROIECT SIPOCA 756 ANALIZA FUNCTIONALA SI STRATEGIA DE DEZVOLTARE A SISTEMULUI JUDICIAR POST 2020 , CODUL SMIS 133609; 83.98386294%; CF CENTRALIZATOR 103855/61398/2018/11.11.2021</t>
  </si>
  <si>
    <t>BUGET DE STAT   ORD.1031/11.11.2021 :  C/V 25 % CAS ANGAJAT PERSONAL FPSS AFERENT MAJORARILOR SALARIALE ALE PERIOADEI  DECLARATE- OCTOMBRIE 2021, PROIECT SIPOCA 756 ANALIZA FUNCTIONALA SI STRATEGIA DE DEZVOLTARE A SISTEMULUI JUDICIAR POST 2020 , CODUL SMIS 133609;  83.98386294%; CF CENTRALIZATOR 103855/61398/2018/11.11.2021</t>
  </si>
  <si>
    <t>BUGET ASIG SOC DE STAT SI FD. SPEC   ORD. 1030/11.11.2021 :  C/V 10 % CASS ANGAJAT AFERENT MAJORARILOR SALARIALE ALE PERIOADEI DECLARATE-OCTOMBRIE 2021, PROIECT SIPOCA 756 ANALIZA FUNCTIONALA SI STRATEGIA DE DEZVOLTARE A SISTEMULUI JUDICIAR POST 2020 , CODUL SMIS 133609; 83.98386294%; CF CENTRALIZATOR 103855/61398/2018/11.11.2021</t>
  </si>
  <si>
    <t>BUGETUL DE STAT  ORD. 1032/11.11.2021:  C/V 10% IMPOZIT ANGAJAT AFERENT  MAJORARILOR SALARIALE ALE PERIOADEI DECLARATE- OCTOMBRIE 2021, PROIECT SIPOCA 756 ANALIZA FUNCTIONALA SI STRATEGIA DE DEZVOLTARE A SISTEMULUI JUDICIAR POST 2020 , CODUL SMIS 133609; 83.98386294%; CF CENTRALIZATOR 103855/61398/2018/11.11.2021</t>
  </si>
  <si>
    <t>BUGET ASIG SOC DE STAT SI FD. SPEC   ORD.1029/11.11.2021 :  C/V 2,25% CONTRIB.ASIGURATORIE PT MUNCA  AFERENTE MAJORARILOR SALARIALE ALE PERIOADEI DECLARATE OCTOMBRIE 2021, PROIECT SIPOCA 756 ANALIZA FUNCTIONALA SI STRATEGIA DE DEZVOLTARE A SISTEMULUI JUDICIAR POST 2020 , CODUL SMIS 133609; 83.98386294%; CF CENTRALIZATOR 103855/61398/2018/11.11.2021</t>
  </si>
  <si>
    <t>ORD. 1028/11.11.2021:  C/V MAJORARI SALARIALE NETE AFERENTE PERIOADEI OCTOMBRIE 2021, PROIECT SIPOCA 756 ANALIZA FUNCTIONALA SI STRATEGIA DE DEZVOLTARE A SISTEMULUI JUDICIAR POST 2020 , CODUL SMIS 133609;   83.98386294%, CF CENTRALIZATOR 103855/61398/2018/11.11.2021</t>
  </si>
  <si>
    <t>ORD. 1028/11.11.2021:  C/V MAJORARI SALARIALE NETE AFERENTE PERIOADEI OCTOMBRIE 2021, PROIECT SIPOCA 756 ANALIZA FUNCTIONALA SI STRATEGIA DE DEZVOLTARE A SISTEMULUI JUDICIAR POST 2020 , CODUL SMIS 133609; 83.98386294%,  CF CENTRALIZATOR 103855/61398/2018/11.11.2021</t>
  </si>
  <si>
    <t>ORD. 1028/11.11.2021 :  C/V MAJORARI SALARIALE NETE AFERENTE PERIOADEI OCTOMBRIE 2021, PROIECT SIPOCA 756 ANALIZA FUNCTIONALA SI STRATEGIA DE DEZVOLTARE A SISTEMULUI JUDICIAR POST 2020 , CODUL SMIS 133609;  83.98386294%, CF CENTRALIZATOR 103855/61398/2018/11.11.2021</t>
  </si>
  <si>
    <t>ORD.1028/11.11.2021:  C/V MAJORARI SALARIALE NETE AFERENTE PERIOADEI OCTOMBRIE 2021, PROIECT SIPOCA 756 ANALIZA FUNCTIONALA SI STRATEGIA DE DEZVOLTARE A SISTEMULUI JUDICIAR POST 2020 , CODUL SMIS 133609; 83.98386294%, CF CENTRALIZATOR 103855/61398/2018/11.11.2021</t>
  </si>
  <si>
    <t>ORD . 1028/11.11.2021 :  C/V MAJORARI SALARIALE NETE AFERENTE PERIOADEI OCTOMBRIE 2021, PROIECT SIPOCA 756 ANALIZA FUNCTIONALA SI STRATEGIA DE DEZVOLTARE A SISTEMULUI JUDICIAR POST 2020 , CODUL SMIS 133609; 83.98386294%, CF CENTRALIZATOR 103855/61398/2018/11.11.2021</t>
  </si>
  <si>
    <t>PLATA FF002710/04.11.2021; 83.98386294%;  SIPOCA 756 PROIECT  "Analiza functionala si strategia de dezvoltare a sistemului judiciar post 2020 - ASJ'' ORD.1013/09.11.2021</t>
  </si>
  <si>
    <t>REDTECH ELECTRONIC BRANDS</t>
  </si>
  <si>
    <t>PLATA FF229100865192/08.11.2021; FEN;  SIPOCA 756 PROIECT  "Analiza functionala si strategia de dezvoltare a sistemului judiciar post 2020 - ASJ'' ORD.1081/24.11.2021</t>
  </si>
  <si>
    <t>PLATA FF06717/12.11.2021; FEN;  SIPOCA 756 PROIECT  "Analiza functionala si strategia de dezvoltare a sistemului judiciar post 2020 - ASJ'' ORD.1079/24.11.2021</t>
  </si>
  <si>
    <t>PLATA FF211100036/09.11.2021; FEN SIPOCA 756 PROIECT  "Analiza functionala si strategia de dezvoltare a sistemului judiciar post 2020 - ASJ'' ORD.1080/24.11.2021</t>
  </si>
  <si>
    <t>EXPERT IT</t>
  </si>
  <si>
    <t xml:space="preserve">MINISTERUL JUSTITEI - Aparat propriu </t>
  </si>
  <si>
    <t>CAPITOLUL 61.01- Ordine publica si siguranta nationala</t>
  </si>
  <si>
    <t>TITLUL IX ALTE CHELTUIELI</t>
  </si>
  <si>
    <t xml:space="preserve">Nr Crt. </t>
  </si>
  <si>
    <t>Data act</t>
  </si>
  <si>
    <t xml:space="preserve">ORDIN DE PLATA /CEC /FOAIE DE VARSAMÂNT </t>
  </si>
  <si>
    <t xml:space="preserve">FACTURA  </t>
  </si>
  <si>
    <t xml:space="preserve">Suma </t>
  </si>
  <si>
    <t xml:space="preserve">Total </t>
  </si>
  <si>
    <t>Perioada 01-30.11.2021</t>
  </si>
  <si>
    <t xml:space="preserve">ORD. 1952/18.11.2021, C/VAL 4% CONTRIBUTIE PENTRU PERSOANE CU HANDICAP  octombrie 2021, CONF LEGII 448/2006,  ART.59.40 ;   , ART. 59.40    </t>
  </si>
  <si>
    <t>MINISTERUL JUSTITIEI- Aparat propriu</t>
  </si>
  <si>
    <t>TITLUL 55 ,,Contribuții și cotizații la organisme internaționale"</t>
  </si>
  <si>
    <t>perioada 01-30.11.2021</t>
  </si>
  <si>
    <t>ORDONANTAREA DE PLATA NR. 1974/23.11.2021 (CONTRIB.RO. LA RETEAUA DE COOPERARE A MINISTERELOR JUSTITIEI MEMBRE UE 2021) ALIMENTARE CONT PENTRU PLATA COTIZATIILOR INTERNATIONALE</t>
  </si>
  <si>
    <t>Titlul II- Sursa A</t>
  </si>
  <si>
    <t xml:space="preserve">DHL INTERNATIONAL ROMANIA SRL </t>
  </si>
  <si>
    <t>GILMAR SRL</t>
  </si>
  <si>
    <t xml:space="preserve">ROLF CARD INDUSTRIAL </t>
  </si>
  <si>
    <t>DDD CONSTANCE PERFECT CLEAN SRL</t>
  </si>
  <si>
    <t>CENTRO INVEST CONSULT SRL</t>
  </si>
  <si>
    <t>TOTAL TITLUL II</t>
  </si>
  <si>
    <t>DNS BIROTICA</t>
  </si>
  <si>
    <t>ORD.  1808/28.10.2021   C/VAL F.F. DNS.2116012/15.10.2021 ACHIZITIONAT MATERILE SANITARE-SAPUN 50 BUC., DETERGENR GRESIE- 20 BUC.,  RACLETA GEAM - 2 BUC.  NIR 122/18.10.2021, ART. 20.01.02)</t>
  </si>
  <si>
    <t>ORD.  1807/ 28.10.2021 C/VAL F.F.  .45433/18.10.2021 ACHIZITIONAT MATERILE  - PROSOP HARTIE- 50 BUC. NIR 123/18.10.2021, ART.20.01.02)</t>
  </si>
  <si>
    <t>PLURIDET COMEXIM</t>
  </si>
  <si>
    <t xml:space="preserve"> C/VAL  ORD.1809  F0068574/13.10.2021: MATERIALE CURATENI SI SANITARE;  ART.20.01.02)</t>
  </si>
  <si>
    <t>INFO TRUST</t>
  </si>
  <si>
    <t>ORD.1803/28.10.2021    plata  ADRESA MF NR.  692420/20.10.2021, MJ NR.89981/22.10.2021 C/VAL COTE PARTI CONSUM ENERGIE TERMICA LUNA SEPTEMBRIE  2021, PROTOCOL NR.641082/2016, CAP.IV, PUNCT 1, LITERA a, ACTULUI AD</t>
  </si>
  <si>
    <t>MINISTERUL FINANTELOR</t>
  </si>
  <si>
    <t>OP 6439/09.11.2021 DNP INCASARE  C/VAL COTE PARTI CHELTUIELI COMUNE CONSUM ENERGIE TERMICA  SI TERMICA ,PERIOADA IULIE 2021, ADRESA NR.16/34640/29.10.2021)</t>
  </si>
  <si>
    <t xml:space="preserve">DIRECTIA NATIONALA DE PROBATIUNE </t>
  </si>
  <si>
    <t>PLATA  MFP, ORD.1837/08.11.2021,  ADRESA MF NR.  692580/25.10.2021, MJ NR.101737/28.10.2021 C/VAL COTE PARTI CONSUM ENERGIE ELECTRICA LUNA SEPTEMBRIE 2021,  PROTOCOL NR.641082/2016, CAP.IV, PUNCT 1, LITERA a, A A</t>
  </si>
  <si>
    <t xml:space="preserve">MINISTERUL FINANTELOR </t>
  </si>
  <si>
    <t>OP 7076/24.11.2021 DNP INCASARE  C/VAL COTE PARTI CHELTUIELI COMUNE CONSUM ENERGIE TERMICA  SI TERMICA ,PERIOADA   AUGUST-SEPTEMBRIE 2021, ADRESA NR.18 SI 20/34640/11.11.2021, ART.20.01.03)</t>
  </si>
  <si>
    <t>DIRECTIA NATIONALA DE PROBATIUNE</t>
  </si>
  <si>
    <t>INCASAT DE LA MLPDA C/VAL COTE PARTI COLECTARE DESEURI LUNA AUGUST 2021 -ADRESA NR.26/19486/02.11.2021)</t>
  </si>
  <si>
    <t>MINISTERUL LUCRARILOR PUBLICE, DEZV. SI ADMINISTRA</t>
  </si>
  <si>
    <t>INCASARE  DE LA  DIRECTIA NATIONALA DE PROBATIUNE   C/VAL  CONSUM COTE PARTI , DISTRIBUTIE APA +COLECTARE DESEURI PERIOADA IULIE 2021,  ALINEAT(20.01.04),  ADRESA NR.16/34640/29.10.2021)</t>
  </si>
  <si>
    <t>ORD.1840/  08.11.2021  PLATA  SALUBRIZARE FAPTE 5 SA , C/VAL  F.F.123465/13.09.2021 PLATA SERVICII COLECTARE SI TRANSPORT DESEURI RECICLABILE PERIOADA AUGUST 2021,    ART.20.01.04)</t>
  </si>
  <si>
    <t>SALUBRIZARE SECTOR 5</t>
  </si>
  <si>
    <t>OP.1749/16.11.2021 INCASAT DE LA MLPDA C/VAL COTE PARTI  COLECTARE DESEURI SEPT.2021 - ADRESA NR.31/19486/11.11-2021, ART.20.01.04)</t>
  </si>
  <si>
    <t>MINISTERUL ECONOMIEI, ENERGIEI SI MEDIULUI DE AFACERI -INCASAT COTE PARTI SERVICII SALUBRITATE LUNA AUGUST 2021 , ADRESA NR. 28/197486/02.11.2021, ART.20.01.04)</t>
  </si>
  <si>
    <t>MINISTERUL ECONOMIEI , ENERGIEI SI MEDIUL DE AFACE</t>
  </si>
  <si>
    <t>ORD. 1838/08.11.2021  PLATA MFP  ADRESA MFP NR.693156/03.11.2021, NR.MJ NR. 103669/04.11.2021 C/VAL COTE PARTI CONSUM APA RECE ,PERIOADA  08.09-07.10.2021  ( ALINEAT BUGETAR 20.01.04 =1.954.88  LEI))</t>
  </si>
  <si>
    <t>ORD.1877/  10.11.2021  PLATA  SALUBRIZARE FAPTE 5 SA , C/VAL  F.F.176118/05.11.2021 PLATA SERVICII COLECTARE SI TRANSPORT DESEURI RECICLABILE PERIOADA OCTOMBRIE 2021,   ART.20.01.04)</t>
  </si>
  <si>
    <t>INCASARE  DE LA  DIRECTIA NATIONALA DE PROBATIUNE   C/VAL  CONSUM COTE PARTI , DISTRIBUTIE APA +COLECTARE DESEURI PERIOADA  AUGUST SI  SEPTEMBRIE 2021,  ALINEAT(20.01.04),  ADRESA NR.18/2034640/02.1</t>
  </si>
  <si>
    <t>ORD.1961/22.11.2021,  APA NOVA BUCURESTI,  F.F.211306183/16.11.2021  COTE PARTI CONSUM APA RECE , PERIOADA  06.10-03.11.2021 ( ALINEAT BUGETAR 20.01.04 = 114,03 LEI), PENTRU IMOBILUL DIN CALEA FLOREASCA, NR.39,</t>
  </si>
  <si>
    <t>APA NOVA BUCURESTI S.A.</t>
  </si>
  <si>
    <t>INCASAT DE LA INCDT  C/VAL COTE PARTI COLECTARE DESEURI PERIOADA   iunie si iulie  2021  art.20.01.04)</t>
  </si>
  <si>
    <t>INSTITUTUL NATIONAL DE CERCETARE-DEZVOLTARE IN CON</t>
  </si>
  <si>
    <t>PLATA  ROMPETROL DOWNSTREAM,  ORD.1841/08.11.2021, C/VAL F.F 6632202749/31.10.2021 , FACTURA  DISCOUNT F.F.6632210640/31.10.2021 ALIMENTARE CARBURANT PE BAZA DE CARDURI  OCTOMBRIE 2021,  ART 20.01.05)</t>
  </si>
  <si>
    <t>ROMPETROL DOWNSTREAM SA</t>
  </si>
  <si>
    <t>ROSERVOTECH - ORD. 1813/29.10.2021   C/VAL  F.F.10618/12.10.2021  ACHIZITIONAT  PIESE DE SCHIMB  (DRUM  XEROX ) PTR.ECHIPAMENTE MULTIFUNCTIONALE , REF.NECESITATE NR.2/85962/16.09.2021, ART.20,01,06)</t>
  </si>
  <si>
    <t>ROSERVOTECH SRL</t>
  </si>
  <si>
    <t>CAB NR.122/19.11.2021 CORECTIE ALIN.BUGETAR RECUPERARE CH.INTETINERE LIFTURI CONFORM OP 6441/09.11.2021, ADRESA NR.16/34640/29.10.2021)</t>
  </si>
  <si>
    <t>PLATA  ASCENSORUL COMPANY SERVICE, ORD.1842/08.11.2021   C/VAL   F.F.182465/28.10.2021-PIESE PENTRU ASCENSOR- TRADUCTORI PENTRU ASCENSOR DUPLEX 800KG , 9STATII, P.V. din 28.10.2021, ART.20.01.06)</t>
  </si>
  <si>
    <t>ASCENSORUL COMPANY SERVICE</t>
  </si>
  <si>
    <t>OP.530/25.11.2021  INCASAT DE LA INCDT C/VAL COTE PARTI PIESE DE SCHIMB  REPARATIE ASCENSOARE IULIE 2021,  ART.  20.01.06)</t>
  </si>
  <si>
    <t xml:space="preserve">INSTITUTUL NATIONAL DE CERCETARE-DEZVOLTARE IN CON </t>
  </si>
  <si>
    <t>Incasare virament A.T.C.M.P.B (OP.4521,/09.00.2021. REINTREGIRE TELEFONIE MOBILA LUNA OPCTOMBRIE 2021, ALIN 20.01.08)</t>
  </si>
  <si>
    <t>ORD.1804/28.10.2021  plata TELEKOM ROMANIA COMMUNICATIONS  C/VAL F.F.TKR210315653369/09.10.2021 FURNIZARE SERVICII TEL VERDE PERIOADA SEPTEMBRIE 2021 ) , art. 20.0.1.08)</t>
  </si>
  <si>
    <t xml:space="preserve">TELEKOM ROMANIA COMMUNICATIONS </t>
  </si>
  <si>
    <t>ORD.1843/12.11.2021  PLATA  INES GROUP,  C/VAL F.F. 351970/29.10.2021 - SERVICII DE TELEVIZIUNE DIGITALA  IPTV CU LINIE TELEFONICA SI DE INTERNET GRATUITA, OCTOMBRIE 2021(CONTRACT IPTV NR.0515/14.05.2020,   ART.20.01.08</t>
  </si>
  <si>
    <t>INES GROUP SRL</t>
  </si>
  <si>
    <t>PLATA  DHL INTERNATIONAL ,  ORD.1844/08.11.2021,  C/VAL  F.F BUHIR 00520476/26.10.2021- SERVICII CURIER RAPID 21.10.2021 MEXICO CITY 0,5KG= 287,27 LEI SI F.F. NR.BUHIR001216003/31.10.2021 C/VAL SERVICII C</t>
  </si>
  <si>
    <t>DHL INTERNATIONAL ROMANIA SRL</t>
  </si>
  <si>
    <t>ORD.1845/08.11.2021  PLATA CNPR, C/V   F.F. DIV00052851/29.10.2021 SERVICII FRANCARE TRIMITERI CORESPONDENTA OCTOMBRIE 2021   , ART.20.01.08)</t>
  </si>
  <si>
    <t>SUCURSALA DIRECTIA REGIONALA DE POSTA BUCURESTI</t>
  </si>
  <si>
    <t>ORD.1880/ 10.11.2021 PLATA  VODAFONE C/VAL F.F. NR.470613326/27.10.2021, SERVICII TELEFONIE MOBILA, PERIOADA 27.09-26.10.2021,  , ART.20.01.08)</t>
  </si>
  <si>
    <t>VODAFONE</t>
  </si>
  <si>
    <t>ORD.1879/ 10.11.2021 PLATA  VODAFONE   C/VAL F.F. NR.471274128/02.11.2021, SERVICII TELEFONIE FIXA, PERIOADA OCTOMBRIE 2021,, ART.20.01.08)</t>
  </si>
  <si>
    <t>DHL INTERNATIONAL   ORD. 1878/10.11.2021 ,  F.F BUHR 001217583/08.11.2021 C/VAL SERVICII CURIER RAPID 02/03.11.2021 MEXICO CITY 0,5KG= 244,57 LEI , KIEV 0,5KG= 319,79 LEI/ , ART.20.01.08)</t>
  </si>
  <si>
    <t>PLATA RCS &amp; RDS C/VAL   C/VAL  FACTURA  F.F FDB21/64892178/08.11.2021 ABONAMENT PENTRU PACHET COMPLET DE PROGRAME TV,PERIOADA DE FACTURARE NOIEMBRIE 2021,   ,  ART.20.01.08</t>
  </si>
  <si>
    <t>RCS &amp; RDS   S. A.</t>
  </si>
  <si>
    <t>DHL INTERNATIONAL   ORD. 1938/17.11.2021 ,  F.F BUHR 001219075/15.11.2021 C/VAL SERVICII CURIER RAPID 09.11.2021 CHISINAU 0,5KG= 222,67 LEI,  ART.20.01.08)</t>
  </si>
  <si>
    <t>PLATA  STS, ORD. 1954/18.11.2021-    STS F.F.DTI NR. 6241/16.11.2021, COMUNICATII BUCLA LOCALA PERIOADA OCTOMBRIE 2021,  CONF. PROTOCOL STS  3337/05.04.2006, RESPECTIV MJ 3384/17.04.2006,    ,</t>
  </si>
  <si>
    <t>SERVICIUL DE TELECOMUNICATII   SPECIALE</t>
  </si>
  <si>
    <t>AGRESSONE GROUP ord.1965/22.11.2021 ,  C/VAL  (FF3225705/19.11.2021: HARTIE COPIATOR A4 &amp; A3;   art.20.01.09)</t>
  </si>
  <si>
    <t>AGRESSIONE GROUP SA</t>
  </si>
  <si>
    <t>PLATA ORD. 1805/28.10.2021   COOPERATIVA MESTESUGAREASCA TEHNICA A STICLEI -FF. 02614/26.10.2021: ALTE MATERIALE, GEAM 4 MM NIR 133/28.10.2021;   ART.20.01.30)</t>
  </si>
  <si>
    <t>COOP.MESTESUG.TEHNICA STICLEI</t>
  </si>
  <si>
    <t>REDTECH ELECTRONIC BRANDS C/VAL , ORD.1815/29.10.2021  FF002688/26.10.2021: ACCESORII TABLETA IPAD 8(2020) 10,2 INCH   NIR. 132/27.10.2021, ART.20.01.30)</t>
  </si>
  <si>
    <t>OP NR.1674/09.11.2021  INCASAT DE LA MLPDA C/VAL COTE PARTI INTRETINERE LIFTURI SI SERVICII RSTVI LUNA AUGUST 2021 - ADRESA NR. 26/19486/02.11.2021)</t>
  </si>
  <si>
    <t>OP 6441/09.11.2021 INCASARE  DE LA  DIRECTIA NATIONALA DE PROBATIUNE  C/VAL  CONSUM COTE PARTI LUNA IULIE 2021, INTRETINERE LIFTURI, SALARII PUNCT TERMIC, SERVICII RSVTI,  ALINEAT(20.01.30) , ADRESA</t>
  </si>
  <si>
    <t>MINISTERUL FINANTELOR PUBLICE  ORD. 1849/08.11.2021 PLATA  ADRESA  MF NR 692586/25.10.2021, MJ. NR.101738/28.10.2021,  C/VAL  COTE PARTI CONSUM SALARII PARTI COMUNE -PUNCT TERNIC LUNA SEPTEMBRIE 2021, PROTOCOL 64</t>
  </si>
  <si>
    <t>PLATA DDD CONSTANCE PERFECT CLEAN-, ORD.1846/08.11.2021  .F. 4098/01.11.2021  DEZINFECTIE LA SEDIUL MJ IN DATA DE 30.10.2021, ALINEAT 20.01.30,    )</t>
  </si>
  <si>
    <t>PLATA  ASCENSORUL  COMPANY SERVICE  C/VAL ORD. 1847/08.11.2021  PLATA F.F.182477/29.10.2021 -INTRETINERE LUNARA 5 ASCENSOARE, PERIOADA OCTOMBRIE 2021,   ART.20.01.30)</t>
  </si>
  <si>
    <t>PLATA  LPV SERVICE CONSULT ORD. 1848/08.11.2021,   CV.F.F.2763/01.11.2021 -SUPRAVEGHERE A 5 INSTALATII DE RIDICAT DIN DOMENIUL ISCIR,  CONFORM  CONTRACT NR.36/110524/01.04.2021, PERIOADA OCTOMBRIE 2021, ART.20.</t>
  </si>
  <si>
    <t>LPV SERVICE CONSULT SRL</t>
  </si>
  <si>
    <t>ORD. 1850/08.11.2021  PLATA ROLF CARD INDUSTRIAL  (Receptie, Factura cheltuiala [38234 din 28.10.2021] FF38234/28.10.2021: LEGITIMATII=2BUC; Receptie, Factura cheltuiala [38226 din 28.10.2021] (FF38226/28.10.2021:</t>
  </si>
  <si>
    <t>ORD. 1851/08.11.2021  PLATA  CONNEXIAL RO,   F.F.506/31.10.2021 SERVICII DE INTRETINERE SI REPARATII (MENTENANTA) RETEA TELEFONICA DE INTERIOR, APARATE TELEFONICE SI FAXURI , PERIOADA OCTOMBRIE 2021, CONFORM CONTRACT</t>
  </si>
  <si>
    <t>CONNEXIAL RO SRL</t>
  </si>
  <si>
    <t>ORD.1852/08.11.2021   PLATA -  GILMAR SRL   C/VAL F.F.NR.3950/26.10.2021 SERVICII INTRETINERE/REPARATII ECHIPAMENT CAMERA SERVERELOR LUNA OCTOMBRIE 2021,    ART.20.01.30)</t>
  </si>
  <si>
    <t>PLATA  INTERAUTO TECH SRL , ORD.1854/08.11.2021,  C/VAL F.F.NR 120596/04.11.2021 SERVICII REPARATIE PENTRU AUTO B-06-WMJ, , ART. 20.01.30)</t>
  </si>
  <si>
    <t>INTERAUTO TECH SRL</t>
  </si>
  <si>
    <t>PLATA  AUTO STOP HAPPY  ORD..1855//08.11.2026 , CV. F.F.15/01.11.2021 ACHIZITII SPALARE AUTO(EXTERIOR-INTERIOR) PENTRU  20  AUTO , PERIOADA OCTOMBRIE 2021, ART.10.01.30)</t>
  </si>
  <si>
    <t>AUTO STOP HAPPY SRL</t>
  </si>
  <si>
    <t>TUNING AUTOHOR, ORD.1856/08.11.2021    C/VAL F.F.1590/03.11.2021 SERVICII INLOCUIRE ANVELOPE  DE IARNA CU CELE DE VARA  PENTRU 7 AUTOTURISME, ART.20.01.30)</t>
  </si>
  <si>
    <t>TUNING AUTOHOR SRL</t>
  </si>
  <si>
    <t>OP.1748/16.11.2021 INCASAT DE LA MLPDA C/VAL COTE PARTI INTRETINERE LIFTURI SI SERVICII RSTVI LUNA  SEPTEMBRIE 2021 - ADRESA NR.31/9486/11.11-2021, ART.20.01.30)</t>
  </si>
  <si>
    <t>(CAB NR.122/19.11.2021 CORECTIE ALIN.BUGETAR RECUPERARE CH.INTETINERE LIFTURI CONFORM OP 6441/09.11.2021, ADRESA NR.16/34640/29.10.2021)</t>
  </si>
  <si>
    <t>MINISTERUL ECONOMIEI, ENERGIEI SI MEDIULUI DE AFACERI -INCASAT COTE PARTI SERVICII INTRETINERE ASCENSOARE LUNA AUG. 2021 , ADRESA NR. 28/19486/02.11.2021, ART.20.01.30)</t>
  </si>
  <si>
    <t>PLATA ROLF CARD INDUSTRIAL FF 38333/05.11.2021: LEGITIMATIA DE SERVICIU  = 2 BUC; ORD.1881/10.11.2021; FF37318/19.08.2021, conf.contract nr.27/3530/22.04.2021, P-V DE RECEPTIE NR.61/3530/05.11.2021, ART. 20.01.30)</t>
  </si>
  <si>
    <t>AMPT POINT GARAJE , ORD.1884/10.11..2021   C/VAL F.F.NR 0740/05.11.2021 SERVICII REPARATIE PENTRU  PTR B-11-XMJ, ART.20.01.30)</t>
  </si>
  <si>
    <t>AMT POINT GARAGE</t>
  </si>
  <si>
    <t>AMPT POINT GARAJE , ORD.1885/10.11..2021,  C/VAL F.F.NR 0741/05.11.2021 SERVICII REPARATIE PENTRU  PTR B-88-WMJ,       ART.20.01.30)</t>
  </si>
  <si>
    <t>AVANTAGE CAR SERVICE, ORD.1886/10.11.2021  -  C/VAL F.F.NR 916/08.11.2021 SERVICII INLOCUIRE ALTERNATOR PENTRU  B-06-MMJ,, ART.20.01.30)</t>
  </si>
  <si>
    <t>AVANTAGE CAR SERVICE SRL</t>
  </si>
  <si>
    <t>PLATA  AUTO STOP HAPPY  ORD..1887//10.11.2026 , F.F.17/09.11.2021 ACHIZITII SERVICII DE CURATARE CHIMICA PENTRU TAPITERIE B 31 MJR,     , ART.10.01.30)</t>
  </si>
  <si>
    <t>PLATA  DEDEMAN ORD.1853/08.11.2021,  C/VAL F.F.35008113414/04.11.2021 ACHIZITIONAT MATERIALE SANITARE , NIR.139/05.11.2021, ART.20.01.30)</t>
  </si>
  <si>
    <t>DEDEMAN SRL</t>
  </si>
  <si>
    <t>PLATA  INTERAUTO TECH SRL , ORD.1896/11.11.2021, C/VAL F.F.NR 120625/10.11.2021 SERVICII REPARATIE PENTRU AUTO B-65-DHJ,  ART. 20.01.30)</t>
  </si>
  <si>
    <t>AMPT POINT GARAJE , ORD.1897/11.11..2021,  C/VAL F.F.NR 743/10.11.2021 SERVICII REPARATIE PENTRU B-01-EMJ,  ART.20.01.30)</t>
  </si>
  <si>
    <t>INCASARE  DE LA  DIRECTIA NATIONALA DE PROBATIUNE   C/VAL  CONSUM COTE PARTI  PENTRI INTRET.S8I FUNCTIONARE,  PERIOADA  AUGUST SI  SEPTEMBRIE 2021,  ALINEAT(20.01.30),  ADRESA NR.18-  SI 20/34640/02</t>
  </si>
  <si>
    <t>ORD.1957/22.11.2021, COMPANIA STINGERI  INTERVENTII -  ACHIZITIE SERVICII DE VERIFICARE/REINCARCARE/RAPARATII STINGATOARE (10P6+8P1+1P50) CONFORM FACTURA NR.7179/18.11.2021 SI PV DE RECEPTIE NR.14/97995/</t>
  </si>
  <si>
    <t>COMPANIA STINGERI INTERVENTII</t>
  </si>
  <si>
    <t>ORD.1913/16.11.2021,INTERAUTO TECH SRL -  C/VAL F.F.NR 120625/10.11.2021 SERVICII REPARATIE PENTRU AUTO B-65-DHJ,  ART. 20.01.30)         )</t>
  </si>
  <si>
    <t xml:space="preserve">INTERAUTO TECH SRL </t>
  </si>
  <si>
    <t>AMPT POINT GARAJE , ORD.1962/22.11..2021   C/VAL F.F.NR 0749/17.11.2021 SERVICII REPARATIE PENTRU  PTR B-65- DHJ,  PV RECEPTIE  SERVICII NR.9/101092/22.11.2021,  ART.20.01.30)</t>
  </si>
  <si>
    <t>AMPT POINT GARAJE , ORD.1963/22.11..2021   C/VAL F.F.NR 0748/17.11.2021 SERVICII REPARATIE PENTRU  PTR B-65- DHH,  PV RECEPTIE  SERVICII NR.9/101091/22.11.2021,  ART.20.01.30)</t>
  </si>
  <si>
    <t>PLATA  CENTRO INVEST CONSULT SRL , ORD.1966/22.11.2021,  C/VAL  F.F.916/01.11.2021 PRESTARI SERVICII CURATENIE CONFORM CONTRACT87/9381/28.04.2021- OCTOMBRIE 2021,    ART.20.01.30</t>
  </si>
  <si>
    <t>OP.528/26.11.2021INCASAT DE LA INCDT C/VAL COTE PARTI INTRETINERE LIFTURI SI SERVICII RSTVI  PERIOADA    IUNIE-IULIE 2021, ART. 20.01.30)</t>
  </si>
  <si>
    <t>INCASAT  DE LA  RECYCLE INTERNATIONAL -  C/VAL  F.F NR.FACTURA NR.244/02.11.2021 CONTRAVALOARE DESEURI  DE HARTIE  : DESEURI DE HARTIE SI CARTON, KG  820  x 0,05 LEI/ 41 LEI,  TAXA DE MEDIU 2%  MINUS  0,82</t>
  </si>
  <si>
    <t>RECYCLE INTERNATIONAL SRL</t>
  </si>
  <si>
    <t>PLATA  FINAL MANAGEMENT SOLUTION SRL , ORD.1868/09.11.2021, C/VAL F.F.NR  5231/04.11.2021 SACHIZIT. MASTI CHIRURGICALE MEDICAle  - 1500 buc.,  ART. 20.04.02,  nir.nr.138/04.11.2021)</t>
  </si>
  <si>
    <t>FINAL MANAGEMENT SOLUTION SRL</t>
  </si>
  <si>
    <t>INFO TRUST C/VAL  ORD.1809  F0068574/13.10.2021:  DEZINFECTANTI , GEL DE MAINI   ART.20.04.04)</t>
  </si>
  <si>
    <t>INFO TRUST SRL</t>
  </si>
  <si>
    <t>PLATA  ro distribution 2000 , ORD.1869/09.11.2021, C/VAL F.F.NR  11509./04.11.2021 ACHIZIT. dezinfectant concentrat SUPRFETE 5 PULBERE , NIR.NR.140/05.11.2021, ART. 20.04.04,)</t>
  </si>
  <si>
    <t>RO DISTRIBUTION 2000</t>
  </si>
  <si>
    <t>INFO TRUST C/VAL  ORD. 5008/24.11.2021  F0068574/13.10.2021: MATERIALE CURATENI SI SANITARE - DEZINFECTANTI;  ART.20.04.04)</t>
  </si>
  <si>
    <t>ORD.1806/28.10.2021  plata SUNDECOR INVESTMENT SRL C/VAL F.F.SND NR. 1944/22.10.2021  JALUZELE VERTICALE 350X210 SI  90X210 , NIR.130/26.10.2021, 2021 ,, art. 20.05.30)</t>
  </si>
  <si>
    <t>SUNDECOR INVESTMENT SRL</t>
  </si>
  <si>
    <t>DANTE INTERNATIONAL   C/VALF229100448095/22.10.2021: APPLE IPAD 8 10,2 INCH 32GB  = 1 BUC; ORD.1816/29.10.2021   , art. 20.05.30..)</t>
  </si>
  <si>
    <t xml:space="preserve">DANTE INTERNATIONAL S.A </t>
  </si>
  <si>
    <t>TIK MEDIA SOLUTION , ORD.1899/11.11.2021  (FF06701/10.11.2021: OBV INV MAGAZIE: FRIGIDER CU DOUA USI ARCTIC  = 1BUC;,   NIR.144/11.11.2021, ART.20.05.30)</t>
  </si>
  <si>
    <t xml:space="preserve">TIK MEDIA SOLUTIONS </t>
  </si>
  <si>
    <t>KPO COMPUTRERS , ORD.1914/16.11.2021  - ACHIZITIE TREPIED CU SUPORT PENTRU TELEFON MOBIL YUNTENG VCT-5218 PTR.SCANARE QR CF.F.NR.ISH 52047/11.11.2021 SI NIR NR.147/11.11.2021/  , ART.20.05.30)</t>
  </si>
  <si>
    <t xml:space="preserve">KPO COMPUTERS </t>
  </si>
  <si>
    <t>MODERNA STIL   SRL, ORD.1908/15.11.2021  -  (ACHIZITIONARE 2 BUC SCAUNE DIRECTORIALE NECESARE CABINET SS CONFORM FACTURII NR.214123/08.11.2021 SI NIR NR.142/11.11.2021/ , ART.20.05.30)</t>
  </si>
  <si>
    <t>MODERNA STIL</t>
  </si>
  <si>
    <t>TRAVERSAL SOFTWARE SOLUTION SRL, ORD.1915/16.11.2021  -  CV. FACT.TSS NR.1044-21/11.11.2021  ACHIZ. ADAPTOARE  CISCO ATA 192-3PW-K9 SUPORT 24 LUNI,  , ART.20.05.30)</t>
  </si>
  <si>
    <t>TRAVERSAL SOFTWARE SOLUTION SRL</t>
  </si>
  <si>
    <t>TRAVEL TIME  C/VAL , ORD.937/21.10.2021  F.F.176078/14.10.2021,   BILETE DE AVION DEPLASARE  INTERNA  BUCURESTI -  CLUJ SI RERUTAR     PENTRU D-NUL SECRETAR DE STAT GEORGE BOGDAN -ILEA ,  REFERAT DE NEC3ESITATE  20/81858/1</t>
  </si>
  <si>
    <t>TRAVEL TIME</t>
  </si>
  <si>
    <t>REPREZENTANT MJ</t>
  </si>
  <si>
    <t>ORD,963/29.10.2021,C/VAL DIF. CAZARE DEPLASARE LA ORADEA  PERIOADA 19.-22.10.2021-PARTICIPARE LA a doua reuniune  A RETELEI JUDICIARE ROMANE  IN MATERIE PENALA, ART.20.06.01 (AVANSUL DE 660 LE))</t>
  </si>
  <si>
    <t>ORD,964/29.10.2021, C/VAL DIF. CAZARE DEPLASARE LA ORADEA  PERIOADA 19.-22.10.2021-PARTICIPARE LA a doua reuniune  A RETELEI JUDICIARE ROMANE  IN MATERIE PENALA, ART.20.06.01 (AVANSUL DE 660 LEI()</t>
  </si>
  <si>
    <t>ORD,966/01.11.2021, C/VAL  CAZARE DEPLASARE LA ORADEA  PERIOADA 19.-22.10.2021-PARTICIPARE LA a doua reuniune  A RETELEI JUDICIARE ROMANE  IN MATERIE PENALA, ART.20.06.01)</t>
  </si>
  <si>
    <t>ORD.923/20.10.2021, -C/VAL  DIF.DECONT  TRANSPORT CU AUTO PERSONAL - DEPLASARE  TRIBUNALUL SIBIU , PERIOADA   25.10-29.10.2021,  ALINEAT 20.06.01 )</t>
  </si>
  <si>
    <t>TRAVEL TIME  C/VAL , ORD. 1004/08.11.2021  F.F.176427/21.10.2021, F.176522/22.10.2021, BILETE DE AVION DEPLASARE  BUCURESTI - CLUJ SI RETUR 22-24 OCTOMBRIE 2021 SI SCHIMBARE ORA BILETE DE AVION PENTRU D-NUL SECRETAR DE STA</t>
  </si>
  <si>
    <t>PLATA  ORD. 991/05.11.2021   CV.DIF  DECONT TRANSPORT   DEPLASARE LA  TRIB. SIBIU    PERIOADA 25.10-29.10.2021,  ART.20.06.01)</t>
  </si>
  <si>
    <t>PLATA CV.DIF  DECONT TRANSPORT   DEPLASARE LA  TRIB.IASI   PERIOADA 25.10-05.11.2021,  ART.20.06.01)</t>
  </si>
  <si>
    <t>ORD.1949/18.11.2021,  C/VAL AVANS  CAZARE-TRANSPORT CU   AUTO PERSONAL, DEPLASARE  LA SIBIU - CURS PERFECTIONARE  , PERIOADA 22-26.11.2021, REFERAT DE NECESITATE 4/102909/02.11.2021, ART.20.06.01
)</t>
  </si>
  <si>
    <t>DI.  220/26.11.2021,RESTITUIRE AVANS   DECONT CAZARE  /TRANSPORT  NEUTILIZAT, DEPLASARE  LA SIBIU (CURS DE [PERFECTIONMARE) PERIOADA 22- 26-05.11.2021     ART.20,06,01)</t>
  </si>
  <si>
    <t>GTS INTERNATIONAL ROMANIA  SRL</t>
  </si>
  <si>
    <t>GTS INTERNATIONAL ROMANIA,  ORD.943/25.10.2021 C/VAL F.F. 9491/30.09.2021 ACHIZITIE  2 BILETE DE AVION DEPLASARE BUCURESTI- BUDAPESTA  SI RETUR PTR rept mj  , PERIOADA 04- 0</t>
  </si>
  <si>
    <t xml:space="preserve"> GTS INTERNATIONAL ROMANIA  SRL</t>
  </si>
  <si>
    <t>GTS INTERNATIONAL ROMANIA,  ORD.946/25.10.2021 C/VAL F.F. 9546/06.10.2021 ACHIZITIE   BILET DE AVION DEPLASARE BUCURESTI- LUXEMBURG  SI RETUR PTR reprezentant mj, PERIOADA 06-08..10.2021, ART.20.06.</t>
  </si>
  <si>
    <t>GTS INTERNATIONAL ROMANIA,  ORD.945/25.10.2021 C/VAL F.F. 9512/01.10.2021 ACHIZITIE   BILET DE AVION DEPLASARE BUCURESTI- LUXEMBURG  SI RETUR PTRreprezentant MJ, PERIOADA 07.10.2021, ART.20.06.</t>
  </si>
  <si>
    <t>WECO-TRAVEL</t>
  </si>
  <si>
    <t>WECO TRAVEL   ORD.944/25.10.2021 , C/VAL  F. F.112357/07.10.2021,  BILETE DE AVION DEPLASARE  BUCURESTI - COMO ITALIA SI RETUR PENTRU reprezentant MJ , PERIOADA 11-13.10.2021,   ART.20.06.02)</t>
  </si>
  <si>
    <t>reprezentant Mj  DI. 204/04.11.2020,  DIF.  ALTE CHELT.CU JUSTIFICARE . DEPLAS.EXTERNA    CROATIA - ZAGREB  01-03.11.2021  LA INCASARE    50 E  X 4.9490 ,  SI  LA ordonantare  AVANS 4.9490 ,   ART.20.06.02)</t>
  </si>
  <si>
    <t>DAL TRAVEL , ORD.1063/18.11.2021,   C/VAL  F. F. DAL 129146/17.11.2021, BILET DE AVION  DEPLASARE  BRUXELLES PENTRU reprezentant MJ , PERIOADA 05-07.12.2021, ART.20.06.02)</t>
  </si>
  <si>
    <t>DAL TRAVEL</t>
  </si>
  <si>
    <t>TRAVEL TIME  C/VAL , ORD. 1078/22.11.2021, F. F.177987/19.11.2021,  BILETE DE AVION DEPLASARE  BUCURESTI - VILNIUS SI RETUR  PENTRU reprezentant MJ , PERIOADA 30.11-22.11.2021    ART.20.06.02)</t>
  </si>
  <si>
    <t>UNIVERSUL JURIDICORD.1795/27.10.2021,   C/VAL  FF   UJ NR. 130703/14.10.2021 CARTI DE SPECIALITATE JURIDICA LIMBA RO : PENTRU   BIBLIOTECA  MINISTERULUI JUSTITIEI;, ART.20.11)</t>
  </si>
  <si>
    <t>UNIVERSUL JURIDIC</t>
  </si>
  <si>
    <t xml:space="preserve"> OP. 5015/25.11.2021, ALIMENTARE CONT VALUTA PENTRU PLATA ABONAMENTULUI REVISTE DE SPECIALITATE FRANCEZA  DALLOZ PE 2021,  ART.20.11)</t>
  </si>
  <si>
    <t xml:space="preserve">A.T.C.M.P.B </t>
  </si>
  <si>
    <t>BUGETUL DE STAT, ORD. 1957/19.11.2021    C/VAL  TVA FACTURA NR.P2021009156/01.10.2021 REPREZENTAND REVISTE  DE SPECIALITATE JURIDICA   - REVUE TRIMESTRIELLE DE DROIT COMMERCIAL = 543 EURO= 2.686,71LEI; REV.CRITIQUE DRO</t>
  </si>
  <si>
    <t>PLATA MONITORUL OFICIAL -ORD. 1937/17.11.2021 - -C/VAL F.F. MOP. NR. 3574/09.11.2021,SERVICII PUBLICARE MO P.I OMJ NR.4836/C-4837/C/2021CONFORM  ADRESA NR.6/84728/01.11.2021, MO NR4.1067/08.11.2021/ , ART. 20.30.01)</t>
  </si>
  <si>
    <t>MONITORUL OFICIAL</t>
  </si>
  <si>
    <t>PLATA MONITORUL OFICIAL -ORD. 1917/16.11.2021 - C/VAL F.F. MOP. NR.3516/03.11.2021,SERVICII PUBLICARE PI LB ROMANA ORD.NR.4878/C/13.10.2021, MOF 1051/03.11.2021 ADRESA NR.17/53470/19.10.2021,-   , ART. 20.30.01)</t>
  </si>
  <si>
    <t>DI. 201/01.11.2021, REPREZ MJ RESTITUIT  DIF. DECONT   PROTOCOL OCTOMBRIE 2021     ART.20.30.02)</t>
  </si>
  <si>
    <t>DP206 /10.11.2021,  REPREZ MJ,  AV. PROTOCOL PTR.  LUNA    noiembrie   2021 ORD.1861/08.11.2021,   CABINET  SECRETAR DE STAT  ,  PENTRU INTALNIRI, SEDINTE, AUDIENTE, INTILNIRI  CARE SE VOR DESFAS</t>
  </si>
  <si>
    <t>ORD.1890/11.11.2021,   DP.207 /15.11.2021, REPREZENTANT MJ   AV. PROTOCOL PTR.  LUNA    NOIEMBRIE 2021 ORD.1890/11.11.2021,   CABINET  MINISTRU  ,  PENTRU INTALNIRI, SEDINTE, AUDIENTE, INTILNIRI  CARE SE VOR DESFASURA ,REF</t>
  </si>
  <si>
    <t>ORD.1888/ 10.11.2021,  REPREZENTANT MJ DECONT PROTOCOL NR.3/105240/09.11.2021 PENTRU SEDINTA COMISIEI MIXTE DE DIALOG SOCIAL PRIVIND SISTEMUL PENITENCIAR DIN 09.11.2021,  ART.20.30.02)</t>
  </si>
  <si>
    <t>Plata virament PIRCALAB ADRIANA (PIRCALAB ADRIANA-C/VAL    ORD.1946/18.11.2021  ,-C/VAL F.F.86/10.11.2021 FARA TVA -TRADUCERI  DIN /IN LIMBA  GERMANA IN /DIN LIMBA ROMANA REGIM NORMAL 20,5 PAGINI X 44,82 =918,81 LEI , 5,5 PAG REG URGENTX 67,23 = 369,</t>
  </si>
  <si>
    <t>BIROUL LOCAL DE EXPERTIZE JUDICIARE -TRIBUNALUL ARGES, ORD.1793/27.10.2021  - PLATA  ONORARIU PROVIZORIU EXPERT IN DOSARUL 13471/302/2019, IN PROCES CU MARCELA GROSU, SORESCU ELENA VALENTINA,</t>
  </si>
  <si>
    <t>BIROUL LOCAL DE EXPERTIZE JUDICIARE ARGES</t>
  </si>
  <si>
    <t>CNPR     ORD.1824/02.11.2021  -C/VAL   F.PROFORMA NR.6/27.10.2021 ACHIZITIONARE ROVIGNETA PTR 31 MJR  PENTRU 12 LUNI, ORD.1824/02.11.2021)     , art.20.30.30 )</t>
  </si>
  <si>
    <t>COMPANIA NATIONALA POSTA ROMANA SA</t>
  </si>
  <si>
    <t>ORD.1810/28.10.2021,  BIROUL LOCAL DE EXPERTIZE JUDICIARE-TRIBUNALUL BUCURESTI-  PLATA  ONORARIU PROVIZORIU EXPERT IN DOSARUL 16184/302/2021, IN PROCES CU PRELIPCEANU IARINA LA CA CLU</t>
  </si>
  <si>
    <t>BIROUL LOCAL DE EXPERTIZE JUDICIARE-TRIB.BUCURESTI</t>
  </si>
  <si>
    <t>BEJ EXECUTORIS  BABA NOVAC nr.17, sect.3 Bucuresti  ORD. 1817/29.10.2021,  F.F. 206850/29.10.2021 PLATA CHELTUIELI DE  FOTOCOPIERE IN DOSARUL DE EXECUTARE 420/2021  ( DOSAR DE INSTANTA   11853/302/2021),  REFERAT DE NE</t>
  </si>
  <si>
    <t>BEJ EXECUTORIS</t>
  </si>
  <si>
    <t>PLATA ADMINISTRATIA PATRIMONIULUI PROTOCOLULUI DE STAT,   ORD. 1811/28.10.2021,  F.F.FICF 012107/30.09.2021 PLATA CHIRIE /AMORTIZARI DOTARI /CHIRIE OBIECTE DE INVENTAR-IMOBILUL DIN STRA</t>
  </si>
  <si>
    <t>ADMINISTRATIA PATRIMONIULUI PROTOCOLULUI DE STAT</t>
  </si>
  <si>
    <t>DI.205/09.11.2021  penalizare MINISTERUL JUSTITIEI INTIRZIERE PLATA   FACTURILOR nr.885/30.09.2021,  scadenta 20.10.2021 si achitata pe 26.10.2021-6 zile intarziere (PENALIZ.4,11 LEI si FACT. NR/892/30.09.2021 S</t>
  </si>
  <si>
    <t>INCASARE  DE LA  DIRECTIA NATIONALA DE PROBATIUNE   C/VAL  CONSUM COTE PARTI, TAXA MUNICIPALA APA UZATA IULIE 2021 ,  ALINEAT 20.30.30, ADRESA NR.ADRESA NR .16/34640/29.10.2021)</t>
  </si>
  <si>
    <t>ALIMENTARE CONT BCR  CV.PLATA  INTRET,LOCUINTA IN  OLANDA -HAGA  REPREZ MJ PTR SEPTEMBRIE - OCTOMBRIE  2021, ( 306.81 E X 2 LUNI),  ART. 20.30.30)</t>
  </si>
  <si>
    <t>A.T.C.M.P.B</t>
  </si>
  <si>
    <t>Plata virament A.T.C.M.P.B (ALIMENTARE CONT BCR  CV.PLATA  CONSUM  ENERGIE  ELECTRICA-,LOCUINTA IN  OLANDA -HAGA REPREZ MJ PTR SEPTEMBRIE - OCTOMBRIE  2021, ( 201 E X 2 LUNI),  ART. 20.30.30)</t>
  </si>
  <si>
    <t>PLATA  INDACO SYSTEM , ORD.1857/08.11.2021, C/V FF SERIE FDCO NR.102535 /01.11.2021 ACTUALIZARE PROGRAM LEGISLATIV INDACO LEGE5 CF CTR 11/113789/31.03.2021,PERIOADA  01.10-31.10.2021 50 MONOPOSTURI PREMIUM, ART.20.30.3</t>
  </si>
  <si>
    <t xml:space="preserve"> INDACO  SYSTEMS</t>
  </si>
  <si>
    <t>PLATA  IMPLEMENT 24 SOFTWARE, ORD.1858/08.11.2021, C/V FF NR.SOFT .F.F.21106/04.11.2021 SERVICII INTRETINERE SI MENTENANTA SOFTWARE ECRIS , PENTRU PERIOADA OCTOMBRIE 2021, CONTRACT 14536/22.04.2021,    ART.20.</t>
  </si>
  <si>
    <t>IMPLEMENT 24SOFTWARE SRL</t>
  </si>
  <si>
    <t>PLATA DRAGOSTAL SECURITY, ORD.1859/08.11.2021    C/VAL F.F.200985/01.11.2021 SERVICII PAZA PERMANENTA LA IMOBILUL DIN CALEA FLOREASCA NR.9, SECTOR 1, BUCURESTI, PERIOADA OCTOMBRIE 2021, ART.20.30.30)</t>
  </si>
  <si>
    <t>DRAGOSTAL SECURITY</t>
  </si>
  <si>
    <t>ORD.1860/ 08.11.2021  PLATA BEJ PAVILIU  BOGDAN ADRIAN I C/VAL   F.F. 8044/02.11.2021 PLATA CHELTUIELI DE  FOTOCOPIERE IN DOSARUL DE EXECUTARE  21/ 2021  (DOSAR DE INSTANTA  12541/281/2021, 153 FILE),, ART.2</t>
  </si>
  <si>
    <t>BEJ PAVILIU BOGDAN ADRIAN</t>
  </si>
  <si>
    <t>PLATA  PENITENCIARUL BUCURESTI JILAVA C/VAL ORD. 1895/11.11.2021 C/V. F.F.997/29.10.2021, MUNCA PRESTATA DE PERSOANE LIPSITE DE LIBERTATE  LUNA OCTOMBRIE 2021,.PV NR./47138/11.2021 SI PENALITATI IN VALOA</t>
  </si>
  <si>
    <t>PENITENCIARUL BUCURESTI JILAVA</t>
  </si>
  <si>
    <t>ORD.1901/15.11.2021, BIROUL LOCAL DE EXPERTIZE JUDICIARE-TRIBUNALUL BUCURESTI-  PLATA  ONORARIU PROVIZORIU EXPERT IN DOSAR EXECUTIONAL NR.17015/302/2021, IN PROCES CU VITOS MARTA CARM</t>
  </si>
  <si>
    <t>ORD. 1839/08.11.2021  PLATA MFP  ADRESA MFP NR.693156/03.11.2021, NR.MJ NR. 103669/04.11.2021 C/VAL TAXA MUNICIPALA ,PERIOADA  08.09-07.10.2021  ( ALINEAT BUGETAR 20.01.04 =2011.13 LEI) SI 58.73 LE/230.30.30)</t>
  </si>
  <si>
    <t xml:space="preserve"> MINISTERUL FINANTELOR </t>
  </si>
  <si>
    <t>ORD.1899/15.11.2021,  BIROUL LOCAL DE EXPERTIZE JUDICIARE-TRIBUNALUL BUCURESTI-  PLATA, ONORARIU PROVIZORIU EXPERT CONTABIL IN DOSAR NR.14875/302/2021, IN PROCES CU NICOLA MONICA, REF</t>
  </si>
  <si>
    <t>ORD.1900/15.11.2021, BIROUL LOCAL DE EXPERTIZE JUDICIARE-TRIBUNALUL BUCURESTI-  PLATA  ONORARIU PROVIZORIU EXPERT contabil  IN DOSAR EXECUTIONAL NR.16089/302/2021, IN PROCES CUAL HAJJ</t>
  </si>
  <si>
    <t>ORD.1941/17.11.2021,  BIROUL LOCAL DE EXPERTIZE JUDICIARE-TRIBUNALUL BUCURESTI-    PLATA  ONORARIU EXPERT CONTABIL IN DOSAR  NR.17790/302/2021, IN PROCES CU PURA ANCUTA, REFERAT DE NE</t>
  </si>
  <si>
    <t>DIRECTIA IMPOZITE SI TAXE LOCALE SECTOR 5 BUCURESTI , ORD.1955/18.11.2021 - C/VAL  TAXA JUDICIARA DE TIMBRU - RECURS IN DOSAR 348/39/82021 ,  REFERAT NR,2/1674/2020/108025/2021 , ART.20.30.3</t>
  </si>
  <si>
    <t>DIRECTIA IMPOZITE SI TAXE LOCALE - SECTOR 5</t>
  </si>
  <si>
    <t>ORD.1904/15.11.2021, PLATA ADMINISTRATIA PATRIMONIULUI PROTOCOLULUI DE STAT  F.F.FICF 012237/29.10.2021 PLATA CHIRIE /AMORTIZARI DOTARI -IMOBILUL DIN STRADA UNIRII 68, BLOC K2 , AP 11,</t>
  </si>
  <si>
    <t xml:space="preserve">ADMINISTRATIA PATRIMONIULUI PROTOCOLULUI DE STAT </t>
  </si>
  <si>
    <t>ORD. 1905/15.11.2021 PLATA  F.F.FICO 022317/29.10.2021 PLATA CHELTUIELI INTRETINERE(180,45 LEI)SI COTA 5% COMISION (9,02 LEI+TVA 1,71 LEI)  PENTRU IMOBILUL DIN STRADA UNIRII 68, BLOC K2</t>
  </si>
  <si>
    <t>ORD. 1906/15.11.2021 PLATA    F.F.FIEE NR 009583/29.10.2021 PLATA  ENERGIE ELECTRICA LUNA SEPTEMBRIE (PERIOADA DE FACTURARE 01.08-31.08.2021) 2021  PENTRU IMOBILUL DIN STRADA UNIRII 68,</t>
  </si>
  <si>
    <t>ORD.1873/10.11.2021  PLATA  ADMINISTRATIA PATRIMONIULUI PROTOCOLULUI DE STAT -   F.F.FICF 012134/29.10.2021 PLATA CHIRIE /AMORTIZARI DOTARI /CHIRIE OBIECTE DE INVENTAR-IMOBILUL DIN STRA</t>
  </si>
  <si>
    <t>ORD.1942/17.11.2021  PLATA  ADMINISTRATIA PATRIMONIULUI PROTOCOLULUI DE STAT -   F.F.FICO 022092/29.10.2021, CHELTUIELI INTRETINERE  PERIOADA 01-07.09.2021,PENTRU IMOBILUL DIN STRADA DA</t>
  </si>
  <si>
    <t>ORD.1874/10.11.2021  PLATA  ADMINISTRATIA PATRIMONIULUI PROTOCOLULUI DE STAT -   F.F.SACV004269/29.10.2021 REPREZENTAND CHIRIE LOC DE PARCARE LUNA OCTOMBRIE 2021 20 EUR X 4,9490 = 117,7</t>
  </si>
  <si>
    <t>ORD.1875/10.11.2021  PLATA  ADMINISTRATIA PATRIMONIULUI PROTOCOLULUI DE STAT -   F.F.FIC0 022220/29.10.2021 REPREZENTAND CHELTUIELI DE ÎNTREÞINERE PENTRU IMOBILUL DIN STRADA EMINESCU NR</t>
  </si>
  <si>
    <t>PLATA  CONTERA MEDIA, ORD. 1876/10.11.2021   C/V FF.815/05.11.2021 CU  TVA -SERVICII DE TRADUCERI AUTORIZATE DIN/IN LIMBA ENGLEZA,  REGIM NORMAL 18 PAGINIX 44,82 LEI = 806,76 LEI  SI TVA 153,28 LEI,P.V.NR.2/93558/05.11.2</t>
  </si>
  <si>
    <t>CONTERA MEDIA</t>
  </si>
  <si>
    <t>PLATA  ADVANCED  ORD.1919/16.11.2021  TEHBOLOGY SYSTEM    C/VAL  FF.415/01.11.2021 - LICENTE DE UTILIZARE PERPETUA PENTRU APLICATIA DE SALARIZARE ATLAS CF CONTRACT 16830/27/10.06.2021(01.10.2021-31.10.202</t>
  </si>
  <si>
    <t xml:space="preserve">ADVANCED TEHNOLOGY SYSTEM SRL </t>
  </si>
  <si>
    <t>BAROUL  BUCURESTI - plata ORD.1942/18.11.2021  - CITATIE NR.106901/15.11.2021 ONORARIU CURATOR  ÎN DOSARUL nr.137781/301/2021, REFERAT DE NECESITATE  NR.2/945/2021/106901/17.11.2021, IN PROCES CU IORDACHE FLORICA ,  I</t>
  </si>
  <si>
    <t xml:space="preserve">BAROUL BUCURESTI </t>
  </si>
  <si>
    <t>INCASARE  DE LA  DIRECTIA NATIONALA DE PROBATIUNE   C/VAL  COTE PARTI, TAXA MUNICIPALA APA UZATA IULIE 2021 , AUGUST-SEPTEMBRIE 20.30.30, ADRESA NR.ADRESA NR .18 SI 20/34640/02.11.2021, ART.20.30.30</t>
  </si>
  <si>
    <t>ATCPMB -ALIMENTARE CONT VALUTA - ALIMENTARE PENTRU CHELTUIELI  intretinere locuinta  in  CHIRIE   in Italia  REPREZ MJ. pentru noiembrie 2021, art.20.30.30)</t>
  </si>
  <si>
    <t>AGENTIA NATIONALA DE PRESA ,,AGERPRES''   ORD.1958/22.11.2021    F.F. 212392/15.11.2021 SERVICII DE MONITORIZARE SI FLUX DOCUMENTAR LUNA OCTOMBRIE 2021, ART.20.30.30,  )</t>
  </si>
  <si>
    <t>AGENTIA NATIONALA DE PRESA "AGERPRES"</t>
  </si>
  <si>
    <t>PLATA CENTRUL TERITORIAL DE CALCUL ELECTRONIC ORD. 1889/11.11.2021  C/V FF.130998/08.11.2021SERVICII ACTUALIZARE  BAZA DE DATE PORTAL LEGISLATIV LEGIS ,PROIECT ,,IMPLEMENTAREA PORTALULUI N-LEX</t>
  </si>
  <si>
    <t xml:space="preserve">CENTRUL TERITORIAL DE CALCUL ELECTRONIC </t>
  </si>
  <si>
    <t>ORD.1872/ 10.11.2021,  PLATA -  CHIT NR. DITL SECTOR 5 NR. 633563/19.10.2021 C/VAL DECONT TAXA JUDICIARA DE TIMBRU FORMULARE RECURSIN DOSARUL 5839/2/2021 CURTEA DE APEL BUCURESTI , CITATIE 215/2021 CA BUCURESTI , MJ 9</t>
  </si>
  <si>
    <t xml:space="preserve">OUESLATI EVELINA </t>
  </si>
  <si>
    <t xml:space="preserve"> ORD.1870/ 10.11.2021  PLATA   BEJ P TUDOR FLORENTINA  C/VAL    FACT. BEJ 4995/26.10.2021  CV.COPIE DOSAR 134/2021 - DS 18318/302./2021, REF.DE NECESITATE NR.1092/2021/*1011887/04.11.2021 ART.20.30.30
)</t>
  </si>
  <si>
    <t>BEJ TUDOR FLORENTINA</t>
  </si>
  <si>
    <t>ORD.1871/ 10.11.2021  PLATA   BEJ P TUDOR FLORENTINA  C/VAL    FACT. BEJ 4994/26.10.2021  CV.COPIE DOSAR 133/2021 - DS 16673/302./2021, REF.DE NECESITATE NR.1092/2021/*1011887/04.11.2021 ART.20.30.30
)</t>
  </si>
  <si>
    <t>MONITORUL OFICIAL  -  ORD. 1959/22.11.2021   C/VAL F.F. MOC. NR. 32326/16.11.2021, SERVICII FURNIZARE ONLINE PROD INFORMATIC AUTENTENTIC -MONITOR PARTEA I, III, IV, VI, PERIOADA OCTOMBRIE 2021,  ART.20.30.30)</t>
  </si>
  <si>
    <t>TRADUCATOR-RADU IOANA CECILIA (VOLUM COMIMPEX SRL-  ORD. 1944/18.11.2021,  TRADUCATOR-RADU IOANA CECILIA  - C/VAL F.F.2294/28.10.2021 FARA  TVA -TRADUCERI AUTORIZATE LIMBA/TURCA  IN/DIN LIMBA  ROMANA  REGIM  NORMAL 1</t>
  </si>
  <si>
    <t>VOLUM COMIMPEX SRL</t>
  </si>
  <si>
    <t>PLATA  CONTERA MEDIA, ORD. 1945/18.11.2021  C/V FF.817/11.11.2021 CU  TVA -SERVICII DE TRADUCERI AUTORIZATE DIN/IN LIMBA ENGLEZA,  REGIM NORMAL 110,5 PAGINIX 44,82 LEI = 4.952,61 LEI  SI TVA 941, REGIM URGENTA 9 PAGINIX</t>
  </si>
  <si>
    <t>PIRCALAB ADRIANA-C/VAL    ORD.1947/18.11.2021  , C/VAL F.F.86/10.11.2021 FARA TVA -TRADUCERI  DIN /IN LIMBA  ENGLEZA IN /DIN LIMBA ROMANA REGIM NORMAL  179,5 PAGINI X 44,82= 8.045,19 LEI ,27,5 PAG x 67,23 REG URGENT=</t>
  </si>
  <si>
    <t xml:space="preserve">PIRCALAB ADRIANA </t>
  </si>
  <si>
    <t>ORD.1970/ 23.11.2021  PLATA   BEJ P TUDOR FLORENTINA    C/VAL F.F.5035/18.11.2021 CHELTUIELI DE  FOTOCOPIERE IN DOSARE . 153//2021, 154/ 2021. SI 187/2021 REFERAT DE  NECESITATE NR.2/985/2021/106855/18.11.2021</t>
  </si>
  <si>
    <t>INCAS.RETUR  SUMA  PLATITA CATRE INCOLOR   (NU CORESPUNDE CODUL IBAN SI CIF CU AL FURNIZORULUI  INCOLOR ART SRL CONF. ORD/DE PLATA NR.1960/22.11.2021)</t>
  </si>
  <si>
    <t>TITLUL 10 CHELTUIELI DE PERSONAL</t>
  </si>
  <si>
    <t>10.01.01</t>
  </si>
  <si>
    <t>PLATA SALARII</t>
  </si>
  <si>
    <t>VIRAT RETINERI  DIN SALARII - POPRIRI, PENSII FACULTATIVE, COTIZATII, RATE</t>
  </si>
  <si>
    <t>VIRAT RETINERI  DIN SALARII -CHIRII</t>
  </si>
  <si>
    <t>VIRAT RETINERI  DIN SALARII - DEPASIRI CONVORBIRI TEL.</t>
  </si>
  <si>
    <t>VIRAT RETINERI  DIN SALARII - LA BUG.DE STAT</t>
  </si>
  <si>
    <t>VIRAT RETINERI  DIN SALARII - LA BUG ASIG SOCIALE SI BUG.DE STAT</t>
  </si>
  <si>
    <t>RECUPERARE DE LA AMOFM  C-VAL INDEMNIZ ZILE LIBERE PLATITE PT. SUPRAVEGHERE COPII, CF. OUG 147/2020- LUNA DECEMBRIE 2020</t>
  </si>
  <si>
    <t>SUBTOTAL 10.01.01</t>
  </si>
  <si>
    <t>10.01.05</t>
  </si>
  <si>
    <t>SUBTOTAL 10.01.05</t>
  </si>
  <si>
    <t>10.01.06</t>
  </si>
  <si>
    <t>4556</t>
  </si>
  <si>
    <t>4557</t>
  </si>
  <si>
    <t>4558</t>
  </si>
  <si>
    <t>4559</t>
  </si>
  <si>
    <t>4560</t>
  </si>
  <si>
    <t>4561</t>
  </si>
  <si>
    <t>4562</t>
  </si>
  <si>
    <t>4563</t>
  </si>
  <si>
    <t>4564</t>
  </si>
  <si>
    <t>4566</t>
  </si>
  <si>
    <t>1011</t>
  </si>
  <si>
    <t>SUBTOTAL 10.01.06</t>
  </si>
  <si>
    <t>VIRAT RETINERI  SALARIATI LA BUG ASIG SOCIALE SI BUG.DE STAT</t>
  </si>
  <si>
    <t>SUBTOTAL 10.01.07</t>
  </si>
  <si>
    <t>10.01.13</t>
  </si>
  <si>
    <t xml:space="preserve">PLATA DIURNA/ALOC. CAZARE  DEPLASARE INTERNA </t>
  </si>
  <si>
    <t>SUBTOTAL 10.01.13</t>
  </si>
  <si>
    <t>10.01.14</t>
  </si>
  <si>
    <t>4641</t>
  </si>
  <si>
    <t xml:space="preserve">PLATA INDEMNIZATIE DETASARE </t>
  </si>
  <si>
    <t>SUBTOTAL 10.01.14</t>
  </si>
  <si>
    <t>10.01.15</t>
  </si>
  <si>
    <t xml:space="preserve"> PLATA DECONT TRANSPORT </t>
  </si>
  <si>
    <t>SUBTOTAL 10.01.15</t>
  </si>
  <si>
    <t>10.01.16.</t>
  </si>
  <si>
    <t>PLATA DECONTURI CHIRII</t>
  </si>
  <si>
    <t>PLATA DECONT COMPESARE LUNARA A RATEI CREDIT IPOTECAR</t>
  </si>
  <si>
    <t>SUBTOTAL 10.01.16</t>
  </si>
  <si>
    <t>10.01.17.</t>
  </si>
  <si>
    <t xml:space="preserve">PLATA INDEMNIZATIE DE HRANA </t>
  </si>
  <si>
    <t xml:space="preserve"> VIRAT RETINERI SALARIATI LA BUG.DE STAT</t>
  </si>
  <si>
    <t xml:space="preserve"> VIRAT RETINERI SALARIATI LA BUG ASIG SOCIALE SI BUG.DE STAT</t>
  </si>
  <si>
    <t>SUBTOTAL 10.01.17</t>
  </si>
  <si>
    <t>10.01.30.</t>
  </si>
  <si>
    <t>VIRAT ALTE DREPTURI SALARIALE ÎN BANI</t>
  </si>
  <si>
    <t>VIRAT RETINERI  DIN SALARII - LA  BUG.DE STAT</t>
  </si>
  <si>
    <t xml:space="preserve">ALIMENTARE CONT VALUTA INDEMNIZATIE  PT. COPIL  MAGISTRAT  DETASAT EUROJUST </t>
  </si>
  <si>
    <t>VIRAT INDEMNIZATIE LUNARA  COPIL  AFLAT IN INTRETINERE IN TARA</t>
  </si>
  <si>
    <t>SUBTOTAL 10.01.30</t>
  </si>
  <si>
    <t>TOTAL ART. 10.01</t>
  </si>
  <si>
    <t>10.02.02</t>
  </si>
  <si>
    <t xml:space="preserve">PLATA NORMA HRANA </t>
  </si>
  <si>
    <t>SUBTOTAL 10.02.02</t>
  </si>
  <si>
    <t>10.02.03</t>
  </si>
  <si>
    <t>PLATA  ECHIPAMENT F.P.S.S.</t>
  </si>
  <si>
    <t>SUBTOTAL 10.02.03</t>
  </si>
  <si>
    <t>SUBTOTAL 10.02.06</t>
  </si>
  <si>
    <t>10.02.30</t>
  </si>
  <si>
    <t>PLATA DECONTURI TRANSPORT</t>
  </si>
  <si>
    <t>PLATA DECONTURI MEDICAMENTE PENSIONARI</t>
  </si>
  <si>
    <t>PLATA DECONTURI MEDICAMENTE ANGAJATI</t>
  </si>
  <si>
    <t>SUBTOTAL 10.02.30</t>
  </si>
  <si>
    <t>TOTAL ART. 10.02</t>
  </si>
  <si>
    <t>SUBTOTAL 10.03.01</t>
  </si>
  <si>
    <t>SUBTOTAL 10.03.02</t>
  </si>
  <si>
    <t>SUBTOTAL 10.03.03</t>
  </si>
  <si>
    <t>SUBTOTAL 10.03.04</t>
  </si>
  <si>
    <t>10.03.07.</t>
  </si>
  <si>
    <t>PLATA CONTRIBUTIE  ANGAJATOR  LA FONDUL DE GARANTARE  A CREANTELOR SALARIALE PT. PLATA SALARII</t>
  </si>
  <si>
    <t>SUBTOTAL 10.03.07</t>
  </si>
  <si>
    <t>TOTAL  ART. 10.03</t>
  </si>
  <si>
    <t>TOTAL TITLUL 10</t>
  </si>
  <si>
    <t>SURSA D ANEXA 25</t>
  </si>
  <si>
    <t>cval cota de 85% FEN pentru plata intermediara per. 01.11.2021-30.04.2022 ptr implementarea  proiectului Sprijin Conventiei de la Istanbul MFN 2014-2021</t>
  </si>
  <si>
    <t>Agenţia Naţională pentru Egalitate de Şanse Între Bărbaţi şi Femei</t>
  </si>
  <si>
    <t>cval 85% FEN pentru plata intermediară per. 01.11.2021-30.04.2022 pentru implementare proiectului ,,CORRECTIONAL" în cadrul programului  MFN 2014-2021- NI 9/77495/2021/11.11.2021</t>
  </si>
  <si>
    <t>Administraţia Naţională a Penitenciarelor</t>
  </si>
  <si>
    <t>cval cota de 85% FEN , plata intermediiara per.01.11.2021-30.04.2022pentru implementarea proiectului Îmbunatatirea serviciilor corectionale in Romania prin implementarea principiului normalitatii, MFN 2014-2021</t>
  </si>
  <si>
    <t>cval cota de 85% FEN ptr plata intermediara per 01.11.2021-30.04.2022 ptr proiectul Formarea profesionala si consolidadarea capacitatii la nivelul sistemului judiciar-proiect Justitie, MFN 2014-2021 -NI 40967/27.04.2021</t>
  </si>
  <si>
    <t>Consiliul Superior al Magistraturii</t>
  </si>
  <si>
    <t>cval cota de 85% fen aferenta costurilor de management reprezentand plata intermediara per. 01.11.2021-30.04.2022, program Justitie, MFN 2014-2021</t>
  </si>
  <si>
    <t>Ministerul Justiţiei</t>
  </si>
  <si>
    <t>cval cota de 85% FEN avans  pentru proiect ,,O comunitate sigura, educata si implicata in mod responsabill SECURE" , per.01.11.2021-30.04.2022 - MFN 2014-2021</t>
  </si>
  <si>
    <t>cval cota de 85% FEN avans pentru proiectul ,,Evaluarea implementarii SNA 2016-2021 si recomandari pentru viitor SNA", - per.01.11.2021-30.04.2022  MFN 2014-2021</t>
  </si>
  <si>
    <t>cval cota de 15% FN avans  pentru proiect ,,Evaluarea implementarii SNA 2016-2021 si recomandari pentru viitor SNA" , MFN 2014-2021</t>
  </si>
  <si>
    <t>cval cota de 15% FN avans pentru proiect ,,O comunitate sigura, educata si implicata in mod responsabill SECURE" , MFN 2014-2021</t>
  </si>
  <si>
    <t>cval cota de 15% fn aferenta costurilor de management reprezentand plata intermediara per. 01.11.2021-30.04.2022, program Justitie, MFN 2014-2021</t>
  </si>
  <si>
    <t xml:space="preserve">cval cota de 15% FN ptr plata intermediara per 01.11.2021-30.04.2022 ptr proiectul Formarea profesionala si consolidadarea capacitatii la nivelul sistemului judiciar-proiect Justitie, MFN 2014-2021 </t>
  </si>
  <si>
    <t>cval cota de 15% FN , plata intermediiara per. 01.11.2021-30.04.2022 pentru implementare proiectului Îmbunatatirea serviciilor corectionale in Romania prin implementarea principiului normalitatii, MFN 2014-2021</t>
  </si>
  <si>
    <t>cval 15% FN pentru plata intermediară per. 01.11.2021-30.04.2022 pentru implementare proiectului ,,CORRECTIONAL" în cadrul programului MFN 2014-2021- NI 9/77495/2021/11.11.2021</t>
  </si>
  <si>
    <t xml:space="preserve">cval cota de 15% FN pentru plata intermediara per. 01.11.2021-30.04.2022 ptr implementarea  proiectului Sprijin Conventiei de la Istanbul, MFN 2014-2021 </t>
  </si>
  <si>
    <t>cval 2,25% contributie asiguratorie de munca ptr majorare salariala pentru membrii echipei de control in cadrul programului Justitie, per. 01.10-31.10.2021, MFN 2014-2021, CENTRALIZATOR NR.192/96049/13.11.2021-15% FN</t>
  </si>
  <si>
    <t>cval 10% impozit angajati ptr majorare salariala pentru membrii echipei de control in cadrul programului Justitie, per. 01.10-31.10.2021, MFN 2014-2021, CENTRALIZATOR NR.192/96049/13.11.2021-15% FN</t>
  </si>
  <si>
    <t>cval 10% cass angajati ptr majorare salariala pentru membrii echipei de control in cadrul programului Justitie, per. 01.10-31.10.2021, MFN 2014-2021, CENTRALIZATOR NR.192/96049/13.11.2021-15% FN</t>
  </si>
  <si>
    <t>cval 25% cas functionari publici ptr majorare salariala pentru membrii echipei de control in cadrul programului Justitie, per. 01.10-31.10.2021, MFN 2014-2021, CENTRALIZATOR NR.192/96049/13.11.2021-15% FN</t>
  </si>
  <si>
    <t>cval 2,25% contributie asiguratorie de munca ptr majorare salariala pentru membrii echipei de control in cadrul programului Justitie, per. 01.10-31.10.2021, MFN 2014-2021, CENTRALIZATOR NR.192/96049/13.11.2021-85% FEN</t>
  </si>
  <si>
    <t>cval 10% impozit angajati ptr majorare salariala pentru membrii echipei de control in cadrul programului Justitie, per. 01.10-31.10.2021, MFN 2014-2021, CENTRALIZATOR NR.192/96049/13.11.2021-85% FEN</t>
  </si>
  <si>
    <t>cval 10% cass angajati ptr majorare salariala pentru membrii echipei de control in cadrul programului Justitie, per. 01.10-31.10.2021, MFN 2014-2021, CENTRALIZATOR NR.192/96049/13.11.2021-85% FEN</t>
  </si>
  <si>
    <t>cval 25% cas functionari publici ptr majorare salariala pentru membrii echipei de control in cadrul programului Justitie, per. 01.10-31.10.2021, MFN 2014-2021, CENTRALIZATOR NR.192/96049/13.11.2021-85% FEN</t>
  </si>
  <si>
    <t>cval majorare salariala pentru membrii echipei de control in cadrul programului Justitie, per. 01.10-31.10.2021, MFN 2014-2021, CENTRALIZATOR NR.133/96049/2018/20.05.2021-15% FN</t>
  </si>
  <si>
    <t>cval majorare salariala pentru membrii echipei de control in cadrul programului Justitie, per. 01.10-31.10.2021, MFN 2014-2021, CENTRALIZATOR NR.133/96049/2018/20.05.2021-85% FEN</t>
  </si>
  <si>
    <t>cval 2,25% contributie asiguratorie pentru munca  pentru angajati  ptr majorare salariala in cadrul programului Justitie, per. 01.10-31.10.2021, MFN 2014-2021,CENTRALIZATOR NR. 106675/15.11.2021-15% FN</t>
  </si>
  <si>
    <t>cval 10% impozit angajati ptr majorare salariala in cadrul programului Justitie, per. 01.10-31.10.2021 MFN 2014-2021,CENTRALIZATOR NR. 106675/15.11.2021-15% FN</t>
  </si>
  <si>
    <t>cval 10% cass functionari publici ptr majorare salariala in cadrul programului Justitie, per. 01.10-31.10.2021, MFN 2014-2021,CENTRALIZATOR NR. 106675/15.11.2021-15% FN</t>
  </si>
  <si>
    <t>cval 25% cas functionari publici ptr majorare salariala in cadrul programului Justitie, per. 01.10-31.10.2021, MFN 2014-2021,CENTRALIZATOR NR. 106675/15.11.2021-15% FN</t>
  </si>
  <si>
    <t>cval 25% cas angajati ptr majorare salariala in cadrul programului Justitie, per. 01.10-31.10.2021, MFN 2014-2021,CENTRALIZATOR NR. 106675/15.11.2021-15% FN</t>
  </si>
  <si>
    <t>cval  2,25% contributia asiguratorie pentru munca ptr majorare salariala in cadrul programului Justitie, per.01.10-31.10.2021, MFN 2014-2021,CENTRALIZATOR NR. 106675/15.11.2021-85% FEN</t>
  </si>
  <si>
    <t>cval  10% impozit angajati ptr majorare salariala in cadrul programului Justitie, per. 01.10-31.10.2021, MFN 2014-2021,CENTRALIZATOR NR. 106675/15.11.2021-85% FEN</t>
  </si>
  <si>
    <t>cval 10% CASS angajati ptr majorare salariala in cadrul programului Justitie, per. 01.10-31.10.2021 MFN 2014-2021,CENTRALIZATOR NR. 106675/15.11.2021-85% FEN</t>
  </si>
  <si>
    <t>cval  25% cas angajati politisti de penitenciare ptr majorare salariala in cadrul programului Justitie, per. 01.10-31.10.2021, MFN 2014-2021,CENTRALIZATOR NR. 106675/15.11.2021-85% FEN</t>
  </si>
  <si>
    <t>cval 25% CAS angajati pentru majorare salariala in cadrul programului Justitie, per. 01.10-31.10.2021, MFN 2014-2021,CENTRALIZATOR NR.  106675/15.11.2021-85% FEN</t>
  </si>
  <si>
    <t>cval majorare salariala in cadrul programului Justitie, per. 01.10-31.10.2021, MFN 2014-2021,CENTRALIZATOR NR. 106675/15.11.2021-15% FN</t>
  </si>
  <si>
    <t>cval majorare salariala in cadrul programului Justitie, per. 01.10-31.10.2021, MFN 2014-2021,CENTRALIZATOR NR.  106675/15.11.2021-85% FEN</t>
  </si>
  <si>
    <t>cval majorare salariala in cadrul programului Justitie, per. 01.10-31.10.2021 MFN 2014-2021,CENTRALIZATOR NR. 106675/15.11.2021-85% FEN</t>
  </si>
  <si>
    <t>cval majorare salariala in cadrul programului Justitie, per. 01.10-31.10.2021, MFN 2014-2021,CENTRALIZATOR NR. 106675/15.11.2021-85% FEN</t>
  </si>
  <si>
    <t>MINISTERUL JUSTIŢIEI</t>
  </si>
  <si>
    <t>cval  plata cota de 85% FEN aferenta cheltuielilor cu amortizarea  aferenta per. aprilie 2021, program Justitie, MFN 2014-2021</t>
  </si>
  <si>
    <t>cval  plata cota de 15% FN aferenta cheltuielilor cu amortizarea  aferenta per. aprilie 2021, program Justitie, MFN 2014-2021</t>
  </si>
  <si>
    <t>BANCA COMERCIALĂ ROMÂNĂ</t>
  </si>
  <si>
    <t>Plata virament BCR UNIREA LEI (cval alimentare cont BCR pentru plata  comisioane  in cadrul  MFN 2014-2021, 85% FEN)</t>
  </si>
  <si>
    <t>Plata virament BCR UNIREA LEI (cval alimentare cont BCR pentru plata  comisioane  in cadrul  MFN 2014-2021, 15% FN)</t>
  </si>
  <si>
    <t>DIRECŢIA DE IMPLEMENTARE A PROIECTELOR FINANŢATE DIN ÎMPRUMUTURI EXTERNE</t>
  </si>
  <si>
    <t>SITUAŢIE PRIVIND CHELTUIELILE EFECTUATE DIN FONDURI PUBLICE
IN PERIOADA 01.04.2020 - 30.04.2020</t>
  </si>
  <si>
    <t xml:space="preserve">CAPITOLUL 61.01 – ORDINE PUBLICĂ ŞI SIGURANŢĂ NAŢIONALĂ </t>
  </si>
  <si>
    <t>Titlul 65 - Cheltuieli aferente programelor cu finantare rambursabila</t>
  </si>
  <si>
    <t>Numar act
OP / FV</t>
  </si>
  <si>
    <t>Titlu</t>
  </si>
  <si>
    <t>Descriere</t>
  </si>
  <si>
    <t>61.01</t>
  </si>
  <si>
    <t>Decont chirie luna octombrie 2021</t>
  </si>
  <si>
    <t>Achizitie combustibil pentru autoturismele DIPFIE octombrie 2021</t>
  </si>
  <si>
    <t>Licenta AutoCad 1 an</t>
  </si>
  <si>
    <t>299-311</t>
  </si>
  <si>
    <t>Salarii nete aferente lunii octombrie 2021 DIPFIE</t>
  </si>
  <si>
    <t>Contributii angajati luna octombrie 2021 BUGETUL DE STAT  BUGETELE ASIG.SOC. SI FD.SPEC.  in curs de distribuire</t>
  </si>
  <si>
    <t>Contributie CAM luna octombrie 2021</t>
  </si>
  <si>
    <t>Revizie Renault Megane, F10140593/08.11.2021</t>
  </si>
  <si>
    <t>Decont 104805/08.11.2021 laminare A3 si banda adeziva</t>
  </si>
  <si>
    <t xml:space="preserve">Decont rechizite </t>
  </si>
  <si>
    <t>Avans deplasare Tg Neamt 17-18.11.2021</t>
  </si>
  <si>
    <t>Serv consultanta tehnica pentru DIPFIE - luna oct 2021,Fact 44/08.11.2021</t>
  </si>
  <si>
    <t>Anunt publicitar, Fact.METZ210289/11.11.2021, dirig santier judecatorii Corabia, Calafat, Carei</t>
  </si>
  <si>
    <t>Anunt publicitar, Fact.MFGA4013845/16.11.2021, dirig santier judecatorii Corabia, Calafat, Carei</t>
  </si>
  <si>
    <t>decont109611/23.11.2021 lichid parbriz Pt Renaul Megane</t>
  </si>
  <si>
    <t>Cheltuieli deplasare Judecatoria Horezu 18.11.2021</t>
  </si>
  <si>
    <t>Titlul 20 - Bunuri si servicii</t>
  </si>
  <si>
    <t>Titlul 71 - Cheltuieli de Investitii</t>
  </si>
  <si>
    <t>IPCT Instalatii SRL(55 PJ PH)</t>
  </si>
  <si>
    <t>SIMAVI</t>
  </si>
  <si>
    <t>Penitenciarul Bucuresti-Rahova</t>
  </si>
  <si>
    <t>Penitenciarul Gherla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</si>
</sst>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 #,##0.00\ _l_e_i_-;\-* #,##0.00\ _l_e_i_-;_-* &quot;-&quot;??\ _l_e_i_-;_-@_-"/>
  </numFmts>
  <fonts count="44">
    <font>
      <sz val="11"/>
      <color theme="1"/>
      <name val="Calibri"/>
      <family val="2"/>
      <scheme val="minor"/>
    </font>
    <font>
      <sz val="11"/>
      <color theme="1"/>
      <name val="Calibri"/>
      <family val="2"/>
      <charset val="238"/>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
      <sz val="11"/>
      <name val="Calibri"/>
      <family val="2"/>
      <scheme val="minor"/>
    </font>
    <font>
      <sz val="12"/>
      <color theme="1"/>
      <name val="Trebuchet MS"/>
      <family val="2"/>
    </font>
    <font>
      <sz val="11"/>
      <color rgb="FFFF0000"/>
      <name val="Trebuchet MS"/>
      <family val="2"/>
    </font>
    <font>
      <b/>
      <i/>
      <sz val="11"/>
      <name val="Trebuchet MS"/>
      <family val="2"/>
    </font>
    <font>
      <sz val="11"/>
      <color rgb="FFFF0000"/>
      <name val="Calibri"/>
      <family val="2"/>
      <scheme val="minor"/>
    </font>
    <font>
      <b/>
      <i/>
      <sz val="10"/>
      <name val="Trebuchet MS"/>
      <family val="2"/>
    </font>
    <font>
      <sz val="12"/>
      <name val="Trebuchet MS"/>
      <family val="2"/>
    </font>
    <font>
      <sz val="12"/>
      <name val="Calibri"/>
      <family val="2"/>
      <scheme val="minor"/>
    </font>
    <font>
      <sz val="12"/>
      <color rgb="FFFF0000"/>
      <name val="Trebuchet MS"/>
      <family val="2"/>
    </font>
    <font>
      <sz val="12"/>
      <color rgb="FFFF0000"/>
      <name val="Calibri"/>
      <family val="2"/>
      <scheme val="minor"/>
    </font>
    <font>
      <b/>
      <i/>
      <sz val="12"/>
      <name val="Calibri"/>
      <family val="2"/>
      <scheme val="minor"/>
    </font>
    <font>
      <sz val="9"/>
      <color theme="1"/>
      <name val="Trebuchet MS"/>
      <family val="2"/>
    </font>
    <font>
      <b/>
      <sz val="11"/>
      <color theme="1"/>
      <name val="Trebuchet MS"/>
      <family val="2"/>
    </font>
    <font>
      <b/>
      <sz val="10"/>
      <color theme="1"/>
      <name val="Trebuchet MS"/>
      <family val="2"/>
    </font>
    <font>
      <sz val="11"/>
      <color indexed="8"/>
      <name val="Trebuchet MS"/>
      <family val="2"/>
    </font>
    <font>
      <sz val="10"/>
      <color indexed="8"/>
      <name val="Arial"/>
      <family val="2"/>
      <charset val="238"/>
    </font>
    <font>
      <sz val="10"/>
      <name val="Arial"/>
      <family val="2"/>
      <charset val="238"/>
    </font>
    <font>
      <sz val="10"/>
      <name val="Arial"/>
      <family val="2"/>
    </font>
    <font>
      <b/>
      <sz val="11"/>
      <color indexed="10"/>
      <name val="Trebuchet MS"/>
      <family val="2"/>
    </font>
    <font>
      <sz val="11"/>
      <color indexed="10"/>
      <name val="Trebuchet MS"/>
      <family val="2"/>
    </font>
    <font>
      <b/>
      <sz val="11"/>
      <color indexed="8"/>
      <name val="Trebuchet MS"/>
      <family val="2"/>
    </font>
    <font>
      <b/>
      <sz val="11"/>
      <color theme="1"/>
      <name val="Calibri"/>
      <family val="2"/>
      <scheme val="minor"/>
    </font>
    <font>
      <sz val="10"/>
      <name val="Trebuchet MS"/>
      <family val="2"/>
    </font>
    <font>
      <sz val="11"/>
      <name val="Trebuchet MS"/>
      <family val="2"/>
      <charset val="238"/>
    </font>
    <font>
      <sz val="10"/>
      <name val="Calibri"/>
      <family val="2"/>
      <scheme val="minor"/>
    </font>
    <font>
      <sz val="10"/>
      <name val="Trebuchet MS"/>
      <family val="2"/>
      <charset val="238"/>
    </font>
    <font>
      <sz val="10"/>
      <color theme="1"/>
      <name val="Trebuchet MS"/>
      <family val="2"/>
    </font>
    <font>
      <b/>
      <sz val="12"/>
      <name val="Trebuchet MS"/>
      <family val="2"/>
    </font>
    <font>
      <sz val="11"/>
      <color theme="1"/>
      <name val="Calibri"/>
      <family val="2"/>
      <scheme val="minor"/>
    </font>
    <font>
      <sz val="11"/>
      <name val="Arial"/>
      <family val="2"/>
      <charset val="238"/>
    </font>
    <font>
      <sz val="10"/>
      <color indexed="12"/>
      <name val="Arial"/>
      <family val="2"/>
      <charset val="238"/>
    </font>
    <font>
      <b/>
      <u/>
      <sz val="10"/>
      <color indexed="8"/>
      <name val="Arial"/>
      <family val="2"/>
      <charset val="238"/>
    </font>
    <font>
      <sz val="10"/>
      <color indexed="12"/>
      <name val="Trebuchet MS"/>
      <family val="2"/>
    </font>
    <font>
      <b/>
      <sz val="10"/>
      <name val="Trebuchet MS"/>
      <family val="2"/>
    </font>
    <font>
      <b/>
      <sz val="10"/>
      <name val="Arial"/>
      <family val="2"/>
    </font>
    <font>
      <b/>
      <sz val="11"/>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4" fillId="0" borderId="0"/>
    <xf numFmtId="0" fontId="5" fillId="0" borderId="0"/>
    <xf numFmtId="165" fontId="35" fillId="0" borderId="0" applyFont="0" applyFill="0" applyBorder="0" applyAlignment="0" applyProtection="0"/>
  </cellStyleXfs>
  <cellXfs count="309">
    <xf numFmtId="0" fontId="0" fillId="0" borderId="0" xfId="0"/>
    <xf numFmtId="0" fontId="2" fillId="0" borderId="0" xfId="0" applyFont="1" applyBorder="1"/>
    <xf numFmtId="0" fontId="6" fillId="0" borderId="0" xfId="0" applyFont="1"/>
    <xf numFmtId="0" fontId="2" fillId="0" borderId="0" xfId="0" applyFont="1" applyBorder="1" applyAlignment="1">
      <alignment wrapText="1"/>
    </xf>
    <xf numFmtId="0" fontId="6" fillId="0" borderId="1" xfId="0" applyFont="1" applyBorder="1"/>
    <xf numFmtId="4" fontId="3" fillId="2" borderId="1" xfId="0" applyNumberFormat="1" applyFont="1" applyFill="1" applyBorder="1" applyAlignment="1">
      <alignment horizontal="right" vertical="center" wrapText="1"/>
    </xf>
    <xf numFmtId="0" fontId="3" fillId="2" borderId="0" xfId="0" applyFont="1" applyFill="1"/>
    <xf numFmtId="0" fontId="3" fillId="2" borderId="1" xfId="0" applyFont="1" applyFill="1" applyBorder="1" applyAlignment="1">
      <alignment vertical="center"/>
    </xf>
    <xf numFmtId="0" fontId="3" fillId="0" borderId="1" xfId="0" applyFont="1" applyBorder="1" applyAlignment="1">
      <alignment vertical="center" wrapText="1"/>
    </xf>
    <xf numFmtId="4" fontId="6" fillId="0" borderId="1" xfId="0" applyNumberFormat="1" applyFont="1" applyBorder="1"/>
    <xf numFmtId="0" fontId="2" fillId="2" borderId="0" xfId="0" applyFont="1" applyFill="1"/>
    <xf numFmtId="4" fontId="3" fillId="2" borderId="0" xfId="0" applyNumberFormat="1"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wrapText="1"/>
    </xf>
    <xf numFmtId="0" fontId="3" fillId="2" borderId="1" xfId="0" applyFont="1" applyFill="1" applyBorder="1" applyAlignment="1">
      <alignment vertical="center" wrapText="1"/>
    </xf>
    <xf numFmtId="14" fontId="3" fillId="2" borderId="0" xfId="0" applyNumberFormat="1" applyFont="1" applyFill="1" applyAlignment="1">
      <alignment horizontal="right" vertical="center"/>
    </xf>
    <xf numFmtId="14" fontId="3" fillId="2" borderId="1" xfId="0" applyNumberFormat="1" applyFont="1" applyFill="1" applyBorder="1" applyAlignment="1">
      <alignment horizontal="right" vertical="center"/>
    </xf>
    <xf numFmtId="0" fontId="3" fillId="0" borderId="1" xfId="0" applyFont="1" applyBorder="1" applyAlignment="1">
      <alignment wrapText="1"/>
    </xf>
    <xf numFmtId="0" fontId="3"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6" fillId="0" borderId="1" xfId="0" applyFont="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Font="1" applyBorder="1"/>
    <xf numFmtId="0" fontId="3" fillId="0" borderId="0" xfId="0" applyFont="1" applyBorder="1" applyAlignment="1">
      <alignment horizontal="right" wrapText="1"/>
    </xf>
    <xf numFmtId="0" fontId="6" fillId="0" borderId="0"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6" fillId="0" borderId="0" xfId="0" applyFont="1"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4" fontId="2" fillId="0" borderId="1" xfId="0" applyNumberFormat="1" applyFont="1" applyBorder="1"/>
    <xf numFmtId="0" fontId="6" fillId="0" borderId="0" xfId="0" applyFont="1" applyAlignment="1">
      <alignment wrapText="1"/>
    </xf>
    <xf numFmtId="0" fontId="3" fillId="0" borderId="0" xfId="0" applyFont="1" applyBorder="1" applyAlignment="1">
      <alignment horizontal="right"/>
    </xf>
    <xf numFmtId="0" fontId="6" fillId="0" borderId="1" xfId="0" applyFont="1" applyBorder="1" applyAlignment="1">
      <alignment vertical="center"/>
    </xf>
    <xf numFmtId="14" fontId="6" fillId="0" borderId="1" xfId="0" applyNumberFormat="1" applyFont="1" applyBorder="1" applyAlignment="1">
      <alignment vertical="center"/>
    </xf>
    <xf numFmtId="4" fontId="6" fillId="0" borderId="1" xfId="0" applyNumberFormat="1" applyFont="1" applyBorder="1" applyAlignment="1">
      <alignment vertical="center"/>
    </xf>
    <xf numFmtId="0" fontId="6" fillId="0" borderId="1" xfId="0" applyFont="1" applyBorder="1" applyAlignment="1">
      <alignment vertical="center" wrapText="1"/>
    </xf>
    <xf numFmtId="0" fontId="3" fillId="2" borderId="0" xfId="0" applyFont="1" applyFill="1" applyBorder="1" applyAlignment="1">
      <alignment horizontal="left" vertical="center" wrapText="1"/>
    </xf>
    <xf numFmtId="0" fontId="2" fillId="0" borderId="0" xfId="0" applyFont="1" applyBorder="1" applyAlignment="1">
      <alignment horizontal="center"/>
    </xf>
    <xf numFmtId="0" fontId="2" fillId="0" borderId="0" xfId="0" applyFont="1" applyAlignment="1">
      <alignment horizontal="left"/>
    </xf>
    <xf numFmtId="4" fontId="2" fillId="0" borderId="0" xfId="0" applyNumberFormat="1"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0" fontId="2" fillId="0" borderId="4" xfId="0" applyFont="1" applyBorder="1" applyAlignment="1"/>
    <xf numFmtId="0" fontId="2" fillId="0" borderId="4" xfId="0" applyFont="1" applyBorder="1" applyAlignment="1">
      <alignment horizontal="center"/>
    </xf>
    <xf numFmtId="0" fontId="2" fillId="0" borderId="0" xfId="0" applyFont="1" applyAlignment="1">
      <alignment horizontal="center"/>
    </xf>
    <xf numFmtId="0" fontId="2" fillId="0" borderId="0" xfId="0" applyFont="1" applyAlignment="1">
      <alignment horizontal="centerContinuous"/>
    </xf>
    <xf numFmtId="0" fontId="2" fillId="0" borderId="1" xfId="0" applyFont="1" applyBorder="1" applyAlignment="1">
      <alignment wrapText="1"/>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xf numFmtId="0" fontId="8"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14" fontId="9"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xf numFmtId="0" fontId="9" fillId="2" borderId="0" xfId="0" applyFont="1" applyFill="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11" fillId="2" borderId="0" xfId="0" applyFont="1" applyFill="1" applyAlignment="1">
      <alignment horizontal="center" vertical="center"/>
    </xf>
    <xf numFmtId="0" fontId="11" fillId="2" borderId="0" xfId="0" applyFont="1" applyFill="1"/>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14" fontId="14" fillId="2" borderId="5"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wrapText="1"/>
    </xf>
    <xf numFmtId="14" fontId="16" fillId="2" borderId="5" xfId="0" applyNumberFormat="1" applyFont="1" applyFill="1" applyBorder="1"/>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4" fontId="17" fillId="2" borderId="0" xfId="0" applyNumberFormat="1" applyFont="1" applyFill="1" applyAlignment="1">
      <alignment horizontal="center"/>
    </xf>
    <xf numFmtId="0" fontId="15" fillId="2" borderId="1" xfId="0"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xf numFmtId="0" fontId="15" fillId="2" borderId="0" xfId="0" applyFont="1" applyFill="1"/>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0" xfId="0" applyFont="1" applyFill="1" applyAlignment="1">
      <alignment horizontal="center" vertical="center"/>
    </xf>
    <xf numFmtId="0" fontId="14" fillId="2" borderId="0" xfId="0" applyFont="1" applyFill="1"/>
    <xf numFmtId="0" fontId="13" fillId="2" borderId="0" xfId="0" applyFont="1" applyFill="1"/>
    <xf numFmtId="0" fontId="11" fillId="2" borderId="1" xfId="0" applyFont="1" applyFill="1" applyBorder="1"/>
    <xf numFmtId="14" fontId="9"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0" fontId="15" fillId="2"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0" fontId="3" fillId="2" borderId="0" xfId="0" applyFont="1" applyFill="1" applyAlignment="1">
      <alignment horizontal="center" vertical="center"/>
    </xf>
    <xf numFmtId="0" fontId="9" fillId="0" borderId="1" xfId="0" applyFont="1" applyBorder="1"/>
    <xf numFmtId="0" fontId="9" fillId="0" borderId="1" xfId="0" applyFont="1" applyBorder="1" applyAlignment="1">
      <alignment horizontal="center"/>
    </xf>
    <xf numFmtId="14" fontId="9" fillId="0" borderId="1" xfId="0" applyNumberFormat="1" applyFont="1" applyBorder="1"/>
    <xf numFmtId="0" fontId="9" fillId="0" borderId="1" xfId="0" applyFont="1" applyBorder="1" applyAlignment="1">
      <alignment horizontal="left" vertical="center" wrapText="1"/>
    </xf>
    <xf numFmtId="0" fontId="9" fillId="0" borderId="0" xfId="0" applyFont="1"/>
    <xf numFmtId="0" fontId="6" fillId="0" borderId="0" xfId="0" applyFont="1" applyAlignment="1">
      <alignment horizontal="center"/>
    </xf>
    <xf numFmtId="14" fontId="18" fillId="0" borderId="0" xfId="0" applyNumberFormat="1" applyFont="1" applyAlignment="1">
      <alignment horizontal="center"/>
    </xf>
    <xf numFmtId="0" fontId="6" fillId="0" borderId="0" xfId="0" applyFont="1" applyAlignment="1">
      <alignment horizontal="center" vertical="center" wrapText="1"/>
    </xf>
    <xf numFmtId="0" fontId="8" fillId="0" borderId="0" xfId="0" applyFont="1" applyBorder="1" applyAlignment="1">
      <alignment horizontal="left" vertical="center" wrapText="1"/>
    </xf>
    <xf numFmtId="4" fontId="6" fillId="0" borderId="0" xfId="0" applyNumberFormat="1" applyFont="1"/>
    <xf numFmtId="0" fontId="6" fillId="0" borderId="0" xfId="0" applyFont="1" applyAlignment="1">
      <alignment horizontal="right"/>
    </xf>
    <xf numFmtId="0" fontId="19" fillId="0" borderId="0" xfId="0" applyFont="1"/>
    <xf numFmtId="0" fontId="20" fillId="0" borderId="0" xfId="0" applyFont="1"/>
    <xf numFmtId="0" fontId="20" fillId="0" borderId="0" xfId="0" applyFont="1" applyAlignment="1">
      <alignment horizontal="left"/>
    </xf>
    <xf numFmtId="4" fontId="20" fillId="0" borderId="0" xfId="0" applyNumberFormat="1" applyFont="1"/>
    <xf numFmtId="0" fontId="6" fillId="0" borderId="7" xfId="0" applyFont="1" applyBorder="1" applyAlignment="1">
      <alignment horizontal="right" vertical="center" wrapText="1"/>
    </xf>
    <xf numFmtId="14"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21" fillId="0" borderId="1" xfId="0" applyFont="1" applyFill="1" applyBorder="1" applyAlignment="1">
      <alignment horizontal="center" vertical="center" wrapText="1"/>
    </xf>
    <xf numFmtId="4" fontId="6" fillId="0" borderId="8"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0" fontId="3" fillId="0" borderId="0" xfId="0" applyFont="1"/>
    <xf numFmtId="14" fontId="2" fillId="2" borderId="0" xfId="0" applyNumberFormat="1" applyFont="1" applyFill="1" applyAlignment="1">
      <alignment horizontal="right" vertical="center"/>
    </xf>
    <xf numFmtId="0" fontId="2" fillId="2" borderId="0" xfId="0" applyFont="1" applyFill="1" applyAlignment="1">
      <alignment vertical="center" wrapText="1"/>
    </xf>
    <xf numFmtId="4" fontId="2" fillId="2" borderId="0" xfId="0" applyNumberFormat="1" applyFont="1" applyFill="1" applyAlignment="1">
      <alignment vertical="center"/>
    </xf>
    <xf numFmtId="0" fontId="19" fillId="0" borderId="1" xfId="0" applyFont="1" applyBorder="1" applyAlignment="1">
      <alignment wrapText="1"/>
    </xf>
    <xf numFmtId="0" fontId="19" fillId="2" borderId="1" xfId="0" applyFont="1" applyFill="1" applyBorder="1" applyAlignment="1">
      <alignment vertical="center" wrapText="1"/>
    </xf>
    <xf numFmtId="14" fontId="19" fillId="2" borderId="1"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4" fontId="19" fillId="2" borderId="1" xfId="0" applyNumberFormat="1" applyFont="1" applyFill="1" applyBorder="1" applyAlignment="1">
      <alignment horizontal="right" vertical="center" wrapText="1"/>
    </xf>
    <xf numFmtId="0" fontId="6" fillId="0" borderId="1" xfId="0" applyFont="1" applyFill="1" applyBorder="1" applyAlignment="1">
      <alignment wrapText="1"/>
    </xf>
    <xf numFmtId="4" fontId="3" fillId="0" borderId="1" xfId="0" applyNumberFormat="1" applyFont="1" applyFill="1" applyBorder="1"/>
    <xf numFmtId="4" fontId="19" fillId="0" borderId="1" xfId="0" applyNumberFormat="1" applyFont="1" applyBorder="1"/>
    <xf numFmtId="0" fontId="22" fillId="0" borderId="1" xfId="0" applyFont="1" applyBorder="1"/>
    <xf numFmtId="4" fontId="22" fillId="0" borderId="1" xfId="0" applyNumberFormat="1" applyFont="1" applyBorder="1"/>
    <xf numFmtId="14" fontId="0" fillId="0" borderId="1" xfId="0" applyNumberFormat="1" applyBorder="1"/>
    <xf numFmtId="0" fontId="23" fillId="0" borderId="1" xfId="0" applyFont="1" applyBorder="1" applyAlignment="1">
      <alignment wrapText="1"/>
    </xf>
    <xf numFmtId="0" fontId="0" fillId="0" borderId="1" xfId="0" applyBorder="1" applyAlignment="1">
      <alignment wrapText="1"/>
    </xf>
    <xf numFmtId="0" fontId="23" fillId="0" borderId="1" xfId="0" applyFont="1" applyBorder="1" applyAlignment="1">
      <alignment horizontal="left" wrapText="1"/>
    </xf>
    <xf numFmtId="4" fontId="22" fillId="0" borderId="1" xfId="0" applyNumberFormat="1" applyFont="1" applyFill="1" applyBorder="1"/>
    <xf numFmtId="0" fontId="0" fillId="0" borderId="1" xfId="0" applyFill="1" applyBorder="1"/>
    <xf numFmtId="14" fontId="0" fillId="0" borderId="1" xfId="0" applyNumberFormat="1" applyFill="1" applyBorder="1"/>
    <xf numFmtId="0" fontId="24" fillId="0" borderId="1" xfId="0" applyFont="1" applyFill="1" applyBorder="1" applyAlignment="1">
      <alignment wrapText="1"/>
    </xf>
    <xf numFmtId="0" fontId="0" fillId="0" borderId="1" xfId="0" applyFill="1" applyBorder="1" applyAlignment="1">
      <alignment wrapText="1"/>
    </xf>
    <xf numFmtId="0" fontId="0" fillId="0" borderId="1" xfId="0" applyBorder="1"/>
    <xf numFmtId="0" fontId="24" fillId="0" borderId="1" xfId="0" applyFont="1" applyBorder="1" applyAlignment="1">
      <alignment wrapText="1"/>
    </xf>
    <xf numFmtId="4" fontId="3" fillId="2" borderId="1" xfId="0" applyNumberFormat="1" applyFont="1" applyFill="1" applyBorder="1" applyAlignment="1">
      <alignment vertical="center"/>
    </xf>
    <xf numFmtId="0" fontId="6" fillId="0" borderId="0" xfId="0" applyFont="1" applyAlignment="1">
      <alignment horizontal="center" wrapText="1"/>
    </xf>
    <xf numFmtId="0" fontId="2" fillId="0" borderId="0" xfId="0" applyFont="1"/>
    <xf numFmtId="0" fontId="25" fillId="0" borderId="0" xfId="0" applyFont="1"/>
    <xf numFmtId="0" fontId="26" fillId="0" borderId="0" xfId="0" applyFont="1" applyAlignment="1">
      <alignment horizontal="right"/>
    </xf>
    <xf numFmtId="0" fontId="2" fillId="0" borderId="9" xfId="0" applyFont="1" applyBorder="1"/>
    <xf numFmtId="0" fontId="2" fillId="0" borderId="10" xfId="0" applyFont="1" applyBorder="1"/>
    <xf numFmtId="0" fontId="2" fillId="0" borderId="10" xfId="0" applyFont="1" applyBorder="1" applyAlignment="1">
      <alignment horizontal="center" wrapText="1"/>
    </xf>
    <xf numFmtId="0" fontId="2" fillId="0" borderId="10" xfId="0" applyFont="1" applyBorder="1" applyAlignment="1">
      <alignment wrapText="1"/>
    </xf>
    <xf numFmtId="0" fontId="2" fillId="0" borderId="10" xfId="0" applyFont="1" applyBorder="1" applyAlignment="1">
      <alignment horizontal="left" wrapText="1"/>
    </xf>
    <xf numFmtId="4" fontId="27" fillId="0" borderId="11" xfId="0" applyNumberFormat="1" applyFont="1" applyBorder="1" applyAlignment="1">
      <alignment horizontal="right"/>
    </xf>
    <xf numFmtId="1" fontId="3" fillId="0" borderId="12" xfId="0" applyNumberFormat="1" applyFont="1" applyBorder="1"/>
    <xf numFmtId="14" fontId="3" fillId="0" borderId="10" xfId="0" applyNumberFormat="1" applyFont="1" applyBorder="1" applyAlignment="1">
      <alignment horizontal="center" wrapText="1"/>
    </xf>
    <xf numFmtId="0" fontId="6" fillId="0" borderId="10" xfId="0" applyFont="1" applyBorder="1" applyAlignment="1">
      <alignment horizontal="center" wrapText="1"/>
    </xf>
    <xf numFmtId="0" fontId="6" fillId="0" borderId="10" xfId="0" applyFont="1" applyBorder="1" applyAlignment="1">
      <alignment horizontal="left" wrapText="1"/>
    </xf>
    <xf numFmtId="4" fontId="6" fillId="0" borderId="11" xfId="0" applyNumberFormat="1" applyFont="1" applyBorder="1" applyAlignment="1">
      <alignment horizontal="center" wrapText="1"/>
    </xf>
    <xf numFmtId="1" fontId="2" fillId="0" borderId="12" xfId="0" applyNumberFormat="1" applyFont="1" applyBorder="1"/>
    <xf numFmtId="14" fontId="2"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wrapText="1"/>
    </xf>
    <xf numFmtId="0" fontId="28" fillId="0" borderId="0" xfId="0" applyFont="1"/>
    <xf numFmtId="0" fontId="3" fillId="0" borderId="1" xfId="0" applyFont="1" applyBorder="1" applyAlignment="1">
      <alignment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 fontId="3" fillId="0" borderId="1" xfId="0" applyNumberFormat="1" applyFont="1" applyBorder="1" applyAlignment="1">
      <alignment vertical="center"/>
    </xf>
    <xf numFmtId="0" fontId="7" fillId="0" borderId="0" xfId="0" applyFont="1"/>
    <xf numFmtId="0" fontId="19" fillId="0" borderId="1" xfId="0" applyFont="1" applyBorder="1"/>
    <xf numFmtId="4" fontId="6" fillId="0" borderId="0" xfId="0" applyNumberFormat="1" applyFont="1" applyFill="1"/>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6" fillId="0" borderId="1" xfId="0" applyFont="1" applyFill="1" applyBorder="1"/>
    <xf numFmtId="4" fontId="6" fillId="0" borderId="1" xfId="0" applyNumberFormat="1" applyFont="1" applyFill="1" applyBorder="1"/>
    <xf numFmtId="49" fontId="6" fillId="0" borderId="0" xfId="0" applyNumberFormat="1" applyFont="1"/>
    <xf numFmtId="4" fontId="19" fillId="0" borderId="0" xfId="0" applyNumberFormat="1" applyFont="1" applyFill="1"/>
    <xf numFmtId="4" fontId="6" fillId="4" borderId="1" xfId="0" applyNumberFormat="1" applyFont="1" applyFill="1" applyBorder="1"/>
    <xf numFmtId="0" fontId="6" fillId="0" borderId="2" xfId="0" applyFont="1" applyFill="1" applyBorder="1"/>
    <xf numFmtId="0" fontId="6" fillId="0" borderId="3" xfId="0" applyFont="1" applyFill="1" applyBorder="1" applyAlignment="1">
      <alignment wrapText="1"/>
    </xf>
    <xf numFmtId="0" fontId="19" fillId="0" borderId="0" xfId="0" applyFont="1" applyAlignment="1">
      <alignment wrapText="1"/>
    </xf>
    <xf numFmtId="4" fontId="2" fillId="0" borderId="0" xfId="0" applyNumberFormat="1" applyFont="1" applyFill="1" applyBorder="1"/>
    <xf numFmtId="0" fontId="2" fillId="0" borderId="0" xfId="0" applyFont="1" applyBorder="1" applyAlignment="1">
      <alignment horizontal="left"/>
    </xf>
    <xf numFmtId="4" fontId="2" fillId="0" borderId="0" xfId="0" applyNumberFormat="1" applyFont="1" applyFill="1" applyBorder="1" applyAlignment="1">
      <alignment horizontal="left"/>
    </xf>
    <xf numFmtId="0" fontId="2" fillId="0" borderId="0" xfId="0" applyFont="1" applyBorder="1" applyAlignment="1">
      <alignment horizontal="left" wrapText="1"/>
    </xf>
    <xf numFmtId="4" fontId="2" fillId="0" borderId="0" xfId="0" applyNumberFormat="1" applyFont="1" applyFill="1" applyAlignment="1">
      <alignment wrapText="1"/>
    </xf>
    <xf numFmtId="0" fontId="2" fillId="0" borderId="1" xfId="0" applyFont="1" applyFill="1" applyBorder="1" applyAlignment="1">
      <alignment horizontal="center" wrapText="1"/>
    </xf>
    <xf numFmtId="4" fontId="2" fillId="0" borderId="1" xfId="0" applyNumberFormat="1" applyFont="1" applyFill="1" applyBorder="1" applyAlignment="1">
      <alignment horizontal="center" wrapText="1"/>
    </xf>
    <xf numFmtId="0" fontId="29" fillId="0" borderId="1" xfId="0" applyFont="1" applyFill="1" applyBorder="1"/>
    <xf numFmtId="0" fontId="29" fillId="0" borderId="1" xfId="0" applyFont="1" applyBorder="1"/>
    <xf numFmtId="14" fontId="29" fillId="0" borderId="1" xfId="0" applyNumberFormat="1" applyFont="1" applyBorder="1"/>
    <xf numFmtId="4" fontId="29" fillId="0" borderId="1" xfId="0" applyNumberFormat="1" applyFont="1" applyBorder="1"/>
    <xf numFmtId="0" fontId="29" fillId="0" borderId="1" xfId="0" applyFont="1" applyFill="1" applyBorder="1" applyAlignment="1">
      <alignment vertical="top" wrapText="1"/>
    </xf>
    <xf numFmtId="14" fontId="29" fillId="0" borderId="1" xfId="0" applyNumberFormat="1" applyFont="1" applyFill="1" applyBorder="1"/>
    <xf numFmtId="0" fontId="30" fillId="0" borderId="0" xfId="0" applyFont="1" applyFill="1"/>
    <xf numFmtId="0" fontId="2" fillId="0" borderId="1" xfId="0" applyFont="1" applyFill="1" applyBorder="1" applyAlignment="1">
      <alignment horizontal="centerContinuous"/>
    </xf>
    <xf numFmtId="4" fontId="2" fillId="0" borderId="1" xfId="0" applyNumberFormat="1" applyFont="1" applyFill="1" applyBorder="1"/>
    <xf numFmtId="0" fontId="3" fillId="0" borderId="1" xfId="0" applyFont="1" applyFill="1" applyBorder="1" applyAlignment="1">
      <alignment vertical="top" wrapText="1"/>
    </xf>
    <xf numFmtId="4" fontId="29" fillId="0" borderId="1" xfId="0" applyNumberFormat="1" applyFont="1" applyFill="1" applyBorder="1"/>
    <xf numFmtId="0" fontId="3" fillId="0" borderId="1" xfId="0" applyFont="1" applyFill="1" applyBorder="1" applyAlignment="1">
      <alignment wrapText="1"/>
    </xf>
    <xf numFmtId="1" fontId="29" fillId="0" borderId="1" xfId="0" applyNumberFormat="1" applyFont="1" applyBorder="1"/>
    <xf numFmtId="49" fontId="29" fillId="0" borderId="1" xfId="0" applyNumberFormat="1" applyFont="1" applyBorder="1" applyAlignment="1">
      <alignment horizontal="right"/>
    </xf>
    <xf numFmtId="164" fontId="29" fillId="0" borderId="1" xfId="0" applyNumberFormat="1" applyFont="1" applyFill="1" applyBorder="1" applyAlignment="1">
      <alignment horizontal="left"/>
    </xf>
    <xf numFmtId="0" fontId="29" fillId="0" borderId="1" xfId="0" applyFont="1" applyFill="1" applyBorder="1" applyAlignment="1">
      <alignment wrapText="1"/>
    </xf>
    <xf numFmtId="49" fontId="29" fillId="0" borderId="1" xfId="0" applyNumberFormat="1" applyFont="1" applyFill="1" applyBorder="1"/>
    <xf numFmtId="49" fontId="29" fillId="0" borderId="1" xfId="0" applyNumberFormat="1" applyFont="1" applyFill="1" applyBorder="1" applyAlignment="1">
      <alignment horizontal="right"/>
    </xf>
    <xf numFmtId="0" fontId="31" fillId="0" borderId="1" xfId="0" applyFont="1" applyBorder="1"/>
    <xf numFmtId="0" fontId="29" fillId="0" borderId="0" xfId="0" applyFont="1"/>
    <xf numFmtId="14" fontId="29" fillId="0" borderId="1" xfId="0" applyNumberFormat="1" applyFont="1" applyFill="1" applyBorder="1" applyAlignment="1">
      <alignment horizontal="right"/>
    </xf>
    <xf numFmtId="0" fontId="29" fillId="0" borderId="1" xfId="0" applyFont="1" applyFill="1" applyBorder="1" applyAlignment="1">
      <alignment horizontal="right"/>
    </xf>
    <xf numFmtId="0" fontId="29" fillId="0" borderId="1" xfId="0" applyFont="1" applyFill="1" applyBorder="1" applyAlignment="1">
      <alignment horizontal="right" vertical="top"/>
    </xf>
    <xf numFmtId="0" fontId="2" fillId="0" borderId="1" xfId="0" applyFont="1" applyFill="1" applyBorder="1" applyAlignment="1">
      <alignment wrapText="1"/>
    </xf>
    <xf numFmtId="4" fontId="23" fillId="0" borderId="1" xfId="0" applyNumberFormat="1" applyFont="1" applyBorder="1"/>
    <xf numFmtId="14" fontId="32" fillId="0" borderId="1" xfId="0" applyNumberFormat="1" applyFont="1" applyFill="1" applyBorder="1"/>
    <xf numFmtId="0" fontId="23" fillId="0" borderId="1" xfId="0" applyFont="1" applyBorder="1"/>
    <xf numFmtId="0" fontId="32" fillId="0" borderId="1" xfId="0" applyFont="1" applyFill="1" applyBorder="1" applyAlignment="1">
      <alignment vertical="top" wrapText="1"/>
    </xf>
    <xf numFmtId="0" fontId="33" fillId="0" borderId="1" xfId="0" applyFont="1" applyBorder="1"/>
    <xf numFmtId="4" fontId="33" fillId="0" borderId="1" xfId="0" applyNumberFormat="1" applyFont="1" applyBorder="1"/>
    <xf numFmtId="0" fontId="7" fillId="0" borderId="1" xfId="0" applyFont="1" applyBorder="1"/>
    <xf numFmtId="14" fontId="7" fillId="0" borderId="1" xfId="0" applyNumberFormat="1" applyFont="1" applyBorder="1"/>
    <xf numFmtId="4" fontId="7" fillId="0" borderId="1" xfId="0" applyNumberFormat="1" applyFont="1" applyFill="1" applyBorder="1"/>
    <xf numFmtId="0" fontId="7" fillId="0" borderId="1" xfId="0" applyFont="1" applyFill="1" applyBorder="1" applyAlignment="1">
      <alignment wrapText="1"/>
    </xf>
    <xf numFmtId="4" fontId="3" fillId="0" borderId="0" xfId="0" applyNumberFormat="1" applyFont="1"/>
    <xf numFmtId="0" fontId="3" fillId="0" borderId="1" xfId="0" applyFont="1" applyFill="1" applyBorder="1"/>
    <xf numFmtId="0" fontId="3" fillId="0" borderId="1" xfId="0" applyFont="1" applyBorder="1"/>
    <xf numFmtId="14" fontId="3" fillId="0" borderId="1" xfId="0" applyNumberFormat="1" applyFont="1" applyBorder="1"/>
    <xf numFmtId="14" fontId="3" fillId="0" borderId="1" xfId="0" applyNumberFormat="1" applyFont="1" applyFill="1" applyBorder="1"/>
    <xf numFmtId="14" fontId="3" fillId="0" borderId="0" xfId="0" applyNumberFormat="1" applyFont="1"/>
    <xf numFmtId="4" fontId="3" fillId="0" borderId="0" xfId="0" applyNumberFormat="1" applyFont="1" applyFill="1"/>
    <xf numFmtId="14" fontId="33" fillId="0" borderId="1" xfId="0" applyNumberFormat="1" applyFont="1" applyBorder="1"/>
    <xf numFmtId="0" fontId="29" fillId="0" borderId="1" xfId="0" applyFont="1" applyFill="1" applyBorder="1" applyAlignment="1">
      <alignment horizontal="left" wrapText="1"/>
    </xf>
    <xf numFmtId="0" fontId="2" fillId="0" borderId="0" xfId="0" applyFont="1" applyFill="1" applyBorder="1" applyAlignment="1">
      <alignment horizontal="center"/>
    </xf>
    <xf numFmtId="0" fontId="2" fillId="0" borderId="0" xfId="0" applyFont="1" applyFill="1" applyBorder="1" applyAlignment="1">
      <alignment wrapText="1"/>
    </xf>
    <xf numFmtId="0" fontId="3" fillId="0" borderId="0" xfId="0" applyFont="1" applyAlignment="1">
      <alignment wrapText="1"/>
    </xf>
    <xf numFmtId="0" fontId="19" fillId="2" borderId="1" xfId="0" applyFont="1" applyFill="1" applyBorder="1" applyAlignment="1">
      <alignment vertical="center"/>
    </xf>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4" fontId="1" fillId="0" borderId="1" xfId="0" applyNumberFormat="1" applyFont="1" applyBorder="1" applyAlignment="1">
      <alignment wrapText="1"/>
    </xf>
    <xf numFmtId="14" fontId="1" fillId="0" borderId="1" xfId="0" applyNumberFormat="1" applyFont="1" applyBorder="1"/>
    <xf numFmtId="0" fontId="28" fillId="0" borderId="1" xfId="0" applyFont="1" applyBorder="1"/>
    <xf numFmtId="4" fontId="28" fillId="0" borderId="1" xfId="0" applyNumberFormat="1" applyFont="1" applyBorder="1"/>
    <xf numFmtId="0" fontId="1" fillId="0" borderId="1" xfId="0" applyFont="1" applyFill="1" applyBorder="1" applyAlignment="1">
      <alignment wrapText="1"/>
    </xf>
    <xf numFmtId="4" fontId="0" fillId="0" borderId="1" xfId="0" applyNumberFormat="1" applyBorder="1" applyAlignment="1">
      <alignment wrapText="1"/>
    </xf>
    <xf numFmtId="0" fontId="34" fillId="2" borderId="0" xfId="0" applyFont="1" applyFill="1" applyAlignment="1">
      <alignment horizontal="left" vertical="center" wrapText="1"/>
    </xf>
    <xf numFmtId="14" fontId="34" fillId="2" borderId="0" xfId="0" applyNumberFormat="1" applyFont="1" applyFill="1" applyAlignment="1">
      <alignment horizontal="right" vertical="center"/>
    </xf>
    <xf numFmtId="0" fontId="34" fillId="2" borderId="0" xfId="0" applyFont="1" applyFill="1" applyAlignment="1">
      <alignment vertical="center"/>
    </xf>
    <xf numFmtId="0" fontId="13" fillId="2" borderId="0" xfId="0" applyFont="1" applyFill="1" applyAlignment="1">
      <alignment horizontal="left" vertical="center" wrapText="1"/>
    </xf>
    <xf numFmtId="14" fontId="13" fillId="2" borderId="0" xfId="0" applyNumberFormat="1" applyFont="1" applyFill="1" applyAlignment="1">
      <alignment horizontal="right" vertical="center"/>
    </xf>
    <xf numFmtId="4" fontId="0" fillId="2" borderId="1" xfId="0" applyNumberFormat="1" applyFill="1" applyBorder="1" applyAlignment="1">
      <alignment wrapText="1"/>
    </xf>
    <xf numFmtId="0" fontId="2" fillId="0" borderId="0" xfId="0" applyFont="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xf>
    <xf numFmtId="4" fontId="2" fillId="0" borderId="1" xfId="0" applyNumberFormat="1"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6" fillId="0" borderId="0" xfId="0" applyFont="1" applyAlignment="1">
      <alignment horizontal="left" vertical="center"/>
    </xf>
    <xf numFmtId="49" fontId="37" fillId="0" borderId="0" xfId="0" applyNumberFormat="1" applyFont="1" applyAlignment="1">
      <alignment horizontal="center" vertical="center"/>
    </xf>
    <xf numFmtId="0" fontId="37" fillId="0" borderId="0" xfId="0" applyFont="1" applyAlignment="1">
      <alignment vertical="center"/>
    </xf>
    <xf numFmtId="165" fontId="37" fillId="0" borderId="0" xfId="3" applyFont="1" applyAlignment="1">
      <alignment vertical="center"/>
    </xf>
    <xf numFmtId="4" fontId="2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xf>
    <xf numFmtId="14" fontId="23" fillId="0" borderId="0" xfId="0" applyNumberFormat="1" applyFont="1" applyBorder="1" applyAlignment="1">
      <alignment vertical="center"/>
    </xf>
    <xf numFmtId="4" fontId="23" fillId="0" borderId="0" xfId="0" applyNumberFormat="1" applyFont="1" applyBorder="1" applyAlignment="1">
      <alignment vertical="center"/>
    </xf>
    <xf numFmtId="0" fontId="23" fillId="0" borderId="0" xfId="0" applyFont="1" applyBorder="1" applyAlignment="1">
      <alignment vertical="center" wrapText="1"/>
    </xf>
    <xf numFmtId="0" fontId="37" fillId="0" borderId="0" xfId="0" applyFont="1" applyBorder="1" applyAlignment="1">
      <alignment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4" fontId="38" fillId="0" borderId="0" xfId="0" applyNumberFormat="1" applyFont="1" applyAlignment="1">
      <alignment horizontal="center" vertical="center"/>
    </xf>
    <xf numFmtId="0" fontId="29" fillId="0" borderId="0" xfId="0" applyFont="1" applyAlignment="1">
      <alignment horizontal="left" vertical="center"/>
    </xf>
    <xf numFmtId="49" fontId="39" fillId="0" borderId="0" xfId="0" applyNumberFormat="1" applyFont="1" applyAlignment="1">
      <alignment horizontal="center" vertical="center"/>
    </xf>
    <xf numFmtId="0" fontId="39" fillId="0" borderId="0" xfId="0" applyFont="1" applyAlignment="1">
      <alignment vertical="center"/>
    </xf>
    <xf numFmtId="165" fontId="39" fillId="0" borderId="0" xfId="3" applyFont="1" applyAlignment="1">
      <alignment vertical="center"/>
    </xf>
    <xf numFmtId="4" fontId="29" fillId="0" borderId="0" xfId="0" applyNumberFormat="1" applyFont="1" applyAlignment="1">
      <alignment vertical="center"/>
    </xf>
    <xf numFmtId="0" fontId="29" fillId="0" borderId="0" xfId="0" applyFont="1" applyAlignment="1">
      <alignment vertical="center"/>
    </xf>
    <xf numFmtId="0" fontId="40" fillId="0" borderId="0" xfId="0" applyFont="1" applyAlignment="1">
      <alignment horizontal="left" vertical="center"/>
    </xf>
    <xf numFmtId="0" fontId="41" fillId="0" borderId="1" xfId="0" applyFont="1" applyBorder="1" applyAlignment="1">
      <alignment horizontal="left" vertical="center" wrapText="1"/>
    </xf>
    <xf numFmtId="4" fontId="41" fillId="0" borderId="1" xfId="0" applyNumberFormat="1" applyFont="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4" fontId="24" fillId="0" borderId="1" xfId="3"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42" fillId="5" borderId="1" xfId="0" applyFont="1" applyFill="1" applyBorder="1" applyAlignment="1">
      <alignment horizontal="center" vertical="center"/>
    </xf>
    <xf numFmtId="4" fontId="42" fillId="5" borderId="1" xfId="0" applyNumberFormat="1" applyFont="1" applyFill="1" applyBorder="1" applyAlignment="1">
      <alignment horizontal="center" vertical="center"/>
    </xf>
    <xf numFmtId="0" fontId="43" fillId="0" borderId="1" xfId="0" applyFont="1" applyBorder="1" applyAlignment="1">
      <alignment horizontal="left" vertical="center" wrapText="1"/>
    </xf>
    <xf numFmtId="4" fontId="37" fillId="0" borderId="0" xfId="0" applyNumberFormat="1" applyFont="1" applyBorder="1" applyAlignment="1">
      <alignment vertical="center"/>
    </xf>
    <xf numFmtId="0" fontId="24" fillId="0" borderId="0" xfId="0" applyFont="1" applyFill="1" applyBorder="1" applyAlignment="1">
      <alignment horizontal="center" vertical="center" wrapText="1"/>
    </xf>
    <xf numFmtId="0" fontId="23" fillId="0" borderId="0" xfId="0" applyFont="1" applyBorder="1" applyAlignment="1">
      <alignment vertical="center"/>
    </xf>
    <xf numFmtId="0" fontId="3" fillId="0" borderId="0" xfId="0" applyFont="1" applyFill="1" applyBorder="1" applyAlignment="1">
      <alignment horizontal="left" vertical="center" wrapText="1"/>
    </xf>
  </cellXfs>
  <cellStyles count="4">
    <cellStyle name="Comma 2" xfId="3" xr:uid="{F0817970-D613-4493-81B9-C3EBDE4A29E0}"/>
    <cellStyle name="Normal" xfId="0" builtinId="0"/>
    <cellStyle name="Normal 3 2" xfId="1" xr:uid="{00000000-0005-0000-0000-000001000000}"/>
    <cellStyle name="Normal 5"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AB1E4-66F6-4D9F-9332-183F3BC0BDDD}">
  <dimension ref="A1:J43"/>
  <sheetViews>
    <sheetView tabSelected="1" workbookViewId="0">
      <selection activeCell="J26" sqref="J26"/>
    </sheetView>
  </sheetViews>
  <sheetFormatPr defaultColWidth="9.140625" defaultRowHeight="12.75"/>
  <cols>
    <col min="1" max="1" width="5" style="271" customWidth="1"/>
    <col min="2" max="2" width="10.28515625" style="270" customWidth="1"/>
    <col min="3" max="3" width="11.140625" style="271" customWidth="1"/>
    <col min="4" max="4" width="8.7109375" style="271" customWidth="1"/>
    <col min="5" max="5" width="6.5703125" style="272" customWidth="1"/>
    <col min="6" max="6" width="15.7109375" style="273" bestFit="1" customWidth="1"/>
    <col min="7" max="7" width="45.28515625" style="274" bestFit="1" customWidth="1"/>
    <col min="8" max="16384" width="9.140625" style="271"/>
  </cols>
  <sheetData>
    <row r="1" spans="1:7" ht="14.25">
      <c r="A1" s="269" t="s">
        <v>541</v>
      </c>
    </row>
    <row r="2" spans="1:7">
      <c r="A2" s="275" t="s">
        <v>547</v>
      </c>
    </row>
    <row r="3" spans="1:7">
      <c r="A3" s="275"/>
    </row>
    <row r="4" spans="1:7" s="281" customFormat="1">
      <c r="A4" s="276"/>
      <c r="B4" s="277"/>
      <c r="C4" s="278"/>
      <c r="D4" s="276"/>
      <c r="E4" s="276"/>
      <c r="F4" s="279"/>
      <c r="G4" s="280"/>
    </row>
    <row r="5" spans="1:7" s="281" customFormat="1">
      <c r="A5" s="282" t="s">
        <v>548</v>
      </c>
      <c r="B5" s="283"/>
      <c r="C5" s="283"/>
      <c r="D5" s="283"/>
      <c r="E5" s="283"/>
      <c r="F5" s="283"/>
      <c r="G5" s="283"/>
    </row>
    <row r="6" spans="1:7" s="281" customFormat="1">
      <c r="A6" s="284"/>
      <c r="B6" s="285"/>
      <c r="C6" s="285"/>
      <c r="D6" s="285"/>
      <c r="E6" s="285"/>
      <c r="F6" s="286"/>
      <c r="G6" s="285"/>
    </row>
    <row r="7" spans="1:7" s="289" customFormat="1" ht="15">
      <c r="A7" s="287" t="s">
        <v>549</v>
      </c>
      <c r="B7" s="288"/>
      <c r="E7" s="290"/>
      <c r="F7" s="291"/>
      <c r="G7" s="292"/>
    </row>
    <row r="8" spans="1:7" s="289" customFormat="1" ht="15">
      <c r="A8" s="293" t="s">
        <v>550</v>
      </c>
      <c r="B8" s="288"/>
      <c r="E8" s="290"/>
      <c r="F8" s="291"/>
      <c r="G8" s="292"/>
    </row>
    <row r="9" spans="1:7" s="281" customFormat="1">
      <c r="A9" s="276"/>
      <c r="B9" s="277"/>
      <c r="C9" s="278"/>
      <c r="D9" s="276"/>
      <c r="E9" s="276"/>
      <c r="F9" s="279"/>
      <c r="G9" s="280"/>
    </row>
    <row r="10" spans="1:7" s="281" customFormat="1" ht="25.5">
      <c r="A10" s="294" t="s">
        <v>49</v>
      </c>
      <c r="B10" s="294" t="s">
        <v>551</v>
      </c>
      <c r="C10" s="294" t="s">
        <v>51</v>
      </c>
      <c r="D10" s="294" t="s">
        <v>55</v>
      </c>
      <c r="E10" s="294" t="s">
        <v>552</v>
      </c>
      <c r="F10" s="295" t="s">
        <v>53</v>
      </c>
      <c r="G10" s="294" t="s">
        <v>553</v>
      </c>
    </row>
    <row r="11" spans="1:7" s="281" customFormat="1">
      <c r="A11" s="296">
        <v>1</v>
      </c>
      <c r="B11" s="297">
        <v>294</v>
      </c>
      <c r="C11" s="298">
        <v>44503</v>
      </c>
      <c r="D11" s="296" t="s">
        <v>554</v>
      </c>
      <c r="E11" s="296">
        <v>65</v>
      </c>
      <c r="F11" s="299">
        <v>2820.03</v>
      </c>
      <c r="G11" s="300" t="s">
        <v>555</v>
      </c>
    </row>
    <row r="12" spans="1:7" s="281" customFormat="1">
      <c r="A12" s="296">
        <v>2</v>
      </c>
      <c r="B12" s="297">
        <v>295</v>
      </c>
      <c r="C12" s="298">
        <v>44503</v>
      </c>
      <c r="D12" s="296" t="s">
        <v>554</v>
      </c>
      <c r="E12" s="296">
        <v>65</v>
      </c>
      <c r="F12" s="299">
        <v>2394.16</v>
      </c>
      <c r="G12" s="300" t="s">
        <v>555</v>
      </c>
    </row>
    <row r="13" spans="1:7" s="281" customFormat="1" ht="25.5">
      <c r="A13" s="296">
        <v>3</v>
      </c>
      <c r="B13" s="297">
        <v>297</v>
      </c>
      <c r="C13" s="298">
        <v>44505</v>
      </c>
      <c r="D13" s="296" t="s">
        <v>554</v>
      </c>
      <c r="E13" s="296">
        <v>65</v>
      </c>
      <c r="F13" s="299">
        <v>220.85</v>
      </c>
      <c r="G13" s="300" t="s">
        <v>556</v>
      </c>
    </row>
    <row r="14" spans="1:7" s="281" customFormat="1">
      <c r="A14" s="296">
        <v>4</v>
      </c>
      <c r="B14" s="297">
        <v>298</v>
      </c>
      <c r="C14" s="298">
        <v>44508</v>
      </c>
      <c r="D14" s="296"/>
      <c r="E14" s="296"/>
      <c r="F14" s="299">
        <v>8536.0499999999993</v>
      </c>
      <c r="G14" s="300" t="s">
        <v>557</v>
      </c>
    </row>
    <row r="15" spans="1:7" s="281" customFormat="1">
      <c r="A15" s="296">
        <v>5</v>
      </c>
      <c r="B15" s="297" t="s">
        <v>558</v>
      </c>
      <c r="C15" s="301">
        <v>44509</v>
      </c>
      <c r="D15" s="296" t="s">
        <v>554</v>
      </c>
      <c r="E15" s="296">
        <v>65</v>
      </c>
      <c r="F15" s="299">
        <v>113864</v>
      </c>
      <c r="G15" s="300" t="s">
        <v>559</v>
      </c>
    </row>
    <row r="16" spans="1:7" s="281" customFormat="1" ht="38.25">
      <c r="A16" s="296">
        <v>6</v>
      </c>
      <c r="B16" s="297">
        <v>312</v>
      </c>
      <c r="C16" s="301">
        <v>44509</v>
      </c>
      <c r="D16" s="296" t="s">
        <v>554</v>
      </c>
      <c r="E16" s="296">
        <v>65</v>
      </c>
      <c r="F16" s="299">
        <v>80780</v>
      </c>
      <c r="G16" s="297" t="s">
        <v>560</v>
      </c>
    </row>
    <row r="17" spans="1:10" s="281" customFormat="1">
      <c r="A17" s="296">
        <v>7</v>
      </c>
      <c r="B17" s="297">
        <v>313</v>
      </c>
      <c r="C17" s="301">
        <v>44509</v>
      </c>
      <c r="D17" s="296" t="s">
        <v>554</v>
      </c>
      <c r="E17" s="296">
        <v>65</v>
      </c>
      <c r="F17" s="299">
        <v>4379</v>
      </c>
      <c r="G17" s="297" t="s">
        <v>561</v>
      </c>
    </row>
    <row r="18" spans="1:10" s="281" customFormat="1">
      <c r="A18" s="296">
        <v>8</v>
      </c>
      <c r="B18" s="297">
        <v>313</v>
      </c>
      <c r="C18" s="298">
        <v>44509</v>
      </c>
      <c r="D18" s="296" t="s">
        <v>554</v>
      </c>
      <c r="E18" s="296">
        <v>65</v>
      </c>
      <c r="F18" s="299">
        <v>1468.71</v>
      </c>
      <c r="G18" s="300" t="s">
        <v>562</v>
      </c>
    </row>
    <row r="19" spans="1:10" s="281" customFormat="1" ht="25.5">
      <c r="A19" s="296">
        <v>9</v>
      </c>
      <c r="B19" s="297">
        <v>314</v>
      </c>
      <c r="C19" s="298">
        <v>44510</v>
      </c>
      <c r="D19" s="296" t="s">
        <v>554</v>
      </c>
      <c r="E19" s="296">
        <v>65</v>
      </c>
      <c r="F19" s="299">
        <v>138</v>
      </c>
      <c r="G19" s="300" t="s">
        <v>563</v>
      </c>
    </row>
    <row r="20" spans="1:10" s="281" customFormat="1">
      <c r="A20" s="296">
        <v>10</v>
      </c>
      <c r="B20" s="297">
        <v>315</v>
      </c>
      <c r="C20" s="298">
        <v>44512</v>
      </c>
      <c r="D20" s="296" t="s">
        <v>554</v>
      </c>
      <c r="E20" s="296">
        <v>65</v>
      </c>
      <c r="F20" s="299">
        <v>1916.12</v>
      </c>
      <c r="G20" s="300" t="s">
        <v>564</v>
      </c>
    </row>
    <row r="21" spans="1:10" s="281" customFormat="1">
      <c r="A21" s="296">
        <v>11</v>
      </c>
      <c r="B21" s="297">
        <v>316</v>
      </c>
      <c r="C21" s="298">
        <v>44517</v>
      </c>
      <c r="D21" s="296" t="s">
        <v>554</v>
      </c>
      <c r="E21" s="296">
        <v>65</v>
      </c>
      <c r="F21" s="299">
        <v>270</v>
      </c>
      <c r="G21" s="300" t="s">
        <v>565</v>
      </c>
    </row>
    <row r="22" spans="1:10" s="281" customFormat="1">
      <c r="A22" s="296">
        <v>12</v>
      </c>
      <c r="B22" s="297">
        <v>317</v>
      </c>
      <c r="C22" s="298">
        <v>44517</v>
      </c>
      <c r="D22" s="296" t="s">
        <v>554</v>
      </c>
      <c r="E22" s="296">
        <v>65</v>
      </c>
      <c r="F22" s="299">
        <v>270</v>
      </c>
      <c r="G22" s="300" t="s">
        <v>565</v>
      </c>
    </row>
    <row r="23" spans="1:10" s="281" customFormat="1" ht="25.5">
      <c r="A23" s="296">
        <v>13</v>
      </c>
      <c r="B23" s="297">
        <v>318</v>
      </c>
      <c r="C23" s="298">
        <v>44524</v>
      </c>
      <c r="D23" s="296" t="s">
        <v>554</v>
      </c>
      <c r="E23" s="296">
        <v>65</v>
      </c>
      <c r="F23" s="299">
        <v>9208.9699999999993</v>
      </c>
      <c r="G23" s="300" t="s">
        <v>566</v>
      </c>
    </row>
    <row r="24" spans="1:10" s="281" customFormat="1" ht="25.5">
      <c r="A24" s="296">
        <v>14</v>
      </c>
      <c r="B24" s="297">
        <v>319</v>
      </c>
      <c r="C24" s="298">
        <v>44524</v>
      </c>
      <c r="D24" s="296" t="s">
        <v>554</v>
      </c>
      <c r="E24" s="296">
        <v>65</v>
      </c>
      <c r="F24" s="299">
        <v>43</v>
      </c>
      <c r="G24" s="300" t="s">
        <v>567</v>
      </c>
    </row>
    <row r="25" spans="1:10" s="281" customFormat="1" ht="25.5">
      <c r="A25" s="296">
        <v>15</v>
      </c>
      <c r="B25" s="297">
        <v>320</v>
      </c>
      <c r="C25" s="298">
        <v>44524</v>
      </c>
      <c r="D25" s="296" t="s">
        <v>554</v>
      </c>
      <c r="E25" s="296">
        <v>65</v>
      </c>
      <c r="F25" s="299">
        <v>110.67</v>
      </c>
      <c r="G25" s="300" t="s">
        <v>568</v>
      </c>
    </row>
    <row r="26" spans="1:10" s="281" customFormat="1" ht="25.5">
      <c r="A26" s="296">
        <v>16</v>
      </c>
      <c r="B26" s="297">
        <v>321</v>
      </c>
      <c r="C26" s="298">
        <v>44524</v>
      </c>
      <c r="D26" s="296" t="s">
        <v>554</v>
      </c>
      <c r="E26" s="296">
        <v>65</v>
      </c>
      <c r="F26" s="299">
        <v>269</v>
      </c>
      <c r="G26" s="300" t="s">
        <v>569</v>
      </c>
    </row>
    <row r="27" spans="1:10" s="281" customFormat="1">
      <c r="A27" s="296">
        <v>17</v>
      </c>
      <c r="B27" s="297">
        <v>324</v>
      </c>
      <c r="C27" s="298">
        <v>44524</v>
      </c>
      <c r="D27" s="296" t="s">
        <v>554</v>
      </c>
      <c r="E27" s="296">
        <v>65</v>
      </c>
      <c r="F27" s="299">
        <v>251.48</v>
      </c>
      <c r="G27" s="300" t="s">
        <v>570</v>
      </c>
    </row>
    <row r="28" spans="1:10" s="281" customFormat="1" ht="15">
      <c r="A28" s="302" t="s">
        <v>8</v>
      </c>
      <c r="B28" s="302"/>
      <c r="C28" s="302"/>
      <c r="D28" s="302"/>
      <c r="E28" s="302"/>
      <c r="F28" s="303">
        <f>SUM(F11:F27)</f>
        <v>226940.04</v>
      </c>
      <c r="G28" s="304"/>
      <c r="J28" s="305"/>
    </row>
    <row r="29" spans="1:10" s="281" customFormat="1">
      <c r="A29" s="276"/>
      <c r="B29" s="277"/>
      <c r="C29" s="278"/>
      <c r="D29" s="276"/>
      <c r="E29" s="276"/>
      <c r="F29" s="279"/>
      <c r="G29" s="280"/>
    </row>
    <row r="30" spans="1:10" s="281" customFormat="1">
      <c r="A30" s="276"/>
      <c r="B30" s="277"/>
      <c r="C30" s="278"/>
      <c r="D30" s="276"/>
      <c r="E30" s="276"/>
      <c r="F30" s="279"/>
      <c r="G30" s="280"/>
    </row>
    <row r="32" spans="1:10" ht="15">
      <c r="A32" s="287" t="s">
        <v>549</v>
      </c>
      <c r="B32" s="288"/>
      <c r="C32" s="289"/>
      <c r="D32" s="289"/>
      <c r="E32" s="290"/>
      <c r="F32" s="291"/>
      <c r="G32" s="292"/>
    </row>
    <row r="33" spans="1:7" ht="15">
      <c r="A33" s="293" t="s">
        <v>571</v>
      </c>
      <c r="B33" s="288"/>
      <c r="C33" s="289"/>
      <c r="D33" s="289"/>
      <c r="E33" s="290"/>
      <c r="F33" s="291"/>
      <c r="G33" s="292"/>
    </row>
    <row r="34" spans="1:7" ht="15">
      <c r="A34" s="293" t="s">
        <v>572</v>
      </c>
      <c r="B34" s="277"/>
      <c r="C34" s="278"/>
      <c r="D34" s="276"/>
      <c r="E34" s="276"/>
      <c r="F34" s="279"/>
      <c r="G34" s="280"/>
    </row>
    <row r="35" spans="1:7" ht="25.5">
      <c r="A35" s="294" t="s">
        <v>49</v>
      </c>
      <c r="B35" s="294" t="s">
        <v>551</v>
      </c>
      <c r="C35" s="294" t="s">
        <v>51</v>
      </c>
      <c r="D35" s="294" t="s">
        <v>55</v>
      </c>
      <c r="E35" s="294" t="s">
        <v>552</v>
      </c>
      <c r="F35" s="295" t="s">
        <v>53</v>
      </c>
      <c r="G35" s="294" t="s">
        <v>553</v>
      </c>
    </row>
    <row r="36" spans="1:7">
      <c r="A36" s="296">
        <v>18</v>
      </c>
      <c r="B36" s="297">
        <v>293</v>
      </c>
      <c r="C36" s="298">
        <v>44501</v>
      </c>
      <c r="D36" s="296" t="s">
        <v>554</v>
      </c>
      <c r="E36" s="296">
        <v>71</v>
      </c>
      <c r="F36" s="299">
        <v>108753.03</v>
      </c>
      <c r="G36" s="297" t="s">
        <v>573</v>
      </c>
    </row>
    <row r="37" spans="1:7">
      <c r="A37" s="296">
        <v>19</v>
      </c>
      <c r="B37" s="297">
        <v>296</v>
      </c>
      <c r="C37" s="298">
        <v>44504</v>
      </c>
      <c r="D37" s="296" t="s">
        <v>554</v>
      </c>
      <c r="E37" s="296">
        <v>71</v>
      </c>
      <c r="F37" s="299">
        <v>69976.59</v>
      </c>
      <c r="G37" s="297" t="s">
        <v>574</v>
      </c>
    </row>
    <row r="38" spans="1:7">
      <c r="A38" s="296">
        <v>20</v>
      </c>
      <c r="B38" s="297">
        <v>322</v>
      </c>
      <c r="C38" s="298">
        <v>44524</v>
      </c>
      <c r="D38" s="296" t="s">
        <v>554</v>
      </c>
      <c r="E38" s="296">
        <v>20</v>
      </c>
      <c r="F38" s="299">
        <v>15779.83</v>
      </c>
      <c r="G38" s="297" t="s">
        <v>575</v>
      </c>
    </row>
    <row r="39" spans="1:7">
      <c r="A39" s="296">
        <v>21</v>
      </c>
      <c r="B39" s="297">
        <v>323</v>
      </c>
      <c r="C39" s="298">
        <v>44524</v>
      </c>
      <c r="D39" s="296" t="s">
        <v>554</v>
      </c>
      <c r="E39" s="296">
        <v>20</v>
      </c>
      <c r="F39" s="299">
        <v>13369.29</v>
      </c>
      <c r="G39" s="297" t="s">
        <v>576</v>
      </c>
    </row>
    <row r="40" spans="1:7" s="281" customFormat="1" ht="15">
      <c r="A40" s="302" t="s">
        <v>8</v>
      </c>
      <c r="B40" s="302"/>
      <c r="C40" s="302"/>
      <c r="D40" s="302"/>
      <c r="E40" s="302"/>
      <c r="F40" s="303">
        <f>SUM(F36:F39)</f>
        <v>207878.74</v>
      </c>
      <c r="G40" s="297"/>
    </row>
    <row r="41" spans="1:7">
      <c r="G41" s="306"/>
    </row>
    <row r="42" spans="1:7">
      <c r="G42" s="307"/>
    </row>
    <row r="43" spans="1:7" ht="16.5">
      <c r="G43" s="308"/>
    </row>
  </sheetData>
  <mergeCells count="3">
    <mergeCell ref="A5:G5"/>
    <mergeCell ref="A28:E28"/>
    <mergeCell ref="A40:E40"/>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0ED29-67C7-4B7A-9779-263F4682C2A8}">
  <dimension ref="A1:E15"/>
  <sheetViews>
    <sheetView topLeftCell="A10" workbookViewId="0">
      <selection activeCell="G9" sqref="G9"/>
    </sheetView>
  </sheetViews>
  <sheetFormatPr defaultRowHeight="15"/>
  <cols>
    <col min="1" max="1" width="16" customWidth="1"/>
    <col min="2" max="2" width="11" customWidth="1"/>
    <col min="3" max="3" width="45.42578125" customWidth="1"/>
    <col min="4" max="4" width="33.28515625" customWidth="1"/>
    <col min="5" max="5" width="15.140625" customWidth="1"/>
    <col min="7" max="7" width="13.7109375" customWidth="1"/>
  </cols>
  <sheetData>
    <row r="1" spans="1:5" s="128" customFormat="1" ht="16.5">
      <c r="A1" s="13" t="s">
        <v>2</v>
      </c>
      <c r="B1" s="16"/>
      <c r="C1" s="20"/>
      <c r="D1" s="14"/>
      <c r="E1" s="11"/>
    </row>
    <row r="2" spans="1:5" s="128" customFormat="1" ht="16.5">
      <c r="A2" s="13" t="s">
        <v>103</v>
      </c>
      <c r="B2" s="16"/>
      <c r="C2" s="20"/>
      <c r="D2" s="14"/>
      <c r="E2" s="11"/>
    </row>
    <row r="3" spans="1:5" s="128" customFormat="1" ht="16.5">
      <c r="A3" s="13" t="s">
        <v>12</v>
      </c>
      <c r="B3" s="16"/>
      <c r="C3" s="20"/>
      <c r="D3" s="14"/>
      <c r="E3" s="11"/>
    </row>
    <row r="4" spans="1:5" s="128" customFormat="1" ht="16.5">
      <c r="A4" s="13"/>
      <c r="B4" s="16"/>
      <c r="C4" s="20"/>
      <c r="D4" s="14"/>
      <c r="E4" s="11"/>
    </row>
    <row r="5" spans="1:5" s="128" customFormat="1" ht="16.5">
      <c r="A5" s="13"/>
      <c r="B5" s="16"/>
      <c r="C5" s="20"/>
      <c r="D5" s="14"/>
      <c r="E5" s="11"/>
    </row>
    <row r="6" spans="1:5" s="128" customFormat="1" ht="12.75" customHeight="1">
      <c r="A6" s="13"/>
      <c r="B6" s="129"/>
      <c r="C6" s="21" t="s">
        <v>109</v>
      </c>
      <c r="D6" s="130"/>
      <c r="E6" s="131"/>
    </row>
    <row r="7" spans="1:5" s="128" customFormat="1" ht="16.5">
      <c r="A7" s="246" t="s">
        <v>4</v>
      </c>
      <c r="B7" s="134" t="s">
        <v>3</v>
      </c>
      <c r="C7" s="135" t="s">
        <v>5</v>
      </c>
      <c r="D7" s="133" t="s">
        <v>6</v>
      </c>
      <c r="E7" s="136" t="s">
        <v>7</v>
      </c>
    </row>
    <row r="8" spans="1:5" s="128" customFormat="1" ht="72" customHeight="1">
      <c r="A8" s="247">
        <v>4892</v>
      </c>
      <c r="B8" s="248">
        <v>44522</v>
      </c>
      <c r="C8" s="254" t="s">
        <v>516</v>
      </c>
      <c r="D8" s="248" t="s">
        <v>500</v>
      </c>
      <c r="E8" s="250">
        <v>349725</v>
      </c>
    </row>
    <row r="9" spans="1:5" s="128" customFormat="1" ht="67.349999999999994" customHeight="1">
      <c r="A9" s="247">
        <v>4886</v>
      </c>
      <c r="B9" s="248">
        <v>44522</v>
      </c>
      <c r="C9" s="254" t="s">
        <v>515</v>
      </c>
      <c r="D9" s="248" t="s">
        <v>502</v>
      </c>
      <c r="E9" s="250">
        <v>546557.55000000005</v>
      </c>
    </row>
    <row r="10" spans="1:5" s="128" customFormat="1" ht="75.75">
      <c r="A10" s="247">
        <v>4888</v>
      </c>
      <c r="B10" s="248">
        <v>44522</v>
      </c>
      <c r="C10" s="254" t="s">
        <v>514</v>
      </c>
      <c r="D10" s="248" t="s">
        <v>502</v>
      </c>
      <c r="E10" s="250">
        <v>93655.96</v>
      </c>
    </row>
    <row r="11" spans="1:5" s="128" customFormat="1" ht="60.4" customHeight="1">
      <c r="A11" s="247">
        <v>4889</v>
      </c>
      <c r="B11" s="248">
        <v>44522</v>
      </c>
      <c r="C11" s="254" t="s">
        <v>513</v>
      </c>
      <c r="D11" s="251" t="s">
        <v>505</v>
      </c>
      <c r="E11" s="250">
        <v>325820.88</v>
      </c>
    </row>
    <row r="12" spans="1:5" ht="60">
      <c r="A12" s="247">
        <v>4893</v>
      </c>
      <c r="B12" s="248">
        <v>44522</v>
      </c>
      <c r="C12" s="254" t="s">
        <v>512</v>
      </c>
      <c r="D12" s="251" t="s">
        <v>507</v>
      </c>
      <c r="E12" s="250">
        <v>56667.6</v>
      </c>
    </row>
    <row r="13" spans="1:5" ht="46.9" customHeight="1">
      <c r="A13" s="247">
        <v>4896</v>
      </c>
      <c r="B13" s="248">
        <v>44522</v>
      </c>
      <c r="C13" s="254" t="s">
        <v>511</v>
      </c>
      <c r="D13" s="248" t="s">
        <v>502</v>
      </c>
      <c r="E13" s="250">
        <v>255509.88</v>
      </c>
    </row>
    <row r="14" spans="1:5" ht="48.2" customHeight="1">
      <c r="A14" s="151">
        <v>4897</v>
      </c>
      <c r="B14" s="248">
        <v>44522</v>
      </c>
      <c r="C14" s="254" t="s">
        <v>510</v>
      </c>
      <c r="D14" s="251" t="s">
        <v>507</v>
      </c>
      <c r="E14" s="250">
        <v>70348.649999999994</v>
      </c>
    </row>
    <row r="15" spans="1:5" ht="21.2" customHeight="1">
      <c r="A15" s="151"/>
      <c r="B15" s="252"/>
      <c r="C15" s="252" t="s">
        <v>102</v>
      </c>
      <c r="D15" s="252"/>
      <c r="E15" s="253">
        <f>SUM(E8:E14)</f>
        <v>1698285.52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97BF-C444-4414-8D44-B7CE05FF854D}">
  <dimension ref="A1:E15"/>
  <sheetViews>
    <sheetView topLeftCell="A10" workbookViewId="0">
      <selection activeCell="D11" sqref="D11"/>
    </sheetView>
  </sheetViews>
  <sheetFormatPr defaultRowHeight="15"/>
  <cols>
    <col min="1" max="1" width="16" customWidth="1"/>
    <col min="2" max="2" width="11" customWidth="1"/>
    <col min="3" max="3" width="45.42578125" customWidth="1"/>
    <col min="4" max="4" width="33.28515625" customWidth="1"/>
    <col min="5" max="5" width="14.85546875" customWidth="1"/>
    <col min="7" max="7" width="13.7109375" customWidth="1"/>
  </cols>
  <sheetData>
    <row r="1" spans="1:5" s="128" customFormat="1" ht="16.5">
      <c r="A1" s="13" t="s">
        <v>2</v>
      </c>
      <c r="B1" s="16"/>
      <c r="C1" s="20"/>
      <c r="D1" s="14"/>
      <c r="E1" s="11"/>
    </row>
    <row r="2" spans="1:5" s="128" customFormat="1" ht="16.5">
      <c r="A2" s="13" t="s">
        <v>103</v>
      </c>
      <c r="B2" s="16"/>
      <c r="C2" s="20"/>
      <c r="D2" s="14"/>
      <c r="E2" s="11"/>
    </row>
    <row r="3" spans="1:5" s="128" customFormat="1" ht="16.5">
      <c r="A3" s="13" t="s">
        <v>498</v>
      </c>
      <c r="B3" s="16"/>
      <c r="C3" s="20"/>
      <c r="D3" s="14"/>
      <c r="E3" s="11"/>
    </row>
    <row r="4" spans="1:5" s="128" customFormat="1" ht="16.5">
      <c r="A4" s="13"/>
      <c r="B4" s="16"/>
      <c r="C4" s="20"/>
      <c r="D4" s="14"/>
      <c r="E4" s="11"/>
    </row>
    <row r="5" spans="1:5" s="128" customFormat="1" ht="16.5">
      <c r="A5" s="13"/>
      <c r="B5" s="16"/>
      <c r="C5" s="20"/>
      <c r="D5" s="14"/>
      <c r="E5" s="11"/>
    </row>
    <row r="6" spans="1:5" s="128" customFormat="1" ht="12.75" customHeight="1">
      <c r="A6" s="13"/>
      <c r="B6" s="129"/>
      <c r="C6" s="21" t="s">
        <v>109</v>
      </c>
      <c r="D6" s="130"/>
      <c r="E6" s="131"/>
    </row>
    <row r="7" spans="1:5" s="128" customFormat="1" ht="16.5">
      <c r="A7" s="246" t="s">
        <v>4</v>
      </c>
      <c r="B7" s="134" t="s">
        <v>3</v>
      </c>
      <c r="C7" s="135" t="s">
        <v>5</v>
      </c>
      <c r="D7" s="133" t="s">
        <v>6</v>
      </c>
      <c r="E7" s="136" t="s">
        <v>7</v>
      </c>
    </row>
    <row r="8" spans="1:5" s="128" customFormat="1" ht="72" customHeight="1">
      <c r="A8" s="247">
        <v>4891</v>
      </c>
      <c r="B8" s="248">
        <v>44522</v>
      </c>
      <c r="C8" s="249" t="s">
        <v>499</v>
      </c>
      <c r="D8" s="248" t="s">
        <v>500</v>
      </c>
      <c r="E8" s="250">
        <v>1981775</v>
      </c>
    </row>
    <row r="9" spans="1:5" s="128" customFormat="1" ht="66.599999999999994" customHeight="1">
      <c r="A9" s="247">
        <v>4885</v>
      </c>
      <c r="B9" s="248">
        <v>44522</v>
      </c>
      <c r="C9" s="249" t="s">
        <v>501</v>
      </c>
      <c r="D9" s="248" t="s">
        <v>502</v>
      </c>
      <c r="E9" s="250">
        <v>3097159.45</v>
      </c>
    </row>
    <row r="10" spans="1:5" s="128" customFormat="1" ht="75.75">
      <c r="A10" s="247">
        <v>4890</v>
      </c>
      <c r="B10" s="248">
        <v>44522</v>
      </c>
      <c r="C10" s="249" t="s">
        <v>503</v>
      </c>
      <c r="D10" s="248" t="s">
        <v>502</v>
      </c>
      <c r="E10" s="250">
        <v>530717.1</v>
      </c>
    </row>
    <row r="11" spans="1:5" s="128" customFormat="1" ht="75.75">
      <c r="A11" s="247">
        <v>4890</v>
      </c>
      <c r="B11" s="248">
        <v>44522</v>
      </c>
      <c r="C11" s="249" t="s">
        <v>504</v>
      </c>
      <c r="D11" s="251" t="s">
        <v>505</v>
      </c>
      <c r="E11" s="250">
        <v>1846318.31</v>
      </c>
    </row>
    <row r="12" spans="1:5" ht="60">
      <c r="A12" s="247">
        <v>4894</v>
      </c>
      <c r="B12" s="248">
        <v>44522</v>
      </c>
      <c r="C12" s="249" t="s">
        <v>506</v>
      </c>
      <c r="D12" s="251" t="s">
        <v>507</v>
      </c>
      <c r="E12" s="250">
        <v>321116.40000000002</v>
      </c>
    </row>
    <row r="13" spans="1:5" ht="60">
      <c r="A13" s="247">
        <v>4895</v>
      </c>
      <c r="B13" s="248">
        <v>44522</v>
      </c>
      <c r="C13" s="249" t="s">
        <v>508</v>
      </c>
      <c r="D13" s="248" t="s">
        <v>502</v>
      </c>
      <c r="E13" s="250">
        <v>1447889.35</v>
      </c>
    </row>
    <row r="14" spans="1:5" ht="60">
      <c r="A14" s="151">
        <v>4898</v>
      </c>
      <c r="B14" s="248">
        <v>44522</v>
      </c>
      <c r="C14" s="249" t="s">
        <v>509</v>
      </c>
      <c r="D14" s="251" t="s">
        <v>507</v>
      </c>
      <c r="E14" s="250">
        <v>398642.33</v>
      </c>
    </row>
    <row r="15" spans="1:5">
      <c r="A15" s="151"/>
      <c r="B15" s="252"/>
      <c r="C15" s="252" t="s">
        <v>102</v>
      </c>
      <c r="D15" s="252"/>
      <c r="E15" s="253">
        <f>SUM(E8:E14)</f>
        <v>9623617.9399999995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336C-AB01-41ED-9C3B-A44BE77BFE81}">
  <dimension ref="A1:E45"/>
  <sheetViews>
    <sheetView topLeftCell="A40" workbookViewId="0">
      <selection activeCell="C7" sqref="C7"/>
    </sheetView>
  </sheetViews>
  <sheetFormatPr defaultRowHeight="15"/>
  <cols>
    <col min="1" max="1" width="12.42578125" customWidth="1"/>
    <col min="2" max="2" width="11.5703125" customWidth="1"/>
    <col min="3" max="3" width="56.5703125" customWidth="1"/>
    <col min="4" max="4" width="28.42578125" customWidth="1"/>
    <col min="5" max="5" width="14" customWidth="1"/>
  </cols>
  <sheetData>
    <row r="1" spans="1:5" s="128" customFormat="1" ht="18">
      <c r="A1" s="258" t="s">
        <v>2</v>
      </c>
      <c r="B1" s="260"/>
      <c r="C1" s="259"/>
      <c r="D1" s="14"/>
      <c r="E1" s="11"/>
    </row>
    <row r="2" spans="1:5" s="128" customFormat="1" ht="18">
      <c r="A2" s="258" t="s">
        <v>103</v>
      </c>
      <c r="B2" s="260"/>
      <c r="C2" s="259"/>
      <c r="D2" s="14"/>
      <c r="E2" s="11"/>
    </row>
    <row r="3" spans="1:5" s="128" customFormat="1" ht="18">
      <c r="A3" s="258" t="s">
        <v>104</v>
      </c>
      <c r="B3" s="260"/>
      <c r="C3" s="259"/>
      <c r="D3" s="14"/>
      <c r="E3" s="11"/>
    </row>
    <row r="4" spans="1:5" s="128" customFormat="1" ht="18">
      <c r="A4" s="258"/>
      <c r="B4" s="260"/>
      <c r="C4" s="259"/>
      <c r="D4" s="14"/>
      <c r="E4" s="11"/>
    </row>
    <row r="5" spans="1:5" s="128" customFormat="1" ht="18">
      <c r="A5" s="258"/>
      <c r="B5" s="257"/>
      <c r="C5" s="256"/>
      <c r="D5" s="130"/>
      <c r="E5" s="131"/>
    </row>
    <row r="6" spans="1:5" s="128" customFormat="1" ht="16.5">
      <c r="A6" s="13"/>
      <c r="B6" s="129"/>
      <c r="C6" s="21" t="s">
        <v>109</v>
      </c>
      <c r="D6" s="130"/>
      <c r="E6" s="131"/>
    </row>
    <row r="8" spans="1:5" ht="16.5">
      <c r="A8" s="133" t="s">
        <v>4</v>
      </c>
      <c r="B8" s="134" t="s">
        <v>3</v>
      </c>
      <c r="C8" s="135" t="s">
        <v>5</v>
      </c>
      <c r="D8" s="133" t="s">
        <v>6</v>
      </c>
      <c r="E8" s="136" t="s">
        <v>7</v>
      </c>
    </row>
    <row r="9" spans="1:5" ht="30">
      <c r="A9" s="151">
        <v>4740</v>
      </c>
      <c r="B9" s="142">
        <v>44519</v>
      </c>
      <c r="C9" s="144" t="s">
        <v>546</v>
      </c>
      <c r="D9" s="144" t="s">
        <v>544</v>
      </c>
      <c r="E9" s="255">
        <v>0.9</v>
      </c>
    </row>
    <row r="10" spans="1:5" ht="30">
      <c r="A10" s="151">
        <v>4739</v>
      </c>
      <c r="B10" s="142">
        <v>44519</v>
      </c>
      <c r="C10" s="144" t="s">
        <v>545</v>
      </c>
      <c r="D10" s="144" t="s">
        <v>544</v>
      </c>
      <c r="E10" s="255">
        <v>5.0999999999999996</v>
      </c>
    </row>
    <row r="11" spans="1:5" ht="45">
      <c r="A11" s="151">
        <v>4737</v>
      </c>
      <c r="B11" s="142">
        <v>44519</v>
      </c>
      <c r="C11" s="144" t="s">
        <v>543</v>
      </c>
      <c r="D11" s="144" t="s">
        <v>541</v>
      </c>
      <c r="E11" s="261">
        <v>8.5</v>
      </c>
    </row>
    <row r="12" spans="1:5" ht="45">
      <c r="A12" s="151">
        <v>4738</v>
      </c>
      <c r="B12" s="142">
        <v>44519</v>
      </c>
      <c r="C12" s="144" t="s">
        <v>542</v>
      </c>
      <c r="D12" s="144" t="s">
        <v>541</v>
      </c>
      <c r="E12" s="261">
        <v>48.15</v>
      </c>
    </row>
    <row r="13" spans="1:5" ht="42.75" customHeight="1">
      <c r="A13" s="151">
        <v>4863</v>
      </c>
      <c r="B13" s="142">
        <v>44519</v>
      </c>
      <c r="C13" s="144" t="s">
        <v>540</v>
      </c>
      <c r="D13" s="144" t="s">
        <v>20</v>
      </c>
      <c r="E13" s="255">
        <v>1390</v>
      </c>
    </row>
    <row r="14" spans="1:5" ht="45">
      <c r="A14" s="151">
        <v>4864</v>
      </c>
      <c r="B14" s="142">
        <v>44519</v>
      </c>
      <c r="C14" s="144" t="s">
        <v>540</v>
      </c>
      <c r="D14" s="144" t="s">
        <v>20</v>
      </c>
      <c r="E14" s="255">
        <v>1427</v>
      </c>
    </row>
    <row r="15" spans="1:5" ht="45">
      <c r="A15" s="151">
        <v>4865</v>
      </c>
      <c r="B15" s="142">
        <v>44519</v>
      </c>
      <c r="C15" s="144" t="s">
        <v>540</v>
      </c>
      <c r="D15" s="144" t="s">
        <v>20</v>
      </c>
      <c r="E15" s="255">
        <v>1390</v>
      </c>
    </row>
    <row r="16" spans="1:5" ht="45">
      <c r="A16" s="151">
        <v>4869</v>
      </c>
      <c r="B16" s="142">
        <v>44519</v>
      </c>
      <c r="C16" s="144" t="s">
        <v>539</v>
      </c>
      <c r="D16" s="144" t="s">
        <v>20</v>
      </c>
      <c r="E16" s="255">
        <v>31294</v>
      </c>
    </row>
    <row r="17" spans="1:5" ht="45">
      <c r="A17" s="151">
        <v>4871</v>
      </c>
      <c r="B17" s="142">
        <v>44519</v>
      </c>
      <c r="C17" s="144" t="s">
        <v>538</v>
      </c>
      <c r="D17" s="144" t="s">
        <v>20</v>
      </c>
      <c r="E17" s="255">
        <v>1390</v>
      </c>
    </row>
    <row r="18" spans="1:5" ht="45">
      <c r="A18" s="151">
        <v>4873</v>
      </c>
      <c r="B18" s="142">
        <v>44519</v>
      </c>
      <c r="C18" s="144" t="s">
        <v>538</v>
      </c>
      <c r="D18" s="144" t="s">
        <v>20</v>
      </c>
      <c r="E18" s="255">
        <v>1817</v>
      </c>
    </row>
    <row r="19" spans="1:5" ht="45">
      <c r="A19" s="151">
        <v>4866</v>
      </c>
      <c r="B19" s="142">
        <v>44519</v>
      </c>
      <c r="C19" s="144" t="s">
        <v>537</v>
      </c>
      <c r="D19" s="144" t="s">
        <v>20</v>
      </c>
      <c r="E19" s="255">
        <v>246</v>
      </c>
    </row>
    <row r="20" spans="1:5" ht="45">
      <c r="A20" s="151">
        <v>4867</v>
      </c>
      <c r="B20" s="142">
        <v>44519</v>
      </c>
      <c r="C20" s="144" t="s">
        <v>537</v>
      </c>
      <c r="D20" s="144" t="s">
        <v>20</v>
      </c>
      <c r="E20" s="255">
        <v>251</v>
      </c>
    </row>
    <row r="21" spans="1:5" ht="45">
      <c r="A21" s="151">
        <v>4868</v>
      </c>
      <c r="B21" s="142">
        <v>44519</v>
      </c>
      <c r="C21" s="144" t="s">
        <v>537</v>
      </c>
      <c r="D21" s="144" t="s">
        <v>20</v>
      </c>
      <c r="E21" s="255">
        <v>246</v>
      </c>
    </row>
    <row r="22" spans="1:5" ht="45">
      <c r="A22" s="151">
        <v>4870</v>
      </c>
      <c r="B22" s="142">
        <v>44519</v>
      </c>
      <c r="C22" s="144" t="s">
        <v>537</v>
      </c>
      <c r="D22" s="144" t="s">
        <v>20</v>
      </c>
      <c r="E22" s="255">
        <v>5521</v>
      </c>
    </row>
    <row r="23" spans="1:5" ht="45">
      <c r="A23" s="151">
        <v>4872</v>
      </c>
      <c r="B23" s="142">
        <v>44519</v>
      </c>
      <c r="C23" s="144" t="s">
        <v>537</v>
      </c>
      <c r="D23" s="144" t="s">
        <v>20</v>
      </c>
      <c r="E23" s="255">
        <v>246</v>
      </c>
    </row>
    <row r="24" spans="1:5" ht="45">
      <c r="A24" s="151">
        <v>4874</v>
      </c>
      <c r="B24" s="142">
        <v>44519</v>
      </c>
      <c r="C24" s="144" t="s">
        <v>537</v>
      </c>
      <c r="D24" s="144" t="s">
        <v>20</v>
      </c>
      <c r="E24" s="255">
        <v>320</v>
      </c>
    </row>
    <row r="25" spans="1:5" ht="48.2" customHeight="1">
      <c r="A25" s="151">
        <v>4875</v>
      </c>
      <c r="B25" s="142">
        <v>44519</v>
      </c>
      <c r="C25" s="144" t="s">
        <v>536</v>
      </c>
      <c r="D25" s="144" t="s">
        <v>19</v>
      </c>
      <c r="E25" s="255">
        <v>14621</v>
      </c>
    </row>
    <row r="26" spans="1:5" ht="42.75" customHeight="1">
      <c r="A26" s="151">
        <v>4876</v>
      </c>
      <c r="B26" s="142">
        <v>44519</v>
      </c>
      <c r="C26" s="144" t="s">
        <v>535</v>
      </c>
      <c r="D26" s="144" t="s">
        <v>92</v>
      </c>
      <c r="E26" s="255">
        <v>1925</v>
      </c>
    </row>
    <row r="27" spans="1:5" ht="45">
      <c r="A27" s="151">
        <v>4877</v>
      </c>
      <c r="B27" s="142">
        <v>44519</v>
      </c>
      <c r="C27" s="144" t="s">
        <v>534</v>
      </c>
      <c r="D27" s="144" t="s">
        <v>19</v>
      </c>
      <c r="E27" s="255">
        <v>6619</v>
      </c>
    </row>
    <row r="28" spans="1:5" ht="45">
      <c r="A28" s="151">
        <v>4878</v>
      </c>
      <c r="B28" s="142">
        <v>44519</v>
      </c>
      <c r="C28" s="144" t="s">
        <v>533</v>
      </c>
      <c r="D28" s="144" t="s">
        <v>92</v>
      </c>
      <c r="E28" s="255">
        <v>4302</v>
      </c>
    </row>
    <row r="29" spans="1:5" ht="60">
      <c r="A29" s="151">
        <v>4879</v>
      </c>
      <c r="B29" s="142">
        <v>44519</v>
      </c>
      <c r="C29" s="144" t="s">
        <v>532</v>
      </c>
      <c r="D29" s="144" t="s">
        <v>19</v>
      </c>
      <c r="E29" s="255">
        <v>1488.4</v>
      </c>
    </row>
    <row r="30" spans="1:5" ht="45">
      <c r="A30" s="151">
        <v>4880</v>
      </c>
      <c r="B30" s="142">
        <v>44519</v>
      </c>
      <c r="C30" s="144" t="s">
        <v>531</v>
      </c>
      <c r="D30" s="144" t="s">
        <v>19</v>
      </c>
      <c r="E30" s="255">
        <v>2581</v>
      </c>
    </row>
    <row r="31" spans="1:5" ht="45">
      <c r="A31" s="151">
        <v>4881</v>
      </c>
      <c r="B31" s="142">
        <v>44519</v>
      </c>
      <c r="C31" s="144" t="s">
        <v>530</v>
      </c>
      <c r="D31" s="144" t="s">
        <v>92</v>
      </c>
      <c r="E31" s="255">
        <v>340</v>
      </c>
    </row>
    <row r="32" spans="1:5" ht="45">
      <c r="A32" s="151">
        <v>4882</v>
      </c>
      <c r="B32" s="142">
        <v>44519</v>
      </c>
      <c r="C32" s="144" t="s">
        <v>529</v>
      </c>
      <c r="D32" s="144" t="s">
        <v>19</v>
      </c>
      <c r="E32" s="255">
        <v>1167</v>
      </c>
    </row>
    <row r="33" spans="1:5" ht="45">
      <c r="A33" s="151">
        <v>4883</v>
      </c>
      <c r="B33" s="142">
        <v>44519</v>
      </c>
      <c r="C33" s="144" t="s">
        <v>528</v>
      </c>
      <c r="D33" s="144" t="s">
        <v>92</v>
      </c>
      <c r="E33" s="255">
        <v>759</v>
      </c>
    </row>
    <row r="34" spans="1:5" ht="60">
      <c r="A34" s="151">
        <v>4884</v>
      </c>
      <c r="B34" s="142">
        <v>44519</v>
      </c>
      <c r="C34" s="144" t="s">
        <v>527</v>
      </c>
      <c r="D34" s="144" t="s">
        <v>19</v>
      </c>
      <c r="E34" s="255">
        <v>263.60000000000002</v>
      </c>
    </row>
    <row r="35" spans="1:5" ht="60">
      <c r="A35" s="151">
        <v>4861</v>
      </c>
      <c r="B35" s="142">
        <v>44519</v>
      </c>
      <c r="C35" s="144" t="s">
        <v>526</v>
      </c>
      <c r="D35" s="144" t="s">
        <v>20</v>
      </c>
      <c r="E35" s="255">
        <v>2294</v>
      </c>
    </row>
    <row r="36" spans="1:5" ht="45">
      <c r="A36" s="151">
        <v>4862</v>
      </c>
      <c r="B36" s="142">
        <v>44519</v>
      </c>
      <c r="C36" s="144" t="s">
        <v>525</v>
      </c>
      <c r="D36" s="144" t="s">
        <v>20</v>
      </c>
      <c r="E36" s="255">
        <v>405</v>
      </c>
    </row>
    <row r="37" spans="1:5" ht="60">
      <c r="A37" s="151">
        <v>4853</v>
      </c>
      <c r="B37" s="142">
        <v>44519</v>
      </c>
      <c r="C37" s="144" t="s">
        <v>524</v>
      </c>
      <c r="D37" s="144" t="s">
        <v>19</v>
      </c>
      <c r="E37" s="255">
        <v>981</v>
      </c>
    </row>
    <row r="38" spans="1:5" ht="46.15" customHeight="1">
      <c r="A38" s="151">
        <v>4854</v>
      </c>
      <c r="B38" s="142">
        <v>44519</v>
      </c>
      <c r="C38" s="144" t="s">
        <v>523</v>
      </c>
      <c r="D38" s="144" t="s">
        <v>19</v>
      </c>
      <c r="E38" s="255">
        <v>392</v>
      </c>
    </row>
    <row r="39" spans="1:5" ht="60">
      <c r="A39" s="151">
        <v>4855</v>
      </c>
      <c r="B39" s="142">
        <v>44519</v>
      </c>
      <c r="C39" s="144" t="s">
        <v>522</v>
      </c>
      <c r="D39" s="144" t="s">
        <v>92</v>
      </c>
      <c r="E39" s="255">
        <v>255</v>
      </c>
    </row>
    <row r="40" spans="1:5" ht="60">
      <c r="A40" s="151">
        <v>4856</v>
      </c>
      <c r="B40" s="142">
        <v>44519</v>
      </c>
      <c r="C40" s="144" t="s">
        <v>521</v>
      </c>
      <c r="D40" s="144" t="s">
        <v>19</v>
      </c>
      <c r="E40" s="255">
        <v>88.3</v>
      </c>
    </row>
    <row r="41" spans="1:5" ht="60">
      <c r="A41" s="151">
        <v>4857</v>
      </c>
      <c r="B41" s="142">
        <v>44519</v>
      </c>
      <c r="C41" s="144" t="s">
        <v>520</v>
      </c>
      <c r="D41" s="144" t="s">
        <v>19</v>
      </c>
      <c r="E41" s="255">
        <v>173</v>
      </c>
    </row>
    <row r="42" spans="1:5" ht="48.95" customHeight="1">
      <c r="A42" s="151">
        <v>4858</v>
      </c>
      <c r="B42" s="142">
        <v>44519</v>
      </c>
      <c r="C42" s="144" t="s">
        <v>519</v>
      </c>
      <c r="D42" s="144" t="s">
        <v>19</v>
      </c>
      <c r="E42" s="255">
        <v>69</v>
      </c>
    </row>
    <row r="43" spans="1:5" ht="60">
      <c r="A43" s="151">
        <v>4859</v>
      </c>
      <c r="B43" s="142">
        <v>44519</v>
      </c>
      <c r="C43" s="144" t="s">
        <v>518</v>
      </c>
      <c r="D43" s="144" t="s">
        <v>92</v>
      </c>
      <c r="E43" s="255">
        <v>45</v>
      </c>
    </row>
    <row r="44" spans="1:5" ht="60">
      <c r="A44" s="151">
        <v>4860</v>
      </c>
      <c r="B44" s="142">
        <v>44519</v>
      </c>
      <c r="C44" s="144" t="s">
        <v>517</v>
      </c>
      <c r="D44" s="144" t="s">
        <v>19</v>
      </c>
      <c r="E44" s="255">
        <v>15.7</v>
      </c>
    </row>
    <row r="45" spans="1:5">
      <c r="A45" s="252"/>
      <c r="B45" s="252"/>
      <c r="C45" s="252" t="s">
        <v>102</v>
      </c>
      <c r="D45" s="252"/>
      <c r="E45" s="253">
        <f>SUM(E9:E44)</f>
        <v>84384.65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9BF9B-6B87-4BFC-B910-AD24A6A632A3}">
  <dimension ref="A1:G51"/>
  <sheetViews>
    <sheetView topLeftCell="A50" workbookViewId="0">
      <selection activeCell="D67" sqref="D67"/>
    </sheetView>
  </sheetViews>
  <sheetFormatPr defaultRowHeight="16.5"/>
  <cols>
    <col min="1" max="1" width="6" style="2" customWidth="1"/>
    <col min="2" max="2" width="11.5703125" style="2" customWidth="1"/>
    <col min="3" max="3" width="11.85546875" style="2" bestFit="1" customWidth="1"/>
    <col min="4" max="4" width="59.7109375" style="37" customWidth="1"/>
    <col min="5" max="5" width="20.5703125" style="37" customWidth="1"/>
    <col min="6" max="6" width="13.42578125" style="2" bestFit="1" customWidth="1"/>
    <col min="7" max="16384" width="9.140625" style="2"/>
  </cols>
  <sheetData>
    <row r="1" spans="1:7" s="128" customFormat="1">
      <c r="A1" s="13" t="s">
        <v>2</v>
      </c>
      <c r="C1" s="16"/>
      <c r="D1" s="20"/>
      <c r="E1" s="14"/>
      <c r="F1" s="11"/>
    </row>
    <row r="2" spans="1:7" s="128" customFormat="1">
      <c r="A2" s="13" t="s">
        <v>103</v>
      </c>
      <c r="C2" s="16"/>
      <c r="D2" s="20"/>
      <c r="E2" s="14"/>
      <c r="F2" s="11"/>
    </row>
    <row r="3" spans="1:7" s="128" customFormat="1">
      <c r="A3" s="13" t="s">
        <v>104</v>
      </c>
      <c r="C3" s="16"/>
      <c r="D3" s="20"/>
      <c r="E3" s="14"/>
      <c r="F3" s="11"/>
    </row>
    <row r="4" spans="1:7" s="128" customFormat="1">
      <c r="B4" s="13"/>
      <c r="C4" s="16"/>
      <c r="D4" s="20"/>
      <c r="E4" s="14"/>
      <c r="F4" s="11"/>
    </row>
    <row r="5" spans="1:7" s="128" customFormat="1">
      <c r="B5" s="13"/>
      <c r="C5" s="129"/>
      <c r="D5" s="21"/>
      <c r="E5" s="130"/>
      <c r="F5" s="131"/>
    </row>
    <row r="6" spans="1:7" s="128" customFormat="1">
      <c r="B6" s="13"/>
      <c r="C6" s="129"/>
      <c r="D6" s="21" t="s">
        <v>109</v>
      </c>
      <c r="E6" s="130"/>
      <c r="F6" s="131"/>
    </row>
    <row r="7" spans="1:7" ht="7.5" customHeight="1">
      <c r="G7" s="116"/>
    </row>
    <row r="8" spans="1:7" ht="33">
      <c r="A8" s="132" t="s">
        <v>105</v>
      </c>
      <c r="B8" s="133" t="s">
        <v>4</v>
      </c>
      <c r="C8" s="134" t="s">
        <v>3</v>
      </c>
      <c r="D8" s="135" t="s">
        <v>5</v>
      </c>
      <c r="E8" s="133" t="s">
        <v>6</v>
      </c>
      <c r="F8" s="136" t="s">
        <v>7</v>
      </c>
    </row>
    <row r="9" spans="1:7" ht="39.75">
      <c r="A9" s="4">
        <v>1</v>
      </c>
      <c r="B9" s="140">
        <v>4762</v>
      </c>
      <c r="C9" s="142">
        <v>44518</v>
      </c>
      <c r="D9" s="143" t="s">
        <v>110</v>
      </c>
      <c r="E9" s="144" t="s">
        <v>106</v>
      </c>
      <c r="F9" s="141">
        <v>144</v>
      </c>
    </row>
    <row r="10" spans="1:7" ht="39.75">
      <c r="A10" s="4">
        <f>A9+1</f>
        <v>2</v>
      </c>
      <c r="B10" s="140">
        <v>4765</v>
      </c>
      <c r="C10" s="142">
        <v>44518</v>
      </c>
      <c r="D10" s="143" t="s">
        <v>111</v>
      </c>
      <c r="E10" s="144" t="s">
        <v>106</v>
      </c>
      <c r="F10" s="141">
        <v>72</v>
      </c>
    </row>
    <row r="11" spans="1:7" ht="39.75">
      <c r="A11" s="4">
        <f t="shared" ref="A11:A50" si="0">A10+1</f>
        <v>3</v>
      </c>
      <c r="B11" s="140">
        <v>4766</v>
      </c>
      <c r="C11" s="142">
        <v>44518</v>
      </c>
      <c r="D11" s="143" t="s">
        <v>110</v>
      </c>
      <c r="E11" s="144" t="s">
        <v>106</v>
      </c>
      <c r="F11" s="141">
        <v>288</v>
      </c>
    </row>
    <row r="12" spans="1:7" ht="39.75">
      <c r="A12" s="4">
        <f t="shared" si="0"/>
        <v>4</v>
      </c>
      <c r="B12" s="140">
        <v>4769</v>
      </c>
      <c r="C12" s="142">
        <v>44518</v>
      </c>
      <c r="D12" s="143" t="s">
        <v>110</v>
      </c>
      <c r="E12" s="144" t="s">
        <v>106</v>
      </c>
      <c r="F12" s="141">
        <v>176</v>
      </c>
    </row>
    <row r="13" spans="1:7" ht="39.75">
      <c r="A13" s="4">
        <f t="shared" si="0"/>
        <v>5</v>
      </c>
      <c r="B13" s="140">
        <v>4770</v>
      </c>
      <c r="C13" s="142">
        <v>44518</v>
      </c>
      <c r="D13" s="143" t="s">
        <v>110</v>
      </c>
      <c r="E13" s="144" t="s">
        <v>106</v>
      </c>
      <c r="F13" s="141">
        <v>211</v>
      </c>
    </row>
    <row r="14" spans="1:7" ht="27">
      <c r="A14" s="4">
        <f t="shared" si="0"/>
        <v>6</v>
      </c>
      <c r="B14" s="140">
        <v>4772</v>
      </c>
      <c r="C14" s="142">
        <v>44518</v>
      </c>
      <c r="D14" s="143" t="s">
        <v>112</v>
      </c>
      <c r="E14" s="143" t="s">
        <v>107</v>
      </c>
      <c r="F14" s="141">
        <v>381</v>
      </c>
    </row>
    <row r="15" spans="1:7" ht="39.75">
      <c r="A15" s="4">
        <f t="shared" si="0"/>
        <v>7</v>
      </c>
      <c r="B15" s="140">
        <v>4775</v>
      </c>
      <c r="C15" s="142">
        <v>44518</v>
      </c>
      <c r="D15" s="143" t="s">
        <v>113</v>
      </c>
      <c r="E15" s="143" t="s">
        <v>107</v>
      </c>
      <c r="F15" s="141">
        <v>152</v>
      </c>
    </row>
    <row r="16" spans="1:7" ht="39.75">
      <c r="A16" s="4">
        <f t="shared" si="0"/>
        <v>8</v>
      </c>
      <c r="B16" s="140">
        <v>4776</v>
      </c>
      <c r="C16" s="142">
        <v>44518</v>
      </c>
      <c r="D16" s="143" t="s">
        <v>114</v>
      </c>
      <c r="E16" s="143" t="s">
        <v>107</v>
      </c>
      <c r="F16" s="141">
        <v>99</v>
      </c>
    </row>
    <row r="17" spans="1:6" ht="27">
      <c r="A17" s="4">
        <f t="shared" si="0"/>
        <v>9</v>
      </c>
      <c r="B17" s="140">
        <v>4779</v>
      </c>
      <c r="C17" s="142">
        <v>44518</v>
      </c>
      <c r="D17" s="143" t="s">
        <v>115</v>
      </c>
      <c r="E17" s="143" t="s">
        <v>10</v>
      </c>
      <c r="F17" s="141">
        <v>33.700000000000003</v>
      </c>
    </row>
    <row r="18" spans="1:6" ht="39.75">
      <c r="A18" s="4">
        <f t="shared" si="0"/>
        <v>10</v>
      </c>
      <c r="B18" s="140">
        <v>4764</v>
      </c>
      <c r="C18" s="142">
        <v>44518</v>
      </c>
      <c r="D18" s="145" t="s">
        <v>116</v>
      </c>
      <c r="E18" s="144" t="s">
        <v>106</v>
      </c>
      <c r="F18" s="141">
        <v>407</v>
      </c>
    </row>
    <row r="19" spans="1:6" ht="39.75">
      <c r="A19" s="4">
        <f t="shared" si="0"/>
        <v>11</v>
      </c>
      <c r="B19" s="140">
        <v>4767</v>
      </c>
      <c r="C19" s="142">
        <v>44518</v>
      </c>
      <c r="D19" s="145" t="s">
        <v>116</v>
      </c>
      <c r="E19" s="144" t="s">
        <v>106</v>
      </c>
      <c r="F19" s="141">
        <v>1629</v>
      </c>
    </row>
    <row r="20" spans="1:6" ht="39.75">
      <c r="A20" s="4">
        <f t="shared" si="0"/>
        <v>12</v>
      </c>
      <c r="B20" s="140">
        <v>4763</v>
      </c>
      <c r="C20" s="142">
        <v>44518</v>
      </c>
      <c r="D20" s="145" t="s">
        <v>117</v>
      </c>
      <c r="E20" s="144" t="s">
        <v>106</v>
      </c>
      <c r="F20" s="141">
        <v>814</v>
      </c>
    </row>
    <row r="21" spans="1:6" ht="39.75">
      <c r="A21" s="4">
        <f t="shared" si="0"/>
        <v>13</v>
      </c>
      <c r="B21" s="140">
        <v>4768</v>
      </c>
      <c r="C21" s="142">
        <v>44518</v>
      </c>
      <c r="D21" s="145" t="s">
        <v>118</v>
      </c>
      <c r="E21" s="144" t="s">
        <v>106</v>
      </c>
      <c r="F21" s="141">
        <v>994</v>
      </c>
    </row>
    <row r="22" spans="1:6" ht="39.75">
      <c r="A22" s="4">
        <f t="shared" si="0"/>
        <v>14</v>
      </c>
      <c r="B22" s="140">
        <v>4771</v>
      </c>
      <c r="C22" s="142">
        <v>44518</v>
      </c>
      <c r="D22" s="145" t="s">
        <v>116</v>
      </c>
      <c r="E22" s="144" t="s">
        <v>106</v>
      </c>
      <c r="F22" s="141">
        <v>1201</v>
      </c>
    </row>
    <row r="23" spans="1:6" ht="27">
      <c r="A23" s="4">
        <f t="shared" si="0"/>
        <v>15</v>
      </c>
      <c r="B23" s="140">
        <v>4778</v>
      </c>
      <c r="C23" s="142">
        <v>44518</v>
      </c>
      <c r="D23" s="145" t="s">
        <v>119</v>
      </c>
      <c r="E23" s="143" t="s">
        <v>107</v>
      </c>
      <c r="F23" s="146">
        <v>194.3</v>
      </c>
    </row>
    <row r="24" spans="1:6" ht="39.75">
      <c r="A24" s="4">
        <f t="shared" si="0"/>
        <v>16</v>
      </c>
      <c r="B24" s="140">
        <v>4773</v>
      </c>
      <c r="C24" s="142">
        <v>44518</v>
      </c>
      <c r="D24" s="145" t="s">
        <v>120</v>
      </c>
      <c r="E24" s="143" t="s">
        <v>107</v>
      </c>
      <c r="F24" s="141">
        <v>2157</v>
      </c>
    </row>
    <row r="25" spans="1:6" ht="39.75">
      <c r="A25" s="4">
        <f t="shared" si="0"/>
        <v>17</v>
      </c>
      <c r="B25" s="140">
        <v>4774</v>
      </c>
      <c r="C25" s="142">
        <v>44518</v>
      </c>
      <c r="D25" s="145" t="s">
        <v>121</v>
      </c>
      <c r="E25" s="143" t="s">
        <v>107</v>
      </c>
      <c r="F25" s="141">
        <v>864</v>
      </c>
    </row>
    <row r="26" spans="1:6" ht="39.75">
      <c r="A26" s="4">
        <f t="shared" si="0"/>
        <v>18</v>
      </c>
      <c r="B26" s="140">
        <v>4777</v>
      </c>
      <c r="C26" s="142">
        <v>44518</v>
      </c>
      <c r="D26" s="145" t="s">
        <v>122</v>
      </c>
      <c r="E26" s="143" t="s">
        <v>10</v>
      </c>
      <c r="F26" s="141">
        <v>561</v>
      </c>
    </row>
    <row r="27" spans="1:6" ht="52.5">
      <c r="A27" s="4">
        <f t="shared" si="0"/>
        <v>19</v>
      </c>
      <c r="B27" s="147">
        <v>4446</v>
      </c>
      <c r="C27" s="148">
        <v>44519</v>
      </c>
      <c r="D27" s="149" t="s">
        <v>123</v>
      </c>
      <c r="E27" s="144" t="s">
        <v>106</v>
      </c>
      <c r="F27" s="147">
        <v>194</v>
      </c>
    </row>
    <row r="28" spans="1:6" ht="75.75">
      <c r="A28" s="4">
        <f t="shared" si="0"/>
        <v>20</v>
      </c>
      <c r="B28" s="147">
        <v>4808</v>
      </c>
      <c r="C28" s="148">
        <v>44519</v>
      </c>
      <c r="D28" s="150" t="s">
        <v>124</v>
      </c>
      <c r="E28" s="143" t="s">
        <v>107</v>
      </c>
      <c r="F28" s="147">
        <v>83</v>
      </c>
    </row>
    <row r="29" spans="1:6" ht="75.75">
      <c r="A29" s="4">
        <f t="shared" si="0"/>
        <v>21</v>
      </c>
      <c r="B29" s="147">
        <v>4809</v>
      </c>
      <c r="C29" s="148">
        <v>44519</v>
      </c>
      <c r="D29" s="150" t="s">
        <v>125</v>
      </c>
      <c r="E29" s="143" t="s">
        <v>107</v>
      </c>
      <c r="F29" s="147">
        <v>33</v>
      </c>
    </row>
    <row r="30" spans="1:6" ht="60.75">
      <c r="A30" s="4">
        <f t="shared" si="0"/>
        <v>22</v>
      </c>
      <c r="B30" s="147">
        <v>4810</v>
      </c>
      <c r="C30" s="148">
        <v>44519</v>
      </c>
      <c r="D30" s="150" t="s">
        <v>126</v>
      </c>
      <c r="E30" s="143" t="s">
        <v>10</v>
      </c>
      <c r="F30" s="147">
        <v>21</v>
      </c>
    </row>
    <row r="31" spans="1:6" ht="75.75">
      <c r="A31" s="4">
        <f t="shared" si="0"/>
        <v>23</v>
      </c>
      <c r="B31" s="147">
        <v>4811</v>
      </c>
      <c r="C31" s="148">
        <v>44519</v>
      </c>
      <c r="D31" s="150" t="s">
        <v>127</v>
      </c>
      <c r="E31" s="143" t="s">
        <v>107</v>
      </c>
      <c r="F31" s="147">
        <v>7.1</v>
      </c>
    </row>
    <row r="32" spans="1:6" ht="75.75">
      <c r="A32" s="4">
        <f t="shared" si="0"/>
        <v>24</v>
      </c>
      <c r="B32" s="147">
        <v>4991</v>
      </c>
      <c r="C32" s="148">
        <v>44524</v>
      </c>
      <c r="D32" s="150" t="s">
        <v>128</v>
      </c>
      <c r="E32" s="143" t="s">
        <v>107</v>
      </c>
      <c r="F32" s="147">
        <v>249</v>
      </c>
    </row>
    <row r="33" spans="1:6" ht="75.75">
      <c r="A33" s="4">
        <f t="shared" si="0"/>
        <v>25</v>
      </c>
      <c r="B33" s="147">
        <v>4992</v>
      </c>
      <c r="C33" s="148">
        <v>44524</v>
      </c>
      <c r="D33" s="150" t="s">
        <v>129</v>
      </c>
      <c r="E33" s="143" t="s">
        <v>107</v>
      </c>
      <c r="F33" s="147">
        <v>100</v>
      </c>
    </row>
    <row r="34" spans="1:6" ht="60.75">
      <c r="A34" s="4">
        <f t="shared" si="0"/>
        <v>26</v>
      </c>
      <c r="B34" s="147">
        <v>4993</v>
      </c>
      <c r="C34" s="148">
        <v>44524</v>
      </c>
      <c r="D34" s="150" t="s">
        <v>130</v>
      </c>
      <c r="E34" s="143" t="s">
        <v>10</v>
      </c>
      <c r="F34" s="147">
        <v>65</v>
      </c>
    </row>
    <row r="35" spans="1:6" ht="75.75">
      <c r="A35" s="4">
        <f t="shared" si="0"/>
        <v>27</v>
      </c>
      <c r="B35" s="147">
        <v>4994</v>
      </c>
      <c r="C35" s="148">
        <v>44524</v>
      </c>
      <c r="D35" s="150" t="s">
        <v>131</v>
      </c>
      <c r="E35" s="143" t="s">
        <v>107</v>
      </c>
      <c r="F35" s="147">
        <v>21.65</v>
      </c>
    </row>
    <row r="36" spans="1:6" ht="52.5">
      <c r="A36" s="4">
        <f t="shared" si="0"/>
        <v>28</v>
      </c>
      <c r="B36" s="147">
        <v>1984</v>
      </c>
      <c r="C36" s="148">
        <v>44526</v>
      </c>
      <c r="D36" s="149" t="s">
        <v>132</v>
      </c>
      <c r="E36" s="144" t="s">
        <v>106</v>
      </c>
      <c r="F36" s="147">
        <v>98</v>
      </c>
    </row>
    <row r="37" spans="1:6" ht="52.5">
      <c r="A37" s="4">
        <f t="shared" si="0"/>
        <v>29</v>
      </c>
      <c r="B37" s="147">
        <v>4982</v>
      </c>
      <c r="C37" s="148">
        <v>44526</v>
      </c>
      <c r="D37" s="149" t="s">
        <v>133</v>
      </c>
      <c r="E37" s="144" t="s">
        <v>106</v>
      </c>
      <c r="F37" s="147">
        <v>98</v>
      </c>
    </row>
    <row r="38" spans="1:6" ht="52.5">
      <c r="A38" s="4">
        <f t="shared" si="0"/>
        <v>30</v>
      </c>
      <c r="B38" s="147">
        <v>4986</v>
      </c>
      <c r="C38" s="148">
        <v>44526</v>
      </c>
      <c r="D38" s="149" t="s">
        <v>133</v>
      </c>
      <c r="E38" s="144" t="s">
        <v>106</v>
      </c>
      <c r="F38" s="147">
        <v>387</v>
      </c>
    </row>
    <row r="39" spans="1:6" ht="52.5">
      <c r="A39" s="4">
        <f t="shared" si="0"/>
        <v>31</v>
      </c>
      <c r="B39" s="151">
        <v>4445</v>
      </c>
      <c r="C39" s="142">
        <v>44519</v>
      </c>
      <c r="D39" s="152" t="s">
        <v>134</v>
      </c>
      <c r="E39" s="144" t="s">
        <v>106</v>
      </c>
      <c r="F39" s="151">
        <v>1096</v>
      </c>
    </row>
    <row r="40" spans="1:6" ht="60.75">
      <c r="A40" s="4">
        <f t="shared" si="0"/>
        <v>32</v>
      </c>
      <c r="B40" s="151">
        <v>4804</v>
      </c>
      <c r="C40" s="142">
        <v>44519</v>
      </c>
      <c r="D40" s="144" t="s">
        <v>135</v>
      </c>
      <c r="E40" s="143" t="s">
        <v>107</v>
      </c>
      <c r="F40" s="151">
        <v>468</v>
      </c>
    </row>
    <row r="41" spans="1:6" ht="60.75">
      <c r="A41" s="4">
        <f t="shared" si="0"/>
        <v>33</v>
      </c>
      <c r="B41" s="151">
        <v>4805</v>
      </c>
      <c r="C41" s="142">
        <v>44519</v>
      </c>
      <c r="D41" s="144" t="s">
        <v>136</v>
      </c>
      <c r="E41" s="143" t="s">
        <v>107</v>
      </c>
      <c r="F41" s="151">
        <v>187</v>
      </c>
    </row>
    <row r="42" spans="1:6" ht="60.75">
      <c r="A42" s="4">
        <f t="shared" si="0"/>
        <v>34</v>
      </c>
      <c r="B42" s="151">
        <v>4806</v>
      </c>
      <c r="C42" s="142">
        <v>44519</v>
      </c>
      <c r="D42" s="144" t="s">
        <v>137</v>
      </c>
      <c r="E42" s="143" t="s">
        <v>10</v>
      </c>
      <c r="F42" s="151">
        <v>122</v>
      </c>
    </row>
    <row r="43" spans="1:6" ht="75.75">
      <c r="A43" s="4">
        <f t="shared" si="0"/>
        <v>35</v>
      </c>
      <c r="B43" s="151">
        <v>4807</v>
      </c>
      <c r="C43" s="142">
        <v>44519</v>
      </c>
      <c r="D43" s="144" t="s">
        <v>138</v>
      </c>
      <c r="E43" s="143" t="s">
        <v>107</v>
      </c>
      <c r="F43" s="151">
        <v>42.9</v>
      </c>
    </row>
    <row r="44" spans="1:6" ht="60.75">
      <c r="A44" s="4">
        <f t="shared" si="0"/>
        <v>36</v>
      </c>
      <c r="B44" s="151">
        <v>4988</v>
      </c>
      <c r="C44" s="142">
        <v>44524</v>
      </c>
      <c r="D44" s="144" t="s">
        <v>139</v>
      </c>
      <c r="E44" s="143" t="s">
        <v>107</v>
      </c>
      <c r="F44" s="151">
        <v>565</v>
      </c>
    </row>
    <row r="45" spans="1:6" ht="60.75">
      <c r="A45" s="4">
        <f t="shared" si="0"/>
        <v>37</v>
      </c>
      <c r="B45" s="151">
        <v>4989</v>
      </c>
      <c r="C45" s="142">
        <v>44524</v>
      </c>
      <c r="D45" s="144" t="s">
        <v>140</v>
      </c>
      <c r="E45" s="143" t="s">
        <v>10</v>
      </c>
      <c r="F45" s="151">
        <v>368</v>
      </c>
    </row>
    <row r="46" spans="1:6" ht="75.75">
      <c r="A46" s="4">
        <f t="shared" si="0"/>
        <v>38</v>
      </c>
      <c r="B46" s="151">
        <v>4990</v>
      </c>
      <c r="C46" s="142">
        <v>44524</v>
      </c>
      <c r="D46" s="144" t="s">
        <v>141</v>
      </c>
      <c r="E46" s="143" t="s">
        <v>107</v>
      </c>
      <c r="F46" s="151">
        <v>127.35</v>
      </c>
    </row>
    <row r="47" spans="1:6" ht="60.75">
      <c r="A47" s="4">
        <f t="shared" si="0"/>
        <v>39</v>
      </c>
      <c r="B47" s="151">
        <v>44987</v>
      </c>
      <c r="C47" s="142">
        <v>44524</v>
      </c>
      <c r="D47" s="144" t="s">
        <v>142</v>
      </c>
      <c r="E47" s="143" t="s">
        <v>107</v>
      </c>
      <c r="F47" s="151">
        <v>1411</v>
      </c>
    </row>
    <row r="48" spans="1:6" ht="52.5">
      <c r="A48" s="4">
        <f t="shared" si="0"/>
        <v>40</v>
      </c>
      <c r="B48" s="151">
        <v>4981</v>
      </c>
      <c r="C48" s="142">
        <v>44526</v>
      </c>
      <c r="D48" s="152" t="s">
        <v>133</v>
      </c>
      <c r="E48" s="144" t="s">
        <v>106</v>
      </c>
      <c r="F48" s="151">
        <v>555</v>
      </c>
    </row>
    <row r="49" spans="1:6" ht="52.5">
      <c r="A49" s="4">
        <f t="shared" si="0"/>
        <v>41</v>
      </c>
      <c r="B49" s="151">
        <v>4983</v>
      </c>
      <c r="C49" s="142">
        <v>44526</v>
      </c>
      <c r="D49" s="152" t="s">
        <v>132</v>
      </c>
      <c r="E49" s="144" t="s">
        <v>106</v>
      </c>
      <c r="F49" s="151">
        <v>555</v>
      </c>
    </row>
    <row r="50" spans="1:6" ht="52.5">
      <c r="A50" s="4">
        <f t="shared" si="0"/>
        <v>42</v>
      </c>
      <c r="B50" s="151">
        <v>4985</v>
      </c>
      <c r="C50" s="142">
        <v>44526</v>
      </c>
      <c r="D50" s="152" t="s">
        <v>133</v>
      </c>
      <c r="E50" s="144" t="s">
        <v>106</v>
      </c>
      <c r="F50" s="151">
        <v>2191</v>
      </c>
    </row>
    <row r="51" spans="1:6">
      <c r="A51" s="4"/>
      <c r="B51" s="4"/>
      <c r="C51" s="4"/>
      <c r="D51" s="132" t="s">
        <v>108</v>
      </c>
      <c r="E51" s="22"/>
      <c r="F51" s="139">
        <f>SUM(F9:F50)</f>
        <v>19423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8AD64-27C6-4F49-BFFF-D36220EEBB5F}">
  <dimension ref="A1:G291"/>
  <sheetViews>
    <sheetView workbookViewId="0">
      <selection activeCell="D16" sqref="D16"/>
    </sheetView>
  </sheetViews>
  <sheetFormatPr defaultRowHeight="16.5"/>
  <cols>
    <col min="1" max="1" width="12" style="128" customWidth="1"/>
    <col min="2" max="2" width="8.5703125" style="128" customWidth="1"/>
    <col min="3" max="3" width="11.85546875" style="128" bestFit="1" customWidth="1"/>
    <col min="4" max="4" width="15.5703125" style="240" bestFit="1" customWidth="1"/>
    <col min="5" max="5" width="49.5703125" style="128" bestFit="1" customWidth="1"/>
    <col min="6" max="6" width="9.140625" style="128"/>
    <col min="7" max="7" width="10.7109375" style="128" bestFit="1" customWidth="1"/>
    <col min="8" max="8" width="8.28515625" style="128" customWidth="1"/>
    <col min="9" max="9" width="7.28515625" style="128" customWidth="1"/>
    <col min="10" max="16384" width="9.140625" style="128"/>
  </cols>
  <sheetData>
    <row r="1" spans="1:5">
      <c r="A1" s="1" t="s">
        <v>45</v>
      </c>
      <c r="B1" s="1"/>
      <c r="C1" s="1"/>
      <c r="D1" s="193"/>
      <c r="E1" s="3"/>
    </row>
    <row r="2" spans="1:5">
      <c r="A2" s="194" t="s">
        <v>9</v>
      </c>
      <c r="B2" s="194"/>
      <c r="C2" s="194"/>
      <c r="D2" s="195"/>
      <c r="E2" s="196"/>
    </row>
    <row r="3" spans="1:5">
      <c r="A3" s="194" t="s">
        <v>423</v>
      </c>
      <c r="B3" s="194"/>
      <c r="C3" s="194"/>
      <c r="D3" s="195"/>
      <c r="E3" s="196"/>
    </row>
    <row r="4" spans="1:5">
      <c r="A4" s="262" t="s">
        <v>48</v>
      </c>
      <c r="B4" s="262"/>
      <c r="C4" s="262"/>
      <c r="D4" s="262"/>
      <c r="E4" s="262"/>
    </row>
    <row r="5" spans="1:5">
      <c r="A5" s="1"/>
      <c r="B5" s="1"/>
      <c r="C5" s="1"/>
      <c r="D5" s="193"/>
      <c r="E5" s="197"/>
    </row>
    <row r="6" spans="1:5" ht="49.5">
      <c r="A6" s="198" t="s">
        <v>52</v>
      </c>
      <c r="B6" s="198" t="s">
        <v>50</v>
      </c>
      <c r="C6" s="198" t="s">
        <v>51</v>
      </c>
      <c r="D6" s="199" t="s">
        <v>53</v>
      </c>
      <c r="E6" s="198" t="s">
        <v>54</v>
      </c>
    </row>
    <row r="7" spans="1:5">
      <c r="A7" s="200" t="s">
        <v>424</v>
      </c>
      <c r="B7" s="201">
        <v>4497</v>
      </c>
      <c r="C7" s="202">
        <v>44509</v>
      </c>
      <c r="D7" s="203">
        <v>1679742</v>
      </c>
      <c r="E7" s="204" t="s">
        <v>425</v>
      </c>
    </row>
    <row r="8" spans="1:5">
      <c r="A8" s="200" t="s">
        <v>424</v>
      </c>
      <c r="B8" s="201">
        <v>4498</v>
      </c>
      <c r="C8" s="202">
        <v>44509</v>
      </c>
      <c r="D8" s="203">
        <v>122614</v>
      </c>
      <c r="E8" s="204" t="s">
        <v>425</v>
      </c>
    </row>
    <row r="9" spans="1:5">
      <c r="A9" s="200" t="s">
        <v>424</v>
      </c>
      <c r="B9" s="201">
        <v>4499</v>
      </c>
      <c r="C9" s="202">
        <v>44509</v>
      </c>
      <c r="D9" s="203">
        <v>139309</v>
      </c>
      <c r="E9" s="204" t="s">
        <v>425</v>
      </c>
    </row>
    <row r="10" spans="1:5">
      <c r="A10" s="200" t="s">
        <v>424</v>
      </c>
      <c r="B10" s="201">
        <v>4500</v>
      </c>
      <c r="C10" s="202">
        <v>44509</v>
      </c>
      <c r="D10" s="203">
        <f>147378+3686</f>
        <v>151064</v>
      </c>
      <c r="E10" s="204" t="s">
        <v>425</v>
      </c>
    </row>
    <row r="11" spans="1:5">
      <c r="A11" s="200" t="s">
        <v>424</v>
      </c>
      <c r="B11" s="201">
        <v>4501</v>
      </c>
      <c r="C11" s="202">
        <v>44509</v>
      </c>
      <c r="D11" s="203">
        <v>257135</v>
      </c>
      <c r="E11" s="204" t="s">
        <v>425</v>
      </c>
    </row>
    <row r="12" spans="1:5">
      <c r="A12" s="200" t="s">
        <v>424</v>
      </c>
      <c r="B12" s="201">
        <v>4502</v>
      </c>
      <c r="C12" s="202">
        <v>44509</v>
      </c>
      <c r="D12" s="203">
        <v>49528</v>
      </c>
      <c r="E12" s="204" t="s">
        <v>425</v>
      </c>
    </row>
    <row r="13" spans="1:5">
      <c r="A13" s="200" t="s">
        <v>424</v>
      </c>
      <c r="B13" s="201">
        <v>4503</v>
      </c>
      <c r="C13" s="202">
        <v>44509</v>
      </c>
      <c r="D13" s="203">
        <v>12109</v>
      </c>
      <c r="E13" s="204" t="s">
        <v>425</v>
      </c>
    </row>
    <row r="14" spans="1:5">
      <c r="A14" s="200" t="s">
        <v>424</v>
      </c>
      <c r="B14" s="201">
        <v>4504</v>
      </c>
      <c r="C14" s="202">
        <v>44509</v>
      </c>
      <c r="D14" s="203">
        <v>3580</v>
      </c>
      <c r="E14" s="204" t="s">
        <v>425</v>
      </c>
    </row>
    <row r="15" spans="1:5">
      <c r="A15" s="200" t="s">
        <v>424</v>
      </c>
      <c r="B15" s="201">
        <v>4505</v>
      </c>
      <c r="C15" s="202">
        <v>44509</v>
      </c>
      <c r="D15" s="203">
        <v>6202</v>
      </c>
      <c r="E15" s="204" t="s">
        <v>425</v>
      </c>
    </row>
    <row r="16" spans="1:5">
      <c r="A16" s="200" t="s">
        <v>424</v>
      </c>
      <c r="B16" s="201">
        <v>4506</v>
      </c>
      <c r="C16" s="202">
        <v>44509</v>
      </c>
      <c r="D16" s="203">
        <v>7447</v>
      </c>
      <c r="E16" s="204" t="s">
        <v>425</v>
      </c>
    </row>
    <row r="17" spans="1:5">
      <c r="A17" s="200" t="s">
        <v>424</v>
      </c>
      <c r="B17" s="201">
        <v>4507</v>
      </c>
      <c r="C17" s="202">
        <v>44509</v>
      </c>
      <c r="D17" s="203">
        <v>13904</v>
      </c>
      <c r="E17" s="204" t="s">
        <v>425</v>
      </c>
    </row>
    <row r="18" spans="1:5">
      <c r="A18" s="200" t="s">
        <v>424</v>
      </c>
      <c r="B18" s="201">
        <v>4508</v>
      </c>
      <c r="C18" s="202">
        <v>44509</v>
      </c>
      <c r="D18" s="203">
        <v>7751</v>
      </c>
      <c r="E18" s="204" t="s">
        <v>425</v>
      </c>
    </row>
    <row r="19" spans="1:5">
      <c r="A19" s="200" t="s">
        <v>424</v>
      </c>
      <c r="B19" s="201">
        <v>4509</v>
      </c>
      <c r="C19" s="202">
        <v>44509</v>
      </c>
      <c r="D19" s="203">
        <v>15138</v>
      </c>
      <c r="E19" s="204" t="s">
        <v>425</v>
      </c>
    </row>
    <row r="20" spans="1:5">
      <c r="A20" s="200" t="s">
        <v>424</v>
      </c>
      <c r="B20" s="201">
        <v>4511</v>
      </c>
      <c r="C20" s="202">
        <v>44509</v>
      </c>
      <c r="D20" s="203">
        <v>6278</v>
      </c>
      <c r="E20" s="204" t="s">
        <v>425</v>
      </c>
    </row>
    <row r="21" spans="1:5" ht="30">
      <c r="A21" s="200" t="s">
        <v>424</v>
      </c>
      <c r="B21" s="201">
        <v>4512</v>
      </c>
      <c r="C21" s="202">
        <v>44509</v>
      </c>
      <c r="D21" s="203">
        <v>390</v>
      </c>
      <c r="E21" s="204" t="s">
        <v>426</v>
      </c>
    </row>
    <row r="22" spans="1:5" ht="30">
      <c r="A22" s="200" t="s">
        <v>424</v>
      </c>
      <c r="B22" s="201">
        <v>4513</v>
      </c>
      <c r="C22" s="202">
        <v>44509</v>
      </c>
      <c r="D22" s="203">
        <v>390</v>
      </c>
      <c r="E22" s="204" t="s">
        <v>426</v>
      </c>
    </row>
    <row r="23" spans="1:5" ht="30">
      <c r="A23" s="200" t="s">
        <v>424</v>
      </c>
      <c r="B23" s="201">
        <v>4514</v>
      </c>
      <c r="C23" s="202">
        <v>44509</v>
      </c>
      <c r="D23" s="203">
        <v>112</v>
      </c>
      <c r="E23" s="204" t="s">
        <v>426</v>
      </c>
    </row>
    <row r="24" spans="1:5" ht="30">
      <c r="A24" s="205" t="s">
        <v>424</v>
      </c>
      <c r="B24" s="201">
        <v>4515</v>
      </c>
      <c r="C24" s="202">
        <v>44509</v>
      </c>
      <c r="D24" s="203">
        <v>161</v>
      </c>
      <c r="E24" s="204" t="s">
        <v>426</v>
      </c>
    </row>
    <row r="25" spans="1:5" ht="30">
      <c r="A25" s="205" t="s">
        <v>424</v>
      </c>
      <c r="B25" s="201">
        <v>4516</v>
      </c>
      <c r="C25" s="202">
        <v>44509</v>
      </c>
      <c r="D25" s="203">
        <v>25</v>
      </c>
      <c r="E25" s="204" t="s">
        <v>426</v>
      </c>
    </row>
    <row r="26" spans="1:5" ht="30">
      <c r="A26" s="200" t="s">
        <v>424</v>
      </c>
      <c r="B26" s="201">
        <v>4517</v>
      </c>
      <c r="C26" s="202">
        <v>44509</v>
      </c>
      <c r="D26" s="203">
        <v>2445</v>
      </c>
      <c r="E26" s="204" t="s">
        <v>426</v>
      </c>
    </row>
    <row r="27" spans="1:5" ht="30">
      <c r="A27" s="200" t="s">
        <v>424</v>
      </c>
      <c r="B27" s="201">
        <v>4518</v>
      </c>
      <c r="C27" s="202">
        <v>44509</v>
      </c>
      <c r="D27" s="203">
        <v>1425</v>
      </c>
      <c r="E27" s="204" t="s">
        <v>426</v>
      </c>
    </row>
    <row r="28" spans="1:5">
      <c r="A28" s="200" t="s">
        <v>424</v>
      </c>
      <c r="B28" s="201">
        <v>4519</v>
      </c>
      <c r="C28" s="202">
        <v>44509</v>
      </c>
      <c r="D28" s="203">
        <v>1911</v>
      </c>
      <c r="E28" s="204" t="s">
        <v>427</v>
      </c>
    </row>
    <row r="29" spans="1:5" ht="30">
      <c r="A29" s="200" t="s">
        <v>424</v>
      </c>
      <c r="B29" s="201">
        <v>4520</v>
      </c>
      <c r="C29" s="202">
        <v>44509</v>
      </c>
      <c r="D29" s="203">
        <v>3000</v>
      </c>
      <c r="E29" s="204" t="s">
        <v>426</v>
      </c>
    </row>
    <row r="30" spans="1:5" ht="30">
      <c r="A30" s="200" t="s">
        <v>424</v>
      </c>
      <c r="B30" s="201">
        <v>4521</v>
      </c>
      <c r="C30" s="202">
        <v>44509</v>
      </c>
      <c r="D30" s="203">
        <v>41</v>
      </c>
      <c r="E30" s="204" t="s">
        <v>428</v>
      </c>
    </row>
    <row r="31" spans="1:5">
      <c r="A31" s="200" t="s">
        <v>424</v>
      </c>
      <c r="B31" s="201">
        <v>4522</v>
      </c>
      <c r="C31" s="202">
        <v>44509</v>
      </c>
      <c r="D31" s="203">
        <v>277520</v>
      </c>
      <c r="E31" s="204" t="s">
        <v>429</v>
      </c>
    </row>
    <row r="32" spans="1:5" ht="30">
      <c r="A32" s="200" t="s">
        <v>424</v>
      </c>
      <c r="B32" s="201">
        <v>4523</v>
      </c>
      <c r="C32" s="202">
        <v>44509</v>
      </c>
      <c r="D32" s="203">
        <v>432780</v>
      </c>
      <c r="E32" s="204" t="s">
        <v>430</v>
      </c>
    </row>
    <row r="33" spans="1:5" ht="30">
      <c r="A33" s="200" t="s">
        <v>424</v>
      </c>
      <c r="B33" s="201">
        <v>4524</v>
      </c>
      <c r="C33" s="202">
        <v>44509</v>
      </c>
      <c r="D33" s="203">
        <v>981319</v>
      </c>
      <c r="E33" s="204" t="s">
        <v>430</v>
      </c>
    </row>
    <row r="34" spans="1:5">
      <c r="A34" s="200" t="s">
        <v>424</v>
      </c>
      <c r="B34" s="201">
        <v>4525</v>
      </c>
      <c r="C34" s="202">
        <v>44509</v>
      </c>
      <c r="D34" s="203">
        <v>100413</v>
      </c>
      <c r="E34" s="204" t="s">
        <v>429</v>
      </c>
    </row>
    <row r="35" spans="1:5" s="206" customFormat="1">
      <c r="A35" s="200" t="s">
        <v>424</v>
      </c>
      <c r="B35" s="201">
        <v>4526</v>
      </c>
      <c r="C35" s="202">
        <v>44509</v>
      </c>
      <c r="D35" s="203">
        <v>15899</v>
      </c>
      <c r="E35" s="204" t="s">
        <v>425</v>
      </c>
    </row>
    <row r="36" spans="1:5" s="206" customFormat="1">
      <c r="A36" s="200" t="s">
        <v>424</v>
      </c>
      <c r="B36" s="201">
        <v>1011</v>
      </c>
      <c r="C36" s="202">
        <v>44510</v>
      </c>
      <c r="D36" s="203">
        <f>2145+2452+14666+2493+5859</f>
        <v>27615</v>
      </c>
      <c r="E36" s="204" t="s">
        <v>425</v>
      </c>
    </row>
    <row r="37" spans="1:5" s="206" customFormat="1" ht="45">
      <c r="A37" s="200" t="s">
        <v>424</v>
      </c>
      <c r="B37" s="201">
        <v>2447</v>
      </c>
      <c r="C37" s="202">
        <v>44529</v>
      </c>
      <c r="D37" s="203">
        <v>-2909</v>
      </c>
      <c r="E37" s="204" t="s">
        <v>431</v>
      </c>
    </row>
    <row r="38" spans="1:5">
      <c r="A38" s="207" t="s">
        <v>432</v>
      </c>
      <c r="B38" s="207"/>
      <c r="C38" s="207"/>
      <c r="D38" s="208">
        <f>SUM(D7:D37)</f>
        <v>4314338</v>
      </c>
      <c r="E38" s="209"/>
    </row>
    <row r="39" spans="1:5">
      <c r="A39" s="200" t="s">
        <v>433</v>
      </c>
      <c r="B39" s="201">
        <v>4527</v>
      </c>
      <c r="C39" s="202">
        <v>44509</v>
      </c>
      <c r="D39" s="210">
        <v>194111</v>
      </c>
      <c r="E39" s="204" t="s">
        <v>425</v>
      </c>
    </row>
    <row r="40" spans="1:5">
      <c r="A40" s="200" t="s">
        <v>433</v>
      </c>
      <c r="B40" s="201">
        <v>4528</v>
      </c>
      <c r="C40" s="202">
        <v>44509</v>
      </c>
      <c r="D40" s="210">
        <v>18605</v>
      </c>
      <c r="E40" s="204" t="s">
        <v>425</v>
      </c>
    </row>
    <row r="41" spans="1:5">
      <c r="A41" s="200" t="s">
        <v>433</v>
      </c>
      <c r="B41" s="201">
        <v>4529</v>
      </c>
      <c r="C41" s="202">
        <v>44509</v>
      </c>
      <c r="D41" s="210">
        <v>13379</v>
      </c>
      <c r="E41" s="204" t="s">
        <v>425</v>
      </c>
    </row>
    <row r="42" spans="1:5">
      <c r="A42" s="200" t="s">
        <v>433</v>
      </c>
      <c r="B42" s="201">
        <v>4530</v>
      </c>
      <c r="C42" s="202">
        <v>44509</v>
      </c>
      <c r="D42" s="210">
        <v>17019</v>
      </c>
      <c r="E42" s="204" t="s">
        <v>425</v>
      </c>
    </row>
    <row r="43" spans="1:5">
      <c r="A43" s="200" t="s">
        <v>433</v>
      </c>
      <c r="B43" s="201">
        <v>4531</v>
      </c>
      <c r="C43" s="202">
        <v>44509</v>
      </c>
      <c r="D43" s="203">
        <v>6217</v>
      </c>
      <c r="E43" s="204" t="s">
        <v>425</v>
      </c>
    </row>
    <row r="44" spans="1:5">
      <c r="A44" s="200" t="s">
        <v>433</v>
      </c>
      <c r="B44" s="201">
        <v>4532</v>
      </c>
      <c r="C44" s="202">
        <v>44509</v>
      </c>
      <c r="D44" s="203">
        <v>29438</v>
      </c>
      <c r="E44" s="204" t="s">
        <v>425</v>
      </c>
    </row>
    <row r="45" spans="1:5">
      <c r="A45" s="200" t="s">
        <v>433</v>
      </c>
      <c r="B45" s="201">
        <v>4533</v>
      </c>
      <c r="C45" s="202">
        <v>44509</v>
      </c>
      <c r="D45" s="203">
        <v>1171</v>
      </c>
      <c r="E45" s="204" t="s">
        <v>425</v>
      </c>
    </row>
    <row r="46" spans="1:5">
      <c r="A46" s="200" t="s">
        <v>433</v>
      </c>
      <c r="B46" s="201">
        <v>4534</v>
      </c>
      <c r="C46" s="202">
        <v>44509</v>
      </c>
      <c r="D46" s="203">
        <v>251</v>
      </c>
      <c r="E46" s="204" t="s">
        <v>425</v>
      </c>
    </row>
    <row r="47" spans="1:5">
      <c r="A47" s="200" t="s">
        <v>433</v>
      </c>
      <c r="B47" s="201">
        <v>4535</v>
      </c>
      <c r="C47" s="202">
        <v>44509</v>
      </c>
      <c r="D47" s="210">
        <v>712</v>
      </c>
      <c r="E47" s="204" t="s">
        <v>425</v>
      </c>
    </row>
    <row r="48" spans="1:5">
      <c r="A48" s="200" t="s">
        <v>433</v>
      </c>
      <c r="B48" s="201">
        <v>4536</v>
      </c>
      <c r="C48" s="202">
        <v>44509</v>
      </c>
      <c r="D48" s="210">
        <v>1010</v>
      </c>
      <c r="E48" s="204" t="s">
        <v>425</v>
      </c>
    </row>
    <row r="49" spans="1:5">
      <c r="A49" s="200" t="s">
        <v>433</v>
      </c>
      <c r="B49" s="201">
        <v>4537</v>
      </c>
      <c r="C49" s="202">
        <v>44509</v>
      </c>
      <c r="D49" s="210">
        <v>1835</v>
      </c>
      <c r="E49" s="204" t="s">
        <v>425</v>
      </c>
    </row>
    <row r="50" spans="1:5">
      <c r="A50" s="200" t="s">
        <v>433</v>
      </c>
      <c r="B50" s="201">
        <v>4538</v>
      </c>
      <c r="C50" s="202">
        <v>44509</v>
      </c>
      <c r="D50" s="210">
        <v>891</v>
      </c>
      <c r="E50" s="204" t="s">
        <v>425</v>
      </c>
    </row>
    <row r="51" spans="1:5">
      <c r="A51" s="200" t="s">
        <v>433</v>
      </c>
      <c r="B51" s="201">
        <v>4539</v>
      </c>
      <c r="C51" s="202">
        <v>44509</v>
      </c>
      <c r="D51" s="210">
        <v>1877</v>
      </c>
      <c r="E51" s="204" t="s">
        <v>425</v>
      </c>
    </row>
    <row r="52" spans="1:5">
      <c r="A52" s="200" t="s">
        <v>433</v>
      </c>
      <c r="B52" s="201">
        <v>4540</v>
      </c>
      <c r="C52" s="202">
        <v>44509</v>
      </c>
      <c r="D52" s="210">
        <v>124</v>
      </c>
      <c r="E52" s="204" t="s">
        <v>425</v>
      </c>
    </row>
    <row r="53" spans="1:5">
      <c r="A53" s="200" t="s">
        <v>433</v>
      </c>
      <c r="B53" s="201">
        <v>4541</v>
      </c>
      <c r="C53" s="202">
        <v>44509</v>
      </c>
      <c r="D53" s="210">
        <v>341</v>
      </c>
      <c r="E53" s="204" t="s">
        <v>425</v>
      </c>
    </row>
    <row r="54" spans="1:5">
      <c r="A54" s="200" t="s">
        <v>433</v>
      </c>
      <c r="B54" s="201">
        <v>4542</v>
      </c>
      <c r="C54" s="202">
        <v>44509</v>
      </c>
      <c r="D54" s="210">
        <v>2332</v>
      </c>
      <c r="E54" s="204" t="s">
        <v>425</v>
      </c>
    </row>
    <row r="55" spans="1:5">
      <c r="A55" s="200" t="s">
        <v>433</v>
      </c>
      <c r="B55" s="201">
        <v>4543</v>
      </c>
      <c r="C55" s="202">
        <v>44509</v>
      </c>
      <c r="D55" s="210">
        <v>32238</v>
      </c>
      <c r="E55" s="204" t="s">
        <v>429</v>
      </c>
    </row>
    <row r="56" spans="1:5" ht="30">
      <c r="A56" s="200" t="s">
        <v>433</v>
      </c>
      <c r="B56" s="201">
        <v>4544</v>
      </c>
      <c r="C56" s="202">
        <v>44509</v>
      </c>
      <c r="D56" s="210">
        <v>50053</v>
      </c>
      <c r="E56" s="204" t="s">
        <v>430</v>
      </c>
    </row>
    <row r="57" spans="1:5" ht="30">
      <c r="A57" s="200" t="s">
        <v>433</v>
      </c>
      <c r="B57" s="201">
        <v>4545</v>
      </c>
      <c r="C57" s="202">
        <v>44509</v>
      </c>
      <c r="D57" s="210">
        <v>119353</v>
      </c>
      <c r="E57" s="204" t="s">
        <v>430</v>
      </c>
    </row>
    <row r="58" spans="1:5">
      <c r="A58" s="200" t="s">
        <v>433</v>
      </c>
      <c r="B58" s="201">
        <v>4546</v>
      </c>
      <c r="C58" s="202">
        <v>44509</v>
      </c>
      <c r="D58" s="210">
        <v>5566</v>
      </c>
      <c r="E58" s="204" t="s">
        <v>429</v>
      </c>
    </row>
    <row r="59" spans="1:5">
      <c r="A59" s="200" t="s">
        <v>433</v>
      </c>
      <c r="B59" s="201">
        <v>1011</v>
      </c>
      <c r="C59" s="202">
        <v>44510</v>
      </c>
      <c r="D59" s="210">
        <f>275+610+899+306+584</f>
        <v>2674</v>
      </c>
      <c r="E59" s="204" t="s">
        <v>425</v>
      </c>
    </row>
    <row r="60" spans="1:5">
      <c r="A60" s="207" t="s">
        <v>434</v>
      </c>
      <c r="B60" s="207"/>
      <c r="C60" s="207"/>
      <c r="D60" s="208">
        <f>SUM(D39:D59)</f>
        <v>499197</v>
      </c>
      <c r="E60" s="211"/>
    </row>
    <row r="61" spans="1:5">
      <c r="A61" s="200" t="s">
        <v>435</v>
      </c>
      <c r="B61" s="201">
        <v>4547</v>
      </c>
      <c r="C61" s="202">
        <v>44509</v>
      </c>
      <c r="D61" s="210">
        <v>227757</v>
      </c>
      <c r="E61" s="204" t="s">
        <v>425</v>
      </c>
    </row>
    <row r="62" spans="1:5">
      <c r="A62" s="200" t="s">
        <v>435</v>
      </c>
      <c r="B62" s="201">
        <v>4548</v>
      </c>
      <c r="C62" s="202">
        <v>44509</v>
      </c>
      <c r="D62" s="210">
        <v>11823</v>
      </c>
      <c r="E62" s="204" t="s">
        <v>425</v>
      </c>
    </row>
    <row r="63" spans="1:5">
      <c r="A63" s="200" t="s">
        <v>435</v>
      </c>
      <c r="B63" s="201">
        <v>4549</v>
      </c>
      <c r="C63" s="202">
        <v>44509</v>
      </c>
      <c r="D63" s="210">
        <v>13048</v>
      </c>
      <c r="E63" s="204" t="s">
        <v>425</v>
      </c>
    </row>
    <row r="64" spans="1:5">
      <c r="A64" s="200" t="s">
        <v>435</v>
      </c>
      <c r="B64" s="212">
        <v>4550</v>
      </c>
      <c r="C64" s="202">
        <v>44509</v>
      </c>
      <c r="D64" s="210">
        <v>21209</v>
      </c>
      <c r="E64" s="204" t="s">
        <v>425</v>
      </c>
    </row>
    <row r="65" spans="1:5">
      <c r="A65" s="200" t="s">
        <v>435</v>
      </c>
      <c r="B65" s="212">
        <v>4551</v>
      </c>
      <c r="C65" s="202">
        <v>44509</v>
      </c>
      <c r="D65" s="210">
        <v>27136</v>
      </c>
      <c r="E65" s="204" t="s">
        <v>425</v>
      </c>
    </row>
    <row r="66" spans="1:5">
      <c r="A66" s="200" t="s">
        <v>435</v>
      </c>
      <c r="B66" s="212">
        <v>4552</v>
      </c>
      <c r="C66" s="202">
        <v>44509</v>
      </c>
      <c r="D66" s="210">
        <v>6017</v>
      </c>
      <c r="E66" s="204" t="s">
        <v>425</v>
      </c>
    </row>
    <row r="67" spans="1:5">
      <c r="A67" s="200" t="s">
        <v>435</v>
      </c>
      <c r="B67" s="212">
        <v>4553</v>
      </c>
      <c r="C67" s="202">
        <v>44509</v>
      </c>
      <c r="D67" s="210">
        <v>2650</v>
      </c>
      <c r="E67" s="204" t="s">
        <v>425</v>
      </c>
    </row>
    <row r="68" spans="1:5">
      <c r="A68" s="200" t="s">
        <v>435</v>
      </c>
      <c r="B68" s="212">
        <v>4554</v>
      </c>
      <c r="C68" s="202">
        <v>44509</v>
      </c>
      <c r="D68" s="210">
        <v>110</v>
      </c>
      <c r="E68" s="204" t="s">
        <v>425</v>
      </c>
    </row>
    <row r="69" spans="1:5">
      <c r="A69" s="200" t="s">
        <v>435</v>
      </c>
      <c r="B69" s="212">
        <v>4555</v>
      </c>
      <c r="C69" s="202">
        <v>44509</v>
      </c>
      <c r="D69" s="210">
        <v>269</v>
      </c>
      <c r="E69" s="204" t="s">
        <v>425</v>
      </c>
    </row>
    <row r="70" spans="1:5">
      <c r="A70" s="200" t="s">
        <v>435</v>
      </c>
      <c r="B70" s="213" t="s">
        <v>436</v>
      </c>
      <c r="C70" s="202">
        <v>44509</v>
      </c>
      <c r="D70" s="210">
        <v>1379</v>
      </c>
      <c r="E70" s="204" t="s">
        <v>425</v>
      </c>
    </row>
    <row r="71" spans="1:5">
      <c r="A71" s="200" t="s">
        <v>435</v>
      </c>
      <c r="B71" s="213" t="s">
        <v>437</v>
      </c>
      <c r="C71" s="202">
        <v>44509</v>
      </c>
      <c r="D71" s="210">
        <v>2426</v>
      </c>
      <c r="E71" s="204" t="s">
        <v>425</v>
      </c>
    </row>
    <row r="72" spans="1:5">
      <c r="A72" s="200" t="s">
        <v>435</v>
      </c>
      <c r="B72" s="213" t="s">
        <v>438</v>
      </c>
      <c r="C72" s="202">
        <v>44509</v>
      </c>
      <c r="D72" s="210">
        <v>252</v>
      </c>
      <c r="E72" s="204" t="s">
        <v>425</v>
      </c>
    </row>
    <row r="73" spans="1:5">
      <c r="A73" s="200" t="s">
        <v>435</v>
      </c>
      <c r="B73" s="213" t="s">
        <v>439</v>
      </c>
      <c r="C73" s="202">
        <v>44509</v>
      </c>
      <c r="D73" s="210">
        <v>2368</v>
      </c>
      <c r="E73" s="204" t="s">
        <v>425</v>
      </c>
    </row>
    <row r="74" spans="1:5">
      <c r="A74" s="200" t="s">
        <v>435</v>
      </c>
      <c r="B74" s="213" t="s">
        <v>440</v>
      </c>
      <c r="C74" s="202">
        <v>44509</v>
      </c>
      <c r="D74" s="210">
        <v>683</v>
      </c>
      <c r="E74" s="204" t="s">
        <v>425</v>
      </c>
    </row>
    <row r="75" spans="1:5">
      <c r="A75" s="200" t="s">
        <v>435</v>
      </c>
      <c r="B75" s="213" t="s">
        <v>441</v>
      </c>
      <c r="C75" s="202">
        <v>44509</v>
      </c>
      <c r="D75" s="210">
        <v>35604</v>
      </c>
      <c r="E75" s="204" t="s">
        <v>429</v>
      </c>
    </row>
    <row r="76" spans="1:5" ht="30">
      <c r="A76" s="200" t="s">
        <v>435</v>
      </c>
      <c r="B76" s="213" t="s">
        <v>442</v>
      </c>
      <c r="C76" s="202">
        <v>44509</v>
      </c>
      <c r="D76" s="210">
        <v>55144</v>
      </c>
      <c r="E76" s="204" t="s">
        <v>430</v>
      </c>
    </row>
    <row r="77" spans="1:5" ht="30">
      <c r="A77" s="200" t="s">
        <v>435</v>
      </c>
      <c r="B77" s="213" t="s">
        <v>443</v>
      </c>
      <c r="C77" s="202">
        <v>44509</v>
      </c>
      <c r="D77" s="210">
        <v>126237</v>
      </c>
      <c r="E77" s="204" t="s">
        <v>430</v>
      </c>
    </row>
    <row r="78" spans="1:5">
      <c r="A78" s="200" t="s">
        <v>435</v>
      </c>
      <c r="B78" s="213" t="s">
        <v>444</v>
      </c>
      <c r="C78" s="202">
        <v>44509</v>
      </c>
      <c r="D78" s="210">
        <v>11509</v>
      </c>
      <c r="E78" s="204" t="s">
        <v>429</v>
      </c>
    </row>
    <row r="79" spans="1:5">
      <c r="A79" s="200" t="s">
        <v>435</v>
      </c>
      <c r="B79" s="213" t="s">
        <v>445</v>
      </c>
      <c r="C79" s="202">
        <v>44509</v>
      </c>
      <c r="D79" s="210">
        <v>2041</v>
      </c>
      <c r="E79" s="204" t="s">
        <v>425</v>
      </c>
    </row>
    <row r="80" spans="1:5">
      <c r="A80" s="200" t="s">
        <v>435</v>
      </c>
      <c r="B80" s="213" t="s">
        <v>446</v>
      </c>
      <c r="C80" s="202">
        <v>44510</v>
      </c>
      <c r="D80" s="210">
        <f>115+254+2710</f>
        <v>3079</v>
      </c>
      <c r="E80" s="204" t="s">
        <v>425</v>
      </c>
    </row>
    <row r="81" spans="1:5">
      <c r="A81" s="207" t="s">
        <v>447</v>
      </c>
      <c r="B81" s="207"/>
      <c r="C81" s="207"/>
      <c r="D81" s="208">
        <f>SUM(D61:D80)</f>
        <v>550741</v>
      </c>
      <c r="E81" s="211"/>
    </row>
    <row r="82" spans="1:5">
      <c r="A82" s="214">
        <v>39092</v>
      </c>
      <c r="B82" s="201">
        <v>4567</v>
      </c>
      <c r="C82" s="202">
        <v>44509</v>
      </c>
      <c r="D82" s="210">
        <v>2106</v>
      </c>
      <c r="E82" s="204" t="s">
        <v>425</v>
      </c>
    </row>
    <row r="83" spans="1:5">
      <c r="A83" s="214">
        <v>39092</v>
      </c>
      <c r="B83" s="201">
        <v>4568</v>
      </c>
      <c r="C83" s="202">
        <v>44509</v>
      </c>
      <c r="D83" s="210">
        <v>2</v>
      </c>
      <c r="E83" s="204" t="s">
        <v>425</v>
      </c>
    </row>
    <row r="84" spans="1:5">
      <c r="A84" s="214">
        <v>39092</v>
      </c>
      <c r="B84" s="201">
        <v>4569</v>
      </c>
      <c r="C84" s="202">
        <v>44509</v>
      </c>
      <c r="D84" s="210">
        <v>748</v>
      </c>
      <c r="E84" s="204" t="s">
        <v>425</v>
      </c>
    </row>
    <row r="85" spans="1:5">
      <c r="A85" s="214">
        <v>39092</v>
      </c>
      <c r="B85" s="201">
        <v>4570</v>
      </c>
      <c r="C85" s="202">
        <v>44509</v>
      </c>
      <c r="D85" s="210">
        <v>321</v>
      </c>
      <c r="E85" s="204" t="s">
        <v>429</v>
      </c>
    </row>
    <row r="86" spans="1:5" ht="30">
      <c r="A86" s="214">
        <v>39092</v>
      </c>
      <c r="B86" s="201">
        <v>4571</v>
      </c>
      <c r="C86" s="202">
        <v>44509</v>
      </c>
      <c r="D86" s="210">
        <v>479</v>
      </c>
      <c r="E86" s="204" t="s">
        <v>448</v>
      </c>
    </row>
    <row r="87" spans="1:5" ht="30">
      <c r="A87" s="214">
        <v>39092</v>
      </c>
      <c r="B87" s="201">
        <v>4572</v>
      </c>
      <c r="C87" s="202">
        <v>44509</v>
      </c>
      <c r="D87" s="210">
        <v>1183</v>
      </c>
      <c r="E87" s="204" t="s">
        <v>448</v>
      </c>
    </row>
    <row r="88" spans="1:5">
      <c r="A88" s="207" t="s">
        <v>449</v>
      </c>
      <c r="B88" s="207"/>
      <c r="C88" s="207"/>
      <c r="D88" s="208">
        <f>SUM(D82:D87)</f>
        <v>4839</v>
      </c>
      <c r="E88" s="211"/>
    </row>
    <row r="89" spans="1:5">
      <c r="A89" s="200" t="s">
        <v>450</v>
      </c>
      <c r="B89" s="201">
        <v>4632</v>
      </c>
      <c r="C89" s="202">
        <v>44510</v>
      </c>
      <c r="D89" s="203">
        <f>1467.6+30</f>
        <v>1497.6</v>
      </c>
      <c r="E89" s="215" t="s">
        <v>451</v>
      </c>
    </row>
    <row r="90" spans="1:5">
      <c r="A90" s="200" t="s">
        <v>450</v>
      </c>
      <c r="B90" s="201">
        <v>4950</v>
      </c>
      <c r="C90" s="202">
        <v>44524</v>
      </c>
      <c r="D90" s="203">
        <v>5562.71</v>
      </c>
      <c r="E90" s="215" t="s">
        <v>451</v>
      </c>
    </row>
    <row r="91" spans="1:5">
      <c r="A91" s="200" t="s">
        <v>450</v>
      </c>
      <c r="B91" s="201">
        <v>4962</v>
      </c>
      <c r="C91" s="202">
        <v>44524</v>
      </c>
      <c r="D91" s="203">
        <v>150</v>
      </c>
      <c r="E91" s="215" t="s">
        <v>451</v>
      </c>
    </row>
    <row r="92" spans="1:5">
      <c r="A92" s="207" t="s">
        <v>452</v>
      </c>
      <c r="B92" s="207"/>
      <c r="C92" s="207"/>
      <c r="D92" s="208">
        <f>SUM(D89:D91)</f>
        <v>7210.3099999999995</v>
      </c>
      <c r="E92" s="211"/>
    </row>
    <row r="93" spans="1:5">
      <c r="A93" s="216" t="s">
        <v>453</v>
      </c>
      <c r="B93" s="217" t="s">
        <v>454</v>
      </c>
      <c r="C93" s="202">
        <v>44512</v>
      </c>
      <c r="D93" s="203">
        <v>620</v>
      </c>
      <c r="E93" s="215" t="s">
        <v>455</v>
      </c>
    </row>
    <row r="94" spans="1:5">
      <c r="A94" s="216" t="s">
        <v>453</v>
      </c>
      <c r="B94" s="218">
        <v>4642</v>
      </c>
      <c r="C94" s="202">
        <v>44512</v>
      </c>
      <c r="D94" s="203">
        <v>620</v>
      </c>
      <c r="E94" s="215" t="s">
        <v>455</v>
      </c>
    </row>
    <row r="95" spans="1:5">
      <c r="A95" s="216" t="s">
        <v>453</v>
      </c>
      <c r="B95" s="218">
        <v>4643</v>
      </c>
      <c r="C95" s="202">
        <v>44512</v>
      </c>
      <c r="D95" s="203">
        <v>10143</v>
      </c>
      <c r="E95" s="215" t="s">
        <v>455</v>
      </c>
    </row>
    <row r="96" spans="1:5">
      <c r="A96" s="216" t="s">
        <v>453</v>
      </c>
      <c r="B96" s="218">
        <v>4644</v>
      </c>
      <c r="C96" s="202">
        <v>44512</v>
      </c>
      <c r="D96" s="203">
        <v>620</v>
      </c>
      <c r="E96" s="215" t="s">
        <v>455</v>
      </c>
    </row>
    <row r="97" spans="1:5">
      <c r="A97" s="207" t="s">
        <v>456</v>
      </c>
      <c r="B97" s="207"/>
      <c r="C97" s="207"/>
      <c r="D97" s="208">
        <f>SUM(D93:D96)</f>
        <v>12003</v>
      </c>
      <c r="E97" s="211"/>
    </row>
    <row r="98" spans="1:5">
      <c r="A98" s="200" t="s">
        <v>457</v>
      </c>
      <c r="B98" s="201">
        <v>4829</v>
      </c>
      <c r="C98" s="202">
        <v>44519</v>
      </c>
      <c r="D98" s="210">
        <v>402</v>
      </c>
      <c r="E98" s="215" t="s">
        <v>458</v>
      </c>
    </row>
    <row r="99" spans="1:5">
      <c r="A99" s="200" t="s">
        <v>457</v>
      </c>
      <c r="B99" s="201">
        <v>4830</v>
      </c>
      <c r="C99" s="202">
        <v>44519</v>
      </c>
      <c r="D99" s="210">
        <v>352.41</v>
      </c>
      <c r="E99" s="215" t="s">
        <v>458</v>
      </c>
    </row>
    <row r="100" spans="1:5">
      <c r="A100" s="207" t="s">
        <v>459</v>
      </c>
      <c r="B100" s="207"/>
      <c r="C100" s="207"/>
      <c r="D100" s="208">
        <f>SUM(D98:D99)</f>
        <v>754.41000000000008</v>
      </c>
      <c r="E100" s="211"/>
    </row>
    <row r="101" spans="1:5">
      <c r="A101" s="205" t="s">
        <v>460</v>
      </c>
      <c r="B101" s="219">
        <v>4645</v>
      </c>
      <c r="C101" s="220">
        <v>44515</v>
      </c>
      <c r="D101" s="210">
        <v>3333.33</v>
      </c>
      <c r="E101" s="204" t="s">
        <v>461</v>
      </c>
    </row>
    <row r="102" spans="1:5" ht="30">
      <c r="A102" s="205" t="s">
        <v>460</v>
      </c>
      <c r="B102" s="221">
        <v>4646</v>
      </c>
      <c r="C102" s="220">
        <v>44515</v>
      </c>
      <c r="D102" s="210">
        <v>1653.45</v>
      </c>
      <c r="E102" s="204" t="s">
        <v>462</v>
      </c>
    </row>
    <row r="103" spans="1:5" ht="30">
      <c r="A103" s="205" t="s">
        <v>460</v>
      </c>
      <c r="B103" s="221">
        <v>4647</v>
      </c>
      <c r="C103" s="220">
        <v>44515</v>
      </c>
      <c r="D103" s="210">
        <v>2711.66</v>
      </c>
      <c r="E103" s="204" t="s">
        <v>462</v>
      </c>
    </row>
    <row r="104" spans="1:5" ht="30">
      <c r="A104" s="205" t="s">
        <v>460</v>
      </c>
      <c r="B104" s="221">
        <v>4648</v>
      </c>
      <c r="C104" s="220">
        <v>44515</v>
      </c>
      <c r="D104" s="210">
        <v>2497.38</v>
      </c>
      <c r="E104" s="204" t="s">
        <v>462</v>
      </c>
    </row>
    <row r="105" spans="1:5" ht="30">
      <c r="A105" s="205" t="s">
        <v>460</v>
      </c>
      <c r="B105" s="221">
        <v>4649</v>
      </c>
      <c r="C105" s="220">
        <v>44515</v>
      </c>
      <c r="D105" s="210">
        <v>2323.41</v>
      </c>
      <c r="E105" s="204" t="s">
        <v>462</v>
      </c>
    </row>
    <row r="106" spans="1:5">
      <c r="A106" s="205" t="s">
        <v>460</v>
      </c>
      <c r="B106" s="221">
        <v>4676</v>
      </c>
      <c r="C106" s="220">
        <v>44515</v>
      </c>
      <c r="D106" s="210">
        <v>2742.52</v>
      </c>
      <c r="E106" s="204" t="s">
        <v>461</v>
      </c>
    </row>
    <row r="107" spans="1:5">
      <c r="A107" s="205" t="s">
        <v>460</v>
      </c>
      <c r="B107" s="221">
        <v>4677</v>
      </c>
      <c r="C107" s="220">
        <v>44515</v>
      </c>
      <c r="D107" s="210">
        <v>2806.67</v>
      </c>
      <c r="E107" s="204" t="s">
        <v>461</v>
      </c>
    </row>
    <row r="108" spans="1:5">
      <c r="A108" s="205" t="s">
        <v>460</v>
      </c>
      <c r="B108" s="221">
        <v>4678</v>
      </c>
      <c r="C108" s="220">
        <v>44515</v>
      </c>
      <c r="D108" s="210">
        <v>2798.09</v>
      </c>
      <c r="E108" s="204" t="s">
        <v>461</v>
      </c>
    </row>
    <row r="109" spans="1:5">
      <c r="A109" s="205" t="s">
        <v>460</v>
      </c>
      <c r="B109" s="221">
        <v>4679</v>
      </c>
      <c r="C109" s="220">
        <v>44515</v>
      </c>
      <c r="D109" s="210">
        <v>2363.31</v>
      </c>
      <c r="E109" s="204" t="s">
        <v>461</v>
      </c>
    </row>
    <row r="110" spans="1:5">
      <c r="A110" s="205" t="s">
        <v>460</v>
      </c>
      <c r="B110" s="221">
        <v>4680</v>
      </c>
      <c r="C110" s="220">
        <v>44515</v>
      </c>
      <c r="D110" s="210">
        <v>2816.41</v>
      </c>
      <c r="E110" s="204" t="s">
        <v>461</v>
      </c>
    </row>
    <row r="111" spans="1:5">
      <c r="A111" s="205" t="s">
        <v>460</v>
      </c>
      <c r="B111" s="221">
        <v>4681</v>
      </c>
      <c r="C111" s="220">
        <v>44515</v>
      </c>
      <c r="D111" s="210">
        <v>2764.64</v>
      </c>
      <c r="E111" s="204" t="s">
        <v>461</v>
      </c>
    </row>
    <row r="112" spans="1:5">
      <c r="A112" s="205" t="s">
        <v>460</v>
      </c>
      <c r="B112" s="221">
        <v>4682</v>
      </c>
      <c r="C112" s="220">
        <v>44515</v>
      </c>
      <c r="D112" s="210">
        <v>2307.15</v>
      </c>
      <c r="E112" s="204" t="s">
        <v>461</v>
      </c>
    </row>
    <row r="113" spans="1:5">
      <c r="A113" s="205" t="s">
        <v>460</v>
      </c>
      <c r="B113" s="221">
        <v>4683</v>
      </c>
      <c r="C113" s="220">
        <v>44515</v>
      </c>
      <c r="D113" s="210">
        <v>2766.39</v>
      </c>
      <c r="E113" s="204" t="s">
        <v>461</v>
      </c>
    </row>
    <row r="114" spans="1:5">
      <c r="A114" s="205" t="s">
        <v>460</v>
      </c>
      <c r="B114" s="222">
        <v>4684</v>
      </c>
      <c r="C114" s="220">
        <v>44515</v>
      </c>
      <c r="D114" s="210">
        <v>2602.42</v>
      </c>
      <c r="E114" s="204" t="s">
        <v>461</v>
      </c>
    </row>
    <row r="115" spans="1:5">
      <c r="A115" s="205" t="s">
        <v>460</v>
      </c>
      <c r="B115" s="222">
        <v>4685</v>
      </c>
      <c r="C115" s="220">
        <v>44515</v>
      </c>
      <c r="D115" s="210">
        <v>2821.53</v>
      </c>
      <c r="E115" s="204" t="s">
        <v>461</v>
      </c>
    </row>
    <row r="116" spans="1:5">
      <c r="A116" s="205" t="s">
        <v>460</v>
      </c>
      <c r="B116" s="201">
        <v>4686</v>
      </c>
      <c r="C116" s="220">
        <v>44515</v>
      </c>
      <c r="D116" s="210">
        <v>2780.02</v>
      </c>
      <c r="E116" s="204" t="s">
        <v>461</v>
      </c>
    </row>
    <row r="117" spans="1:5">
      <c r="A117" s="205" t="s">
        <v>460</v>
      </c>
      <c r="B117" s="201">
        <v>4687</v>
      </c>
      <c r="C117" s="220">
        <v>44515</v>
      </c>
      <c r="D117" s="210">
        <v>2854.87</v>
      </c>
      <c r="E117" s="204" t="s">
        <v>461</v>
      </c>
    </row>
    <row r="118" spans="1:5">
      <c r="A118" s="205" t="s">
        <v>460</v>
      </c>
      <c r="B118" s="201">
        <v>4688</v>
      </c>
      <c r="C118" s="220">
        <v>44515</v>
      </c>
      <c r="D118" s="210">
        <v>2825.23</v>
      </c>
      <c r="E118" s="204" t="s">
        <v>461</v>
      </c>
    </row>
    <row r="119" spans="1:5">
      <c r="A119" s="205" t="s">
        <v>460</v>
      </c>
      <c r="B119" s="201">
        <v>4689</v>
      </c>
      <c r="C119" s="220">
        <v>44515</v>
      </c>
      <c r="D119" s="210">
        <v>2866.19</v>
      </c>
      <c r="E119" s="204" t="s">
        <v>461</v>
      </c>
    </row>
    <row r="120" spans="1:5">
      <c r="A120" s="205" t="s">
        <v>460</v>
      </c>
      <c r="B120" s="201">
        <v>4690</v>
      </c>
      <c r="C120" s="220">
        <v>44515</v>
      </c>
      <c r="D120" s="210">
        <v>2761.76</v>
      </c>
      <c r="E120" s="204" t="s">
        <v>461</v>
      </c>
    </row>
    <row r="121" spans="1:5">
      <c r="A121" s="205" t="s">
        <v>460</v>
      </c>
      <c r="B121" s="201">
        <v>4691</v>
      </c>
      <c r="C121" s="220">
        <v>44515</v>
      </c>
      <c r="D121" s="210">
        <v>2845.46</v>
      </c>
      <c r="E121" s="204" t="s">
        <v>461</v>
      </c>
    </row>
    <row r="122" spans="1:5">
      <c r="A122" s="205" t="s">
        <v>460</v>
      </c>
      <c r="B122" s="201">
        <v>4692</v>
      </c>
      <c r="C122" s="220">
        <v>44515</v>
      </c>
      <c r="D122" s="210">
        <v>2657.62</v>
      </c>
      <c r="E122" s="204" t="s">
        <v>461</v>
      </c>
    </row>
    <row r="123" spans="1:5">
      <c r="A123" s="205" t="s">
        <v>460</v>
      </c>
      <c r="B123" s="201">
        <v>4693</v>
      </c>
      <c r="C123" s="220">
        <v>44515</v>
      </c>
      <c r="D123" s="210">
        <v>2832.62</v>
      </c>
      <c r="E123" s="204" t="s">
        <v>461</v>
      </c>
    </row>
    <row r="124" spans="1:5">
      <c r="A124" s="205" t="s">
        <v>460</v>
      </c>
      <c r="B124" s="201">
        <v>4694</v>
      </c>
      <c r="C124" s="220">
        <v>44515</v>
      </c>
      <c r="D124" s="210">
        <v>2752.11</v>
      </c>
      <c r="E124" s="204" t="s">
        <v>461</v>
      </c>
    </row>
    <row r="125" spans="1:5">
      <c r="A125" s="205" t="s">
        <v>460</v>
      </c>
      <c r="B125" s="201">
        <v>4695</v>
      </c>
      <c r="C125" s="220">
        <v>44515</v>
      </c>
      <c r="D125" s="210">
        <v>2774.49</v>
      </c>
      <c r="E125" s="204" t="s">
        <v>461</v>
      </c>
    </row>
    <row r="126" spans="1:5">
      <c r="A126" s="205" t="s">
        <v>460</v>
      </c>
      <c r="B126" s="201">
        <v>4696</v>
      </c>
      <c r="C126" s="220">
        <v>44515</v>
      </c>
      <c r="D126" s="210">
        <v>2575.67</v>
      </c>
      <c r="E126" s="204" t="s">
        <v>461</v>
      </c>
    </row>
    <row r="127" spans="1:5">
      <c r="A127" s="205" t="s">
        <v>460</v>
      </c>
      <c r="B127" s="201">
        <v>4697</v>
      </c>
      <c r="C127" s="220">
        <v>44515</v>
      </c>
      <c r="D127" s="210">
        <v>2812.75</v>
      </c>
      <c r="E127" s="204" t="s">
        <v>461</v>
      </c>
    </row>
    <row r="128" spans="1:5" ht="15.75" customHeight="1">
      <c r="A128" s="205" t="s">
        <v>460</v>
      </c>
      <c r="B128" s="201">
        <v>4698</v>
      </c>
      <c r="C128" s="220">
        <v>44515</v>
      </c>
      <c r="D128" s="210">
        <v>2590.1799999999998</v>
      </c>
      <c r="E128" s="204" t="s">
        <v>461</v>
      </c>
    </row>
    <row r="129" spans="1:5">
      <c r="A129" s="205" t="s">
        <v>460</v>
      </c>
      <c r="B129" s="201">
        <v>4699</v>
      </c>
      <c r="C129" s="220">
        <v>44515</v>
      </c>
      <c r="D129" s="210">
        <v>2399.4299999999998</v>
      </c>
      <c r="E129" s="204" t="s">
        <v>461</v>
      </c>
    </row>
    <row r="130" spans="1:5">
      <c r="A130" s="205" t="s">
        <v>460</v>
      </c>
      <c r="B130" s="201">
        <v>4700</v>
      </c>
      <c r="C130" s="220">
        <v>44515</v>
      </c>
      <c r="D130" s="210">
        <v>2788.96</v>
      </c>
      <c r="E130" s="204" t="s">
        <v>461</v>
      </c>
    </row>
    <row r="131" spans="1:5">
      <c r="A131" s="205" t="s">
        <v>460</v>
      </c>
      <c r="B131" s="201">
        <v>4701</v>
      </c>
      <c r="C131" s="220">
        <v>44515</v>
      </c>
      <c r="D131" s="210">
        <v>2825.58</v>
      </c>
      <c r="E131" s="204" t="s">
        <v>461</v>
      </c>
    </row>
    <row r="132" spans="1:5">
      <c r="A132" s="205" t="s">
        <v>460</v>
      </c>
      <c r="B132" s="201">
        <v>4702</v>
      </c>
      <c r="C132" s="220">
        <v>44515</v>
      </c>
      <c r="D132" s="210">
        <v>2476.65</v>
      </c>
      <c r="E132" s="204" t="s">
        <v>461</v>
      </c>
    </row>
    <row r="133" spans="1:5">
      <c r="A133" s="205" t="s">
        <v>460</v>
      </c>
      <c r="B133" s="201">
        <v>4703</v>
      </c>
      <c r="C133" s="220">
        <v>44515</v>
      </c>
      <c r="D133" s="210">
        <v>2756.38</v>
      </c>
      <c r="E133" s="204" t="s">
        <v>461</v>
      </c>
    </row>
    <row r="134" spans="1:5">
      <c r="A134" s="205" t="s">
        <v>460</v>
      </c>
      <c r="B134" s="201">
        <v>4704</v>
      </c>
      <c r="C134" s="220">
        <v>44515</v>
      </c>
      <c r="D134" s="210">
        <v>2533.9</v>
      </c>
      <c r="E134" s="204" t="s">
        <v>461</v>
      </c>
    </row>
    <row r="135" spans="1:5">
      <c r="A135" s="205" t="s">
        <v>460</v>
      </c>
      <c r="B135" s="201">
        <v>4705</v>
      </c>
      <c r="C135" s="220">
        <v>44515</v>
      </c>
      <c r="D135" s="210">
        <v>2852.65</v>
      </c>
      <c r="E135" s="204" t="s">
        <v>461</v>
      </c>
    </row>
    <row r="136" spans="1:5">
      <c r="A136" s="205" t="s">
        <v>460</v>
      </c>
      <c r="B136" s="201">
        <v>4706</v>
      </c>
      <c r="C136" s="220">
        <v>44515</v>
      </c>
      <c r="D136" s="210">
        <v>66922.350000000006</v>
      </c>
      <c r="E136" s="204" t="s">
        <v>461</v>
      </c>
    </row>
    <row r="137" spans="1:5">
      <c r="A137" s="205" t="s">
        <v>460</v>
      </c>
      <c r="B137" s="201">
        <v>4730</v>
      </c>
      <c r="C137" s="202">
        <v>44518</v>
      </c>
      <c r="D137" s="210">
        <v>2000</v>
      </c>
      <c r="E137" s="204" t="s">
        <v>461</v>
      </c>
    </row>
    <row r="138" spans="1:5" ht="15.75" customHeight="1">
      <c r="A138" s="205" t="s">
        <v>460</v>
      </c>
      <c r="B138" s="201">
        <v>4731</v>
      </c>
      <c r="C138" s="202">
        <v>44518</v>
      </c>
      <c r="D138" s="210">
        <v>2389</v>
      </c>
      <c r="E138" s="204" t="s">
        <v>461</v>
      </c>
    </row>
    <row r="139" spans="1:5">
      <c r="A139" s="205" t="s">
        <v>460</v>
      </c>
      <c r="B139" s="201">
        <v>4732</v>
      </c>
      <c r="C139" s="202">
        <v>44518</v>
      </c>
      <c r="D139" s="210">
        <v>1800</v>
      </c>
      <c r="E139" s="204" t="s">
        <v>461</v>
      </c>
    </row>
    <row r="140" spans="1:5">
      <c r="A140" s="205" t="s">
        <v>460</v>
      </c>
      <c r="B140" s="201">
        <v>4733</v>
      </c>
      <c r="C140" s="202">
        <v>44518</v>
      </c>
      <c r="D140" s="210">
        <v>1350</v>
      </c>
      <c r="E140" s="204" t="s">
        <v>461</v>
      </c>
    </row>
    <row r="141" spans="1:5">
      <c r="A141" s="205" t="s">
        <v>460</v>
      </c>
      <c r="B141" s="201">
        <v>4734</v>
      </c>
      <c r="C141" s="202">
        <v>44518</v>
      </c>
      <c r="D141" s="210">
        <v>2029</v>
      </c>
      <c r="E141" s="204" t="s">
        <v>461</v>
      </c>
    </row>
    <row r="142" spans="1:5">
      <c r="A142" s="205" t="s">
        <v>460</v>
      </c>
      <c r="B142" s="201">
        <v>4735</v>
      </c>
      <c r="C142" s="202">
        <v>44518</v>
      </c>
      <c r="D142" s="210">
        <v>1057</v>
      </c>
      <c r="E142" s="204" t="s">
        <v>461</v>
      </c>
    </row>
    <row r="143" spans="1:5">
      <c r="A143" s="205" t="s">
        <v>460</v>
      </c>
      <c r="B143" s="201">
        <v>4736</v>
      </c>
      <c r="C143" s="202">
        <v>44518</v>
      </c>
      <c r="D143" s="210">
        <v>1979.52</v>
      </c>
      <c r="E143" s="204" t="s">
        <v>461</v>
      </c>
    </row>
    <row r="144" spans="1:5">
      <c r="A144" s="205" t="s">
        <v>460</v>
      </c>
      <c r="B144" s="201">
        <v>4945</v>
      </c>
      <c r="C144" s="202">
        <v>44524</v>
      </c>
      <c r="D144" s="210">
        <v>9897.7999999999993</v>
      </c>
      <c r="E144" s="204" t="s">
        <v>461</v>
      </c>
    </row>
    <row r="145" spans="1:5">
      <c r="A145" s="207" t="s">
        <v>463</v>
      </c>
      <c r="B145" s="207"/>
      <c r="C145" s="207"/>
      <c r="D145" s="208">
        <f>SUM(D101:D144)</f>
        <v>183295.54999999996</v>
      </c>
      <c r="E145" s="211"/>
    </row>
    <row r="146" spans="1:5">
      <c r="A146" s="205" t="s">
        <v>464</v>
      </c>
      <c r="B146" s="201">
        <v>4573</v>
      </c>
      <c r="C146" s="202">
        <v>44509</v>
      </c>
      <c r="D146" s="210">
        <v>27222</v>
      </c>
      <c r="E146" s="215" t="s">
        <v>465</v>
      </c>
    </row>
    <row r="147" spans="1:5">
      <c r="A147" s="205" t="s">
        <v>464</v>
      </c>
      <c r="B147" s="201">
        <v>4574</v>
      </c>
      <c r="C147" s="202">
        <v>44509</v>
      </c>
      <c r="D147" s="210">
        <v>3041</v>
      </c>
      <c r="E147" s="215" t="s">
        <v>465</v>
      </c>
    </row>
    <row r="148" spans="1:5">
      <c r="A148" s="205" t="s">
        <v>464</v>
      </c>
      <c r="B148" s="201">
        <v>4575</v>
      </c>
      <c r="C148" s="202">
        <v>44509</v>
      </c>
      <c r="D148" s="210">
        <v>3096</v>
      </c>
      <c r="E148" s="215" t="s">
        <v>465</v>
      </c>
    </row>
    <row r="149" spans="1:5">
      <c r="A149" s="205" t="s">
        <v>464</v>
      </c>
      <c r="B149" s="201">
        <v>4576</v>
      </c>
      <c r="C149" s="202">
        <v>44509</v>
      </c>
      <c r="D149" s="210">
        <v>3988</v>
      </c>
      <c r="E149" s="215" t="s">
        <v>465</v>
      </c>
    </row>
    <row r="150" spans="1:5">
      <c r="A150" s="205" t="s">
        <v>464</v>
      </c>
      <c r="B150" s="201">
        <v>4577</v>
      </c>
      <c r="C150" s="202">
        <v>44509</v>
      </c>
      <c r="D150" s="210">
        <v>1266</v>
      </c>
      <c r="E150" s="215" t="s">
        <v>465</v>
      </c>
    </row>
    <row r="151" spans="1:5">
      <c r="A151" s="205" t="s">
        <v>464</v>
      </c>
      <c r="B151" s="201">
        <v>4578</v>
      </c>
      <c r="C151" s="202">
        <v>44509</v>
      </c>
      <c r="D151" s="210">
        <v>6446</v>
      </c>
      <c r="E151" s="215" t="s">
        <v>465</v>
      </c>
    </row>
    <row r="152" spans="1:5">
      <c r="A152" s="205" t="s">
        <v>464</v>
      </c>
      <c r="B152" s="201">
        <v>4579</v>
      </c>
      <c r="C152" s="202">
        <v>44509</v>
      </c>
      <c r="D152" s="210">
        <v>72</v>
      </c>
      <c r="E152" s="215" t="s">
        <v>465</v>
      </c>
    </row>
    <row r="153" spans="1:5">
      <c r="A153" s="205" t="s">
        <v>464</v>
      </c>
      <c r="B153" s="201">
        <v>4580</v>
      </c>
      <c r="C153" s="202">
        <v>44509</v>
      </c>
      <c r="D153" s="210">
        <v>169</v>
      </c>
      <c r="E153" s="204" t="s">
        <v>465</v>
      </c>
    </row>
    <row r="154" spans="1:5">
      <c r="A154" s="205" t="s">
        <v>464</v>
      </c>
      <c r="B154" s="201">
        <v>4581</v>
      </c>
      <c r="C154" s="202">
        <v>44509</v>
      </c>
      <c r="D154" s="210">
        <v>101</v>
      </c>
      <c r="E154" s="204" t="s">
        <v>465</v>
      </c>
    </row>
    <row r="155" spans="1:5">
      <c r="A155" s="205" t="s">
        <v>464</v>
      </c>
      <c r="B155" s="201">
        <v>4582</v>
      </c>
      <c r="C155" s="202">
        <v>44509</v>
      </c>
      <c r="D155" s="210">
        <v>207</v>
      </c>
      <c r="E155" s="204" t="s">
        <v>465</v>
      </c>
    </row>
    <row r="156" spans="1:5">
      <c r="A156" s="205" t="s">
        <v>464</v>
      </c>
      <c r="B156" s="201">
        <v>4583</v>
      </c>
      <c r="C156" s="202">
        <v>44509</v>
      </c>
      <c r="D156" s="210">
        <v>177</v>
      </c>
      <c r="E156" s="204" t="s">
        <v>465</v>
      </c>
    </row>
    <row r="157" spans="1:5">
      <c r="A157" s="205" t="s">
        <v>464</v>
      </c>
      <c r="B157" s="201">
        <v>4584</v>
      </c>
      <c r="C157" s="202">
        <v>44509</v>
      </c>
      <c r="D157" s="210">
        <v>187</v>
      </c>
      <c r="E157" s="204" t="s">
        <v>465</v>
      </c>
    </row>
    <row r="158" spans="1:5">
      <c r="A158" s="205" t="s">
        <v>464</v>
      </c>
      <c r="B158" s="201">
        <v>4585</v>
      </c>
      <c r="C158" s="202">
        <v>44509</v>
      </c>
      <c r="D158" s="210">
        <v>168</v>
      </c>
      <c r="E158" s="204" t="s">
        <v>465</v>
      </c>
    </row>
    <row r="159" spans="1:5">
      <c r="A159" s="205" t="s">
        <v>464</v>
      </c>
      <c r="B159" s="201">
        <v>4586</v>
      </c>
      <c r="C159" s="202">
        <v>44509</v>
      </c>
      <c r="D159" s="210">
        <v>4597</v>
      </c>
      <c r="E159" s="204" t="s">
        <v>466</v>
      </c>
    </row>
    <row r="160" spans="1:5" ht="30">
      <c r="A160" s="205" t="s">
        <v>464</v>
      </c>
      <c r="B160" s="201">
        <v>4587</v>
      </c>
      <c r="C160" s="202">
        <v>44509</v>
      </c>
      <c r="D160" s="210">
        <v>7491</v>
      </c>
      <c r="E160" s="204" t="s">
        <v>467</v>
      </c>
    </row>
    <row r="161" spans="1:5" ht="30">
      <c r="A161" s="205" t="s">
        <v>464</v>
      </c>
      <c r="B161" s="201">
        <v>4588</v>
      </c>
      <c r="C161" s="202">
        <v>44509</v>
      </c>
      <c r="D161" s="210">
        <v>19157</v>
      </c>
      <c r="E161" s="204" t="s">
        <v>467</v>
      </c>
    </row>
    <row r="162" spans="1:5">
      <c r="A162" s="205" t="s">
        <v>464</v>
      </c>
      <c r="B162" s="201">
        <v>1011</v>
      </c>
      <c r="C162" s="202">
        <v>44510</v>
      </c>
      <c r="D162" s="210">
        <f>176+159+207+204+103</f>
        <v>849</v>
      </c>
      <c r="E162" s="215" t="s">
        <v>465</v>
      </c>
    </row>
    <row r="163" spans="1:5">
      <c r="A163" s="207" t="s">
        <v>468</v>
      </c>
      <c r="B163" s="207"/>
      <c r="C163" s="207"/>
      <c r="D163" s="208">
        <f>SUM(D146:D162)</f>
        <v>78234</v>
      </c>
      <c r="E163" s="223"/>
    </row>
    <row r="164" spans="1:5">
      <c r="A164" s="205" t="s">
        <v>469</v>
      </c>
      <c r="B164" s="201">
        <v>4589</v>
      </c>
      <c r="C164" s="202">
        <v>44509</v>
      </c>
      <c r="D164" s="203">
        <f>1512+154500</f>
        <v>156012</v>
      </c>
      <c r="E164" s="204" t="s">
        <v>470</v>
      </c>
    </row>
    <row r="165" spans="1:5" ht="23.25" customHeight="1">
      <c r="A165" s="205" t="s">
        <v>469</v>
      </c>
      <c r="B165" s="201">
        <v>4590</v>
      </c>
      <c r="C165" s="202">
        <v>44509</v>
      </c>
      <c r="D165" s="224">
        <v>6640</v>
      </c>
      <c r="E165" s="204" t="s">
        <v>470</v>
      </c>
    </row>
    <row r="166" spans="1:5">
      <c r="A166" s="225" t="s">
        <v>469</v>
      </c>
      <c r="B166" s="226">
        <v>4591</v>
      </c>
      <c r="C166" s="202">
        <v>44509</v>
      </c>
      <c r="D166" s="210">
        <v>14720</v>
      </c>
      <c r="E166" s="204" t="s">
        <v>470</v>
      </c>
    </row>
    <row r="167" spans="1:5">
      <c r="A167" s="205" t="s">
        <v>469</v>
      </c>
      <c r="B167" s="200">
        <v>4592</v>
      </c>
      <c r="C167" s="202">
        <v>44509</v>
      </c>
      <c r="D167" s="203">
        <v>21635</v>
      </c>
      <c r="E167" s="204" t="s">
        <v>470</v>
      </c>
    </row>
    <row r="168" spans="1:5">
      <c r="A168" s="205" t="s">
        <v>469</v>
      </c>
      <c r="B168" s="201">
        <v>4593</v>
      </c>
      <c r="C168" s="202">
        <v>44509</v>
      </c>
      <c r="D168" s="203">
        <v>1159</v>
      </c>
      <c r="E168" s="204" t="s">
        <v>470</v>
      </c>
    </row>
    <row r="169" spans="1:5">
      <c r="A169" s="205" t="s">
        <v>469</v>
      </c>
      <c r="B169" s="201">
        <v>4594</v>
      </c>
      <c r="C169" s="202">
        <v>44509</v>
      </c>
      <c r="D169" s="203">
        <v>2519</v>
      </c>
      <c r="E169" s="204" t="s">
        <v>470</v>
      </c>
    </row>
    <row r="170" spans="1:5">
      <c r="A170" s="205" t="s">
        <v>469</v>
      </c>
      <c r="B170" s="201">
        <v>4595</v>
      </c>
      <c r="C170" s="202">
        <v>44509</v>
      </c>
      <c r="D170" s="203">
        <v>22793</v>
      </c>
      <c r="E170" s="227" t="s">
        <v>471</v>
      </c>
    </row>
    <row r="171" spans="1:5" ht="30">
      <c r="A171" s="205" t="s">
        <v>469</v>
      </c>
      <c r="B171" s="201">
        <v>4596</v>
      </c>
      <c r="C171" s="202">
        <v>44509</v>
      </c>
      <c r="D171" s="203">
        <v>272</v>
      </c>
      <c r="E171" s="227" t="s">
        <v>430</v>
      </c>
    </row>
    <row r="172" spans="1:5" ht="30">
      <c r="A172" s="205" t="s">
        <v>469</v>
      </c>
      <c r="B172" s="201">
        <v>4597</v>
      </c>
      <c r="C172" s="202">
        <v>44509</v>
      </c>
      <c r="D172" s="203">
        <v>77139</v>
      </c>
      <c r="E172" s="227" t="s">
        <v>430</v>
      </c>
    </row>
    <row r="173" spans="1:5">
      <c r="A173" s="205" t="s">
        <v>469</v>
      </c>
      <c r="B173" s="201">
        <v>4598</v>
      </c>
      <c r="C173" s="202">
        <v>44509</v>
      </c>
      <c r="D173" s="203">
        <v>549</v>
      </c>
      <c r="E173" s="227" t="s">
        <v>471</v>
      </c>
    </row>
    <row r="174" spans="1:5" ht="30">
      <c r="A174" s="205" t="s">
        <v>469</v>
      </c>
      <c r="B174" s="201">
        <v>4599</v>
      </c>
      <c r="C174" s="202">
        <v>44509</v>
      </c>
      <c r="D174" s="203">
        <v>230</v>
      </c>
      <c r="E174" s="227" t="s">
        <v>430</v>
      </c>
    </row>
    <row r="175" spans="1:5" ht="30">
      <c r="A175" s="205" t="s">
        <v>469</v>
      </c>
      <c r="B175" s="201">
        <v>4600</v>
      </c>
      <c r="C175" s="202">
        <v>44509</v>
      </c>
      <c r="D175" s="203">
        <v>907.5</v>
      </c>
      <c r="E175" s="204" t="s">
        <v>472</v>
      </c>
    </row>
    <row r="176" spans="1:5" ht="30">
      <c r="A176" s="205" t="s">
        <v>469</v>
      </c>
      <c r="B176" s="201">
        <v>4601</v>
      </c>
      <c r="C176" s="202">
        <v>44509</v>
      </c>
      <c r="D176" s="203">
        <v>193</v>
      </c>
      <c r="E176" s="204" t="s">
        <v>473</v>
      </c>
    </row>
    <row r="177" spans="1:5">
      <c r="A177" s="205" t="s">
        <v>469</v>
      </c>
      <c r="B177" s="201">
        <v>4602</v>
      </c>
      <c r="C177" s="202">
        <v>44509</v>
      </c>
      <c r="D177" s="203">
        <v>21</v>
      </c>
      <c r="E177" s="227" t="s">
        <v>429</v>
      </c>
    </row>
    <row r="178" spans="1:5">
      <c r="A178" s="205" t="s">
        <v>469</v>
      </c>
      <c r="B178" s="201">
        <v>4603</v>
      </c>
      <c r="C178" s="202">
        <v>44509</v>
      </c>
      <c r="D178" s="203">
        <v>3105</v>
      </c>
      <c r="E178" s="204" t="s">
        <v>470</v>
      </c>
    </row>
    <row r="179" spans="1:5">
      <c r="A179" s="205" t="s">
        <v>469</v>
      </c>
      <c r="B179" s="201">
        <v>4604</v>
      </c>
      <c r="C179" s="202">
        <v>44509</v>
      </c>
      <c r="D179" s="203">
        <v>1980</v>
      </c>
      <c r="E179" s="204" t="s">
        <v>470</v>
      </c>
    </row>
    <row r="180" spans="1:5">
      <c r="A180" s="205" t="s">
        <v>469</v>
      </c>
      <c r="B180" s="201">
        <v>4605</v>
      </c>
      <c r="C180" s="202">
        <v>44509</v>
      </c>
      <c r="D180" s="203">
        <v>130</v>
      </c>
      <c r="E180" s="204" t="s">
        <v>470</v>
      </c>
    </row>
    <row r="181" spans="1:5">
      <c r="A181" s="205" t="s">
        <v>469</v>
      </c>
      <c r="B181" s="201">
        <v>4606</v>
      </c>
      <c r="C181" s="202">
        <v>44509</v>
      </c>
      <c r="D181" s="203">
        <v>249</v>
      </c>
      <c r="E181" s="204" t="s">
        <v>470</v>
      </c>
    </row>
    <row r="182" spans="1:5">
      <c r="A182" s="205" t="s">
        <v>469</v>
      </c>
      <c r="B182" s="201">
        <v>1011</v>
      </c>
      <c r="C182" s="202">
        <v>44510</v>
      </c>
      <c r="D182" s="203">
        <v>1320</v>
      </c>
      <c r="E182" s="204" t="s">
        <v>470</v>
      </c>
    </row>
    <row r="183" spans="1:5">
      <c r="A183" s="207" t="s">
        <v>474</v>
      </c>
      <c r="B183" s="207"/>
      <c r="C183" s="207"/>
      <c r="D183" s="208">
        <f>SUM(D164:D182)</f>
        <v>311573.5</v>
      </c>
      <c r="E183" s="223"/>
    </row>
    <row r="184" spans="1:5">
      <c r="A184" s="207" t="s">
        <v>475</v>
      </c>
      <c r="B184" s="207"/>
      <c r="C184" s="207"/>
      <c r="D184" s="208">
        <f>+D38+D60+D81+D88+D92+D97+D100+D145+D163+D183</f>
        <v>5962185.7699999996</v>
      </c>
      <c r="E184" s="211"/>
    </row>
    <row r="185" spans="1:5">
      <c r="A185" s="200" t="s">
        <v>476</v>
      </c>
      <c r="B185" s="228">
        <v>4607</v>
      </c>
      <c r="C185" s="202">
        <v>44509</v>
      </c>
      <c r="D185" s="229">
        <v>1054</v>
      </c>
      <c r="E185" s="215" t="s">
        <v>477</v>
      </c>
    </row>
    <row r="186" spans="1:5">
      <c r="A186" s="200" t="s">
        <v>476</v>
      </c>
      <c r="B186" s="228">
        <v>4608</v>
      </c>
      <c r="C186" s="202">
        <v>44509</v>
      </c>
      <c r="D186" s="229">
        <v>3162</v>
      </c>
      <c r="E186" s="215" t="s">
        <v>477</v>
      </c>
    </row>
    <row r="187" spans="1:5">
      <c r="A187" s="200" t="s">
        <v>476</v>
      </c>
      <c r="B187" s="228">
        <v>4609</v>
      </c>
      <c r="C187" s="202">
        <v>44509</v>
      </c>
      <c r="D187" s="229">
        <v>33953</v>
      </c>
      <c r="E187" s="215" t="s">
        <v>477</v>
      </c>
    </row>
    <row r="188" spans="1:5">
      <c r="A188" s="200" t="s">
        <v>476</v>
      </c>
      <c r="B188" s="228">
        <v>4610</v>
      </c>
      <c r="C188" s="202">
        <v>44509</v>
      </c>
      <c r="D188" s="229">
        <v>4216</v>
      </c>
      <c r="E188" s="215" t="s">
        <v>477</v>
      </c>
    </row>
    <row r="189" spans="1:5">
      <c r="A189" s="200" t="s">
        <v>476</v>
      </c>
      <c r="B189" s="228">
        <v>4611</v>
      </c>
      <c r="C189" s="202">
        <v>44509</v>
      </c>
      <c r="D189" s="229">
        <v>3267</v>
      </c>
      <c r="E189" s="215" t="s">
        <v>477</v>
      </c>
    </row>
    <row r="190" spans="1:5">
      <c r="A190" s="200" t="s">
        <v>476</v>
      </c>
      <c r="B190" s="228">
        <v>4612</v>
      </c>
      <c r="C190" s="202">
        <v>44509</v>
      </c>
      <c r="D190" s="229">
        <v>1054</v>
      </c>
      <c r="E190" s="215" t="s">
        <v>477</v>
      </c>
    </row>
    <row r="191" spans="1:5">
      <c r="A191" s="200" t="s">
        <v>476</v>
      </c>
      <c r="B191" s="228">
        <v>4613</v>
      </c>
      <c r="C191" s="202">
        <v>44509</v>
      </c>
      <c r="D191" s="229">
        <v>1054</v>
      </c>
      <c r="E191" s="215" t="s">
        <v>477</v>
      </c>
    </row>
    <row r="192" spans="1:5">
      <c r="A192" s="200" t="s">
        <v>476</v>
      </c>
      <c r="B192" s="228">
        <v>4614</v>
      </c>
      <c r="C192" s="202">
        <v>44509</v>
      </c>
      <c r="D192" s="229">
        <v>1054</v>
      </c>
      <c r="E192" s="215" t="s">
        <v>477</v>
      </c>
    </row>
    <row r="193" spans="1:5">
      <c r="A193" s="200" t="s">
        <v>476</v>
      </c>
      <c r="B193" s="228">
        <v>4615</v>
      </c>
      <c r="C193" s="202">
        <v>44509</v>
      </c>
      <c r="D193" s="229">
        <v>1054</v>
      </c>
      <c r="E193" s="215" t="s">
        <v>477</v>
      </c>
    </row>
    <row r="194" spans="1:5">
      <c r="A194" s="207" t="s">
        <v>478</v>
      </c>
      <c r="B194" s="207"/>
      <c r="C194" s="207"/>
      <c r="D194" s="208">
        <f>SUM(D185:D193)</f>
        <v>49868</v>
      </c>
      <c r="E194" s="223"/>
    </row>
    <row r="195" spans="1:5">
      <c r="A195" s="200" t="s">
        <v>479</v>
      </c>
      <c r="B195" s="201">
        <v>4616</v>
      </c>
      <c r="C195" s="202">
        <v>44509</v>
      </c>
      <c r="D195" s="203">
        <v>168</v>
      </c>
      <c r="E195" s="215" t="s">
        <v>480</v>
      </c>
    </row>
    <row r="196" spans="1:5">
      <c r="A196" s="200" t="s">
        <v>479</v>
      </c>
      <c r="B196" s="201">
        <v>4617</v>
      </c>
      <c r="C196" s="202">
        <v>44509</v>
      </c>
      <c r="D196" s="203">
        <v>338</v>
      </c>
      <c r="E196" s="215" t="s">
        <v>480</v>
      </c>
    </row>
    <row r="197" spans="1:5">
      <c r="A197" s="200" t="s">
        <v>479</v>
      </c>
      <c r="B197" s="201">
        <v>4618</v>
      </c>
      <c r="C197" s="202">
        <v>44509</v>
      </c>
      <c r="D197" s="203">
        <v>4729</v>
      </c>
      <c r="E197" s="215" t="s">
        <v>480</v>
      </c>
    </row>
    <row r="198" spans="1:5">
      <c r="A198" s="200" t="s">
        <v>479</v>
      </c>
      <c r="B198" s="201">
        <v>4619</v>
      </c>
      <c r="C198" s="202">
        <v>44509</v>
      </c>
      <c r="D198" s="203">
        <v>335</v>
      </c>
      <c r="E198" s="215" t="s">
        <v>480</v>
      </c>
    </row>
    <row r="199" spans="1:5">
      <c r="A199" s="200" t="s">
        <v>479</v>
      </c>
      <c r="B199" s="201">
        <v>4620</v>
      </c>
      <c r="C199" s="202">
        <v>44509</v>
      </c>
      <c r="D199" s="203">
        <v>338</v>
      </c>
      <c r="E199" s="215" t="s">
        <v>480</v>
      </c>
    </row>
    <row r="200" spans="1:5">
      <c r="A200" s="200" t="s">
        <v>479</v>
      </c>
      <c r="B200" s="201">
        <v>4621</v>
      </c>
      <c r="C200" s="202">
        <v>44509</v>
      </c>
      <c r="D200" s="203">
        <v>167</v>
      </c>
      <c r="E200" s="215" t="s">
        <v>480</v>
      </c>
    </row>
    <row r="201" spans="1:5">
      <c r="A201" s="200" t="s">
        <v>479</v>
      </c>
      <c r="B201" s="201">
        <v>4622</v>
      </c>
      <c r="C201" s="202">
        <v>44509</v>
      </c>
      <c r="D201" s="203">
        <v>167</v>
      </c>
      <c r="E201" s="215" t="s">
        <v>480</v>
      </c>
    </row>
    <row r="202" spans="1:5">
      <c r="A202" s="200" t="s">
        <v>479</v>
      </c>
      <c r="B202" s="201">
        <v>4623</v>
      </c>
      <c r="C202" s="202">
        <v>44509</v>
      </c>
      <c r="D202" s="203">
        <v>170</v>
      </c>
      <c r="E202" s="215" t="s">
        <v>480</v>
      </c>
    </row>
    <row r="203" spans="1:5">
      <c r="A203" s="207" t="s">
        <v>481</v>
      </c>
      <c r="B203" s="207"/>
      <c r="C203" s="207"/>
      <c r="D203" s="208">
        <f>SUM(D195:D202)</f>
        <v>6412</v>
      </c>
      <c r="E203" s="18"/>
    </row>
    <row r="204" spans="1:5" hidden="1">
      <c r="A204" s="216"/>
      <c r="B204" s="230"/>
      <c r="C204" s="231"/>
      <c r="D204" s="232"/>
      <c r="E204" s="233"/>
    </row>
    <row r="205" spans="1:5" hidden="1">
      <c r="A205" s="207" t="s">
        <v>482</v>
      </c>
      <c r="B205" s="207"/>
      <c r="C205" s="207"/>
      <c r="D205" s="208">
        <f>SUM(D204:D204)</f>
        <v>0</v>
      </c>
      <c r="E205" s="223"/>
    </row>
    <row r="206" spans="1:5">
      <c r="A206" s="200" t="s">
        <v>483</v>
      </c>
      <c r="B206" s="201">
        <v>4812</v>
      </c>
      <c r="C206" s="202">
        <v>44519</v>
      </c>
      <c r="D206" s="203">
        <v>818.65</v>
      </c>
      <c r="E206" s="215" t="s">
        <v>484</v>
      </c>
    </row>
    <row r="207" spans="1:5">
      <c r="A207" s="200" t="s">
        <v>483</v>
      </c>
      <c r="B207" s="201">
        <v>4813</v>
      </c>
      <c r="C207" s="202">
        <v>44519</v>
      </c>
      <c r="D207" s="203">
        <v>367.01</v>
      </c>
      <c r="E207" s="215" t="s">
        <v>484</v>
      </c>
    </row>
    <row r="208" spans="1:5">
      <c r="A208" s="200" t="s">
        <v>483</v>
      </c>
      <c r="B208" s="201">
        <v>4815</v>
      </c>
      <c r="C208" s="202">
        <v>44519</v>
      </c>
      <c r="D208" s="203">
        <v>634.1</v>
      </c>
      <c r="E208" s="215" t="s">
        <v>484</v>
      </c>
    </row>
    <row r="209" spans="1:7">
      <c r="A209" s="200" t="s">
        <v>483</v>
      </c>
      <c r="B209" s="201">
        <v>4816</v>
      </c>
      <c r="C209" s="202">
        <v>44519</v>
      </c>
      <c r="D209" s="203">
        <v>257.04000000000002</v>
      </c>
      <c r="E209" s="215" t="s">
        <v>484</v>
      </c>
    </row>
    <row r="210" spans="1:7">
      <c r="A210" s="200" t="s">
        <v>483</v>
      </c>
      <c r="B210" s="201">
        <v>4817</v>
      </c>
      <c r="C210" s="202">
        <v>44519</v>
      </c>
      <c r="D210" s="203">
        <v>259.81</v>
      </c>
      <c r="E210" s="215" t="s">
        <v>484</v>
      </c>
    </row>
    <row r="211" spans="1:7">
      <c r="A211" s="200" t="s">
        <v>483</v>
      </c>
      <c r="B211" s="201">
        <v>4818</v>
      </c>
      <c r="C211" s="202">
        <v>44519</v>
      </c>
      <c r="D211" s="203">
        <v>512.55999999999995</v>
      </c>
      <c r="E211" s="215" t="s">
        <v>484</v>
      </c>
    </row>
    <row r="212" spans="1:7">
      <c r="A212" s="200" t="s">
        <v>483</v>
      </c>
      <c r="B212" s="201">
        <v>4819</v>
      </c>
      <c r="C212" s="202">
        <v>44519</v>
      </c>
      <c r="D212" s="203">
        <v>343.98</v>
      </c>
      <c r="E212" s="215" t="s">
        <v>484</v>
      </c>
    </row>
    <row r="213" spans="1:7">
      <c r="A213" s="200" t="s">
        <v>483</v>
      </c>
      <c r="B213" s="201">
        <v>4820</v>
      </c>
      <c r="C213" s="202">
        <v>44519</v>
      </c>
      <c r="D213" s="203">
        <v>951.75</v>
      </c>
      <c r="E213" s="215" t="s">
        <v>484</v>
      </c>
    </row>
    <row r="214" spans="1:7">
      <c r="A214" s="200" t="s">
        <v>483</v>
      </c>
      <c r="B214" s="201">
        <v>4821</v>
      </c>
      <c r="C214" s="202">
        <v>44519</v>
      </c>
      <c r="D214" s="203">
        <v>97.2</v>
      </c>
      <c r="E214" s="215" t="s">
        <v>484</v>
      </c>
    </row>
    <row r="215" spans="1:7">
      <c r="A215" s="200" t="s">
        <v>483</v>
      </c>
      <c r="B215" s="201">
        <v>4822</v>
      </c>
      <c r="C215" s="202">
        <v>44519</v>
      </c>
      <c r="D215" s="203">
        <v>187.49</v>
      </c>
      <c r="E215" s="215" t="s">
        <v>484</v>
      </c>
    </row>
    <row r="216" spans="1:7">
      <c r="A216" s="200" t="s">
        <v>483</v>
      </c>
      <c r="B216" s="201">
        <v>4823</v>
      </c>
      <c r="C216" s="202">
        <v>44519</v>
      </c>
      <c r="D216" s="203">
        <v>240.45</v>
      </c>
      <c r="E216" s="215" t="s">
        <v>484</v>
      </c>
    </row>
    <row r="217" spans="1:7">
      <c r="A217" s="200" t="s">
        <v>483</v>
      </c>
      <c r="B217" s="201">
        <v>4824</v>
      </c>
      <c r="C217" s="202">
        <v>44519</v>
      </c>
      <c r="D217" s="203">
        <v>484.64</v>
      </c>
      <c r="E217" s="215" t="s">
        <v>484</v>
      </c>
    </row>
    <row r="218" spans="1:7">
      <c r="A218" s="200" t="s">
        <v>483</v>
      </c>
      <c r="B218" s="201">
        <v>4825</v>
      </c>
      <c r="C218" s="202">
        <v>44519</v>
      </c>
      <c r="D218" s="203">
        <v>383.47</v>
      </c>
      <c r="E218" s="215" t="s">
        <v>484</v>
      </c>
    </row>
    <row r="219" spans="1:7">
      <c r="A219" s="200" t="s">
        <v>483</v>
      </c>
      <c r="B219" s="201">
        <v>4826</v>
      </c>
      <c r="C219" s="202">
        <v>44519</v>
      </c>
      <c r="D219" s="203">
        <v>493.83</v>
      </c>
      <c r="E219" s="215" t="s">
        <v>484</v>
      </c>
    </row>
    <row r="220" spans="1:7">
      <c r="A220" s="200" t="s">
        <v>483</v>
      </c>
      <c r="B220" s="201">
        <v>4827</v>
      </c>
      <c r="C220" s="202">
        <v>44519</v>
      </c>
      <c r="D220" s="203">
        <v>520.02</v>
      </c>
      <c r="E220" s="215" t="s">
        <v>484</v>
      </c>
    </row>
    <row r="221" spans="1:7">
      <c r="A221" s="200" t="s">
        <v>483</v>
      </c>
      <c r="B221" s="201">
        <v>209</v>
      </c>
      <c r="C221" s="202">
        <v>44522</v>
      </c>
      <c r="D221" s="203">
        <v>702.75</v>
      </c>
      <c r="E221" s="215" t="s">
        <v>484</v>
      </c>
    </row>
    <row r="222" spans="1:7">
      <c r="A222" s="200" t="s">
        <v>483</v>
      </c>
      <c r="B222" s="201">
        <v>210</v>
      </c>
      <c r="C222" s="202">
        <v>44522</v>
      </c>
      <c r="D222" s="203">
        <v>3324.68</v>
      </c>
      <c r="E222" s="215" t="s">
        <v>485</v>
      </c>
    </row>
    <row r="223" spans="1:7">
      <c r="A223" s="200" t="s">
        <v>483</v>
      </c>
      <c r="B223" s="201">
        <v>211</v>
      </c>
      <c r="C223" s="202">
        <v>44522</v>
      </c>
      <c r="D223" s="203">
        <v>237.62</v>
      </c>
      <c r="E223" s="215" t="s">
        <v>485</v>
      </c>
      <c r="G223" s="234"/>
    </row>
    <row r="224" spans="1:7">
      <c r="A224" s="200" t="s">
        <v>483</v>
      </c>
      <c r="B224" s="201">
        <v>4831</v>
      </c>
      <c r="C224" s="202">
        <v>44522</v>
      </c>
      <c r="D224" s="203">
        <v>1863</v>
      </c>
      <c r="E224" s="215" t="s">
        <v>486</v>
      </c>
    </row>
    <row r="225" spans="1:5">
      <c r="A225" s="200" t="s">
        <v>483</v>
      </c>
      <c r="B225" s="201">
        <v>4832</v>
      </c>
      <c r="C225" s="202">
        <v>44522</v>
      </c>
      <c r="D225" s="203">
        <v>138.84</v>
      </c>
      <c r="E225" s="215" t="s">
        <v>486</v>
      </c>
    </row>
    <row r="226" spans="1:5">
      <c r="A226" s="200" t="s">
        <v>483</v>
      </c>
      <c r="B226" s="201">
        <v>4833</v>
      </c>
      <c r="C226" s="202">
        <v>44522</v>
      </c>
      <c r="D226" s="203">
        <v>984.87</v>
      </c>
      <c r="E226" s="215" t="s">
        <v>486</v>
      </c>
    </row>
    <row r="227" spans="1:5">
      <c r="A227" s="200" t="s">
        <v>483</v>
      </c>
      <c r="B227" s="201">
        <v>4834</v>
      </c>
      <c r="C227" s="202">
        <v>44522</v>
      </c>
      <c r="D227" s="203">
        <v>300</v>
      </c>
      <c r="E227" s="215" t="s">
        <v>486</v>
      </c>
    </row>
    <row r="228" spans="1:5">
      <c r="A228" s="200" t="s">
        <v>483</v>
      </c>
      <c r="B228" s="201">
        <v>4835</v>
      </c>
      <c r="C228" s="202">
        <v>44522</v>
      </c>
      <c r="D228" s="203">
        <v>152.55000000000001</v>
      </c>
      <c r="E228" s="215" t="s">
        <v>486</v>
      </c>
    </row>
    <row r="229" spans="1:5">
      <c r="A229" s="200" t="s">
        <v>483</v>
      </c>
      <c r="B229" s="201">
        <v>4836</v>
      </c>
      <c r="C229" s="202">
        <v>44522</v>
      </c>
      <c r="D229" s="203">
        <v>1487.94</v>
      </c>
      <c r="E229" s="215" t="s">
        <v>486</v>
      </c>
    </row>
    <row r="230" spans="1:5">
      <c r="A230" s="200" t="s">
        <v>483</v>
      </c>
      <c r="B230" s="201">
        <v>4837</v>
      </c>
      <c r="C230" s="202">
        <v>44522</v>
      </c>
      <c r="D230" s="203">
        <v>440</v>
      </c>
      <c r="E230" s="215" t="s">
        <v>486</v>
      </c>
    </row>
    <row r="231" spans="1:5">
      <c r="A231" s="200" t="s">
        <v>483</v>
      </c>
      <c r="B231" s="201">
        <v>4838</v>
      </c>
      <c r="C231" s="202">
        <v>44522</v>
      </c>
      <c r="D231" s="203">
        <v>398.55</v>
      </c>
      <c r="E231" s="215" t="s">
        <v>486</v>
      </c>
    </row>
    <row r="232" spans="1:5">
      <c r="A232" s="200" t="s">
        <v>483</v>
      </c>
      <c r="B232" s="201">
        <v>4839</v>
      </c>
      <c r="C232" s="202">
        <v>44522</v>
      </c>
      <c r="D232" s="203">
        <v>616</v>
      </c>
      <c r="E232" s="215" t="s">
        <v>486</v>
      </c>
    </row>
    <row r="233" spans="1:5">
      <c r="A233" s="200" t="s">
        <v>483</v>
      </c>
      <c r="B233" s="201">
        <v>4840</v>
      </c>
      <c r="C233" s="202">
        <v>44522</v>
      </c>
      <c r="D233" s="203">
        <v>704.56</v>
      </c>
      <c r="E233" s="215" t="s">
        <v>486</v>
      </c>
    </row>
    <row r="234" spans="1:5">
      <c r="A234" s="200" t="s">
        <v>483</v>
      </c>
      <c r="B234" s="201">
        <v>4841</v>
      </c>
      <c r="C234" s="202">
        <v>44522</v>
      </c>
      <c r="D234" s="203">
        <v>565.26</v>
      </c>
      <c r="E234" s="215" t="s">
        <v>485</v>
      </c>
    </row>
    <row r="235" spans="1:5">
      <c r="A235" s="200" t="s">
        <v>483</v>
      </c>
      <c r="B235" s="201">
        <v>4842</v>
      </c>
      <c r="C235" s="202">
        <v>44522</v>
      </c>
      <c r="D235" s="203">
        <v>1653.37</v>
      </c>
      <c r="E235" s="215" t="s">
        <v>485</v>
      </c>
    </row>
    <row r="236" spans="1:5">
      <c r="A236" s="200" t="s">
        <v>483</v>
      </c>
      <c r="B236" s="201">
        <v>4843</v>
      </c>
      <c r="C236" s="202">
        <v>44522</v>
      </c>
      <c r="D236" s="203">
        <v>227.79</v>
      </c>
      <c r="E236" s="215" t="s">
        <v>485</v>
      </c>
    </row>
    <row r="237" spans="1:5">
      <c r="A237" s="200" t="s">
        <v>483</v>
      </c>
      <c r="B237" s="201">
        <v>4844</v>
      </c>
      <c r="C237" s="202">
        <v>44522</v>
      </c>
      <c r="D237" s="203">
        <v>311.07</v>
      </c>
      <c r="E237" s="215" t="s">
        <v>485</v>
      </c>
    </row>
    <row r="238" spans="1:5">
      <c r="A238" s="200" t="s">
        <v>483</v>
      </c>
      <c r="B238" s="201">
        <v>4845</v>
      </c>
      <c r="C238" s="202">
        <v>44522</v>
      </c>
      <c r="D238" s="203">
        <v>361.01</v>
      </c>
      <c r="E238" s="215" t="s">
        <v>485</v>
      </c>
    </row>
    <row r="239" spans="1:5">
      <c r="A239" s="200" t="s">
        <v>483</v>
      </c>
      <c r="B239" s="201">
        <v>4846</v>
      </c>
      <c r="C239" s="202">
        <v>44522</v>
      </c>
      <c r="D239" s="203">
        <v>316.77999999999997</v>
      </c>
      <c r="E239" s="215" t="s">
        <v>485</v>
      </c>
    </row>
    <row r="240" spans="1:5">
      <c r="A240" s="200" t="s">
        <v>483</v>
      </c>
      <c r="B240" s="201">
        <v>4847</v>
      </c>
      <c r="C240" s="202">
        <v>44522</v>
      </c>
      <c r="D240" s="203">
        <v>8427.58</v>
      </c>
      <c r="E240" s="215" t="s">
        <v>485</v>
      </c>
    </row>
    <row r="241" spans="1:5">
      <c r="A241" s="200" t="s">
        <v>483</v>
      </c>
      <c r="B241" s="201">
        <v>4848</v>
      </c>
      <c r="C241" s="202">
        <v>44522</v>
      </c>
      <c r="D241" s="203">
        <v>536.07000000000005</v>
      </c>
      <c r="E241" s="215" t="s">
        <v>486</v>
      </c>
    </row>
    <row r="242" spans="1:5">
      <c r="A242" s="200" t="s">
        <v>483</v>
      </c>
      <c r="B242" s="201">
        <v>4849</v>
      </c>
      <c r="C242" s="202">
        <v>44522</v>
      </c>
      <c r="D242" s="203">
        <v>1231.49</v>
      </c>
      <c r="E242" s="215" t="s">
        <v>486</v>
      </c>
    </row>
    <row r="243" spans="1:5">
      <c r="A243" s="207" t="s">
        <v>487</v>
      </c>
      <c r="B243" s="207"/>
      <c r="C243" s="207"/>
      <c r="D243" s="208">
        <f>SUM(D206:D242)</f>
        <v>31533.780000000002</v>
      </c>
      <c r="E243" s="223"/>
    </row>
    <row r="244" spans="1:5">
      <c r="A244" s="207" t="s">
        <v>488</v>
      </c>
      <c r="B244" s="207"/>
      <c r="C244" s="207"/>
      <c r="D244" s="208">
        <f>+D194+D203++D205+D243</f>
        <v>87813.78</v>
      </c>
      <c r="E244" s="211"/>
    </row>
    <row r="245" spans="1:5" hidden="1">
      <c r="A245" s="235"/>
      <c r="B245" s="236"/>
      <c r="C245" s="237"/>
      <c r="D245" s="138"/>
      <c r="E245" s="211"/>
    </row>
    <row r="246" spans="1:5" hidden="1">
      <c r="A246" s="207" t="s">
        <v>489</v>
      </c>
      <c r="B246" s="207"/>
      <c r="C246" s="207"/>
      <c r="D246" s="208">
        <f>SUM(D245:D245)</f>
        <v>0</v>
      </c>
      <c r="E246" s="223"/>
    </row>
    <row r="247" spans="1:5" hidden="1">
      <c r="A247" s="238"/>
      <c r="C247" s="239"/>
      <c r="E247" s="211"/>
    </row>
    <row r="248" spans="1:5" hidden="1">
      <c r="A248" s="207" t="s">
        <v>490</v>
      </c>
      <c r="B248" s="207"/>
      <c r="C248" s="207"/>
      <c r="D248" s="208">
        <f>SUM(D247:D247)</f>
        <v>0</v>
      </c>
      <c r="E248" s="223"/>
    </row>
    <row r="249" spans="1:5" hidden="1">
      <c r="A249" s="235"/>
      <c r="B249" s="236"/>
      <c r="C249" s="237"/>
      <c r="D249" s="138"/>
      <c r="E249" s="211"/>
    </row>
    <row r="250" spans="1:5" hidden="1">
      <c r="A250" s="207" t="s">
        <v>491</v>
      </c>
      <c r="B250" s="207"/>
      <c r="C250" s="207"/>
      <c r="D250" s="208">
        <f>SUM(D249:D249)</f>
        <v>0</v>
      </c>
      <c r="E250" s="223"/>
    </row>
    <row r="251" spans="1:5" hidden="1">
      <c r="A251" s="235"/>
      <c r="B251" s="236"/>
      <c r="C251" s="237"/>
      <c r="D251" s="138"/>
      <c r="E251" s="211"/>
    </row>
    <row r="252" spans="1:5" hidden="1">
      <c r="A252" s="207" t="s">
        <v>492</v>
      </c>
      <c r="B252" s="207"/>
      <c r="C252" s="207"/>
      <c r="D252" s="208">
        <f>SUM(D251:D251)</f>
        <v>0</v>
      </c>
      <c r="E252" s="211"/>
    </row>
    <row r="253" spans="1:5" ht="45">
      <c r="A253" s="200" t="s">
        <v>493</v>
      </c>
      <c r="B253" s="228">
        <v>4624</v>
      </c>
      <c r="C253" s="241">
        <v>44509</v>
      </c>
      <c r="D253" s="210">
        <v>128304</v>
      </c>
      <c r="E253" s="242" t="s">
        <v>494</v>
      </c>
    </row>
    <row r="254" spans="1:5" ht="45">
      <c r="A254" s="200" t="s">
        <v>493</v>
      </c>
      <c r="B254" s="228">
        <v>4625</v>
      </c>
      <c r="C254" s="241">
        <v>44509</v>
      </c>
      <c r="D254" s="229">
        <v>1004</v>
      </c>
      <c r="E254" s="242" t="s">
        <v>494</v>
      </c>
    </row>
    <row r="255" spans="1:5">
      <c r="A255" s="207" t="s">
        <v>495</v>
      </c>
      <c r="B255" s="207"/>
      <c r="C255" s="207"/>
      <c r="D255" s="208">
        <f>+D253+D254</f>
        <v>129308</v>
      </c>
      <c r="E255" s="223"/>
    </row>
    <row r="256" spans="1:5">
      <c r="A256" s="207" t="s">
        <v>496</v>
      </c>
      <c r="B256" s="207"/>
      <c r="C256" s="207"/>
      <c r="D256" s="208">
        <f>+D255</f>
        <v>129308</v>
      </c>
      <c r="E256" s="223"/>
    </row>
    <row r="257" spans="1:5">
      <c r="A257" s="207" t="s">
        <v>497</v>
      </c>
      <c r="B257" s="207"/>
      <c r="C257" s="207"/>
      <c r="D257" s="208">
        <f>+D184+D244+D256</f>
        <v>6179307.5499999998</v>
      </c>
      <c r="E257" s="223"/>
    </row>
    <row r="258" spans="1:5">
      <c r="A258" s="243"/>
      <c r="B258" s="243"/>
      <c r="C258" s="243"/>
      <c r="D258" s="193"/>
      <c r="E258" s="244"/>
    </row>
    <row r="259" spans="1:5">
      <c r="E259" s="245"/>
    </row>
    <row r="260" spans="1:5">
      <c r="E260" s="245"/>
    </row>
    <row r="261" spans="1:5">
      <c r="E261" s="245"/>
    </row>
    <row r="262" spans="1:5">
      <c r="E262" s="245"/>
    </row>
    <row r="263" spans="1:5">
      <c r="E263" s="245"/>
    </row>
    <row r="264" spans="1:5">
      <c r="E264" s="245"/>
    </row>
    <row r="265" spans="1:5">
      <c r="E265" s="245"/>
    </row>
    <row r="267" spans="1:5">
      <c r="E267" s="245"/>
    </row>
    <row r="268" spans="1:5">
      <c r="E268" s="245"/>
    </row>
    <row r="269" spans="1:5">
      <c r="E269" s="245"/>
    </row>
    <row r="270" spans="1:5">
      <c r="E270" s="245"/>
    </row>
    <row r="271" spans="1:5">
      <c r="E271" s="245"/>
    </row>
    <row r="272" spans="1:5">
      <c r="E272" s="245"/>
    </row>
    <row r="273" spans="5:5">
      <c r="E273" s="245"/>
    </row>
    <row r="274" spans="5:5">
      <c r="E274" s="245"/>
    </row>
    <row r="275" spans="5:5">
      <c r="E275" s="245"/>
    </row>
    <row r="276" spans="5:5">
      <c r="E276" s="245"/>
    </row>
    <row r="277" spans="5:5">
      <c r="E277" s="245"/>
    </row>
    <row r="278" spans="5:5">
      <c r="E278" s="245"/>
    </row>
    <row r="279" spans="5:5">
      <c r="E279" s="245"/>
    </row>
    <row r="280" spans="5:5">
      <c r="E280" s="245"/>
    </row>
    <row r="281" spans="5:5">
      <c r="E281" s="245"/>
    </row>
    <row r="282" spans="5:5">
      <c r="E282" s="245"/>
    </row>
    <row r="283" spans="5:5">
      <c r="E283" s="245"/>
    </row>
    <row r="284" spans="5:5">
      <c r="E284" s="245"/>
    </row>
    <row r="285" spans="5:5">
      <c r="E285" s="245"/>
    </row>
    <row r="286" spans="5:5">
      <c r="E286" s="245"/>
    </row>
    <row r="287" spans="5:5">
      <c r="E287" s="245"/>
    </row>
    <row r="288" spans="5:5">
      <c r="E288" s="245"/>
    </row>
    <row r="289" spans="5:5">
      <c r="E289" s="245"/>
    </row>
    <row r="290" spans="5:5">
      <c r="E290" s="245"/>
    </row>
    <row r="291" spans="5:5">
      <c r="E291" s="245"/>
    </row>
  </sheetData>
  <mergeCells count="1">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DE90-0983-4788-8BAD-B5BE7FA726A7}">
  <dimension ref="A1:F157"/>
  <sheetViews>
    <sheetView topLeftCell="A148" workbookViewId="0">
      <selection activeCell="E157" sqref="E157"/>
    </sheetView>
  </sheetViews>
  <sheetFormatPr defaultRowHeight="16.5"/>
  <cols>
    <col min="1" max="1" width="8.28515625" style="2" bestFit="1" customWidth="1"/>
    <col min="2" max="2" width="11.85546875" style="187" bestFit="1" customWidth="1"/>
    <col min="3" max="3" width="13.85546875" style="2" customWidth="1"/>
    <col min="4" max="4" width="31.42578125" style="37" bestFit="1" customWidth="1"/>
    <col min="5" max="5" width="107.85546875" style="37" bestFit="1" customWidth="1"/>
    <col min="6" max="6" width="13.42578125" style="180" bestFit="1" customWidth="1"/>
    <col min="7" max="16384" width="9.140625" style="2"/>
  </cols>
  <sheetData>
    <row r="1" spans="1:6">
      <c r="A1" s="1" t="s">
        <v>13</v>
      </c>
      <c r="B1" s="23"/>
      <c r="C1" s="23"/>
      <c r="D1" s="24"/>
    </row>
    <row r="2" spans="1:6">
      <c r="A2" s="1" t="s">
        <v>9</v>
      </c>
      <c r="B2" s="1"/>
      <c r="C2" s="1"/>
      <c r="D2" s="3"/>
    </row>
    <row r="3" spans="1:6">
      <c r="A3" s="1" t="s">
        <v>192</v>
      </c>
      <c r="B3" s="23"/>
      <c r="C3" s="23"/>
      <c r="D3" s="24"/>
    </row>
    <row r="4" spans="1:6">
      <c r="A4" s="1"/>
      <c r="B4" s="23"/>
      <c r="C4" s="23"/>
      <c r="D4" s="24"/>
    </row>
    <row r="5" spans="1:6">
      <c r="A5" s="1" t="s">
        <v>26</v>
      </c>
      <c r="B5" s="23"/>
      <c r="D5" s="24"/>
    </row>
    <row r="9" spans="1:6" ht="76.5" customHeight="1">
      <c r="A9" s="181" t="s">
        <v>0</v>
      </c>
      <c r="B9" s="182" t="s">
        <v>15</v>
      </c>
      <c r="C9" s="183" t="s">
        <v>16</v>
      </c>
      <c r="D9" s="183" t="s">
        <v>1</v>
      </c>
      <c r="E9" s="183" t="s">
        <v>17</v>
      </c>
      <c r="F9" s="184" t="s">
        <v>18</v>
      </c>
    </row>
    <row r="10" spans="1:6" ht="33">
      <c r="A10" s="185">
        <v>1</v>
      </c>
      <c r="B10" s="151">
        <v>4473</v>
      </c>
      <c r="C10" s="142">
        <v>44504</v>
      </c>
      <c r="D10" s="137" t="s">
        <v>199</v>
      </c>
      <c r="E10" s="137" t="s">
        <v>200</v>
      </c>
      <c r="F10" s="186">
        <v>549.49</v>
      </c>
    </row>
    <row r="11" spans="1:6" ht="33">
      <c r="A11" s="185">
        <f>A10+1</f>
        <v>2</v>
      </c>
      <c r="B11" s="151">
        <v>4474</v>
      </c>
      <c r="C11" s="142">
        <v>44504</v>
      </c>
      <c r="D11" s="137" t="s">
        <v>202</v>
      </c>
      <c r="E11" s="137" t="s">
        <v>201</v>
      </c>
      <c r="F11" s="186">
        <v>504.56</v>
      </c>
    </row>
    <row r="12" spans="1:6">
      <c r="A12" s="185">
        <f t="shared" ref="A12:A75" si="0">A11+1</f>
        <v>3</v>
      </c>
      <c r="B12" s="151">
        <v>4475</v>
      </c>
      <c r="C12" s="142">
        <v>44504</v>
      </c>
      <c r="D12" s="137" t="s">
        <v>204</v>
      </c>
      <c r="E12" s="137" t="s">
        <v>203</v>
      </c>
      <c r="F12" s="186">
        <v>3056.81</v>
      </c>
    </row>
    <row r="13" spans="1:6" ht="49.5">
      <c r="A13" s="185">
        <f t="shared" si="0"/>
        <v>4</v>
      </c>
      <c r="B13" s="151">
        <v>4463</v>
      </c>
      <c r="C13" s="142">
        <v>44502</v>
      </c>
      <c r="D13" s="137" t="s">
        <v>206</v>
      </c>
      <c r="E13" s="137" t="s">
        <v>205</v>
      </c>
      <c r="F13" s="186">
        <v>451.41</v>
      </c>
    </row>
    <row r="14" spans="1:6" ht="33">
      <c r="A14" s="185">
        <f t="shared" si="0"/>
        <v>5</v>
      </c>
      <c r="B14" s="151">
        <v>6439</v>
      </c>
      <c r="C14" s="142">
        <v>44509</v>
      </c>
      <c r="D14" s="137" t="s">
        <v>208</v>
      </c>
      <c r="E14" s="137" t="s">
        <v>207</v>
      </c>
      <c r="F14" s="186">
        <v>-5500.22</v>
      </c>
    </row>
    <row r="15" spans="1:6" ht="49.5">
      <c r="A15" s="185">
        <f t="shared" si="0"/>
        <v>6</v>
      </c>
      <c r="B15" s="151">
        <v>4664</v>
      </c>
      <c r="C15" s="142">
        <v>44512</v>
      </c>
      <c r="D15" s="137" t="s">
        <v>210</v>
      </c>
      <c r="E15" s="137" t="s">
        <v>209</v>
      </c>
      <c r="F15" s="186">
        <v>36438.480000000003</v>
      </c>
    </row>
    <row r="16" spans="1:6" ht="42" customHeight="1">
      <c r="A16" s="185">
        <f t="shared" si="0"/>
        <v>7</v>
      </c>
      <c r="B16" s="151">
        <v>7076</v>
      </c>
      <c r="C16" s="142">
        <v>44524</v>
      </c>
      <c r="D16" s="137" t="s">
        <v>212</v>
      </c>
      <c r="E16" s="137" t="s">
        <v>211</v>
      </c>
      <c r="F16" s="186">
        <v>-9612.17</v>
      </c>
    </row>
    <row r="17" spans="1:6" ht="33">
      <c r="A17" s="185">
        <f t="shared" si="0"/>
        <v>8</v>
      </c>
      <c r="B17" s="151">
        <v>1675</v>
      </c>
      <c r="C17" s="142">
        <v>44509</v>
      </c>
      <c r="D17" s="137" t="s">
        <v>214</v>
      </c>
      <c r="E17" s="137" t="s">
        <v>213</v>
      </c>
      <c r="F17" s="186">
        <v>-920.23</v>
      </c>
    </row>
    <row r="18" spans="1:6" ht="33">
      <c r="A18" s="185">
        <f t="shared" si="0"/>
        <v>9</v>
      </c>
      <c r="B18" s="151">
        <v>6440</v>
      </c>
      <c r="C18" s="142">
        <v>44509</v>
      </c>
      <c r="D18" s="137" t="s">
        <v>212</v>
      </c>
      <c r="E18" s="137" t="s">
        <v>215</v>
      </c>
      <c r="F18" s="186">
        <v>-1018.94</v>
      </c>
    </row>
    <row r="19" spans="1:6" ht="33">
      <c r="A19" s="185">
        <f t="shared" si="0"/>
        <v>10</v>
      </c>
      <c r="B19" s="151">
        <v>4665</v>
      </c>
      <c r="C19" s="142">
        <v>44512</v>
      </c>
      <c r="D19" s="137" t="s">
        <v>217</v>
      </c>
      <c r="E19" s="137" t="s">
        <v>216</v>
      </c>
      <c r="F19" s="186">
        <v>5467.8</v>
      </c>
    </row>
    <row r="20" spans="1:6" ht="33">
      <c r="A20" s="185">
        <f t="shared" si="0"/>
        <v>11</v>
      </c>
      <c r="B20" s="151">
        <v>1749</v>
      </c>
      <c r="C20" s="142">
        <v>44516</v>
      </c>
      <c r="D20" s="137" t="s">
        <v>214</v>
      </c>
      <c r="E20" s="137" t="s">
        <v>218</v>
      </c>
      <c r="F20" s="186">
        <v>-1034.25</v>
      </c>
    </row>
    <row r="21" spans="1:6" ht="33">
      <c r="A21" s="185">
        <f t="shared" si="0"/>
        <v>12</v>
      </c>
      <c r="B21" s="151">
        <v>5975</v>
      </c>
      <c r="C21" s="142">
        <v>44522</v>
      </c>
      <c r="D21" s="137" t="s">
        <v>220</v>
      </c>
      <c r="E21" s="137" t="s">
        <v>219</v>
      </c>
      <c r="F21" s="186">
        <v>-38.270000000000003</v>
      </c>
    </row>
    <row r="22" spans="1:6" ht="49.5">
      <c r="A22" s="185">
        <f t="shared" si="0"/>
        <v>13</v>
      </c>
      <c r="B22" s="151">
        <v>4706</v>
      </c>
      <c r="C22" s="142">
        <v>44522</v>
      </c>
      <c r="D22" s="137" t="s">
        <v>206</v>
      </c>
      <c r="E22" s="137" t="s">
        <v>221</v>
      </c>
      <c r="F22" s="186">
        <v>2011.13</v>
      </c>
    </row>
    <row r="23" spans="1:6" ht="33">
      <c r="A23" s="185">
        <f t="shared" si="0"/>
        <v>14</v>
      </c>
      <c r="B23" s="151">
        <v>4722</v>
      </c>
      <c r="C23" s="142">
        <v>44522</v>
      </c>
      <c r="D23" s="137" t="s">
        <v>217</v>
      </c>
      <c r="E23" s="137" t="s">
        <v>222</v>
      </c>
      <c r="F23" s="186">
        <v>5603.58</v>
      </c>
    </row>
    <row r="24" spans="1:6" ht="49.5">
      <c r="A24" s="185">
        <f t="shared" si="0"/>
        <v>15</v>
      </c>
      <c r="B24" s="151">
        <v>7077</v>
      </c>
      <c r="C24" s="142">
        <v>44524</v>
      </c>
      <c r="D24" s="137" t="s">
        <v>212</v>
      </c>
      <c r="E24" s="137" t="s">
        <v>223</v>
      </c>
      <c r="F24" s="186">
        <v>-1513.7</v>
      </c>
    </row>
    <row r="25" spans="1:6" ht="49.5">
      <c r="A25" s="185">
        <f t="shared" si="0"/>
        <v>16</v>
      </c>
      <c r="B25" s="151">
        <v>4958</v>
      </c>
      <c r="C25" s="142">
        <v>44524</v>
      </c>
      <c r="D25" s="137" t="s">
        <v>225</v>
      </c>
      <c r="E25" s="137" t="s">
        <v>224</v>
      </c>
      <c r="F25" s="186">
        <v>114.03</v>
      </c>
    </row>
    <row r="26" spans="1:6" ht="49.5">
      <c r="A26" s="185">
        <f t="shared" si="0"/>
        <v>17</v>
      </c>
      <c r="B26" s="151">
        <v>529</v>
      </c>
      <c r="C26" s="142">
        <v>44526</v>
      </c>
      <c r="D26" s="137" t="s">
        <v>227</v>
      </c>
      <c r="E26" s="137" t="s">
        <v>226</v>
      </c>
      <c r="F26" s="186">
        <v>-462.03</v>
      </c>
    </row>
    <row r="27" spans="1:6" ht="49.5">
      <c r="A27" s="185">
        <f t="shared" si="0"/>
        <v>18</v>
      </c>
      <c r="B27" s="151">
        <v>4667</v>
      </c>
      <c r="C27" s="142">
        <v>44512</v>
      </c>
      <c r="D27" s="137" t="s">
        <v>229</v>
      </c>
      <c r="E27" s="137" t="s">
        <v>228</v>
      </c>
      <c r="F27" s="186">
        <v>9083.57</v>
      </c>
    </row>
    <row r="28" spans="1:6" ht="49.5">
      <c r="A28" s="185">
        <f t="shared" si="0"/>
        <v>19</v>
      </c>
      <c r="B28" s="151">
        <v>4487</v>
      </c>
      <c r="C28" s="142">
        <v>44505</v>
      </c>
      <c r="D28" s="137" t="s">
        <v>231</v>
      </c>
      <c r="E28" s="137" t="s">
        <v>230</v>
      </c>
      <c r="F28" s="186">
        <v>5024.97</v>
      </c>
    </row>
    <row r="29" spans="1:6" ht="33">
      <c r="A29" s="185">
        <f t="shared" si="0"/>
        <v>20</v>
      </c>
      <c r="B29" s="151">
        <v>6441</v>
      </c>
      <c r="C29" s="142">
        <v>44519</v>
      </c>
      <c r="D29" s="137" t="s">
        <v>212</v>
      </c>
      <c r="E29" s="137" t="s">
        <v>232</v>
      </c>
      <c r="F29" s="186">
        <v>-362.58</v>
      </c>
    </row>
    <row r="30" spans="1:6" ht="49.5">
      <c r="A30" s="185">
        <f t="shared" si="0"/>
        <v>21</v>
      </c>
      <c r="B30" s="151">
        <v>4720</v>
      </c>
      <c r="C30" s="142">
        <v>44522</v>
      </c>
      <c r="D30" s="137" t="s">
        <v>234</v>
      </c>
      <c r="E30" s="137" t="s">
        <v>233</v>
      </c>
      <c r="F30" s="186">
        <v>761.6</v>
      </c>
    </row>
    <row r="31" spans="1:6" ht="49.5">
      <c r="A31" s="185">
        <f t="shared" si="0"/>
        <v>22</v>
      </c>
      <c r="B31" s="151">
        <v>530</v>
      </c>
      <c r="C31" s="142">
        <v>44526</v>
      </c>
      <c r="D31" s="137" t="s">
        <v>236</v>
      </c>
      <c r="E31" s="137" t="s">
        <v>235</v>
      </c>
      <c r="F31" s="186">
        <v>-83.48</v>
      </c>
    </row>
    <row r="32" spans="1:6" ht="49.5">
      <c r="A32" s="185">
        <f t="shared" si="0"/>
        <v>23</v>
      </c>
      <c r="B32" s="151">
        <v>4464</v>
      </c>
      <c r="C32" s="142">
        <v>44502</v>
      </c>
      <c r="D32" s="137" t="s">
        <v>239</v>
      </c>
      <c r="E32" s="137" t="s">
        <v>238</v>
      </c>
      <c r="F32" s="186">
        <v>289.99</v>
      </c>
    </row>
    <row r="33" spans="1:6" ht="33">
      <c r="A33" s="185">
        <f t="shared" si="0"/>
        <v>24</v>
      </c>
      <c r="B33" s="151">
        <v>4521</v>
      </c>
      <c r="C33" s="142">
        <v>44509</v>
      </c>
      <c r="D33" s="137"/>
      <c r="E33" s="137" t="s">
        <v>237</v>
      </c>
      <c r="F33" s="186">
        <v>-41</v>
      </c>
    </row>
    <row r="34" spans="1:6" ht="49.5">
      <c r="A34" s="185">
        <f t="shared" si="0"/>
        <v>25</v>
      </c>
      <c r="B34" s="151">
        <v>4668</v>
      </c>
      <c r="C34" s="142">
        <v>44512</v>
      </c>
      <c r="D34" s="137" t="s">
        <v>241</v>
      </c>
      <c r="E34" s="137" t="s">
        <v>240</v>
      </c>
      <c r="F34" s="186">
        <v>347.58</v>
      </c>
    </row>
    <row r="35" spans="1:6" ht="49.5">
      <c r="A35" s="185">
        <f t="shared" si="0"/>
        <v>26</v>
      </c>
      <c r="B35" s="151">
        <v>4669</v>
      </c>
      <c r="C35" s="142">
        <v>44512</v>
      </c>
      <c r="D35" s="137" t="s">
        <v>243</v>
      </c>
      <c r="E35" s="137" t="s">
        <v>242</v>
      </c>
      <c r="F35" s="186">
        <v>1119.6199999999999</v>
      </c>
    </row>
    <row r="36" spans="1:6" ht="49.5">
      <c r="A36" s="185">
        <f t="shared" si="0"/>
        <v>27</v>
      </c>
      <c r="B36" s="151">
        <v>4670</v>
      </c>
      <c r="C36" s="142">
        <v>44512</v>
      </c>
      <c r="D36" s="137" t="s">
        <v>245</v>
      </c>
      <c r="E36" s="137" t="s">
        <v>244</v>
      </c>
      <c r="F36" s="186">
        <v>14290.1</v>
      </c>
    </row>
    <row r="37" spans="1:6" ht="33">
      <c r="A37" s="185">
        <f t="shared" si="0"/>
        <v>28</v>
      </c>
      <c r="B37" s="151">
        <v>4715</v>
      </c>
      <c r="C37" s="142">
        <v>44522</v>
      </c>
      <c r="D37" s="137" t="s">
        <v>247</v>
      </c>
      <c r="E37" s="137" t="s">
        <v>246</v>
      </c>
      <c r="F37" s="186">
        <v>2024.07</v>
      </c>
    </row>
    <row r="38" spans="1:6" ht="33">
      <c r="A38" s="185">
        <f t="shared" si="0"/>
        <v>29</v>
      </c>
      <c r="B38" s="151">
        <v>4716</v>
      </c>
      <c r="C38" s="142">
        <v>44522</v>
      </c>
      <c r="D38" s="137" t="s">
        <v>247</v>
      </c>
      <c r="E38" s="137" t="s">
        <v>248</v>
      </c>
      <c r="F38" s="186">
        <v>309.8</v>
      </c>
    </row>
    <row r="39" spans="1:6" ht="33">
      <c r="A39" s="185">
        <f t="shared" si="0"/>
        <v>30</v>
      </c>
      <c r="B39" s="151">
        <v>5000</v>
      </c>
      <c r="C39" s="142">
        <v>44524</v>
      </c>
      <c r="D39" s="137" t="s">
        <v>193</v>
      </c>
      <c r="E39" s="137" t="s">
        <v>249</v>
      </c>
      <c r="F39" s="186">
        <v>564.36</v>
      </c>
    </row>
    <row r="40" spans="1:6" ht="33">
      <c r="A40" s="185">
        <f t="shared" si="0"/>
        <v>31</v>
      </c>
      <c r="B40" s="151">
        <v>5002</v>
      </c>
      <c r="C40" s="142">
        <v>44524</v>
      </c>
      <c r="D40" s="137" t="s">
        <v>251</v>
      </c>
      <c r="E40" s="137" t="s">
        <v>250</v>
      </c>
      <c r="F40" s="186">
        <v>196.69</v>
      </c>
    </row>
    <row r="41" spans="1:6" ht="33">
      <c r="A41" s="185">
        <f t="shared" si="0"/>
        <v>32</v>
      </c>
      <c r="B41" s="151">
        <v>5003</v>
      </c>
      <c r="C41" s="142">
        <v>44524</v>
      </c>
      <c r="D41" s="137" t="s">
        <v>243</v>
      </c>
      <c r="E41" s="137" t="s">
        <v>252</v>
      </c>
      <c r="F41" s="186">
        <v>222.67</v>
      </c>
    </row>
    <row r="42" spans="1:6" ht="49.5">
      <c r="A42" s="185">
        <f t="shared" si="0"/>
        <v>33</v>
      </c>
      <c r="B42" s="151">
        <v>4954</v>
      </c>
      <c r="C42" s="142">
        <v>44525</v>
      </c>
      <c r="D42" s="137" t="s">
        <v>254</v>
      </c>
      <c r="E42" s="137" t="s">
        <v>253</v>
      </c>
      <c r="F42" s="186">
        <v>42719.39</v>
      </c>
    </row>
    <row r="43" spans="1:6" ht="33">
      <c r="A43" s="185">
        <f t="shared" si="0"/>
        <v>34</v>
      </c>
      <c r="B43" s="151">
        <v>5019</v>
      </c>
      <c r="C43" s="142">
        <v>44525</v>
      </c>
      <c r="D43" s="137" t="s">
        <v>256</v>
      </c>
      <c r="E43" s="137" t="s">
        <v>255</v>
      </c>
      <c r="F43" s="186">
        <v>30620.6</v>
      </c>
    </row>
    <row r="44" spans="1:6" ht="33">
      <c r="A44" s="185">
        <f t="shared" si="0"/>
        <v>35</v>
      </c>
      <c r="B44" s="151">
        <v>4465</v>
      </c>
      <c r="C44" s="142">
        <v>44502</v>
      </c>
      <c r="D44" s="137" t="s">
        <v>258</v>
      </c>
      <c r="E44" s="137" t="s">
        <v>257</v>
      </c>
      <c r="F44" s="186">
        <v>442.5</v>
      </c>
    </row>
    <row r="45" spans="1:6" ht="33">
      <c r="A45" s="185">
        <f t="shared" si="0"/>
        <v>36</v>
      </c>
      <c r="B45" s="151">
        <v>4489</v>
      </c>
      <c r="C45" s="142">
        <v>44505</v>
      </c>
      <c r="D45" s="137" t="s">
        <v>172</v>
      </c>
      <c r="E45" s="137" t="s">
        <v>259</v>
      </c>
      <c r="F45" s="186">
        <v>142.80000000000001</v>
      </c>
    </row>
    <row r="46" spans="1:6" ht="33">
      <c r="A46" s="185">
        <f t="shared" si="0"/>
        <v>37</v>
      </c>
      <c r="B46" s="151">
        <v>1674</v>
      </c>
      <c r="C46" s="142">
        <v>44509</v>
      </c>
      <c r="D46" s="137" t="s">
        <v>214</v>
      </c>
      <c r="E46" s="137" t="s">
        <v>260</v>
      </c>
      <c r="F46" s="186">
        <v>-537.61</v>
      </c>
    </row>
    <row r="47" spans="1:6" ht="49.5">
      <c r="A47" s="185">
        <f t="shared" si="0"/>
        <v>38</v>
      </c>
      <c r="B47" s="151">
        <v>6441</v>
      </c>
      <c r="C47" s="142">
        <v>44509</v>
      </c>
      <c r="D47" s="137" t="s">
        <v>212</v>
      </c>
      <c r="E47" s="137" t="s">
        <v>261</v>
      </c>
      <c r="F47" s="186">
        <v>-1852.92</v>
      </c>
    </row>
    <row r="48" spans="1:6" ht="49.5">
      <c r="A48" s="185">
        <f t="shared" si="0"/>
        <v>39</v>
      </c>
      <c r="B48" s="151">
        <v>4654</v>
      </c>
      <c r="C48" s="142">
        <v>44512</v>
      </c>
      <c r="D48" s="137" t="s">
        <v>210</v>
      </c>
      <c r="E48" s="137" t="s">
        <v>262</v>
      </c>
      <c r="F48" s="186">
        <v>6669.02</v>
      </c>
    </row>
    <row r="49" spans="1:6" ht="33">
      <c r="A49" s="185">
        <f t="shared" si="0"/>
        <v>40</v>
      </c>
      <c r="B49" s="151">
        <v>4655</v>
      </c>
      <c r="C49" s="142">
        <v>44512</v>
      </c>
      <c r="D49" s="137" t="s">
        <v>196</v>
      </c>
      <c r="E49" s="137" t="s">
        <v>263</v>
      </c>
      <c r="F49" s="186">
        <v>1519.39</v>
      </c>
    </row>
    <row r="50" spans="1:6" ht="33">
      <c r="A50" s="185">
        <f t="shared" si="0"/>
        <v>41</v>
      </c>
      <c r="B50" s="151">
        <v>4656</v>
      </c>
      <c r="C50" s="142">
        <v>44512</v>
      </c>
      <c r="D50" s="137" t="s">
        <v>234</v>
      </c>
      <c r="E50" s="137" t="s">
        <v>264</v>
      </c>
      <c r="F50" s="186">
        <v>2908.75</v>
      </c>
    </row>
    <row r="51" spans="1:6" ht="49.5">
      <c r="A51" s="185">
        <f t="shared" si="0"/>
        <v>42</v>
      </c>
      <c r="B51" s="151">
        <v>4657</v>
      </c>
      <c r="C51" s="142">
        <v>44512</v>
      </c>
      <c r="D51" s="137" t="s">
        <v>266</v>
      </c>
      <c r="E51" s="137" t="s">
        <v>265</v>
      </c>
      <c r="F51" s="186">
        <v>285.60000000000002</v>
      </c>
    </row>
    <row r="52" spans="1:6" ht="49.5">
      <c r="A52" s="185">
        <f t="shared" si="0"/>
        <v>43</v>
      </c>
      <c r="B52" s="151">
        <v>4658</v>
      </c>
      <c r="C52" s="142">
        <v>44512</v>
      </c>
      <c r="D52" s="137" t="s">
        <v>195</v>
      </c>
      <c r="E52" s="137" t="s">
        <v>267</v>
      </c>
      <c r="F52" s="186">
        <v>95.11</v>
      </c>
    </row>
    <row r="53" spans="1:6" ht="49.5">
      <c r="A53" s="185">
        <f t="shared" si="0"/>
        <v>44</v>
      </c>
      <c r="B53" s="151">
        <v>4659</v>
      </c>
      <c r="C53" s="142">
        <v>44512</v>
      </c>
      <c r="D53" s="137" t="s">
        <v>269</v>
      </c>
      <c r="E53" s="137" t="s">
        <v>268</v>
      </c>
      <c r="F53" s="186">
        <v>720.44</v>
      </c>
    </row>
    <row r="54" spans="1:6" ht="33">
      <c r="A54" s="185">
        <f t="shared" si="0"/>
        <v>45</v>
      </c>
      <c r="B54" s="151">
        <v>4660</v>
      </c>
      <c r="C54" s="142">
        <v>44512</v>
      </c>
      <c r="D54" s="137" t="s">
        <v>194</v>
      </c>
      <c r="E54" s="137" t="s">
        <v>270</v>
      </c>
      <c r="F54" s="186">
        <v>2951.2</v>
      </c>
    </row>
    <row r="55" spans="1:6" ht="33">
      <c r="A55" s="185">
        <f t="shared" si="0"/>
        <v>46</v>
      </c>
      <c r="B55" s="151">
        <v>4661</v>
      </c>
      <c r="C55" s="142">
        <v>44512</v>
      </c>
      <c r="D55" s="137" t="s">
        <v>272</v>
      </c>
      <c r="E55" s="137" t="s">
        <v>271</v>
      </c>
      <c r="F55" s="186">
        <v>2279.62</v>
      </c>
    </row>
    <row r="56" spans="1:6" ht="33">
      <c r="A56" s="185">
        <f t="shared" si="0"/>
        <v>47</v>
      </c>
      <c r="B56" s="151">
        <v>4662</v>
      </c>
      <c r="C56" s="142">
        <v>44512</v>
      </c>
      <c r="D56" s="137" t="s">
        <v>274</v>
      </c>
      <c r="E56" s="137" t="s">
        <v>273</v>
      </c>
      <c r="F56" s="186">
        <v>781.2</v>
      </c>
    </row>
    <row r="57" spans="1:6" ht="33">
      <c r="A57" s="185">
        <f t="shared" si="0"/>
        <v>48</v>
      </c>
      <c r="B57" s="151">
        <v>4664</v>
      </c>
      <c r="C57" s="142">
        <v>44512</v>
      </c>
      <c r="D57" s="137" t="s">
        <v>276</v>
      </c>
      <c r="E57" s="137" t="s">
        <v>275</v>
      </c>
      <c r="F57" s="186">
        <v>624.75</v>
      </c>
    </row>
    <row r="58" spans="1:6" ht="33">
      <c r="A58" s="185">
        <f t="shared" si="0"/>
        <v>49</v>
      </c>
      <c r="B58" s="151">
        <v>1748</v>
      </c>
      <c r="C58" s="142">
        <v>44516</v>
      </c>
      <c r="D58" s="137" t="s">
        <v>214</v>
      </c>
      <c r="E58" s="137" t="s">
        <v>277</v>
      </c>
      <c r="F58" s="186">
        <v>-537.61</v>
      </c>
    </row>
    <row r="59" spans="1:6" ht="33">
      <c r="A59" s="185">
        <f t="shared" si="0"/>
        <v>50</v>
      </c>
      <c r="B59" s="151">
        <v>6441</v>
      </c>
      <c r="C59" s="142">
        <v>44519</v>
      </c>
      <c r="D59" s="137" t="s">
        <v>212</v>
      </c>
      <c r="E59" s="137" t="s">
        <v>278</v>
      </c>
      <c r="F59" s="186">
        <v>362.58</v>
      </c>
    </row>
    <row r="60" spans="1:6" ht="33">
      <c r="A60" s="185">
        <f t="shared" si="0"/>
        <v>51</v>
      </c>
      <c r="B60" s="151">
        <v>5974</v>
      </c>
      <c r="C60" s="142">
        <v>44522</v>
      </c>
      <c r="D60" s="137" t="s">
        <v>220</v>
      </c>
      <c r="E60" s="137" t="s">
        <v>279</v>
      </c>
      <c r="F60" s="186">
        <v>-22.36</v>
      </c>
    </row>
    <row r="61" spans="1:6" ht="49.5">
      <c r="A61" s="185">
        <f t="shared" si="0"/>
        <v>52</v>
      </c>
      <c r="B61" s="151">
        <v>4709</v>
      </c>
      <c r="C61" s="142">
        <v>44522</v>
      </c>
      <c r="D61" s="137" t="s">
        <v>195</v>
      </c>
      <c r="E61" s="137" t="s">
        <v>280</v>
      </c>
      <c r="F61" s="186">
        <v>23.78</v>
      </c>
    </row>
    <row r="62" spans="1:6" ht="33">
      <c r="A62" s="185">
        <f t="shared" si="0"/>
        <v>53</v>
      </c>
      <c r="B62" s="151">
        <v>4710</v>
      </c>
      <c r="C62" s="142">
        <v>44522</v>
      </c>
      <c r="D62" s="137" t="s">
        <v>282</v>
      </c>
      <c r="E62" s="137" t="s">
        <v>281</v>
      </c>
      <c r="F62" s="186">
        <v>1804.2</v>
      </c>
    </row>
    <row r="63" spans="1:6" ht="33">
      <c r="A63" s="185">
        <f t="shared" si="0"/>
        <v>54</v>
      </c>
      <c r="B63" s="151">
        <v>4711</v>
      </c>
      <c r="C63" s="142">
        <v>44522</v>
      </c>
      <c r="D63" s="137" t="s">
        <v>282</v>
      </c>
      <c r="E63" s="137" t="s">
        <v>283</v>
      </c>
      <c r="F63" s="186">
        <v>1747</v>
      </c>
    </row>
    <row r="64" spans="1:6" ht="33">
      <c r="A64" s="185">
        <f t="shared" si="0"/>
        <v>55</v>
      </c>
      <c r="B64" s="151">
        <v>4712</v>
      </c>
      <c r="C64" s="142">
        <v>44522</v>
      </c>
      <c r="D64" s="137" t="s">
        <v>285</v>
      </c>
      <c r="E64" s="137" t="s">
        <v>284</v>
      </c>
      <c r="F64" s="186">
        <v>1190</v>
      </c>
    </row>
    <row r="65" spans="1:6" ht="33">
      <c r="A65" s="185">
        <f t="shared" si="0"/>
        <v>56</v>
      </c>
      <c r="B65" s="151">
        <v>4713</v>
      </c>
      <c r="C65" s="142">
        <v>44522</v>
      </c>
      <c r="D65" s="137" t="s">
        <v>274</v>
      </c>
      <c r="E65" s="137" t="s">
        <v>286</v>
      </c>
      <c r="F65" s="186">
        <v>400</v>
      </c>
    </row>
    <row r="66" spans="1:6" ht="33">
      <c r="A66" s="185">
        <f t="shared" si="0"/>
        <v>57</v>
      </c>
      <c r="B66" s="151">
        <v>4714</v>
      </c>
      <c r="C66" s="142">
        <v>44522</v>
      </c>
      <c r="D66" s="137" t="s">
        <v>288</v>
      </c>
      <c r="E66" s="137" t="s">
        <v>287</v>
      </c>
      <c r="F66" s="186">
        <v>578.75</v>
      </c>
    </row>
    <row r="67" spans="1:6" ht="33">
      <c r="A67" s="185">
        <f t="shared" si="0"/>
        <v>58</v>
      </c>
      <c r="B67" s="151">
        <v>4741</v>
      </c>
      <c r="C67" s="142">
        <v>44522</v>
      </c>
      <c r="D67" s="137" t="s">
        <v>272</v>
      </c>
      <c r="E67" s="137" t="s">
        <v>289</v>
      </c>
      <c r="F67" s="186">
        <v>1241.02</v>
      </c>
    </row>
    <row r="68" spans="1:6" ht="33">
      <c r="A68" s="185">
        <f t="shared" si="0"/>
        <v>59</v>
      </c>
      <c r="B68" s="151">
        <v>4742</v>
      </c>
      <c r="C68" s="142">
        <v>44522</v>
      </c>
      <c r="D68" s="137" t="s">
        <v>282</v>
      </c>
      <c r="E68" s="137" t="s">
        <v>290</v>
      </c>
      <c r="F68" s="186">
        <v>949.38</v>
      </c>
    </row>
    <row r="69" spans="1:6" ht="49.5">
      <c r="A69" s="185">
        <f t="shared" si="0"/>
        <v>60</v>
      </c>
      <c r="B69" s="151">
        <v>7078</v>
      </c>
      <c r="C69" s="142">
        <v>44524</v>
      </c>
      <c r="D69" s="137" t="s">
        <v>212</v>
      </c>
      <c r="E69" s="137" t="s">
        <v>291</v>
      </c>
      <c r="F69" s="186">
        <v>-2975.75</v>
      </c>
    </row>
    <row r="70" spans="1:6" ht="49.5">
      <c r="A70" s="185">
        <f t="shared" si="0"/>
        <v>61</v>
      </c>
      <c r="B70" s="151">
        <v>4956</v>
      </c>
      <c r="C70" s="142">
        <v>44524</v>
      </c>
      <c r="D70" s="137" t="s">
        <v>293</v>
      </c>
      <c r="E70" s="137" t="s">
        <v>292</v>
      </c>
      <c r="F70" s="186">
        <v>218.96</v>
      </c>
    </row>
    <row r="71" spans="1:6" ht="33">
      <c r="A71" s="185">
        <f t="shared" si="0"/>
        <v>62</v>
      </c>
      <c r="B71" s="151">
        <v>5007</v>
      </c>
      <c r="C71" s="142">
        <v>44524</v>
      </c>
      <c r="D71" s="137" t="s">
        <v>295</v>
      </c>
      <c r="E71" s="137" t="s">
        <v>294</v>
      </c>
      <c r="F71" s="186">
        <v>1532.52</v>
      </c>
    </row>
    <row r="72" spans="1:6" ht="33">
      <c r="A72" s="185">
        <f t="shared" si="0"/>
        <v>63</v>
      </c>
      <c r="B72" s="151">
        <v>5013</v>
      </c>
      <c r="C72" s="142">
        <v>44525</v>
      </c>
      <c r="D72" s="137" t="s">
        <v>282</v>
      </c>
      <c r="E72" s="137" t="s">
        <v>296</v>
      </c>
      <c r="F72" s="186">
        <v>2158.21</v>
      </c>
    </row>
    <row r="73" spans="1:6" ht="33">
      <c r="A73" s="185">
        <f t="shared" si="0"/>
        <v>64</v>
      </c>
      <c r="B73" s="151">
        <v>5014</v>
      </c>
      <c r="C73" s="142">
        <v>44525</v>
      </c>
      <c r="D73" s="137" t="s">
        <v>282</v>
      </c>
      <c r="E73" s="137" t="s">
        <v>297</v>
      </c>
      <c r="F73" s="186">
        <v>2158.21</v>
      </c>
    </row>
    <row r="74" spans="1:6" ht="33">
      <c r="A74" s="185">
        <f t="shared" si="0"/>
        <v>65</v>
      </c>
      <c r="B74" s="151">
        <v>5020</v>
      </c>
      <c r="C74" s="142">
        <v>44525</v>
      </c>
      <c r="D74" s="137" t="s">
        <v>197</v>
      </c>
      <c r="E74" s="137" t="s">
        <v>298</v>
      </c>
      <c r="F74" s="186">
        <v>31155.39</v>
      </c>
    </row>
    <row r="75" spans="1:6" ht="49.5">
      <c r="A75" s="185">
        <f t="shared" si="0"/>
        <v>66</v>
      </c>
      <c r="B75" s="151">
        <v>528</v>
      </c>
      <c r="C75" s="142">
        <v>44526</v>
      </c>
      <c r="D75" s="137" t="s">
        <v>227</v>
      </c>
      <c r="E75" s="137" t="s">
        <v>299</v>
      </c>
      <c r="F75" s="186">
        <v>-189.1</v>
      </c>
    </row>
    <row r="76" spans="1:6" ht="49.5">
      <c r="A76" s="185">
        <f t="shared" ref="A76:A139" si="1">A75+1</f>
        <v>67</v>
      </c>
      <c r="B76" s="151">
        <v>4494054</v>
      </c>
      <c r="C76" s="142">
        <v>44526</v>
      </c>
      <c r="D76" s="137" t="s">
        <v>301</v>
      </c>
      <c r="E76" s="137" t="s">
        <v>300</v>
      </c>
      <c r="F76" s="186">
        <v>-40.18</v>
      </c>
    </row>
    <row r="77" spans="1:6" ht="33">
      <c r="A77" s="185">
        <f t="shared" si="1"/>
        <v>68</v>
      </c>
      <c r="B77" s="151">
        <v>4719</v>
      </c>
      <c r="C77" s="142">
        <v>44522</v>
      </c>
      <c r="D77" s="137" t="s">
        <v>303</v>
      </c>
      <c r="E77" t="s">
        <v>302</v>
      </c>
      <c r="F77" s="186">
        <v>249.9</v>
      </c>
    </row>
    <row r="78" spans="1:6">
      <c r="A78" s="185">
        <f t="shared" si="1"/>
        <v>69</v>
      </c>
      <c r="B78" s="151">
        <v>4476</v>
      </c>
      <c r="C78" s="142">
        <v>44504</v>
      </c>
      <c r="D78" s="137" t="s">
        <v>305</v>
      </c>
      <c r="E78" s="137" t="s">
        <v>304</v>
      </c>
      <c r="F78" s="186">
        <v>2303.84</v>
      </c>
    </row>
    <row r="79" spans="1:6" ht="33">
      <c r="A79" s="185">
        <f t="shared" si="1"/>
        <v>70</v>
      </c>
      <c r="B79" s="151">
        <v>4721</v>
      </c>
      <c r="C79" s="142">
        <v>44522</v>
      </c>
      <c r="D79" s="137" t="s">
        <v>307</v>
      </c>
      <c r="E79" s="137" t="s">
        <v>306</v>
      </c>
      <c r="F79" s="186">
        <v>1071</v>
      </c>
    </row>
    <row r="80" spans="1:6" ht="33">
      <c r="A80" s="185">
        <f t="shared" si="1"/>
        <v>71</v>
      </c>
      <c r="B80" s="151">
        <v>5008</v>
      </c>
      <c r="C80" s="142">
        <v>44524</v>
      </c>
      <c r="D80" s="137" t="s">
        <v>305</v>
      </c>
      <c r="E80" s="137" t="s">
        <v>308</v>
      </c>
      <c r="F80" s="186">
        <v>3958.01</v>
      </c>
    </row>
    <row r="81" spans="1:6" ht="33">
      <c r="A81" s="185">
        <f t="shared" si="1"/>
        <v>72</v>
      </c>
      <c r="B81" s="151">
        <v>4466</v>
      </c>
      <c r="C81" s="142">
        <v>44502</v>
      </c>
      <c r="D81" s="137" t="s">
        <v>310</v>
      </c>
      <c r="E81" s="137" t="s">
        <v>309</v>
      </c>
      <c r="F81" s="186">
        <v>821.1</v>
      </c>
    </row>
    <row r="82" spans="1:6" ht="33">
      <c r="A82" s="185">
        <f t="shared" si="1"/>
        <v>73</v>
      </c>
      <c r="B82" s="151">
        <v>4490</v>
      </c>
      <c r="C82" s="142">
        <v>44505</v>
      </c>
      <c r="D82" s="137" t="s">
        <v>312</v>
      </c>
      <c r="E82" s="137" t="s">
        <v>311</v>
      </c>
      <c r="F82" s="186">
        <v>2349.9899999999998</v>
      </c>
    </row>
    <row r="83" spans="1:6" ht="33">
      <c r="A83" s="185">
        <f t="shared" si="1"/>
        <v>74</v>
      </c>
      <c r="B83" s="151">
        <v>4743</v>
      </c>
      <c r="C83" s="142">
        <v>44522</v>
      </c>
      <c r="D83" s="137" t="s">
        <v>314</v>
      </c>
      <c r="E83" s="137" t="s">
        <v>313</v>
      </c>
      <c r="F83" s="186">
        <v>1099.56</v>
      </c>
    </row>
    <row r="84" spans="1:6" ht="49.5">
      <c r="A84" s="185">
        <f t="shared" si="1"/>
        <v>75</v>
      </c>
      <c r="B84" s="151">
        <v>5004</v>
      </c>
      <c r="C84" s="142">
        <v>44524</v>
      </c>
      <c r="D84" s="137" t="s">
        <v>316</v>
      </c>
      <c r="E84" s="137" t="s">
        <v>315</v>
      </c>
      <c r="F84" s="186">
        <v>332.01</v>
      </c>
    </row>
    <row r="85" spans="1:6" ht="33">
      <c r="A85" s="185">
        <f t="shared" si="1"/>
        <v>76</v>
      </c>
      <c r="B85" s="151">
        <v>5009</v>
      </c>
      <c r="C85" s="142">
        <v>44524</v>
      </c>
      <c r="D85" s="137" t="s">
        <v>318</v>
      </c>
      <c r="E85" s="137" t="s">
        <v>317</v>
      </c>
      <c r="F85" s="186">
        <v>2458.3000000000002</v>
      </c>
    </row>
    <row r="86" spans="1:6" ht="33">
      <c r="A86" s="185">
        <f t="shared" si="1"/>
        <v>77</v>
      </c>
      <c r="B86" s="151">
        <v>5010</v>
      </c>
      <c r="C86" s="142">
        <v>44524</v>
      </c>
      <c r="D86" s="137" t="s">
        <v>320</v>
      </c>
      <c r="E86" s="137" t="s">
        <v>319</v>
      </c>
      <c r="F86" s="186">
        <v>1792.14</v>
      </c>
    </row>
    <row r="87" spans="1:6" ht="49.5">
      <c r="A87" s="185">
        <f t="shared" si="1"/>
        <v>78</v>
      </c>
      <c r="B87" s="151">
        <v>4461</v>
      </c>
      <c r="C87" s="142">
        <v>44501</v>
      </c>
      <c r="D87" s="137" t="s">
        <v>322</v>
      </c>
      <c r="E87" s="137" t="s">
        <v>321</v>
      </c>
      <c r="F87" s="186">
        <v>1812.22</v>
      </c>
    </row>
    <row r="88" spans="1:6" ht="49.5">
      <c r="A88" s="185">
        <f t="shared" si="1"/>
        <v>79</v>
      </c>
      <c r="B88" s="151">
        <v>4629</v>
      </c>
      <c r="C88" s="142">
        <v>44510</v>
      </c>
      <c r="D88" s="137" t="s">
        <v>323</v>
      </c>
      <c r="E88" s="137" t="s">
        <v>324</v>
      </c>
      <c r="F88" s="186">
        <v>30</v>
      </c>
    </row>
    <row r="89" spans="1:6" ht="49.5">
      <c r="A89" s="185">
        <f t="shared" si="1"/>
        <v>80</v>
      </c>
      <c r="B89" s="151">
        <v>4630</v>
      </c>
      <c r="C89" s="142">
        <v>44510</v>
      </c>
      <c r="D89" s="137" t="s">
        <v>323</v>
      </c>
      <c r="E89" s="137" t="s">
        <v>325</v>
      </c>
      <c r="F89" s="186">
        <v>30</v>
      </c>
    </row>
    <row r="90" spans="1:6" ht="33">
      <c r="A90" s="185">
        <f t="shared" si="1"/>
        <v>81</v>
      </c>
      <c r="B90" s="151">
        <v>4631</v>
      </c>
      <c r="C90" s="142">
        <v>44510</v>
      </c>
      <c r="D90" s="137" t="s">
        <v>323</v>
      </c>
      <c r="E90" s="137" t="s">
        <v>326</v>
      </c>
      <c r="F90" s="186">
        <v>690</v>
      </c>
    </row>
    <row r="91" spans="1:6" ht="33">
      <c r="A91" s="185">
        <f t="shared" si="1"/>
        <v>82</v>
      </c>
      <c r="B91" s="151">
        <v>4638</v>
      </c>
      <c r="C91" s="142">
        <v>44511</v>
      </c>
      <c r="D91" s="137" t="s">
        <v>323</v>
      </c>
      <c r="E91" s="137" t="s">
        <v>327</v>
      </c>
      <c r="F91" s="186">
        <v>82.95</v>
      </c>
    </row>
    <row r="92" spans="1:6" ht="49.5">
      <c r="A92" s="185">
        <f t="shared" si="1"/>
        <v>83</v>
      </c>
      <c r="B92" s="151">
        <v>4639</v>
      </c>
      <c r="C92" s="142">
        <v>44511</v>
      </c>
      <c r="D92" s="137" t="s">
        <v>322</v>
      </c>
      <c r="E92" s="137" t="s">
        <v>328</v>
      </c>
      <c r="F92" s="186">
        <v>1134.1199999999999</v>
      </c>
    </row>
    <row r="93" spans="1:6" ht="33">
      <c r="A93" s="185">
        <f t="shared" si="1"/>
        <v>84</v>
      </c>
      <c r="B93" s="151">
        <v>4650</v>
      </c>
      <c r="C93" s="142">
        <v>44512</v>
      </c>
      <c r="D93" s="137" t="s">
        <v>323</v>
      </c>
      <c r="E93" s="137" t="s">
        <v>329</v>
      </c>
      <c r="F93" s="186">
        <v>45</v>
      </c>
    </row>
    <row r="94" spans="1:6" ht="33">
      <c r="A94" s="185">
        <f t="shared" si="1"/>
        <v>85</v>
      </c>
      <c r="B94" s="151">
        <v>4651</v>
      </c>
      <c r="C94" s="142">
        <v>44512</v>
      </c>
      <c r="D94" s="137" t="s">
        <v>323</v>
      </c>
      <c r="E94" s="137" t="s">
        <v>330</v>
      </c>
      <c r="F94" s="186">
        <v>74.400000000000006</v>
      </c>
    </row>
    <row r="95" spans="1:6" ht="66">
      <c r="A95" s="185">
        <f t="shared" si="1"/>
        <v>86</v>
      </c>
      <c r="B95" s="151">
        <v>4944</v>
      </c>
      <c r="C95" s="142">
        <v>44523</v>
      </c>
      <c r="D95" s="137" t="s">
        <v>323</v>
      </c>
      <c r="E95" s="137" t="s">
        <v>331</v>
      </c>
      <c r="F95" s="186">
        <v>2500</v>
      </c>
    </row>
    <row r="96" spans="1:6" ht="33">
      <c r="A96" s="185">
        <f t="shared" si="1"/>
        <v>87</v>
      </c>
      <c r="B96" s="151">
        <v>220</v>
      </c>
      <c r="C96" s="142">
        <v>44526</v>
      </c>
      <c r="D96" s="137" t="s">
        <v>323</v>
      </c>
      <c r="E96" s="137" t="s">
        <v>332</v>
      </c>
      <c r="F96" s="186">
        <v>-2500</v>
      </c>
    </row>
    <row r="97" spans="1:6" ht="33">
      <c r="A97" s="185">
        <f t="shared" si="1"/>
        <v>88</v>
      </c>
      <c r="B97" s="151">
        <v>4458</v>
      </c>
      <c r="C97" s="142">
        <v>44501</v>
      </c>
      <c r="D97" s="137" t="s">
        <v>333</v>
      </c>
      <c r="E97" s="137" t="s">
        <v>334</v>
      </c>
      <c r="F97" s="186">
        <v>3260.73</v>
      </c>
    </row>
    <row r="98" spans="1:6" ht="49.5">
      <c r="A98" s="185">
        <f t="shared" si="1"/>
        <v>89</v>
      </c>
      <c r="B98" s="151">
        <v>4459</v>
      </c>
      <c r="C98" s="142">
        <v>44501</v>
      </c>
      <c r="D98" s="137" t="s">
        <v>335</v>
      </c>
      <c r="E98" s="137" t="s">
        <v>336</v>
      </c>
      <c r="F98" s="186">
        <v>5254.66</v>
      </c>
    </row>
    <row r="99" spans="1:6" ht="49.5">
      <c r="A99" s="185">
        <f t="shared" si="1"/>
        <v>90</v>
      </c>
      <c r="B99" s="151">
        <v>4460</v>
      </c>
      <c r="C99" s="142">
        <v>44501</v>
      </c>
      <c r="D99" s="137" t="s">
        <v>335</v>
      </c>
      <c r="E99" s="137" t="s">
        <v>337</v>
      </c>
      <c r="F99" s="186">
        <v>3215.61</v>
      </c>
    </row>
    <row r="100" spans="1:6" ht="33">
      <c r="A100" s="185">
        <f t="shared" si="1"/>
        <v>91</v>
      </c>
      <c r="B100" s="151">
        <v>4468</v>
      </c>
      <c r="C100" s="142">
        <v>44502</v>
      </c>
      <c r="D100" s="137" t="s">
        <v>338</v>
      </c>
      <c r="E100" s="137" t="s">
        <v>339</v>
      </c>
      <c r="F100" s="186">
        <v>1157.9000000000001</v>
      </c>
    </row>
    <row r="101" spans="1:6" ht="49.5">
      <c r="A101" s="185">
        <f t="shared" si="1"/>
        <v>92</v>
      </c>
      <c r="B101" s="151">
        <v>204</v>
      </c>
      <c r="C101" s="142">
        <v>44504</v>
      </c>
      <c r="D101" s="137" t="s">
        <v>323</v>
      </c>
      <c r="E101" s="137" t="s">
        <v>340</v>
      </c>
      <c r="F101" s="189">
        <v>0</v>
      </c>
    </row>
    <row r="102" spans="1:6" ht="33">
      <c r="A102" s="185">
        <f t="shared" si="1"/>
        <v>93</v>
      </c>
      <c r="B102" s="151">
        <v>4951</v>
      </c>
      <c r="C102" s="142">
        <v>44524</v>
      </c>
      <c r="D102" s="137" t="s">
        <v>342</v>
      </c>
      <c r="E102" s="137" t="s">
        <v>341</v>
      </c>
      <c r="F102" s="186">
        <v>1534.09</v>
      </c>
    </row>
    <row r="103" spans="1:6" ht="33">
      <c r="A103" s="185">
        <f t="shared" si="1"/>
        <v>94</v>
      </c>
      <c r="B103" s="151">
        <v>4963</v>
      </c>
      <c r="C103" s="142">
        <v>44524</v>
      </c>
      <c r="D103" s="137" t="s">
        <v>322</v>
      </c>
      <c r="E103" s="137" t="s">
        <v>343</v>
      </c>
      <c r="F103" s="186">
        <v>1449.26</v>
      </c>
    </row>
    <row r="104" spans="1:6" ht="33">
      <c r="A104" s="185">
        <f t="shared" si="1"/>
        <v>95</v>
      </c>
      <c r="B104" s="151">
        <v>4486</v>
      </c>
      <c r="C104" s="142">
        <v>44505</v>
      </c>
      <c r="D104" s="137" t="s">
        <v>345</v>
      </c>
      <c r="E104" s="137" t="s">
        <v>344</v>
      </c>
      <c r="F104" s="186">
        <v>8052.35</v>
      </c>
    </row>
    <row r="105" spans="1:6" ht="33">
      <c r="A105" s="185">
        <f t="shared" si="1"/>
        <v>96</v>
      </c>
      <c r="B105" s="151">
        <v>5015</v>
      </c>
      <c r="C105" s="142">
        <v>44525</v>
      </c>
      <c r="D105" s="137" t="s">
        <v>347</v>
      </c>
      <c r="E105" s="137" t="s">
        <v>346</v>
      </c>
      <c r="F105" s="186">
        <v>17225</v>
      </c>
    </row>
    <row r="106" spans="1:6" ht="49.5">
      <c r="A106" s="185">
        <f t="shared" si="1"/>
        <v>97</v>
      </c>
      <c r="B106" s="151">
        <v>5016</v>
      </c>
      <c r="C106" s="142">
        <v>44525</v>
      </c>
      <c r="D106" s="137" t="s">
        <v>10</v>
      </c>
      <c r="E106" s="137" t="s">
        <v>348</v>
      </c>
      <c r="F106" s="186">
        <v>853</v>
      </c>
    </row>
    <row r="107" spans="1:6" ht="49.5">
      <c r="A107" s="185">
        <f t="shared" si="1"/>
        <v>98</v>
      </c>
      <c r="B107" s="151">
        <v>5005</v>
      </c>
      <c r="C107" s="142">
        <v>44524</v>
      </c>
      <c r="D107" s="137" t="s">
        <v>350</v>
      </c>
      <c r="E107" s="137" t="s">
        <v>349</v>
      </c>
      <c r="F107" s="186">
        <v>584</v>
      </c>
    </row>
    <row r="108" spans="1:6" ht="49.5">
      <c r="A108" s="185">
        <f t="shared" si="1"/>
        <v>99</v>
      </c>
      <c r="B108" s="151">
        <v>5006</v>
      </c>
      <c r="C108" s="142">
        <v>44524</v>
      </c>
      <c r="D108" s="137" t="s">
        <v>350</v>
      </c>
      <c r="E108" s="137" t="s">
        <v>351</v>
      </c>
      <c r="F108" s="186">
        <v>876</v>
      </c>
    </row>
    <row r="109" spans="1:6">
      <c r="A109" s="185">
        <f t="shared" si="1"/>
        <v>100</v>
      </c>
      <c r="B109" s="151">
        <v>201</v>
      </c>
      <c r="C109" s="142">
        <v>44501</v>
      </c>
      <c r="D109" s="137" t="s">
        <v>323</v>
      </c>
      <c r="E109" s="137" t="s">
        <v>352</v>
      </c>
      <c r="F109" s="186">
        <v>-6.27</v>
      </c>
    </row>
    <row r="110" spans="1:6" ht="33">
      <c r="A110" s="185">
        <f t="shared" si="1"/>
        <v>101</v>
      </c>
      <c r="B110" s="151">
        <v>206</v>
      </c>
      <c r="C110" s="142">
        <v>44510</v>
      </c>
      <c r="D110" s="137" t="s">
        <v>323</v>
      </c>
      <c r="E110" s="137" t="s">
        <v>353</v>
      </c>
      <c r="F110" s="186">
        <v>100</v>
      </c>
    </row>
    <row r="111" spans="1:6" ht="49.5">
      <c r="A111" s="185">
        <f t="shared" si="1"/>
        <v>102</v>
      </c>
      <c r="B111" s="151">
        <v>207</v>
      </c>
      <c r="C111" s="142">
        <v>44515</v>
      </c>
      <c r="D111" s="137" t="s">
        <v>323</v>
      </c>
      <c r="E111" s="137" t="s">
        <v>354</v>
      </c>
      <c r="F111" s="186">
        <v>500</v>
      </c>
    </row>
    <row r="112" spans="1:6" ht="49.5">
      <c r="A112" s="185">
        <f t="shared" si="1"/>
        <v>103</v>
      </c>
      <c r="B112" s="151">
        <v>5001</v>
      </c>
      <c r="C112" s="142">
        <v>44524</v>
      </c>
      <c r="D112" s="137" t="s">
        <v>323</v>
      </c>
      <c r="E112" s="137" t="s">
        <v>355</v>
      </c>
      <c r="F112" s="186">
        <v>40</v>
      </c>
    </row>
    <row r="113" spans="1:6" ht="49.5">
      <c r="A113" s="190">
        <f t="shared" si="1"/>
        <v>104</v>
      </c>
      <c r="B113" s="151">
        <v>4467</v>
      </c>
      <c r="C113" s="142">
        <v>44502</v>
      </c>
      <c r="D113" s="191" t="s">
        <v>358</v>
      </c>
      <c r="E113" s="137" t="s">
        <v>357</v>
      </c>
      <c r="F113" s="186">
        <v>1000</v>
      </c>
    </row>
    <row r="114" spans="1:6" ht="33">
      <c r="A114" s="190">
        <f t="shared" si="1"/>
        <v>105</v>
      </c>
      <c r="B114" s="151">
        <v>4477</v>
      </c>
      <c r="C114" s="142">
        <v>44504</v>
      </c>
      <c r="D114" s="191" t="s">
        <v>360</v>
      </c>
      <c r="E114" s="137" t="s">
        <v>359</v>
      </c>
      <c r="F114" s="186">
        <v>138.54</v>
      </c>
    </row>
    <row r="115" spans="1:6" ht="49.5">
      <c r="A115" s="190">
        <f t="shared" si="1"/>
        <v>106</v>
      </c>
      <c r="B115" s="151">
        <v>4480</v>
      </c>
      <c r="C115" s="142">
        <v>44504</v>
      </c>
      <c r="D115" s="191" t="s">
        <v>362</v>
      </c>
      <c r="E115" s="137" t="s">
        <v>361</v>
      </c>
      <c r="F115" s="186">
        <v>1200</v>
      </c>
    </row>
    <row r="116" spans="1:6" ht="49.5">
      <c r="A116" s="190">
        <f t="shared" si="1"/>
        <v>107</v>
      </c>
      <c r="B116" s="151">
        <v>4481</v>
      </c>
      <c r="C116" s="142">
        <v>44504</v>
      </c>
      <c r="D116" s="191" t="s">
        <v>364</v>
      </c>
      <c r="E116" s="137" t="s">
        <v>363</v>
      </c>
      <c r="F116" s="186">
        <v>204.68</v>
      </c>
    </row>
    <row r="117" spans="1:6" ht="49.5">
      <c r="A117" s="190">
        <f t="shared" si="1"/>
        <v>108</v>
      </c>
      <c r="B117" s="151">
        <v>4485</v>
      </c>
      <c r="C117" s="142">
        <v>44505</v>
      </c>
      <c r="D117" s="191" t="s">
        <v>366</v>
      </c>
      <c r="E117" s="137" t="s">
        <v>365</v>
      </c>
      <c r="F117" s="186">
        <v>156.68</v>
      </c>
    </row>
    <row r="118" spans="1:6" ht="49.5">
      <c r="A118" s="190">
        <f t="shared" si="1"/>
        <v>109</v>
      </c>
      <c r="B118" s="151">
        <v>205</v>
      </c>
      <c r="C118" s="142">
        <v>44509</v>
      </c>
      <c r="D118" s="191" t="s">
        <v>11</v>
      </c>
      <c r="E118" s="137" t="s">
        <v>367</v>
      </c>
      <c r="F118" s="186">
        <v>-5.67</v>
      </c>
    </row>
    <row r="119" spans="1:6" ht="33">
      <c r="A119" s="190">
        <f t="shared" si="1"/>
        <v>110</v>
      </c>
      <c r="B119" s="151">
        <v>6442</v>
      </c>
      <c r="C119" s="142">
        <v>44509</v>
      </c>
      <c r="D119" s="191" t="s">
        <v>212</v>
      </c>
      <c r="E119" s="137" t="s">
        <v>368</v>
      </c>
      <c r="F119" s="186">
        <v>-6.03</v>
      </c>
    </row>
    <row r="120" spans="1:6" ht="33">
      <c r="A120" s="190">
        <f t="shared" si="1"/>
        <v>111</v>
      </c>
      <c r="B120" s="151">
        <v>4634</v>
      </c>
      <c r="C120" s="142">
        <v>44509</v>
      </c>
      <c r="D120" s="191" t="s">
        <v>370</v>
      </c>
      <c r="E120" s="137" t="s">
        <v>369</v>
      </c>
      <c r="F120" s="186">
        <v>3035.7</v>
      </c>
    </row>
    <row r="121" spans="1:6" ht="49.5">
      <c r="A121" s="190">
        <f t="shared" si="1"/>
        <v>112</v>
      </c>
      <c r="B121" s="151">
        <v>4635</v>
      </c>
      <c r="C121" s="142">
        <v>44509</v>
      </c>
      <c r="D121" s="191" t="s">
        <v>370</v>
      </c>
      <c r="E121" s="137" t="s">
        <v>371</v>
      </c>
      <c r="F121" s="186">
        <v>1989.16</v>
      </c>
    </row>
    <row r="122" spans="1:6" ht="49.5">
      <c r="A122" s="190">
        <f t="shared" si="1"/>
        <v>113</v>
      </c>
      <c r="B122" s="151">
        <v>4671</v>
      </c>
      <c r="C122" s="142">
        <v>44512</v>
      </c>
      <c r="D122" s="191" t="s">
        <v>373</v>
      </c>
      <c r="E122" s="137" t="s">
        <v>372</v>
      </c>
      <c r="F122" s="186">
        <v>294.52999999999997</v>
      </c>
    </row>
    <row r="123" spans="1:6" ht="49.5">
      <c r="A123" s="190">
        <f t="shared" si="1"/>
        <v>114</v>
      </c>
      <c r="B123" s="151">
        <v>4672</v>
      </c>
      <c r="C123" s="142">
        <v>44512</v>
      </c>
      <c r="D123" s="191" t="s">
        <v>375</v>
      </c>
      <c r="E123" s="137" t="s">
        <v>374</v>
      </c>
      <c r="F123" s="186">
        <v>17188.89</v>
      </c>
    </row>
    <row r="124" spans="1:6" ht="49.5">
      <c r="A124" s="190">
        <f t="shared" si="1"/>
        <v>115</v>
      </c>
      <c r="B124" s="151">
        <v>4673</v>
      </c>
      <c r="C124" s="142">
        <v>44512</v>
      </c>
      <c r="D124" s="191" t="s">
        <v>377</v>
      </c>
      <c r="E124" s="137" t="s">
        <v>376</v>
      </c>
      <c r="F124" s="186">
        <v>10695.15</v>
      </c>
    </row>
    <row r="125" spans="1:6" ht="49.5">
      <c r="A125" s="190">
        <f t="shared" si="1"/>
        <v>116</v>
      </c>
      <c r="B125" s="151">
        <v>4674</v>
      </c>
      <c r="C125" s="142">
        <v>44512</v>
      </c>
      <c r="D125" s="191" t="s">
        <v>379</v>
      </c>
      <c r="E125" s="137" t="s">
        <v>378</v>
      </c>
      <c r="F125" s="186">
        <v>156.9</v>
      </c>
    </row>
    <row r="126" spans="1:6" ht="49.5">
      <c r="A126" s="190">
        <f t="shared" si="1"/>
        <v>117</v>
      </c>
      <c r="B126" s="151">
        <v>4718</v>
      </c>
      <c r="C126" s="142">
        <v>44515</v>
      </c>
      <c r="D126" s="191" t="s">
        <v>381</v>
      </c>
      <c r="E126" s="137" t="s">
        <v>380</v>
      </c>
      <c r="F126" s="186">
        <v>10745.77</v>
      </c>
    </row>
    <row r="127" spans="1:6" ht="49.5">
      <c r="A127" s="190">
        <f t="shared" si="1"/>
        <v>118</v>
      </c>
      <c r="B127" s="151">
        <v>4780</v>
      </c>
      <c r="C127" s="142">
        <v>44518</v>
      </c>
      <c r="D127" s="191" t="s">
        <v>362</v>
      </c>
      <c r="E127" s="137" t="s">
        <v>382</v>
      </c>
      <c r="F127" s="186">
        <v>2000</v>
      </c>
    </row>
    <row r="128" spans="1:6" ht="49.5">
      <c r="A128" s="190">
        <f t="shared" si="1"/>
        <v>119</v>
      </c>
      <c r="B128" s="151">
        <v>4707</v>
      </c>
      <c r="C128" s="142">
        <v>44522</v>
      </c>
      <c r="D128" s="191" t="s">
        <v>384</v>
      </c>
      <c r="E128" s="137" t="s">
        <v>383</v>
      </c>
      <c r="F128" s="186">
        <v>58.73</v>
      </c>
    </row>
    <row r="129" spans="1:6" ht="49.5">
      <c r="A129" s="190">
        <f t="shared" si="1"/>
        <v>120</v>
      </c>
      <c r="B129" s="151">
        <v>4850</v>
      </c>
      <c r="C129" s="142">
        <v>44522</v>
      </c>
      <c r="D129" s="191" t="s">
        <v>362</v>
      </c>
      <c r="E129" s="137" t="s">
        <v>385</v>
      </c>
      <c r="F129" s="186">
        <v>1000</v>
      </c>
    </row>
    <row r="130" spans="1:6" ht="49.5">
      <c r="A130" s="190">
        <f t="shared" si="1"/>
        <v>121</v>
      </c>
      <c r="B130" s="151">
        <v>4851</v>
      </c>
      <c r="C130" s="142">
        <v>44522</v>
      </c>
      <c r="D130" s="191" t="s">
        <v>362</v>
      </c>
      <c r="E130" s="137" t="s">
        <v>386</v>
      </c>
      <c r="F130" s="186">
        <v>2000</v>
      </c>
    </row>
    <row r="131" spans="1:6" ht="49.5">
      <c r="A131" s="190">
        <f t="shared" si="1"/>
        <v>122</v>
      </c>
      <c r="B131" s="151">
        <v>4901</v>
      </c>
      <c r="C131" s="142">
        <v>44522</v>
      </c>
      <c r="D131" s="191" t="s">
        <v>362</v>
      </c>
      <c r="E131" s="137" t="s">
        <v>387</v>
      </c>
      <c r="F131" s="186">
        <v>1500</v>
      </c>
    </row>
    <row r="132" spans="1:6" ht="49.5">
      <c r="A132" s="190">
        <f t="shared" si="1"/>
        <v>123</v>
      </c>
      <c r="B132" s="151">
        <v>4902</v>
      </c>
      <c r="C132" s="142">
        <v>44522</v>
      </c>
      <c r="D132" s="191" t="s">
        <v>389</v>
      </c>
      <c r="E132" s="137" t="s">
        <v>388</v>
      </c>
      <c r="F132" s="186">
        <v>100</v>
      </c>
    </row>
    <row r="133" spans="1:6" ht="49.5">
      <c r="A133" s="190">
        <f t="shared" si="1"/>
        <v>124</v>
      </c>
      <c r="B133" s="151">
        <v>4915</v>
      </c>
      <c r="C133" s="142">
        <v>44523</v>
      </c>
      <c r="D133" s="191" t="s">
        <v>366</v>
      </c>
      <c r="E133" s="137" t="s">
        <v>390</v>
      </c>
      <c r="F133" s="186">
        <v>2512.4</v>
      </c>
    </row>
    <row r="134" spans="1:6" ht="49.5">
      <c r="A134" s="190">
        <f t="shared" si="1"/>
        <v>125</v>
      </c>
      <c r="B134" s="151">
        <v>4916</v>
      </c>
      <c r="C134" s="142">
        <v>44523</v>
      </c>
      <c r="D134" s="191" t="s">
        <v>391</v>
      </c>
      <c r="E134" s="137" t="s">
        <v>392</v>
      </c>
      <c r="F134" s="186">
        <v>191.18</v>
      </c>
    </row>
    <row r="135" spans="1:6" ht="49.5">
      <c r="A135" s="190">
        <f t="shared" si="1"/>
        <v>126</v>
      </c>
      <c r="B135" s="151">
        <v>4917</v>
      </c>
      <c r="C135" s="142">
        <v>44523</v>
      </c>
      <c r="D135" s="191" t="s">
        <v>366</v>
      </c>
      <c r="E135" s="137" t="s">
        <v>393</v>
      </c>
      <c r="F135" s="186">
        <v>122</v>
      </c>
    </row>
    <row r="136" spans="1:6" ht="49.5">
      <c r="A136" s="190">
        <f t="shared" si="1"/>
        <v>127</v>
      </c>
      <c r="B136" s="151">
        <v>4918</v>
      </c>
      <c r="C136" s="142">
        <v>44523</v>
      </c>
      <c r="D136" s="191" t="s">
        <v>366</v>
      </c>
      <c r="E136" s="137" t="s">
        <v>394</v>
      </c>
      <c r="F136" s="186">
        <v>2233.58</v>
      </c>
    </row>
    <row r="137" spans="1:6" ht="49.5">
      <c r="A137" s="190">
        <f t="shared" si="1"/>
        <v>128</v>
      </c>
      <c r="B137" s="151">
        <v>4919</v>
      </c>
      <c r="C137" s="142">
        <v>44523</v>
      </c>
      <c r="D137" s="191" t="s">
        <v>366</v>
      </c>
      <c r="E137" s="137" t="s">
        <v>395</v>
      </c>
      <c r="F137" s="186">
        <v>77.56</v>
      </c>
    </row>
    <row r="138" spans="1:6" ht="49.5">
      <c r="A138" s="190">
        <f t="shared" si="1"/>
        <v>129</v>
      </c>
      <c r="B138" s="151">
        <v>4920</v>
      </c>
      <c r="C138" s="142">
        <v>44523</v>
      </c>
      <c r="D138" s="191" t="s">
        <v>366</v>
      </c>
      <c r="E138" s="137" t="s">
        <v>396</v>
      </c>
      <c r="F138" s="186">
        <v>117.79</v>
      </c>
    </row>
    <row r="139" spans="1:6" ht="49.5">
      <c r="A139" s="190">
        <f t="shared" si="1"/>
        <v>130</v>
      </c>
      <c r="B139" s="151">
        <v>4921</v>
      </c>
      <c r="C139" s="142">
        <v>44523</v>
      </c>
      <c r="D139" s="191" t="s">
        <v>366</v>
      </c>
      <c r="E139" s="137" t="s">
        <v>397</v>
      </c>
      <c r="F139" s="186">
        <v>23.33</v>
      </c>
    </row>
    <row r="140" spans="1:6" ht="49.5">
      <c r="A140" s="190">
        <f t="shared" ref="A140:A156" si="2">A139+1</f>
        <v>131</v>
      </c>
      <c r="B140" s="151">
        <v>4922</v>
      </c>
      <c r="C140" s="142">
        <v>44523</v>
      </c>
      <c r="D140" s="191" t="s">
        <v>399</v>
      </c>
      <c r="E140" s="137" t="s">
        <v>398</v>
      </c>
      <c r="F140" s="186">
        <v>960.04</v>
      </c>
    </row>
    <row r="141" spans="1:6" ht="49.5">
      <c r="A141" s="190">
        <f t="shared" si="2"/>
        <v>132</v>
      </c>
      <c r="B141" s="151">
        <v>4923</v>
      </c>
      <c r="C141" s="142">
        <v>44523</v>
      </c>
      <c r="D141" s="191" t="s">
        <v>401</v>
      </c>
      <c r="E141" s="137" t="s">
        <v>400</v>
      </c>
      <c r="F141" s="186">
        <v>6799.99</v>
      </c>
    </row>
    <row r="142" spans="1:6" ht="49.5">
      <c r="A142" s="190">
        <f t="shared" si="2"/>
        <v>133</v>
      </c>
      <c r="B142" s="151">
        <v>4952</v>
      </c>
      <c r="C142" s="142">
        <v>44523</v>
      </c>
      <c r="D142" s="191" t="s">
        <v>403</v>
      </c>
      <c r="E142" s="137" t="s">
        <v>402</v>
      </c>
      <c r="F142" s="186">
        <v>600</v>
      </c>
    </row>
    <row r="143" spans="1:6" ht="49.5">
      <c r="A143" s="190">
        <f t="shared" si="2"/>
        <v>134</v>
      </c>
      <c r="B143" s="151">
        <v>7079</v>
      </c>
      <c r="C143" s="142">
        <v>44524</v>
      </c>
      <c r="D143" s="191" t="s">
        <v>212</v>
      </c>
      <c r="E143" s="137" t="s">
        <v>404</v>
      </c>
      <c r="F143" s="186">
        <v>-13.38</v>
      </c>
    </row>
    <row r="144" spans="1:6" ht="33">
      <c r="A144" s="190">
        <f t="shared" si="2"/>
        <v>135</v>
      </c>
      <c r="B144" s="151">
        <v>4946</v>
      </c>
      <c r="C144" s="142">
        <v>44524</v>
      </c>
      <c r="D144" s="191" t="s">
        <v>370</v>
      </c>
      <c r="E144" s="137" t="s">
        <v>405</v>
      </c>
      <c r="F144" s="186">
        <v>1732.12</v>
      </c>
    </row>
    <row r="145" spans="1:6" ht="33">
      <c r="A145" s="190">
        <f t="shared" si="2"/>
        <v>136</v>
      </c>
      <c r="B145" s="151">
        <v>4957</v>
      </c>
      <c r="C145" s="142">
        <v>44524</v>
      </c>
      <c r="D145" s="191" t="s">
        <v>407</v>
      </c>
      <c r="E145" s="137" t="s">
        <v>406</v>
      </c>
      <c r="F145" s="186">
        <v>2261</v>
      </c>
    </row>
    <row r="146" spans="1:6" ht="49.5">
      <c r="A146" s="190">
        <f t="shared" si="2"/>
        <v>137</v>
      </c>
      <c r="B146" s="151">
        <v>4996</v>
      </c>
      <c r="C146" s="142">
        <v>44524</v>
      </c>
      <c r="D146" s="191" t="s">
        <v>409</v>
      </c>
      <c r="E146" s="137" t="s">
        <v>408</v>
      </c>
      <c r="F146" s="186">
        <v>13048.35</v>
      </c>
    </row>
    <row r="147" spans="1:6" ht="49.5">
      <c r="A147" s="190">
        <f t="shared" si="2"/>
        <v>138</v>
      </c>
      <c r="B147" s="151">
        <v>4997</v>
      </c>
      <c r="C147" s="142">
        <v>44524</v>
      </c>
      <c r="D147" s="191" t="s">
        <v>411</v>
      </c>
      <c r="E147" s="137" t="s">
        <v>410</v>
      </c>
      <c r="F147" s="186">
        <v>100</v>
      </c>
    </row>
    <row r="148" spans="1:6" ht="66">
      <c r="A148" s="190">
        <f t="shared" si="2"/>
        <v>139</v>
      </c>
      <c r="B148" s="151">
        <v>4998</v>
      </c>
      <c r="C148" s="142">
        <v>44524</v>
      </c>
      <c r="D148" s="191" t="s">
        <v>413</v>
      </c>
      <c r="E148" s="137" t="s">
        <v>412</v>
      </c>
      <c r="F148" s="186">
        <v>64.260000000000005</v>
      </c>
    </row>
    <row r="149" spans="1:6" ht="66">
      <c r="A149" s="190">
        <f t="shared" si="2"/>
        <v>140</v>
      </c>
      <c r="B149" s="151">
        <v>4999</v>
      </c>
      <c r="C149" s="142">
        <v>44524</v>
      </c>
      <c r="D149" s="191" t="s">
        <v>413</v>
      </c>
      <c r="E149" s="137" t="s">
        <v>414</v>
      </c>
      <c r="F149" s="186">
        <v>60.69</v>
      </c>
    </row>
    <row r="150" spans="1:6" ht="49.5">
      <c r="A150" s="190">
        <f t="shared" si="2"/>
        <v>141</v>
      </c>
      <c r="B150" s="151">
        <v>5012</v>
      </c>
      <c r="C150" s="142">
        <v>44525</v>
      </c>
      <c r="D150" s="191" t="s">
        <v>350</v>
      </c>
      <c r="E150" s="137" t="s">
        <v>415</v>
      </c>
      <c r="F150" s="186">
        <v>150</v>
      </c>
    </row>
    <row r="151" spans="1:6" ht="49.5">
      <c r="A151" s="190">
        <f t="shared" si="2"/>
        <v>142</v>
      </c>
      <c r="B151" s="151">
        <v>5021</v>
      </c>
      <c r="C151" s="142">
        <v>44525</v>
      </c>
      <c r="D151" s="191" t="s">
        <v>417</v>
      </c>
      <c r="E151" s="137" t="s">
        <v>416</v>
      </c>
      <c r="F151" s="186">
        <v>10622.34</v>
      </c>
    </row>
    <row r="152" spans="1:6" ht="49.5">
      <c r="A152" s="190">
        <f t="shared" si="2"/>
        <v>143</v>
      </c>
      <c r="B152" s="151">
        <v>5022</v>
      </c>
      <c r="C152" s="142">
        <v>44525</v>
      </c>
      <c r="D152" s="191" t="s">
        <v>399</v>
      </c>
      <c r="E152" s="137" t="s">
        <v>418</v>
      </c>
      <c r="F152" s="186">
        <v>6613.64</v>
      </c>
    </row>
    <row r="153" spans="1:6" ht="49.5">
      <c r="A153" s="190">
        <f t="shared" si="2"/>
        <v>144</v>
      </c>
      <c r="B153" s="151">
        <v>5023</v>
      </c>
      <c r="C153" s="142">
        <v>44525</v>
      </c>
      <c r="D153" s="191" t="s">
        <v>420</v>
      </c>
      <c r="E153" s="137" t="s">
        <v>419</v>
      </c>
      <c r="F153" s="186">
        <v>9894.02</v>
      </c>
    </row>
    <row r="154" spans="1:6" ht="49.5">
      <c r="A154" s="190">
        <f t="shared" si="2"/>
        <v>145</v>
      </c>
      <c r="B154" s="151">
        <v>5023</v>
      </c>
      <c r="C154" s="142">
        <v>44525</v>
      </c>
      <c r="D154" s="191" t="s">
        <v>420</v>
      </c>
      <c r="E154" s="137" t="s">
        <v>356</v>
      </c>
      <c r="F154" s="186">
        <v>1288.58</v>
      </c>
    </row>
    <row r="155" spans="1:6" ht="49.5">
      <c r="A155" s="190">
        <f t="shared" si="2"/>
        <v>146</v>
      </c>
      <c r="B155" s="151">
        <v>5031</v>
      </c>
      <c r="C155" s="142">
        <v>44526</v>
      </c>
      <c r="D155" s="191" t="s">
        <v>413</v>
      </c>
      <c r="E155" s="137" t="s">
        <v>421</v>
      </c>
      <c r="F155" s="186">
        <v>190.4</v>
      </c>
    </row>
    <row r="156" spans="1:6" ht="33">
      <c r="A156" s="190">
        <f t="shared" si="2"/>
        <v>147</v>
      </c>
      <c r="B156" s="151">
        <v>6103026</v>
      </c>
      <c r="C156" s="142">
        <v>44529</v>
      </c>
      <c r="D156" s="191" t="s">
        <v>370</v>
      </c>
      <c r="E156" s="137" t="s">
        <v>422</v>
      </c>
      <c r="F156" s="186">
        <v>-12527.19</v>
      </c>
    </row>
    <row r="157" spans="1:6">
      <c r="E157" s="192" t="s">
        <v>198</v>
      </c>
      <c r="F157" s="188">
        <f>SUM(F10:F156)</f>
        <v>364976.88000000012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EEA2F-0CEA-4AAF-BF64-037D9DE5D73A}">
  <dimension ref="A1:AH30"/>
  <sheetViews>
    <sheetView topLeftCell="A21" workbookViewId="0">
      <selection activeCell="F26" sqref="F26"/>
    </sheetView>
  </sheetViews>
  <sheetFormatPr defaultRowHeight="16.5"/>
  <cols>
    <col min="1" max="1" width="4.85546875" style="2" customWidth="1"/>
    <col min="2" max="2" width="9.5703125" style="112" customWidth="1"/>
    <col min="3" max="3" width="11.7109375" style="2" customWidth="1"/>
    <col min="4" max="4" width="10.140625" style="2" customWidth="1"/>
    <col min="5" max="5" width="11" style="2" customWidth="1"/>
    <col min="6" max="6" width="17.5703125" style="2" customWidth="1"/>
    <col min="7" max="7" width="67.7109375" style="2" customWidth="1"/>
    <col min="8" max="8" width="9.140625" style="2"/>
    <col min="9" max="9" width="11.85546875" style="2" bestFit="1" customWidth="1"/>
    <col min="10" max="258" width="9.140625" style="2"/>
    <col min="259" max="259" width="11.7109375" style="2" customWidth="1"/>
    <col min="260" max="260" width="10.140625" style="2" customWidth="1"/>
    <col min="261" max="261" width="9.140625" style="2"/>
    <col min="262" max="262" width="14.5703125" style="2" customWidth="1"/>
    <col min="263" max="263" width="73.140625" style="2" customWidth="1"/>
    <col min="264" max="514" width="9.140625" style="2"/>
    <col min="515" max="515" width="11.7109375" style="2" customWidth="1"/>
    <col min="516" max="516" width="10.140625" style="2" customWidth="1"/>
    <col min="517" max="517" width="9.140625" style="2"/>
    <col min="518" max="518" width="14.5703125" style="2" customWidth="1"/>
    <col min="519" max="519" width="73.140625" style="2" customWidth="1"/>
    <col min="520" max="770" width="9.140625" style="2"/>
    <col min="771" max="771" width="11.7109375" style="2" customWidth="1"/>
    <col min="772" max="772" width="10.140625" style="2" customWidth="1"/>
    <col min="773" max="773" width="9.140625" style="2"/>
    <col min="774" max="774" width="14.5703125" style="2" customWidth="1"/>
    <col min="775" max="775" width="73.140625" style="2" customWidth="1"/>
    <col min="776" max="1026" width="9.140625" style="2"/>
    <col min="1027" max="1027" width="11.7109375" style="2" customWidth="1"/>
    <col min="1028" max="1028" width="10.140625" style="2" customWidth="1"/>
    <col min="1029" max="1029" width="9.140625" style="2"/>
    <col min="1030" max="1030" width="14.5703125" style="2" customWidth="1"/>
    <col min="1031" max="1031" width="73.140625" style="2" customWidth="1"/>
    <col min="1032" max="1282" width="9.140625" style="2"/>
    <col min="1283" max="1283" width="11.7109375" style="2" customWidth="1"/>
    <col min="1284" max="1284" width="10.140625" style="2" customWidth="1"/>
    <col min="1285" max="1285" width="9.140625" style="2"/>
    <col min="1286" max="1286" width="14.5703125" style="2" customWidth="1"/>
    <col min="1287" max="1287" width="73.140625" style="2" customWidth="1"/>
    <col min="1288" max="1538" width="9.140625" style="2"/>
    <col min="1539" max="1539" width="11.7109375" style="2" customWidth="1"/>
    <col min="1540" max="1540" width="10.140625" style="2" customWidth="1"/>
    <col min="1541" max="1541" width="9.140625" style="2"/>
    <col min="1542" max="1542" width="14.5703125" style="2" customWidth="1"/>
    <col min="1543" max="1543" width="73.140625" style="2" customWidth="1"/>
    <col min="1544" max="1794" width="9.140625" style="2"/>
    <col min="1795" max="1795" width="11.7109375" style="2" customWidth="1"/>
    <col min="1796" max="1796" width="10.140625" style="2" customWidth="1"/>
    <col min="1797" max="1797" width="9.140625" style="2"/>
    <col min="1798" max="1798" width="14.5703125" style="2" customWidth="1"/>
    <col min="1799" max="1799" width="73.140625" style="2" customWidth="1"/>
    <col min="1800" max="2050" width="9.140625" style="2"/>
    <col min="2051" max="2051" width="11.7109375" style="2" customWidth="1"/>
    <col min="2052" max="2052" width="10.140625" style="2" customWidth="1"/>
    <col min="2053" max="2053" width="9.140625" style="2"/>
    <col min="2054" max="2054" width="14.5703125" style="2" customWidth="1"/>
    <col min="2055" max="2055" width="73.140625" style="2" customWidth="1"/>
    <col min="2056" max="2306" width="9.140625" style="2"/>
    <col min="2307" max="2307" width="11.7109375" style="2" customWidth="1"/>
    <col min="2308" max="2308" width="10.140625" style="2" customWidth="1"/>
    <col min="2309" max="2309" width="9.140625" style="2"/>
    <col min="2310" max="2310" width="14.5703125" style="2" customWidth="1"/>
    <col min="2311" max="2311" width="73.140625" style="2" customWidth="1"/>
    <col min="2312" max="2562" width="9.140625" style="2"/>
    <col min="2563" max="2563" width="11.7109375" style="2" customWidth="1"/>
    <col min="2564" max="2564" width="10.140625" style="2" customWidth="1"/>
    <col min="2565" max="2565" width="9.140625" style="2"/>
    <col min="2566" max="2566" width="14.5703125" style="2" customWidth="1"/>
    <col min="2567" max="2567" width="73.140625" style="2" customWidth="1"/>
    <col min="2568" max="2818" width="9.140625" style="2"/>
    <col min="2819" max="2819" width="11.7109375" style="2" customWidth="1"/>
    <col min="2820" max="2820" width="10.140625" style="2" customWidth="1"/>
    <col min="2821" max="2821" width="9.140625" style="2"/>
    <col min="2822" max="2822" width="14.5703125" style="2" customWidth="1"/>
    <col min="2823" max="2823" width="73.140625" style="2" customWidth="1"/>
    <col min="2824" max="3074" width="9.140625" style="2"/>
    <col min="3075" max="3075" width="11.7109375" style="2" customWidth="1"/>
    <col min="3076" max="3076" width="10.140625" style="2" customWidth="1"/>
    <col min="3077" max="3077" width="9.140625" style="2"/>
    <col min="3078" max="3078" width="14.5703125" style="2" customWidth="1"/>
    <col min="3079" max="3079" width="73.140625" style="2" customWidth="1"/>
    <col min="3080" max="3330" width="9.140625" style="2"/>
    <col min="3331" max="3331" width="11.7109375" style="2" customWidth="1"/>
    <col min="3332" max="3332" width="10.140625" style="2" customWidth="1"/>
    <col min="3333" max="3333" width="9.140625" style="2"/>
    <col min="3334" max="3334" width="14.5703125" style="2" customWidth="1"/>
    <col min="3335" max="3335" width="73.140625" style="2" customWidth="1"/>
    <col min="3336" max="3586" width="9.140625" style="2"/>
    <col min="3587" max="3587" width="11.7109375" style="2" customWidth="1"/>
    <col min="3588" max="3588" width="10.140625" style="2" customWidth="1"/>
    <col min="3589" max="3589" width="9.140625" style="2"/>
    <col min="3590" max="3590" width="14.5703125" style="2" customWidth="1"/>
    <col min="3591" max="3591" width="73.140625" style="2" customWidth="1"/>
    <col min="3592" max="3842" width="9.140625" style="2"/>
    <col min="3843" max="3843" width="11.7109375" style="2" customWidth="1"/>
    <col min="3844" max="3844" width="10.140625" style="2" customWidth="1"/>
    <col min="3845" max="3845" width="9.140625" style="2"/>
    <col min="3846" max="3846" width="14.5703125" style="2" customWidth="1"/>
    <col min="3847" max="3847" width="73.140625" style="2" customWidth="1"/>
    <col min="3848" max="4098" width="9.140625" style="2"/>
    <col min="4099" max="4099" width="11.7109375" style="2" customWidth="1"/>
    <col min="4100" max="4100" width="10.140625" style="2" customWidth="1"/>
    <col min="4101" max="4101" width="9.140625" style="2"/>
    <col min="4102" max="4102" width="14.5703125" style="2" customWidth="1"/>
    <col min="4103" max="4103" width="73.140625" style="2" customWidth="1"/>
    <col min="4104" max="4354" width="9.140625" style="2"/>
    <col min="4355" max="4355" width="11.7109375" style="2" customWidth="1"/>
    <col min="4356" max="4356" width="10.140625" style="2" customWidth="1"/>
    <col min="4357" max="4357" width="9.140625" style="2"/>
    <col min="4358" max="4358" width="14.5703125" style="2" customWidth="1"/>
    <col min="4359" max="4359" width="73.140625" style="2" customWidth="1"/>
    <col min="4360" max="4610" width="9.140625" style="2"/>
    <col min="4611" max="4611" width="11.7109375" style="2" customWidth="1"/>
    <col min="4612" max="4612" width="10.140625" style="2" customWidth="1"/>
    <col min="4613" max="4613" width="9.140625" style="2"/>
    <col min="4614" max="4614" width="14.5703125" style="2" customWidth="1"/>
    <col min="4615" max="4615" width="73.140625" style="2" customWidth="1"/>
    <col min="4616" max="4866" width="9.140625" style="2"/>
    <col min="4867" max="4867" width="11.7109375" style="2" customWidth="1"/>
    <col min="4868" max="4868" width="10.140625" style="2" customWidth="1"/>
    <col min="4869" max="4869" width="9.140625" style="2"/>
    <col min="4870" max="4870" width="14.5703125" style="2" customWidth="1"/>
    <col min="4871" max="4871" width="73.140625" style="2" customWidth="1"/>
    <col min="4872" max="5122" width="9.140625" style="2"/>
    <col min="5123" max="5123" width="11.7109375" style="2" customWidth="1"/>
    <col min="5124" max="5124" width="10.140625" style="2" customWidth="1"/>
    <col min="5125" max="5125" width="9.140625" style="2"/>
    <col min="5126" max="5126" width="14.5703125" style="2" customWidth="1"/>
    <col min="5127" max="5127" width="73.140625" style="2" customWidth="1"/>
    <col min="5128" max="5378" width="9.140625" style="2"/>
    <col min="5379" max="5379" width="11.7109375" style="2" customWidth="1"/>
    <col min="5380" max="5380" width="10.140625" style="2" customWidth="1"/>
    <col min="5381" max="5381" width="9.140625" style="2"/>
    <col min="5382" max="5382" width="14.5703125" style="2" customWidth="1"/>
    <col min="5383" max="5383" width="73.140625" style="2" customWidth="1"/>
    <col min="5384" max="5634" width="9.140625" style="2"/>
    <col min="5635" max="5635" width="11.7109375" style="2" customWidth="1"/>
    <col min="5636" max="5636" width="10.140625" style="2" customWidth="1"/>
    <col min="5637" max="5637" width="9.140625" style="2"/>
    <col min="5638" max="5638" width="14.5703125" style="2" customWidth="1"/>
    <col min="5639" max="5639" width="73.140625" style="2" customWidth="1"/>
    <col min="5640" max="5890" width="9.140625" style="2"/>
    <col min="5891" max="5891" width="11.7109375" style="2" customWidth="1"/>
    <col min="5892" max="5892" width="10.140625" style="2" customWidth="1"/>
    <col min="5893" max="5893" width="9.140625" style="2"/>
    <col min="5894" max="5894" width="14.5703125" style="2" customWidth="1"/>
    <col min="5895" max="5895" width="73.140625" style="2" customWidth="1"/>
    <col min="5896" max="6146" width="9.140625" style="2"/>
    <col min="6147" max="6147" width="11.7109375" style="2" customWidth="1"/>
    <col min="6148" max="6148" width="10.140625" style="2" customWidth="1"/>
    <col min="6149" max="6149" width="9.140625" style="2"/>
    <col min="6150" max="6150" width="14.5703125" style="2" customWidth="1"/>
    <col min="6151" max="6151" width="73.140625" style="2" customWidth="1"/>
    <col min="6152" max="6402" width="9.140625" style="2"/>
    <col min="6403" max="6403" width="11.7109375" style="2" customWidth="1"/>
    <col min="6404" max="6404" width="10.140625" style="2" customWidth="1"/>
    <col min="6405" max="6405" width="9.140625" style="2"/>
    <col min="6406" max="6406" width="14.5703125" style="2" customWidth="1"/>
    <col min="6407" max="6407" width="73.140625" style="2" customWidth="1"/>
    <col min="6408" max="6658" width="9.140625" style="2"/>
    <col min="6659" max="6659" width="11.7109375" style="2" customWidth="1"/>
    <col min="6660" max="6660" width="10.140625" style="2" customWidth="1"/>
    <col min="6661" max="6661" width="9.140625" style="2"/>
    <col min="6662" max="6662" width="14.5703125" style="2" customWidth="1"/>
    <col min="6663" max="6663" width="73.140625" style="2" customWidth="1"/>
    <col min="6664" max="6914" width="9.140625" style="2"/>
    <col min="6915" max="6915" width="11.7109375" style="2" customWidth="1"/>
    <col min="6916" max="6916" width="10.140625" style="2" customWidth="1"/>
    <col min="6917" max="6917" width="9.140625" style="2"/>
    <col min="6918" max="6918" width="14.5703125" style="2" customWidth="1"/>
    <col min="6919" max="6919" width="73.140625" style="2" customWidth="1"/>
    <col min="6920" max="7170" width="9.140625" style="2"/>
    <col min="7171" max="7171" width="11.7109375" style="2" customWidth="1"/>
    <col min="7172" max="7172" width="10.140625" style="2" customWidth="1"/>
    <col min="7173" max="7173" width="9.140625" style="2"/>
    <col min="7174" max="7174" width="14.5703125" style="2" customWidth="1"/>
    <col min="7175" max="7175" width="73.140625" style="2" customWidth="1"/>
    <col min="7176" max="7426" width="9.140625" style="2"/>
    <col min="7427" max="7427" width="11.7109375" style="2" customWidth="1"/>
    <col min="7428" max="7428" width="10.140625" style="2" customWidth="1"/>
    <col min="7429" max="7429" width="9.140625" style="2"/>
    <col min="7430" max="7430" width="14.5703125" style="2" customWidth="1"/>
    <col min="7431" max="7431" width="73.140625" style="2" customWidth="1"/>
    <col min="7432" max="7682" width="9.140625" style="2"/>
    <col min="7683" max="7683" width="11.7109375" style="2" customWidth="1"/>
    <col min="7684" max="7684" width="10.140625" style="2" customWidth="1"/>
    <col min="7685" max="7685" width="9.140625" style="2"/>
    <col min="7686" max="7686" width="14.5703125" style="2" customWidth="1"/>
    <col min="7687" max="7687" width="73.140625" style="2" customWidth="1"/>
    <col min="7688" max="7938" width="9.140625" style="2"/>
    <col min="7939" max="7939" width="11.7109375" style="2" customWidth="1"/>
    <col min="7940" max="7940" width="10.140625" style="2" customWidth="1"/>
    <col min="7941" max="7941" width="9.140625" style="2"/>
    <col min="7942" max="7942" width="14.5703125" style="2" customWidth="1"/>
    <col min="7943" max="7943" width="73.140625" style="2" customWidth="1"/>
    <col min="7944" max="8194" width="9.140625" style="2"/>
    <col min="8195" max="8195" width="11.7109375" style="2" customWidth="1"/>
    <col min="8196" max="8196" width="10.140625" style="2" customWidth="1"/>
    <col min="8197" max="8197" width="9.140625" style="2"/>
    <col min="8198" max="8198" width="14.5703125" style="2" customWidth="1"/>
    <col min="8199" max="8199" width="73.140625" style="2" customWidth="1"/>
    <col min="8200" max="8450" width="9.140625" style="2"/>
    <col min="8451" max="8451" width="11.7109375" style="2" customWidth="1"/>
    <col min="8452" max="8452" width="10.140625" style="2" customWidth="1"/>
    <col min="8453" max="8453" width="9.140625" style="2"/>
    <col min="8454" max="8454" width="14.5703125" style="2" customWidth="1"/>
    <col min="8455" max="8455" width="73.140625" style="2" customWidth="1"/>
    <col min="8456" max="8706" width="9.140625" style="2"/>
    <col min="8707" max="8707" width="11.7109375" style="2" customWidth="1"/>
    <col min="8708" max="8708" width="10.140625" style="2" customWidth="1"/>
    <col min="8709" max="8709" width="9.140625" style="2"/>
    <col min="8710" max="8710" width="14.5703125" style="2" customWidth="1"/>
    <col min="8711" max="8711" width="73.140625" style="2" customWidth="1"/>
    <col min="8712" max="8962" width="9.140625" style="2"/>
    <col min="8963" max="8963" width="11.7109375" style="2" customWidth="1"/>
    <col min="8964" max="8964" width="10.140625" style="2" customWidth="1"/>
    <col min="8965" max="8965" width="9.140625" style="2"/>
    <col min="8966" max="8966" width="14.5703125" style="2" customWidth="1"/>
    <col min="8967" max="8967" width="73.140625" style="2" customWidth="1"/>
    <col min="8968" max="9218" width="9.140625" style="2"/>
    <col min="9219" max="9219" width="11.7109375" style="2" customWidth="1"/>
    <col min="9220" max="9220" width="10.140625" style="2" customWidth="1"/>
    <col min="9221" max="9221" width="9.140625" style="2"/>
    <col min="9222" max="9222" width="14.5703125" style="2" customWidth="1"/>
    <col min="9223" max="9223" width="73.140625" style="2" customWidth="1"/>
    <col min="9224" max="9474" width="9.140625" style="2"/>
    <col min="9475" max="9475" width="11.7109375" style="2" customWidth="1"/>
    <col min="9476" max="9476" width="10.140625" style="2" customWidth="1"/>
    <col min="9477" max="9477" width="9.140625" style="2"/>
    <col min="9478" max="9478" width="14.5703125" style="2" customWidth="1"/>
    <col min="9479" max="9479" width="73.140625" style="2" customWidth="1"/>
    <col min="9480" max="9730" width="9.140625" style="2"/>
    <col min="9731" max="9731" width="11.7109375" style="2" customWidth="1"/>
    <col min="9732" max="9732" width="10.140625" style="2" customWidth="1"/>
    <col min="9733" max="9733" width="9.140625" style="2"/>
    <col min="9734" max="9734" width="14.5703125" style="2" customWidth="1"/>
    <col min="9735" max="9735" width="73.140625" style="2" customWidth="1"/>
    <col min="9736" max="9986" width="9.140625" style="2"/>
    <col min="9987" max="9987" width="11.7109375" style="2" customWidth="1"/>
    <col min="9988" max="9988" width="10.140625" style="2" customWidth="1"/>
    <col min="9989" max="9989" width="9.140625" style="2"/>
    <col min="9990" max="9990" width="14.5703125" style="2" customWidth="1"/>
    <col min="9991" max="9991" width="73.140625" style="2" customWidth="1"/>
    <col min="9992" max="10242" width="9.140625" style="2"/>
    <col min="10243" max="10243" width="11.7109375" style="2" customWidth="1"/>
    <col min="10244" max="10244" width="10.140625" style="2" customWidth="1"/>
    <col min="10245" max="10245" width="9.140625" style="2"/>
    <col min="10246" max="10246" width="14.5703125" style="2" customWidth="1"/>
    <col min="10247" max="10247" width="73.140625" style="2" customWidth="1"/>
    <col min="10248" max="10498" width="9.140625" style="2"/>
    <col min="10499" max="10499" width="11.7109375" style="2" customWidth="1"/>
    <col min="10500" max="10500" width="10.140625" style="2" customWidth="1"/>
    <col min="10501" max="10501" width="9.140625" style="2"/>
    <col min="10502" max="10502" width="14.5703125" style="2" customWidth="1"/>
    <col min="10503" max="10503" width="73.140625" style="2" customWidth="1"/>
    <col min="10504" max="10754" width="9.140625" style="2"/>
    <col min="10755" max="10755" width="11.7109375" style="2" customWidth="1"/>
    <col min="10756" max="10756" width="10.140625" style="2" customWidth="1"/>
    <col min="10757" max="10757" width="9.140625" style="2"/>
    <col min="10758" max="10758" width="14.5703125" style="2" customWidth="1"/>
    <col min="10759" max="10759" width="73.140625" style="2" customWidth="1"/>
    <col min="10760" max="11010" width="9.140625" style="2"/>
    <col min="11011" max="11011" width="11.7109375" style="2" customWidth="1"/>
    <col min="11012" max="11012" width="10.140625" style="2" customWidth="1"/>
    <col min="11013" max="11013" width="9.140625" style="2"/>
    <col min="11014" max="11014" width="14.5703125" style="2" customWidth="1"/>
    <col min="11015" max="11015" width="73.140625" style="2" customWidth="1"/>
    <col min="11016" max="11266" width="9.140625" style="2"/>
    <col min="11267" max="11267" width="11.7109375" style="2" customWidth="1"/>
    <col min="11268" max="11268" width="10.140625" style="2" customWidth="1"/>
    <col min="11269" max="11269" width="9.140625" style="2"/>
    <col min="11270" max="11270" width="14.5703125" style="2" customWidth="1"/>
    <col min="11271" max="11271" width="73.140625" style="2" customWidth="1"/>
    <col min="11272" max="11522" width="9.140625" style="2"/>
    <col min="11523" max="11523" width="11.7109375" style="2" customWidth="1"/>
    <col min="11524" max="11524" width="10.140625" style="2" customWidth="1"/>
    <col min="11525" max="11525" width="9.140625" style="2"/>
    <col min="11526" max="11526" width="14.5703125" style="2" customWidth="1"/>
    <col min="11527" max="11527" width="73.140625" style="2" customWidth="1"/>
    <col min="11528" max="11778" width="9.140625" style="2"/>
    <col min="11779" max="11779" width="11.7109375" style="2" customWidth="1"/>
    <col min="11780" max="11780" width="10.140625" style="2" customWidth="1"/>
    <col min="11781" max="11781" width="9.140625" style="2"/>
    <col min="11782" max="11782" width="14.5703125" style="2" customWidth="1"/>
    <col min="11783" max="11783" width="73.140625" style="2" customWidth="1"/>
    <col min="11784" max="12034" width="9.140625" style="2"/>
    <col min="12035" max="12035" width="11.7109375" style="2" customWidth="1"/>
    <col min="12036" max="12036" width="10.140625" style="2" customWidth="1"/>
    <col min="12037" max="12037" width="9.140625" style="2"/>
    <col min="12038" max="12038" width="14.5703125" style="2" customWidth="1"/>
    <col min="12039" max="12039" width="73.140625" style="2" customWidth="1"/>
    <col min="12040" max="12290" width="9.140625" style="2"/>
    <col min="12291" max="12291" width="11.7109375" style="2" customWidth="1"/>
    <col min="12292" max="12292" width="10.140625" style="2" customWidth="1"/>
    <col min="12293" max="12293" width="9.140625" style="2"/>
    <col min="12294" max="12294" width="14.5703125" style="2" customWidth="1"/>
    <col min="12295" max="12295" width="73.140625" style="2" customWidth="1"/>
    <col min="12296" max="12546" width="9.140625" style="2"/>
    <col min="12547" max="12547" width="11.7109375" style="2" customWidth="1"/>
    <col min="12548" max="12548" width="10.140625" style="2" customWidth="1"/>
    <col min="12549" max="12549" width="9.140625" style="2"/>
    <col min="12550" max="12550" width="14.5703125" style="2" customWidth="1"/>
    <col min="12551" max="12551" width="73.140625" style="2" customWidth="1"/>
    <col min="12552" max="12802" width="9.140625" style="2"/>
    <col min="12803" max="12803" width="11.7109375" style="2" customWidth="1"/>
    <col min="12804" max="12804" width="10.140625" style="2" customWidth="1"/>
    <col min="12805" max="12805" width="9.140625" style="2"/>
    <col min="12806" max="12806" width="14.5703125" style="2" customWidth="1"/>
    <col min="12807" max="12807" width="73.140625" style="2" customWidth="1"/>
    <col min="12808" max="13058" width="9.140625" style="2"/>
    <col min="13059" max="13059" width="11.7109375" style="2" customWidth="1"/>
    <col min="13060" max="13060" width="10.140625" style="2" customWidth="1"/>
    <col min="13061" max="13061" width="9.140625" style="2"/>
    <col min="13062" max="13062" width="14.5703125" style="2" customWidth="1"/>
    <col min="13063" max="13063" width="73.140625" style="2" customWidth="1"/>
    <col min="13064" max="13314" width="9.140625" style="2"/>
    <col min="13315" max="13315" width="11.7109375" style="2" customWidth="1"/>
    <col min="13316" max="13316" width="10.140625" style="2" customWidth="1"/>
    <col min="13317" max="13317" width="9.140625" style="2"/>
    <col min="13318" max="13318" width="14.5703125" style="2" customWidth="1"/>
    <col min="13319" max="13319" width="73.140625" style="2" customWidth="1"/>
    <col min="13320" max="13570" width="9.140625" style="2"/>
    <col min="13571" max="13571" width="11.7109375" style="2" customWidth="1"/>
    <col min="13572" max="13572" width="10.140625" style="2" customWidth="1"/>
    <col min="13573" max="13573" width="9.140625" style="2"/>
    <col min="13574" max="13574" width="14.5703125" style="2" customWidth="1"/>
    <col min="13575" max="13575" width="73.140625" style="2" customWidth="1"/>
    <col min="13576" max="13826" width="9.140625" style="2"/>
    <col min="13827" max="13827" width="11.7109375" style="2" customWidth="1"/>
    <col min="13828" max="13828" width="10.140625" style="2" customWidth="1"/>
    <col min="13829" max="13829" width="9.140625" style="2"/>
    <col min="13830" max="13830" width="14.5703125" style="2" customWidth="1"/>
    <col min="13831" max="13831" width="73.140625" style="2" customWidth="1"/>
    <col min="13832" max="14082" width="9.140625" style="2"/>
    <col min="14083" max="14083" width="11.7109375" style="2" customWidth="1"/>
    <col min="14084" max="14084" width="10.140625" style="2" customWidth="1"/>
    <col min="14085" max="14085" width="9.140625" style="2"/>
    <col min="14086" max="14086" width="14.5703125" style="2" customWidth="1"/>
    <col min="14087" max="14087" width="73.140625" style="2" customWidth="1"/>
    <col min="14088" max="14338" width="9.140625" style="2"/>
    <col min="14339" max="14339" width="11.7109375" style="2" customWidth="1"/>
    <col min="14340" max="14340" width="10.140625" style="2" customWidth="1"/>
    <col min="14341" max="14341" width="9.140625" style="2"/>
    <col min="14342" max="14342" width="14.5703125" style="2" customWidth="1"/>
    <col min="14343" max="14343" width="73.140625" style="2" customWidth="1"/>
    <col min="14344" max="14594" width="9.140625" style="2"/>
    <col min="14595" max="14595" width="11.7109375" style="2" customWidth="1"/>
    <col min="14596" max="14596" width="10.140625" style="2" customWidth="1"/>
    <col min="14597" max="14597" width="9.140625" style="2"/>
    <col min="14598" max="14598" width="14.5703125" style="2" customWidth="1"/>
    <col min="14599" max="14599" width="73.140625" style="2" customWidth="1"/>
    <col min="14600" max="14850" width="9.140625" style="2"/>
    <col min="14851" max="14851" width="11.7109375" style="2" customWidth="1"/>
    <col min="14852" max="14852" width="10.140625" style="2" customWidth="1"/>
    <col min="14853" max="14853" width="9.140625" style="2"/>
    <col min="14854" max="14854" width="14.5703125" style="2" customWidth="1"/>
    <col min="14855" max="14855" width="73.140625" style="2" customWidth="1"/>
    <col min="14856" max="15106" width="9.140625" style="2"/>
    <col min="15107" max="15107" width="11.7109375" style="2" customWidth="1"/>
    <col min="15108" max="15108" width="10.140625" style="2" customWidth="1"/>
    <col min="15109" max="15109" width="9.140625" style="2"/>
    <col min="15110" max="15110" width="14.5703125" style="2" customWidth="1"/>
    <col min="15111" max="15111" width="73.140625" style="2" customWidth="1"/>
    <col min="15112" max="15362" width="9.140625" style="2"/>
    <col min="15363" max="15363" width="11.7109375" style="2" customWidth="1"/>
    <col min="15364" max="15364" width="10.140625" style="2" customWidth="1"/>
    <col min="15365" max="15365" width="9.140625" style="2"/>
    <col min="15366" max="15366" width="14.5703125" style="2" customWidth="1"/>
    <col min="15367" max="15367" width="73.140625" style="2" customWidth="1"/>
    <col min="15368" max="15618" width="9.140625" style="2"/>
    <col min="15619" max="15619" width="11.7109375" style="2" customWidth="1"/>
    <col min="15620" max="15620" width="10.140625" style="2" customWidth="1"/>
    <col min="15621" max="15621" width="9.140625" style="2"/>
    <col min="15622" max="15622" width="14.5703125" style="2" customWidth="1"/>
    <col min="15623" max="15623" width="73.140625" style="2" customWidth="1"/>
    <col min="15624" max="15874" width="9.140625" style="2"/>
    <col min="15875" max="15875" width="11.7109375" style="2" customWidth="1"/>
    <col min="15876" max="15876" width="10.140625" style="2" customWidth="1"/>
    <col min="15877" max="15877" width="9.140625" style="2"/>
    <col min="15878" max="15878" width="14.5703125" style="2" customWidth="1"/>
    <col min="15879" max="15879" width="73.140625" style="2" customWidth="1"/>
    <col min="15880" max="16130" width="9.140625" style="2"/>
    <col min="16131" max="16131" width="11.7109375" style="2" customWidth="1"/>
    <col min="16132" max="16132" width="10.140625" style="2" customWidth="1"/>
    <col min="16133" max="16133" width="9.140625" style="2"/>
    <col min="16134" max="16134" width="14.5703125" style="2" customWidth="1"/>
    <col min="16135" max="16135" width="73.140625" style="2" customWidth="1"/>
    <col min="16136" max="16384" width="9.140625" style="2"/>
  </cols>
  <sheetData>
    <row r="1" spans="1:34">
      <c r="A1" s="1" t="s">
        <v>45</v>
      </c>
      <c r="B1" s="44"/>
      <c r="C1" s="1"/>
      <c r="D1" s="1"/>
      <c r="E1" s="45"/>
      <c r="F1" s="46"/>
      <c r="G1" s="45"/>
    </row>
    <row r="2" spans="1:34">
      <c r="A2" s="47"/>
      <c r="B2" s="48"/>
      <c r="C2" s="47"/>
      <c r="D2" s="47"/>
      <c r="E2" s="47"/>
      <c r="F2" s="47"/>
      <c r="G2" s="47"/>
    </row>
    <row r="3" spans="1:34">
      <c r="A3" s="47"/>
      <c r="B3" s="48"/>
      <c r="C3" s="263" t="s">
        <v>46</v>
      </c>
      <c r="D3" s="263"/>
      <c r="E3" s="263"/>
      <c r="F3" s="263"/>
      <c r="G3" s="263"/>
    </row>
    <row r="4" spans="1:34">
      <c r="A4" s="47"/>
      <c r="B4" s="48"/>
      <c r="C4" s="263" t="s">
        <v>47</v>
      </c>
      <c r="D4" s="263"/>
      <c r="E4" s="263"/>
      <c r="F4" s="263"/>
      <c r="G4" s="263"/>
    </row>
    <row r="5" spans="1:34">
      <c r="A5" s="49" t="s">
        <v>48</v>
      </c>
      <c r="B5" s="50"/>
      <c r="C5" s="50"/>
      <c r="D5" s="50"/>
      <c r="E5" s="49"/>
      <c r="F5" s="51"/>
      <c r="G5" s="52"/>
    </row>
    <row r="6" spans="1:34">
      <c r="A6" s="264" t="s">
        <v>49</v>
      </c>
      <c r="B6" s="264" t="s">
        <v>50</v>
      </c>
      <c r="C6" s="264" t="s">
        <v>51</v>
      </c>
      <c r="D6" s="265" t="s">
        <v>52</v>
      </c>
      <c r="E6" s="265"/>
      <c r="F6" s="266" t="s">
        <v>53</v>
      </c>
      <c r="G6" s="264" t="s">
        <v>54</v>
      </c>
    </row>
    <row r="7" spans="1:34">
      <c r="A7" s="264"/>
      <c r="B7" s="264"/>
      <c r="C7" s="264"/>
      <c r="D7" s="53" t="s">
        <v>55</v>
      </c>
      <c r="E7" s="53" t="s">
        <v>56</v>
      </c>
      <c r="F7" s="266"/>
      <c r="G7" s="264"/>
    </row>
    <row r="8" spans="1:34" s="6" customFormat="1" ht="66">
      <c r="A8" s="54">
        <v>1</v>
      </c>
      <c r="B8" s="54">
        <v>4472</v>
      </c>
      <c r="C8" s="55">
        <v>44504</v>
      </c>
      <c r="D8" s="54" t="s">
        <v>57</v>
      </c>
      <c r="E8" s="54" t="s">
        <v>58</v>
      </c>
      <c r="F8" s="56">
        <v>750000</v>
      </c>
      <c r="G8" s="19" t="s">
        <v>59</v>
      </c>
      <c r="H8" s="57"/>
      <c r="I8" s="58"/>
      <c r="J8" s="58"/>
      <c r="K8" s="58"/>
      <c r="L8" s="58"/>
      <c r="M8" s="58"/>
      <c r="N8" s="58"/>
      <c r="O8" s="58"/>
      <c r="P8" s="58"/>
      <c r="Q8" s="58"/>
      <c r="R8" s="58"/>
      <c r="S8" s="58"/>
      <c r="T8" s="58"/>
      <c r="U8" s="58"/>
      <c r="V8" s="58"/>
      <c r="W8" s="58"/>
      <c r="X8" s="58"/>
      <c r="Y8" s="58"/>
      <c r="Z8" s="58"/>
      <c r="AA8" s="58"/>
      <c r="AB8" s="58"/>
      <c r="AC8" s="58"/>
      <c r="AD8" s="58"/>
      <c r="AE8" s="58"/>
      <c r="AF8" s="58"/>
    </row>
    <row r="9" spans="1:34" s="6" customFormat="1" ht="108">
      <c r="A9" s="54">
        <v>2</v>
      </c>
      <c r="B9" s="54">
        <v>4653</v>
      </c>
      <c r="C9" s="55">
        <v>44512</v>
      </c>
      <c r="D9" s="54" t="s">
        <v>57</v>
      </c>
      <c r="E9" s="54" t="s">
        <v>58</v>
      </c>
      <c r="F9" s="56">
        <v>76200</v>
      </c>
      <c r="G9" s="59" t="s">
        <v>60</v>
      </c>
      <c r="H9" s="57"/>
      <c r="I9" s="58"/>
      <c r="J9" s="58"/>
      <c r="K9" s="58"/>
      <c r="L9" s="58"/>
      <c r="M9" s="58"/>
      <c r="N9" s="58"/>
      <c r="O9" s="58"/>
      <c r="P9" s="58"/>
      <c r="Q9" s="58"/>
      <c r="R9" s="58"/>
      <c r="S9" s="58"/>
      <c r="T9" s="58"/>
      <c r="U9" s="58"/>
      <c r="V9" s="58"/>
      <c r="W9" s="58"/>
      <c r="X9" s="58"/>
      <c r="Y9" s="58"/>
      <c r="Z9" s="58"/>
      <c r="AA9" s="58"/>
      <c r="AB9" s="58"/>
      <c r="AC9" s="58"/>
      <c r="AD9" s="58"/>
      <c r="AE9" s="58"/>
      <c r="AF9" s="58"/>
    </row>
    <row r="10" spans="1:34" s="66" customFormat="1">
      <c r="A10" s="60"/>
      <c r="B10" s="60"/>
      <c r="C10" s="61"/>
      <c r="D10" s="60"/>
      <c r="E10" s="60"/>
      <c r="F10" s="62">
        <f>SUM(F8:F9)</f>
        <v>826200</v>
      </c>
      <c r="G10" s="63"/>
      <c r="H10" s="64"/>
      <c r="I10" s="65"/>
      <c r="J10" s="65"/>
      <c r="K10" s="65"/>
      <c r="L10" s="65"/>
      <c r="M10" s="65"/>
      <c r="N10" s="65"/>
      <c r="O10" s="65"/>
      <c r="P10" s="65"/>
      <c r="Q10" s="65"/>
      <c r="R10" s="65"/>
      <c r="S10" s="65"/>
      <c r="T10" s="65"/>
      <c r="U10" s="65"/>
      <c r="V10" s="65"/>
      <c r="W10" s="65"/>
      <c r="X10" s="65"/>
      <c r="Y10" s="65"/>
      <c r="Z10" s="65"/>
      <c r="AA10" s="65"/>
      <c r="AB10" s="65"/>
      <c r="AC10" s="65"/>
      <c r="AD10" s="65"/>
      <c r="AE10" s="65"/>
      <c r="AF10" s="65"/>
    </row>
    <row r="11" spans="1:34" s="6" customFormat="1" ht="66">
      <c r="A11" s="54">
        <v>3</v>
      </c>
      <c r="B11" s="67">
        <v>4470</v>
      </c>
      <c r="C11" s="55">
        <v>44505</v>
      </c>
      <c r="D11" s="54" t="s">
        <v>61</v>
      </c>
      <c r="E11" s="54" t="s">
        <v>58</v>
      </c>
      <c r="F11" s="68">
        <v>104197132</v>
      </c>
      <c r="G11" s="19" t="s">
        <v>62</v>
      </c>
      <c r="H11" s="57"/>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row>
    <row r="12" spans="1:34" s="6" customFormat="1" ht="82.5">
      <c r="A12" s="54">
        <v>4</v>
      </c>
      <c r="B12" s="67">
        <v>4903</v>
      </c>
      <c r="C12" s="55">
        <v>44523</v>
      </c>
      <c r="D12" s="54" t="s">
        <v>61</v>
      </c>
      <c r="E12" s="54" t="s">
        <v>58</v>
      </c>
      <c r="F12" s="68">
        <v>22632382</v>
      </c>
      <c r="G12" s="19" t="s">
        <v>63</v>
      </c>
      <c r="H12" s="57"/>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row>
    <row r="13" spans="1:34" s="66" customFormat="1">
      <c r="A13" s="60"/>
      <c r="B13" s="63"/>
      <c r="C13" s="61"/>
      <c r="D13" s="60"/>
      <c r="E13" s="60"/>
      <c r="F13" s="69">
        <f>SUM(F11:F12)</f>
        <v>126829514</v>
      </c>
      <c r="G13" s="70"/>
      <c r="H13" s="71"/>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row>
    <row r="14" spans="1:34" s="79" customFormat="1" ht="78.75">
      <c r="A14" s="73">
        <v>5</v>
      </c>
      <c r="B14" s="74">
        <v>4469</v>
      </c>
      <c r="C14" s="75">
        <v>44504</v>
      </c>
      <c r="D14" s="74" t="s">
        <v>64</v>
      </c>
      <c r="E14" s="74" t="s">
        <v>65</v>
      </c>
      <c r="F14" s="76">
        <v>122339</v>
      </c>
      <c r="G14" s="77" t="s">
        <v>66</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34" s="79" customFormat="1" ht="78.75">
      <c r="A15" s="73">
        <v>6</v>
      </c>
      <c r="B15" s="80">
        <v>4652</v>
      </c>
      <c r="C15" s="81">
        <v>44512</v>
      </c>
      <c r="D15" s="74" t="s">
        <v>64</v>
      </c>
      <c r="E15" s="74" t="s">
        <v>65</v>
      </c>
      <c r="F15" s="76">
        <v>27000</v>
      </c>
      <c r="G15" s="77" t="s">
        <v>67</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34" s="91" customFormat="1" ht="18">
      <c r="A16" s="82"/>
      <c r="B16" s="83"/>
      <c r="C16" s="84"/>
      <c r="D16" s="85"/>
      <c r="E16" s="86"/>
      <c r="F16" s="87">
        <f>SUM(F14:F15)</f>
        <v>149339</v>
      </c>
      <c r="G16" s="88"/>
      <c r="H16" s="89"/>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row>
    <row r="17" spans="1:33" s="98" customFormat="1" ht="72">
      <c r="A17" s="92">
        <v>6</v>
      </c>
      <c r="B17" s="73">
        <v>4478</v>
      </c>
      <c r="C17" s="93">
        <v>44504</v>
      </c>
      <c r="D17" s="73" t="s">
        <v>68</v>
      </c>
      <c r="E17" s="73" t="s">
        <v>58</v>
      </c>
      <c r="F17" s="94">
        <v>987619</v>
      </c>
      <c r="G17" s="95" t="s">
        <v>69</v>
      </c>
      <c r="H17" s="96"/>
      <c r="I17" s="97"/>
      <c r="J17" s="97"/>
      <c r="K17" s="97"/>
      <c r="L17" s="97"/>
      <c r="M17" s="97"/>
      <c r="N17" s="97"/>
      <c r="O17" s="97"/>
      <c r="P17" s="97"/>
      <c r="Q17" s="97"/>
      <c r="R17" s="97"/>
      <c r="S17" s="97"/>
      <c r="T17" s="97"/>
      <c r="U17" s="97"/>
      <c r="V17" s="97"/>
      <c r="W17" s="97"/>
      <c r="X17" s="97"/>
      <c r="Y17" s="97"/>
      <c r="Z17" s="97"/>
      <c r="AA17" s="97"/>
      <c r="AB17" s="97"/>
      <c r="AC17" s="97"/>
      <c r="AD17" s="97"/>
      <c r="AE17" s="97"/>
      <c r="AF17" s="97"/>
    </row>
    <row r="18" spans="1:33" s="98" customFormat="1" ht="82.5">
      <c r="A18" s="67">
        <v>7</v>
      </c>
      <c r="B18" s="73">
        <v>4904</v>
      </c>
      <c r="C18" s="93">
        <v>44523</v>
      </c>
      <c r="D18" s="73" t="s">
        <v>68</v>
      </c>
      <c r="E18" s="73" t="s">
        <v>58</v>
      </c>
      <c r="F18" s="94">
        <v>5380</v>
      </c>
      <c r="G18" s="19" t="s">
        <v>70</v>
      </c>
      <c r="H18" s="96"/>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row>
    <row r="19" spans="1:33" ht="82.5">
      <c r="A19" s="67">
        <v>9</v>
      </c>
      <c r="B19" s="74" t="s">
        <v>71</v>
      </c>
      <c r="C19" s="93">
        <v>44509</v>
      </c>
      <c r="D19" s="74" t="s">
        <v>68</v>
      </c>
      <c r="E19" s="74" t="s">
        <v>72</v>
      </c>
      <c r="F19" s="68">
        <v>7743</v>
      </c>
      <c r="G19" s="19" t="s">
        <v>73</v>
      </c>
    </row>
    <row r="20" spans="1:33" s="91" customFormat="1" ht="18">
      <c r="A20" s="60"/>
      <c r="B20" s="99"/>
      <c r="C20" s="100"/>
      <c r="D20" s="60"/>
      <c r="E20" s="60"/>
      <c r="F20" s="101">
        <f>SUM(F17:F19)</f>
        <v>1000742</v>
      </c>
      <c r="G20" s="70"/>
      <c r="H20" s="102"/>
    </row>
    <row r="21" spans="1:33" s="91" customFormat="1" ht="82.5">
      <c r="A21" s="67">
        <v>8</v>
      </c>
      <c r="B21" s="103">
        <v>4479</v>
      </c>
      <c r="C21" s="55">
        <v>44504</v>
      </c>
      <c r="D21" s="103" t="s">
        <v>74</v>
      </c>
      <c r="E21" s="103" t="s">
        <v>58</v>
      </c>
      <c r="F21" s="68">
        <v>94769</v>
      </c>
      <c r="G21" s="19" t="s">
        <v>75</v>
      </c>
      <c r="H21" s="102"/>
    </row>
    <row r="22" spans="1:33" s="91" customFormat="1" ht="82.5">
      <c r="A22" s="67">
        <v>9</v>
      </c>
      <c r="B22" s="103">
        <v>4949</v>
      </c>
      <c r="C22" s="55">
        <v>44523</v>
      </c>
      <c r="D22" s="103" t="s">
        <v>74</v>
      </c>
      <c r="E22" s="103" t="s">
        <v>58</v>
      </c>
      <c r="F22" s="68">
        <v>56930</v>
      </c>
      <c r="G22" s="104" t="s">
        <v>76</v>
      </c>
      <c r="H22" s="102"/>
    </row>
    <row r="23" spans="1:33" s="91" customFormat="1" ht="18">
      <c r="A23" s="60"/>
      <c r="B23" s="99"/>
      <c r="C23" s="100"/>
      <c r="D23" s="60"/>
      <c r="E23" s="60"/>
      <c r="F23" s="101">
        <f>SUM(F21:F22)</f>
        <v>151699</v>
      </c>
      <c r="G23" s="70"/>
      <c r="H23" s="102"/>
    </row>
    <row r="24" spans="1:33" s="6" customFormat="1" ht="132">
      <c r="A24" s="54">
        <v>10</v>
      </c>
      <c r="B24" s="54">
        <v>4948</v>
      </c>
      <c r="C24" s="105">
        <v>44523</v>
      </c>
      <c r="D24" s="54" t="s">
        <v>77</v>
      </c>
      <c r="E24" s="54" t="s">
        <v>58</v>
      </c>
      <c r="F24" s="68">
        <v>16806</v>
      </c>
      <c r="G24" s="104" t="s">
        <v>78</v>
      </c>
      <c r="H24" s="106"/>
    </row>
    <row r="25" spans="1:33" s="111" customFormat="1">
      <c r="A25" s="107"/>
      <c r="B25" s="108"/>
      <c r="C25" s="109"/>
      <c r="D25" s="107"/>
      <c r="E25" s="107"/>
      <c r="F25" s="31">
        <f>SUM(F24)</f>
        <v>16806</v>
      </c>
      <c r="G25" s="110"/>
    </row>
    <row r="26" spans="1:33" s="119" customFormat="1" ht="15">
      <c r="B26" s="120" t="s">
        <v>79</v>
      </c>
      <c r="F26" s="121">
        <f>F25+F23+F20+F16+F13+F10</f>
        <v>128974300</v>
      </c>
    </row>
    <row r="27" spans="1:33" ht="17.25">
      <c r="B27" s="113"/>
    </row>
    <row r="29" spans="1:33">
      <c r="G29" s="114"/>
    </row>
    <row r="30" spans="1:33" ht="18">
      <c r="B30" s="113"/>
      <c r="G30" s="115"/>
    </row>
  </sheetData>
  <mergeCells count="8">
    <mergeCell ref="C3:G3"/>
    <mergeCell ref="C4:G4"/>
    <mergeCell ref="A6:A7"/>
    <mergeCell ref="B6:B7"/>
    <mergeCell ref="C6:C7"/>
    <mergeCell ref="D6:E6"/>
    <mergeCell ref="F6:F7"/>
    <mergeCell ref="G6:G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05A4-8CE3-46DD-B17D-86A8FCA270E9}">
  <dimension ref="A1:F8"/>
  <sheetViews>
    <sheetView workbookViewId="0">
      <selection activeCell="F8" sqref="F8"/>
    </sheetView>
  </sheetViews>
  <sheetFormatPr defaultRowHeight="15"/>
  <cols>
    <col min="1" max="1" width="7.140625" customWidth="1"/>
    <col min="2" max="2" width="13.28515625" customWidth="1"/>
    <col min="3" max="3" width="15.5703125" customWidth="1"/>
    <col min="4" max="4" width="23.7109375" customWidth="1"/>
    <col min="5" max="5" width="39" customWidth="1"/>
    <col min="6" max="6" width="11.42578125" customWidth="1"/>
  </cols>
  <sheetData>
    <row r="1" spans="1:6" ht="16.5">
      <c r="A1" s="2"/>
      <c r="B1" s="2"/>
      <c r="C1" s="2"/>
      <c r="D1" s="2"/>
      <c r="E1" s="154"/>
      <c r="F1" s="117"/>
    </row>
    <row r="2" spans="1:6" ht="16.5">
      <c r="A2" s="155" t="s">
        <v>177</v>
      </c>
      <c r="B2" s="155"/>
      <c r="C2" s="155"/>
      <c r="D2" s="155"/>
      <c r="E2" s="154"/>
      <c r="F2" s="117"/>
    </row>
    <row r="3" spans="1:6" ht="16.5">
      <c r="A3" s="155" t="s">
        <v>178</v>
      </c>
      <c r="B3" s="155"/>
      <c r="C3" s="155"/>
      <c r="D3" s="155"/>
      <c r="E3" s="154"/>
      <c r="F3" s="117"/>
    </row>
    <row r="4" spans="1:6" ht="16.5">
      <c r="A4" s="155" t="s">
        <v>179</v>
      </c>
      <c r="B4" s="155"/>
      <c r="C4" s="155"/>
      <c r="D4" s="155"/>
      <c r="E4" s="154"/>
      <c r="F4" s="117"/>
    </row>
    <row r="5" spans="1:6" ht="17.25" thickBot="1">
      <c r="A5" s="156"/>
      <c r="B5" s="156"/>
      <c r="C5" s="156"/>
      <c r="D5" s="155" t="s">
        <v>186</v>
      </c>
      <c r="E5" s="155"/>
      <c r="F5" s="157"/>
    </row>
    <row r="6" spans="1:6" ht="66.75" thickBot="1">
      <c r="A6" s="158" t="s">
        <v>180</v>
      </c>
      <c r="B6" s="159" t="s">
        <v>181</v>
      </c>
      <c r="C6" s="160" t="s">
        <v>182</v>
      </c>
      <c r="D6" s="161" t="s">
        <v>1</v>
      </c>
      <c r="E6" s="162" t="s">
        <v>183</v>
      </c>
      <c r="F6" s="163" t="s">
        <v>184</v>
      </c>
    </row>
    <row r="7" spans="1:6" ht="83.25" thickBot="1">
      <c r="A7" s="164">
        <v>1</v>
      </c>
      <c r="B7" s="165">
        <v>44522</v>
      </c>
      <c r="C7" s="166">
        <v>4828</v>
      </c>
      <c r="D7" s="167" t="s">
        <v>92</v>
      </c>
      <c r="E7" s="167" t="s">
        <v>187</v>
      </c>
      <c r="F7" s="168">
        <v>27600</v>
      </c>
    </row>
    <row r="8" spans="1:6" ht="17.25" thickBot="1">
      <c r="A8" s="169"/>
      <c r="B8" s="170"/>
      <c r="C8" s="171" t="s">
        <v>185</v>
      </c>
      <c r="D8" s="172"/>
      <c r="E8" s="172"/>
      <c r="F8" s="168">
        <f>F7</f>
        <v>27600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D5CC-360F-48CF-8348-655F4C688519}">
  <dimension ref="A1:E9"/>
  <sheetViews>
    <sheetView workbookViewId="0">
      <selection activeCell="B9" sqref="B9"/>
    </sheetView>
  </sheetViews>
  <sheetFormatPr defaultRowHeight="15"/>
  <cols>
    <col min="2" max="2" width="12.42578125" customWidth="1"/>
    <col min="3" max="3" width="13.28515625" customWidth="1"/>
    <col min="4" max="4" width="81.42578125" customWidth="1"/>
    <col min="5" max="5" width="16.28515625" customWidth="1"/>
  </cols>
  <sheetData>
    <row r="1" spans="1:5" s="173" customFormat="1" ht="16.5">
      <c r="A1" s="118" t="s">
        <v>188</v>
      </c>
      <c r="B1" s="118"/>
      <c r="C1" s="118"/>
      <c r="D1" s="118"/>
      <c r="E1" s="118"/>
    </row>
    <row r="2" spans="1:5" s="173" customFormat="1" ht="16.5">
      <c r="A2" s="118" t="s">
        <v>2</v>
      </c>
      <c r="B2" s="118"/>
      <c r="C2" s="118"/>
      <c r="D2" s="118"/>
      <c r="E2" s="118"/>
    </row>
    <row r="3" spans="1:5" s="173" customFormat="1" ht="16.5">
      <c r="A3" s="118" t="s">
        <v>189</v>
      </c>
      <c r="B3" s="118"/>
      <c r="C3" s="118"/>
      <c r="D3" s="118"/>
      <c r="E3" s="118"/>
    </row>
    <row r="4" spans="1:5" ht="16.5">
      <c r="A4" s="2"/>
      <c r="B4" s="2"/>
      <c r="C4" s="2"/>
      <c r="D4" s="2"/>
      <c r="E4" s="2"/>
    </row>
    <row r="5" spans="1:5" ht="16.5">
      <c r="A5" s="2"/>
      <c r="B5" s="2"/>
      <c r="C5" s="2"/>
      <c r="D5" s="2" t="s">
        <v>190</v>
      </c>
      <c r="E5" s="2"/>
    </row>
    <row r="6" spans="1:5" ht="16.5">
      <c r="A6" s="2"/>
      <c r="B6" s="2"/>
      <c r="C6" s="2"/>
      <c r="D6" s="2"/>
      <c r="E6" s="2"/>
    </row>
    <row r="7" spans="1:5" ht="16.5">
      <c r="A7" s="4" t="s">
        <v>0</v>
      </c>
      <c r="B7" s="4" t="s">
        <v>3</v>
      </c>
      <c r="C7" s="4" t="s">
        <v>4</v>
      </c>
      <c r="D7" s="4" t="s">
        <v>5</v>
      </c>
      <c r="E7" s="4" t="s">
        <v>7</v>
      </c>
    </row>
    <row r="8" spans="1:5" s="178" customFormat="1" ht="49.5">
      <c r="A8" s="174">
        <v>1</v>
      </c>
      <c r="B8" s="175">
        <v>44525</v>
      </c>
      <c r="C8" s="176">
        <v>5017</v>
      </c>
      <c r="D8" s="8" t="s">
        <v>191</v>
      </c>
      <c r="E8" s="177">
        <v>2470.1</v>
      </c>
    </row>
    <row r="9" spans="1:5" s="173" customFormat="1" ht="16.5">
      <c r="A9" s="179"/>
      <c r="B9" s="179" t="s">
        <v>102</v>
      </c>
      <c r="C9" s="179"/>
      <c r="D9" s="132" t="s">
        <v>8</v>
      </c>
      <c r="E9" s="139">
        <f>SUM(E8:E8)</f>
        <v>2470.1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64F1-9DD7-463B-AEAF-717F9F0D7FC4}">
  <dimension ref="A1:AG13"/>
  <sheetViews>
    <sheetView workbookViewId="0">
      <selection activeCell="D15" sqref="D15"/>
    </sheetView>
  </sheetViews>
  <sheetFormatPr defaultRowHeight="16.5"/>
  <cols>
    <col min="1" max="1" width="10.5703125" style="2" customWidth="1"/>
    <col min="2" max="2" width="14" style="2" customWidth="1"/>
    <col min="3" max="3" width="16.28515625" style="2" customWidth="1"/>
    <col min="4" max="4" width="40.5703125" style="37" customWidth="1"/>
    <col min="5" max="5" width="81.42578125" style="2" customWidth="1"/>
    <col min="6" max="6" width="18.5703125" style="2" customWidth="1"/>
    <col min="7" max="257" width="9.140625" style="2"/>
    <col min="258" max="258" width="15.140625" style="2" customWidth="1"/>
    <col min="259" max="259" width="9.140625" style="2"/>
    <col min="260" max="260" width="11.140625" style="2" customWidth="1"/>
    <col min="261" max="261" width="11.7109375" style="2" bestFit="1" customWidth="1"/>
    <col min="262" max="262" width="115.7109375" style="2" customWidth="1"/>
    <col min="263" max="513" width="9.140625" style="2"/>
    <col min="514" max="514" width="15.140625" style="2" customWidth="1"/>
    <col min="515" max="515" width="9.140625" style="2"/>
    <col min="516" max="516" width="11.140625" style="2" customWidth="1"/>
    <col min="517" max="517" width="11.7109375" style="2" bestFit="1" customWidth="1"/>
    <col min="518" max="518" width="115.7109375" style="2" customWidth="1"/>
    <col min="519" max="769" width="9.140625" style="2"/>
    <col min="770" max="770" width="15.140625" style="2" customWidth="1"/>
    <col min="771" max="771" width="9.140625" style="2"/>
    <col min="772" max="772" width="11.140625" style="2" customWidth="1"/>
    <col min="773" max="773" width="11.7109375" style="2" bestFit="1" customWidth="1"/>
    <col min="774" max="774" width="115.7109375" style="2" customWidth="1"/>
    <col min="775" max="1025" width="9.140625" style="2"/>
    <col min="1026" max="1026" width="15.140625" style="2" customWidth="1"/>
    <col min="1027" max="1027" width="9.140625" style="2"/>
    <col min="1028" max="1028" width="11.140625" style="2" customWidth="1"/>
    <col min="1029" max="1029" width="11.7109375" style="2" bestFit="1" customWidth="1"/>
    <col min="1030" max="1030" width="115.7109375" style="2" customWidth="1"/>
    <col min="1031" max="1281" width="9.140625" style="2"/>
    <col min="1282" max="1282" width="15.140625" style="2" customWidth="1"/>
    <col min="1283" max="1283" width="9.140625" style="2"/>
    <col min="1284" max="1284" width="11.140625" style="2" customWidth="1"/>
    <col min="1285" max="1285" width="11.7109375" style="2" bestFit="1" customWidth="1"/>
    <col min="1286" max="1286" width="115.7109375" style="2" customWidth="1"/>
    <col min="1287" max="1537" width="9.140625" style="2"/>
    <col min="1538" max="1538" width="15.140625" style="2" customWidth="1"/>
    <col min="1539" max="1539" width="9.140625" style="2"/>
    <col min="1540" max="1540" width="11.140625" style="2" customWidth="1"/>
    <col min="1541" max="1541" width="11.7109375" style="2" bestFit="1" customWidth="1"/>
    <col min="1542" max="1542" width="115.7109375" style="2" customWidth="1"/>
    <col min="1543" max="1793" width="9.140625" style="2"/>
    <col min="1794" max="1794" width="15.140625" style="2" customWidth="1"/>
    <col min="1795" max="1795" width="9.140625" style="2"/>
    <col min="1796" max="1796" width="11.140625" style="2" customWidth="1"/>
    <col min="1797" max="1797" width="11.7109375" style="2" bestFit="1" customWidth="1"/>
    <col min="1798" max="1798" width="115.7109375" style="2" customWidth="1"/>
    <col min="1799" max="2049" width="9.140625" style="2"/>
    <col min="2050" max="2050" width="15.140625" style="2" customWidth="1"/>
    <col min="2051" max="2051" width="9.140625" style="2"/>
    <col min="2052" max="2052" width="11.140625" style="2" customWidth="1"/>
    <col min="2053" max="2053" width="11.7109375" style="2" bestFit="1" customWidth="1"/>
    <col min="2054" max="2054" width="115.7109375" style="2" customWidth="1"/>
    <col min="2055" max="2305" width="9.140625" style="2"/>
    <col min="2306" max="2306" width="15.140625" style="2" customWidth="1"/>
    <col min="2307" max="2307" width="9.140625" style="2"/>
    <col min="2308" max="2308" width="11.140625" style="2" customWidth="1"/>
    <col min="2309" max="2309" width="11.7109375" style="2" bestFit="1" customWidth="1"/>
    <col min="2310" max="2310" width="115.7109375" style="2" customWidth="1"/>
    <col min="2311" max="2561" width="9.140625" style="2"/>
    <col min="2562" max="2562" width="15.140625" style="2" customWidth="1"/>
    <col min="2563" max="2563" width="9.140625" style="2"/>
    <col min="2564" max="2564" width="11.140625" style="2" customWidth="1"/>
    <col min="2565" max="2565" width="11.7109375" style="2" bestFit="1" customWidth="1"/>
    <col min="2566" max="2566" width="115.7109375" style="2" customWidth="1"/>
    <col min="2567" max="2817" width="9.140625" style="2"/>
    <col min="2818" max="2818" width="15.140625" style="2" customWidth="1"/>
    <col min="2819" max="2819" width="9.140625" style="2"/>
    <col min="2820" max="2820" width="11.140625" style="2" customWidth="1"/>
    <col min="2821" max="2821" width="11.7109375" style="2" bestFit="1" customWidth="1"/>
    <col min="2822" max="2822" width="115.7109375" style="2" customWidth="1"/>
    <col min="2823" max="3073" width="9.140625" style="2"/>
    <col min="3074" max="3074" width="15.140625" style="2" customWidth="1"/>
    <col min="3075" max="3075" width="9.140625" style="2"/>
    <col min="3076" max="3076" width="11.140625" style="2" customWidth="1"/>
    <col min="3077" max="3077" width="11.7109375" style="2" bestFit="1" customWidth="1"/>
    <col min="3078" max="3078" width="115.7109375" style="2" customWidth="1"/>
    <col min="3079" max="3329" width="9.140625" style="2"/>
    <col min="3330" max="3330" width="15.140625" style="2" customWidth="1"/>
    <col min="3331" max="3331" width="9.140625" style="2"/>
    <col min="3332" max="3332" width="11.140625" style="2" customWidth="1"/>
    <col min="3333" max="3333" width="11.7109375" style="2" bestFit="1" customWidth="1"/>
    <col min="3334" max="3334" width="115.7109375" style="2" customWidth="1"/>
    <col min="3335" max="3585" width="9.140625" style="2"/>
    <col min="3586" max="3586" width="15.140625" style="2" customWidth="1"/>
    <col min="3587" max="3587" width="9.140625" style="2"/>
    <col min="3588" max="3588" width="11.140625" style="2" customWidth="1"/>
    <col min="3589" max="3589" width="11.7109375" style="2" bestFit="1" customWidth="1"/>
    <col min="3590" max="3590" width="115.7109375" style="2" customWidth="1"/>
    <col min="3591" max="3841" width="9.140625" style="2"/>
    <col min="3842" max="3842" width="15.140625" style="2" customWidth="1"/>
    <col min="3843" max="3843" width="9.140625" style="2"/>
    <col min="3844" max="3844" width="11.140625" style="2" customWidth="1"/>
    <col min="3845" max="3845" width="11.7109375" style="2" bestFit="1" customWidth="1"/>
    <col min="3846" max="3846" width="115.7109375" style="2" customWidth="1"/>
    <col min="3847" max="4097" width="9.140625" style="2"/>
    <col min="4098" max="4098" width="15.140625" style="2" customWidth="1"/>
    <col min="4099" max="4099" width="9.140625" style="2"/>
    <col min="4100" max="4100" width="11.140625" style="2" customWidth="1"/>
    <col min="4101" max="4101" width="11.7109375" style="2" bestFit="1" customWidth="1"/>
    <col min="4102" max="4102" width="115.7109375" style="2" customWidth="1"/>
    <col min="4103" max="4353" width="9.140625" style="2"/>
    <col min="4354" max="4354" width="15.140625" style="2" customWidth="1"/>
    <col min="4355" max="4355" width="9.140625" style="2"/>
    <col min="4356" max="4356" width="11.140625" style="2" customWidth="1"/>
    <col min="4357" max="4357" width="11.7109375" style="2" bestFit="1" customWidth="1"/>
    <col min="4358" max="4358" width="115.7109375" style="2" customWidth="1"/>
    <col min="4359" max="4609" width="9.140625" style="2"/>
    <col min="4610" max="4610" width="15.140625" style="2" customWidth="1"/>
    <col min="4611" max="4611" width="9.140625" style="2"/>
    <col min="4612" max="4612" width="11.140625" style="2" customWidth="1"/>
    <col min="4613" max="4613" width="11.7109375" style="2" bestFit="1" customWidth="1"/>
    <col min="4614" max="4614" width="115.7109375" style="2" customWidth="1"/>
    <col min="4615" max="4865" width="9.140625" style="2"/>
    <col min="4866" max="4866" width="15.140625" style="2" customWidth="1"/>
    <col min="4867" max="4867" width="9.140625" style="2"/>
    <col min="4868" max="4868" width="11.140625" style="2" customWidth="1"/>
    <col min="4869" max="4869" width="11.7109375" style="2" bestFit="1" customWidth="1"/>
    <col min="4870" max="4870" width="115.7109375" style="2" customWidth="1"/>
    <col min="4871" max="5121" width="9.140625" style="2"/>
    <col min="5122" max="5122" width="15.140625" style="2" customWidth="1"/>
    <col min="5123" max="5123" width="9.140625" style="2"/>
    <col min="5124" max="5124" width="11.140625" style="2" customWidth="1"/>
    <col min="5125" max="5125" width="11.7109375" style="2" bestFit="1" customWidth="1"/>
    <col min="5126" max="5126" width="115.7109375" style="2" customWidth="1"/>
    <col min="5127" max="5377" width="9.140625" style="2"/>
    <col min="5378" max="5378" width="15.140625" style="2" customWidth="1"/>
    <col min="5379" max="5379" width="9.140625" style="2"/>
    <col min="5380" max="5380" width="11.140625" style="2" customWidth="1"/>
    <col min="5381" max="5381" width="11.7109375" style="2" bestFit="1" customWidth="1"/>
    <col min="5382" max="5382" width="115.7109375" style="2" customWidth="1"/>
    <col min="5383" max="5633" width="9.140625" style="2"/>
    <col min="5634" max="5634" width="15.140625" style="2" customWidth="1"/>
    <col min="5635" max="5635" width="9.140625" style="2"/>
    <col min="5636" max="5636" width="11.140625" style="2" customWidth="1"/>
    <col min="5637" max="5637" width="11.7109375" style="2" bestFit="1" customWidth="1"/>
    <col min="5638" max="5638" width="115.7109375" style="2" customWidth="1"/>
    <col min="5639" max="5889" width="9.140625" style="2"/>
    <col min="5890" max="5890" width="15.140625" style="2" customWidth="1"/>
    <col min="5891" max="5891" width="9.140625" style="2"/>
    <col min="5892" max="5892" width="11.140625" style="2" customWidth="1"/>
    <col min="5893" max="5893" width="11.7109375" style="2" bestFit="1" customWidth="1"/>
    <col min="5894" max="5894" width="115.7109375" style="2" customWidth="1"/>
    <col min="5895" max="6145" width="9.140625" style="2"/>
    <col min="6146" max="6146" width="15.140625" style="2" customWidth="1"/>
    <col min="6147" max="6147" width="9.140625" style="2"/>
    <col min="6148" max="6148" width="11.140625" style="2" customWidth="1"/>
    <col min="6149" max="6149" width="11.7109375" style="2" bestFit="1" customWidth="1"/>
    <col min="6150" max="6150" width="115.7109375" style="2" customWidth="1"/>
    <col min="6151" max="6401" width="9.140625" style="2"/>
    <col min="6402" max="6402" width="15.140625" style="2" customWidth="1"/>
    <col min="6403" max="6403" width="9.140625" style="2"/>
    <col min="6404" max="6404" width="11.140625" style="2" customWidth="1"/>
    <col min="6405" max="6405" width="11.7109375" style="2" bestFit="1" customWidth="1"/>
    <col min="6406" max="6406" width="115.7109375" style="2" customWidth="1"/>
    <col min="6407" max="6657" width="9.140625" style="2"/>
    <col min="6658" max="6658" width="15.140625" style="2" customWidth="1"/>
    <col min="6659" max="6659" width="9.140625" style="2"/>
    <col min="6660" max="6660" width="11.140625" style="2" customWidth="1"/>
    <col min="6661" max="6661" width="11.7109375" style="2" bestFit="1" customWidth="1"/>
    <col min="6662" max="6662" width="115.7109375" style="2" customWidth="1"/>
    <col min="6663" max="6913" width="9.140625" style="2"/>
    <col min="6914" max="6914" width="15.140625" style="2" customWidth="1"/>
    <col min="6915" max="6915" width="9.140625" style="2"/>
    <col min="6916" max="6916" width="11.140625" style="2" customWidth="1"/>
    <col min="6917" max="6917" width="11.7109375" style="2" bestFit="1" customWidth="1"/>
    <col min="6918" max="6918" width="115.7109375" style="2" customWidth="1"/>
    <col min="6919" max="7169" width="9.140625" style="2"/>
    <col min="7170" max="7170" width="15.140625" style="2" customWidth="1"/>
    <col min="7171" max="7171" width="9.140625" style="2"/>
    <col min="7172" max="7172" width="11.140625" style="2" customWidth="1"/>
    <col min="7173" max="7173" width="11.7109375" style="2" bestFit="1" customWidth="1"/>
    <col min="7174" max="7174" width="115.7109375" style="2" customWidth="1"/>
    <col min="7175" max="7425" width="9.140625" style="2"/>
    <col min="7426" max="7426" width="15.140625" style="2" customWidth="1"/>
    <col min="7427" max="7427" width="9.140625" style="2"/>
    <col min="7428" max="7428" width="11.140625" style="2" customWidth="1"/>
    <col min="7429" max="7429" width="11.7109375" style="2" bestFit="1" customWidth="1"/>
    <col min="7430" max="7430" width="115.7109375" style="2" customWidth="1"/>
    <col min="7431" max="7681" width="9.140625" style="2"/>
    <col min="7682" max="7682" width="15.140625" style="2" customWidth="1"/>
    <col min="7683" max="7683" width="9.140625" style="2"/>
    <col min="7684" max="7684" width="11.140625" style="2" customWidth="1"/>
    <col min="7685" max="7685" width="11.7109375" style="2" bestFit="1" customWidth="1"/>
    <col min="7686" max="7686" width="115.7109375" style="2" customWidth="1"/>
    <col min="7687" max="7937" width="9.140625" style="2"/>
    <col min="7938" max="7938" width="15.140625" style="2" customWidth="1"/>
    <col min="7939" max="7939" width="9.140625" style="2"/>
    <col min="7940" max="7940" width="11.140625" style="2" customWidth="1"/>
    <col min="7941" max="7941" width="11.7109375" style="2" bestFit="1" customWidth="1"/>
    <col min="7942" max="7942" width="115.7109375" style="2" customWidth="1"/>
    <col min="7943" max="8193" width="9.140625" style="2"/>
    <col min="8194" max="8194" width="15.140625" style="2" customWidth="1"/>
    <col min="8195" max="8195" width="9.140625" style="2"/>
    <col min="8196" max="8196" width="11.140625" style="2" customWidth="1"/>
    <col min="8197" max="8197" width="11.7109375" style="2" bestFit="1" customWidth="1"/>
    <col min="8198" max="8198" width="115.7109375" style="2" customWidth="1"/>
    <col min="8199" max="8449" width="9.140625" style="2"/>
    <col min="8450" max="8450" width="15.140625" style="2" customWidth="1"/>
    <col min="8451" max="8451" width="9.140625" style="2"/>
    <col min="8452" max="8452" width="11.140625" style="2" customWidth="1"/>
    <col min="8453" max="8453" width="11.7109375" style="2" bestFit="1" customWidth="1"/>
    <col min="8454" max="8454" width="115.7109375" style="2" customWidth="1"/>
    <col min="8455" max="8705" width="9.140625" style="2"/>
    <col min="8706" max="8706" width="15.140625" style="2" customWidth="1"/>
    <col min="8707" max="8707" width="9.140625" style="2"/>
    <col min="8708" max="8708" width="11.140625" style="2" customWidth="1"/>
    <col min="8709" max="8709" width="11.7109375" style="2" bestFit="1" customWidth="1"/>
    <col min="8710" max="8710" width="115.7109375" style="2" customWidth="1"/>
    <col min="8711" max="8961" width="9.140625" style="2"/>
    <col min="8962" max="8962" width="15.140625" style="2" customWidth="1"/>
    <col min="8963" max="8963" width="9.140625" style="2"/>
    <col min="8964" max="8964" width="11.140625" style="2" customWidth="1"/>
    <col min="8965" max="8965" width="11.7109375" style="2" bestFit="1" customWidth="1"/>
    <col min="8966" max="8966" width="115.7109375" style="2" customWidth="1"/>
    <col min="8967" max="9217" width="9.140625" style="2"/>
    <col min="9218" max="9218" width="15.140625" style="2" customWidth="1"/>
    <col min="9219" max="9219" width="9.140625" style="2"/>
    <col min="9220" max="9220" width="11.140625" style="2" customWidth="1"/>
    <col min="9221" max="9221" width="11.7109375" style="2" bestFit="1" customWidth="1"/>
    <col min="9222" max="9222" width="115.7109375" style="2" customWidth="1"/>
    <col min="9223" max="9473" width="9.140625" style="2"/>
    <col min="9474" max="9474" width="15.140625" style="2" customWidth="1"/>
    <col min="9475" max="9475" width="9.140625" style="2"/>
    <col min="9476" max="9476" width="11.140625" style="2" customWidth="1"/>
    <col min="9477" max="9477" width="11.7109375" style="2" bestFit="1" customWidth="1"/>
    <col min="9478" max="9478" width="115.7109375" style="2" customWidth="1"/>
    <col min="9479" max="9729" width="9.140625" style="2"/>
    <col min="9730" max="9730" width="15.140625" style="2" customWidth="1"/>
    <col min="9731" max="9731" width="9.140625" style="2"/>
    <col min="9732" max="9732" width="11.140625" style="2" customWidth="1"/>
    <col min="9733" max="9733" width="11.7109375" style="2" bestFit="1" customWidth="1"/>
    <col min="9734" max="9734" width="115.7109375" style="2" customWidth="1"/>
    <col min="9735" max="9985" width="9.140625" style="2"/>
    <col min="9986" max="9986" width="15.140625" style="2" customWidth="1"/>
    <col min="9987" max="9987" width="9.140625" style="2"/>
    <col min="9988" max="9988" width="11.140625" style="2" customWidth="1"/>
    <col min="9989" max="9989" width="11.7109375" style="2" bestFit="1" customWidth="1"/>
    <col min="9990" max="9990" width="115.7109375" style="2" customWidth="1"/>
    <col min="9991" max="10241" width="9.140625" style="2"/>
    <col min="10242" max="10242" width="15.140625" style="2" customWidth="1"/>
    <col min="10243" max="10243" width="9.140625" style="2"/>
    <col min="10244" max="10244" width="11.140625" style="2" customWidth="1"/>
    <col min="10245" max="10245" width="11.7109375" style="2" bestFit="1" customWidth="1"/>
    <col min="10246" max="10246" width="115.7109375" style="2" customWidth="1"/>
    <col min="10247" max="10497" width="9.140625" style="2"/>
    <col min="10498" max="10498" width="15.140625" style="2" customWidth="1"/>
    <col min="10499" max="10499" width="9.140625" style="2"/>
    <col min="10500" max="10500" width="11.140625" style="2" customWidth="1"/>
    <col min="10501" max="10501" width="11.7109375" style="2" bestFit="1" customWidth="1"/>
    <col min="10502" max="10502" width="115.7109375" style="2" customWidth="1"/>
    <col min="10503" max="10753" width="9.140625" style="2"/>
    <col min="10754" max="10754" width="15.140625" style="2" customWidth="1"/>
    <col min="10755" max="10755" width="9.140625" style="2"/>
    <col min="10756" max="10756" width="11.140625" style="2" customWidth="1"/>
    <col min="10757" max="10757" width="11.7109375" style="2" bestFit="1" customWidth="1"/>
    <col min="10758" max="10758" width="115.7109375" style="2" customWidth="1"/>
    <col min="10759" max="11009" width="9.140625" style="2"/>
    <col min="11010" max="11010" width="15.140625" style="2" customWidth="1"/>
    <col min="11011" max="11011" width="9.140625" style="2"/>
    <col min="11012" max="11012" width="11.140625" style="2" customWidth="1"/>
    <col min="11013" max="11013" width="11.7109375" style="2" bestFit="1" customWidth="1"/>
    <col min="11014" max="11014" width="115.7109375" style="2" customWidth="1"/>
    <col min="11015" max="11265" width="9.140625" style="2"/>
    <col min="11266" max="11266" width="15.140625" style="2" customWidth="1"/>
    <col min="11267" max="11267" width="9.140625" style="2"/>
    <col min="11268" max="11268" width="11.140625" style="2" customWidth="1"/>
    <col min="11269" max="11269" width="11.7109375" style="2" bestFit="1" customWidth="1"/>
    <col min="11270" max="11270" width="115.7109375" style="2" customWidth="1"/>
    <col min="11271" max="11521" width="9.140625" style="2"/>
    <col min="11522" max="11522" width="15.140625" style="2" customWidth="1"/>
    <col min="11523" max="11523" width="9.140625" style="2"/>
    <col min="11524" max="11524" width="11.140625" style="2" customWidth="1"/>
    <col min="11525" max="11525" width="11.7109375" style="2" bestFit="1" customWidth="1"/>
    <col min="11526" max="11526" width="115.7109375" style="2" customWidth="1"/>
    <col min="11527" max="11777" width="9.140625" style="2"/>
    <col min="11778" max="11778" width="15.140625" style="2" customWidth="1"/>
    <col min="11779" max="11779" width="9.140625" style="2"/>
    <col min="11780" max="11780" width="11.140625" style="2" customWidth="1"/>
    <col min="11781" max="11781" width="11.7109375" style="2" bestFit="1" customWidth="1"/>
    <col min="11782" max="11782" width="115.7109375" style="2" customWidth="1"/>
    <col min="11783" max="12033" width="9.140625" style="2"/>
    <col min="12034" max="12034" width="15.140625" style="2" customWidth="1"/>
    <col min="12035" max="12035" width="9.140625" style="2"/>
    <col min="12036" max="12036" width="11.140625" style="2" customWidth="1"/>
    <col min="12037" max="12037" width="11.7109375" style="2" bestFit="1" customWidth="1"/>
    <col min="12038" max="12038" width="115.7109375" style="2" customWidth="1"/>
    <col min="12039" max="12289" width="9.140625" style="2"/>
    <col min="12290" max="12290" width="15.140625" style="2" customWidth="1"/>
    <col min="12291" max="12291" width="9.140625" style="2"/>
    <col min="12292" max="12292" width="11.140625" style="2" customWidth="1"/>
    <col min="12293" max="12293" width="11.7109375" style="2" bestFit="1" customWidth="1"/>
    <col min="12294" max="12294" width="115.7109375" style="2" customWidth="1"/>
    <col min="12295" max="12545" width="9.140625" style="2"/>
    <col min="12546" max="12546" width="15.140625" style="2" customWidth="1"/>
    <col min="12547" max="12547" width="9.140625" style="2"/>
    <col min="12548" max="12548" width="11.140625" style="2" customWidth="1"/>
    <col min="12549" max="12549" width="11.7109375" style="2" bestFit="1" customWidth="1"/>
    <col min="12550" max="12550" width="115.7109375" style="2" customWidth="1"/>
    <col min="12551" max="12801" width="9.140625" style="2"/>
    <col min="12802" max="12802" width="15.140625" style="2" customWidth="1"/>
    <col min="12803" max="12803" width="9.140625" style="2"/>
    <col min="12804" max="12804" width="11.140625" style="2" customWidth="1"/>
    <col min="12805" max="12805" width="11.7109375" style="2" bestFit="1" customWidth="1"/>
    <col min="12806" max="12806" width="115.7109375" style="2" customWidth="1"/>
    <col min="12807" max="13057" width="9.140625" style="2"/>
    <col min="13058" max="13058" width="15.140625" style="2" customWidth="1"/>
    <col min="13059" max="13059" width="9.140625" style="2"/>
    <col min="13060" max="13060" width="11.140625" style="2" customWidth="1"/>
    <col min="13061" max="13061" width="11.7109375" style="2" bestFit="1" customWidth="1"/>
    <col min="13062" max="13062" width="115.7109375" style="2" customWidth="1"/>
    <col min="13063" max="13313" width="9.140625" style="2"/>
    <col min="13314" max="13314" width="15.140625" style="2" customWidth="1"/>
    <col min="13315" max="13315" width="9.140625" style="2"/>
    <col min="13316" max="13316" width="11.140625" style="2" customWidth="1"/>
    <col min="13317" max="13317" width="11.7109375" style="2" bestFit="1" customWidth="1"/>
    <col min="13318" max="13318" width="115.7109375" style="2" customWidth="1"/>
    <col min="13319" max="13569" width="9.140625" style="2"/>
    <col min="13570" max="13570" width="15.140625" style="2" customWidth="1"/>
    <col min="13571" max="13571" width="9.140625" style="2"/>
    <col min="13572" max="13572" width="11.140625" style="2" customWidth="1"/>
    <col min="13573" max="13573" width="11.7109375" style="2" bestFit="1" customWidth="1"/>
    <col min="13574" max="13574" width="115.7109375" style="2" customWidth="1"/>
    <col min="13575" max="13825" width="9.140625" style="2"/>
    <col min="13826" max="13826" width="15.140625" style="2" customWidth="1"/>
    <col min="13827" max="13827" width="9.140625" style="2"/>
    <col min="13828" max="13828" width="11.140625" style="2" customWidth="1"/>
    <col min="13829" max="13829" width="11.7109375" style="2" bestFit="1" customWidth="1"/>
    <col min="13830" max="13830" width="115.7109375" style="2" customWidth="1"/>
    <col min="13831" max="14081" width="9.140625" style="2"/>
    <col min="14082" max="14082" width="15.140625" style="2" customWidth="1"/>
    <col min="14083" max="14083" width="9.140625" style="2"/>
    <col min="14084" max="14084" width="11.140625" style="2" customWidth="1"/>
    <col min="14085" max="14085" width="11.7109375" style="2" bestFit="1" customWidth="1"/>
    <col min="14086" max="14086" width="115.7109375" style="2" customWidth="1"/>
    <col min="14087" max="14337" width="9.140625" style="2"/>
    <col min="14338" max="14338" width="15.140625" style="2" customWidth="1"/>
    <col min="14339" max="14339" width="9.140625" style="2"/>
    <col min="14340" max="14340" width="11.140625" style="2" customWidth="1"/>
    <col min="14341" max="14341" width="11.7109375" style="2" bestFit="1" customWidth="1"/>
    <col min="14342" max="14342" width="115.7109375" style="2" customWidth="1"/>
    <col min="14343" max="14593" width="9.140625" style="2"/>
    <col min="14594" max="14594" width="15.140625" style="2" customWidth="1"/>
    <col min="14595" max="14595" width="9.140625" style="2"/>
    <col min="14596" max="14596" width="11.140625" style="2" customWidth="1"/>
    <col min="14597" max="14597" width="11.7109375" style="2" bestFit="1" customWidth="1"/>
    <col min="14598" max="14598" width="115.7109375" style="2" customWidth="1"/>
    <col min="14599" max="14849" width="9.140625" style="2"/>
    <col min="14850" max="14850" width="15.140625" style="2" customWidth="1"/>
    <col min="14851" max="14851" width="9.140625" style="2"/>
    <col min="14852" max="14852" width="11.140625" style="2" customWidth="1"/>
    <col min="14853" max="14853" width="11.7109375" style="2" bestFit="1" customWidth="1"/>
    <col min="14854" max="14854" width="115.7109375" style="2" customWidth="1"/>
    <col min="14855" max="15105" width="9.140625" style="2"/>
    <col min="15106" max="15106" width="15.140625" style="2" customWidth="1"/>
    <col min="15107" max="15107" width="9.140625" style="2"/>
    <col min="15108" max="15108" width="11.140625" style="2" customWidth="1"/>
    <col min="15109" max="15109" width="11.7109375" style="2" bestFit="1" customWidth="1"/>
    <col min="15110" max="15110" width="115.7109375" style="2" customWidth="1"/>
    <col min="15111" max="15361" width="9.140625" style="2"/>
    <col min="15362" max="15362" width="15.140625" style="2" customWidth="1"/>
    <col min="15363" max="15363" width="9.140625" style="2"/>
    <col min="15364" max="15364" width="11.140625" style="2" customWidth="1"/>
    <col min="15365" max="15365" width="11.7109375" style="2" bestFit="1" customWidth="1"/>
    <col min="15366" max="15366" width="115.7109375" style="2" customWidth="1"/>
    <col min="15367" max="15617" width="9.140625" style="2"/>
    <col min="15618" max="15618" width="15.140625" style="2" customWidth="1"/>
    <col min="15619" max="15619" width="9.140625" style="2"/>
    <col min="15620" max="15620" width="11.140625" style="2" customWidth="1"/>
    <col min="15621" max="15621" width="11.7109375" style="2" bestFit="1" customWidth="1"/>
    <col min="15622" max="15622" width="115.7109375" style="2" customWidth="1"/>
    <col min="15623" max="15873" width="9.140625" style="2"/>
    <col min="15874" max="15874" width="15.140625" style="2" customWidth="1"/>
    <col min="15875" max="15875" width="9.140625" style="2"/>
    <col min="15876" max="15876" width="11.140625" style="2" customWidth="1"/>
    <col min="15877" max="15877" width="11.7109375" style="2" bestFit="1" customWidth="1"/>
    <col min="15878" max="15878" width="115.7109375" style="2" customWidth="1"/>
    <col min="15879" max="16129" width="9.140625" style="2"/>
    <col min="16130" max="16130" width="15.140625" style="2" customWidth="1"/>
    <col min="16131" max="16131" width="9.140625" style="2"/>
    <col min="16132" max="16132" width="11.140625" style="2" customWidth="1"/>
    <col min="16133" max="16133" width="11.7109375" style="2" bestFit="1" customWidth="1"/>
    <col min="16134" max="16134" width="115.7109375" style="2" customWidth="1"/>
    <col min="16135" max="16384" width="9.140625" style="2"/>
  </cols>
  <sheetData>
    <row r="1" spans="1:33" s="25" customFormat="1">
      <c r="A1" s="1" t="s">
        <v>13</v>
      </c>
      <c r="B1" s="23"/>
      <c r="C1" s="23"/>
      <c r="D1" s="24"/>
      <c r="E1" s="23"/>
      <c r="F1" s="23"/>
      <c r="G1" s="23"/>
      <c r="H1" s="23"/>
      <c r="I1" s="23"/>
      <c r="J1" s="23"/>
      <c r="K1" s="23"/>
      <c r="L1" s="23"/>
      <c r="M1" s="23"/>
      <c r="N1" s="23"/>
      <c r="O1" s="23"/>
      <c r="P1" s="23"/>
      <c r="Q1" s="23"/>
      <c r="R1" s="23"/>
      <c r="S1" s="23"/>
      <c r="T1" s="23"/>
      <c r="U1" s="23"/>
      <c r="V1" s="23"/>
      <c r="W1" s="23"/>
      <c r="X1" s="23"/>
      <c r="Y1" s="23"/>
      <c r="Z1" s="23"/>
      <c r="AA1" s="23"/>
      <c r="AB1" s="23"/>
      <c r="AC1" s="23"/>
    </row>
    <row r="2" spans="1:33" s="25" customFormat="1">
      <c r="A2" s="1" t="s">
        <v>9</v>
      </c>
      <c r="B2" s="1"/>
      <c r="C2" s="1"/>
      <c r="D2" s="3"/>
      <c r="E2" s="38"/>
      <c r="F2" s="23"/>
      <c r="G2" s="23"/>
      <c r="H2" s="23"/>
      <c r="I2" s="23"/>
      <c r="J2" s="23"/>
      <c r="K2" s="23"/>
      <c r="L2" s="23"/>
      <c r="M2" s="23"/>
      <c r="N2" s="23"/>
      <c r="O2" s="23"/>
      <c r="P2" s="23"/>
      <c r="Q2" s="23"/>
      <c r="R2" s="23"/>
      <c r="S2" s="23"/>
      <c r="T2" s="23"/>
      <c r="U2" s="23"/>
      <c r="V2" s="23"/>
      <c r="W2" s="23"/>
      <c r="X2" s="23"/>
      <c r="Y2" s="23"/>
      <c r="Z2" s="23"/>
      <c r="AA2" s="23"/>
      <c r="AB2" s="23"/>
      <c r="AC2" s="23"/>
    </row>
    <row r="3" spans="1:33" s="25" customFormat="1">
      <c r="A3" s="1" t="s">
        <v>21</v>
      </c>
      <c r="B3" s="23"/>
      <c r="C3" s="23"/>
      <c r="D3" s="24"/>
      <c r="E3" s="23"/>
      <c r="F3" s="23"/>
      <c r="G3" s="23"/>
      <c r="H3" s="23"/>
      <c r="I3" s="23"/>
      <c r="J3" s="23"/>
      <c r="K3" s="23"/>
      <c r="L3" s="23"/>
      <c r="M3" s="23"/>
      <c r="N3" s="23"/>
      <c r="O3" s="23"/>
      <c r="P3" s="23"/>
      <c r="Q3" s="23"/>
      <c r="R3" s="23"/>
      <c r="S3" s="23"/>
      <c r="T3" s="23"/>
      <c r="U3" s="23"/>
      <c r="V3" s="23"/>
      <c r="W3" s="23"/>
      <c r="X3" s="23"/>
      <c r="Y3" s="23"/>
      <c r="Z3" s="23"/>
      <c r="AA3" s="23"/>
      <c r="AB3" s="23"/>
      <c r="AC3" s="23"/>
    </row>
    <row r="4" spans="1:33" s="25" customFormat="1">
      <c r="A4" s="1"/>
      <c r="B4" s="23"/>
      <c r="C4" s="23"/>
      <c r="D4" s="24"/>
      <c r="E4" s="23"/>
      <c r="F4" s="23"/>
      <c r="G4" s="23"/>
      <c r="H4" s="23"/>
      <c r="I4" s="23"/>
      <c r="J4" s="23"/>
      <c r="K4" s="23"/>
      <c r="L4" s="23"/>
      <c r="M4" s="23"/>
      <c r="N4" s="23"/>
      <c r="O4" s="23"/>
      <c r="P4" s="23"/>
      <c r="Q4" s="23"/>
      <c r="R4" s="23"/>
      <c r="S4" s="23"/>
      <c r="T4" s="23"/>
      <c r="U4" s="23"/>
      <c r="V4" s="23"/>
      <c r="W4" s="23"/>
      <c r="X4" s="23"/>
      <c r="Y4" s="23"/>
      <c r="Z4" s="23"/>
      <c r="AA4" s="23"/>
      <c r="AB4" s="23"/>
      <c r="AC4" s="23"/>
    </row>
    <row r="5" spans="1:33" s="25" customFormat="1">
      <c r="A5" s="1"/>
      <c r="B5" s="23"/>
      <c r="C5" s="1" t="s">
        <v>26</v>
      </c>
      <c r="D5" s="24"/>
      <c r="E5" s="23"/>
      <c r="F5" s="23"/>
      <c r="G5" s="23"/>
      <c r="H5" s="23"/>
      <c r="I5" s="23"/>
      <c r="J5" s="23"/>
      <c r="K5" s="23"/>
      <c r="L5" s="23"/>
      <c r="M5" s="23"/>
      <c r="N5" s="23"/>
      <c r="O5" s="23"/>
      <c r="P5" s="23"/>
      <c r="Q5" s="23"/>
      <c r="R5" s="23"/>
      <c r="S5" s="23"/>
      <c r="T5" s="23"/>
      <c r="U5" s="23"/>
      <c r="V5" s="23"/>
      <c r="W5" s="23"/>
      <c r="X5" s="23"/>
      <c r="Y5" s="23"/>
      <c r="Z5" s="23"/>
      <c r="AA5" s="23"/>
      <c r="AB5" s="23"/>
      <c r="AC5" s="23"/>
    </row>
    <row r="6" spans="1:33" s="25" customFormat="1">
      <c r="A6" s="1"/>
      <c r="B6" s="23"/>
      <c r="C6" s="23"/>
      <c r="D6" s="24"/>
      <c r="E6" s="23"/>
      <c r="F6" s="23"/>
      <c r="G6" s="23"/>
      <c r="H6" s="23"/>
      <c r="I6" s="23"/>
      <c r="J6" s="23"/>
      <c r="K6" s="23"/>
      <c r="L6" s="23"/>
      <c r="M6" s="23"/>
      <c r="N6" s="23"/>
      <c r="O6" s="23"/>
      <c r="P6" s="23"/>
      <c r="Q6" s="23"/>
      <c r="R6" s="23"/>
      <c r="S6" s="23"/>
      <c r="T6" s="23"/>
      <c r="U6" s="23"/>
      <c r="V6" s="23"/>
      <c r="W6" s="23"/>
      <c r="X6" s="23"/>
      <c r="Y6" s="23"/>
      <c r="Z6" s="23"/>
      <c r="AA6" s="23"/>
      <c r="AB6" s="23"/>
      <c r="AC6" s="23"/>
    </row>
    <row r="7" spans="1:33">
      <c r="A7" s="25"/>
      <c r="B7" s="25"/>
      <c r="C7" s="25"/>
      <c r="D7" s="27"/>
      <c r="E7" s="25"/>
      <c r="F7" s="25"/>
      <c r="G7" s="25"/>
      <c r="H7" s="25"/>
      <c r="I7" s="25"/>
      <c r="K7" s="25"/>
      <c r="L7" s="25"/>
      <c r="M7" s="25"/>
      <c r="N7" s="25"/>
      <c r="O7" s="25"/>
      <c r="P7" s="25"/>
      <c r="Q7" s="25"/>
      <c r="R7" s="25"/>
      <c r="S7" s="25"/>
      <c r="T7" s="25"/>
      <c r="U7" s="25"/>
      <c r="V7" s="25"/>
      <c r="W7" s="25"/>
      <c r="X7" s="25"/>
      <c r="Y7" s="25"/>
      <c r="Z7" s="25"/>
      <c r="AA7" s="25"/>
      <c r="AB7" s="25"/>
      <c r="AC7" s="25"/>
      <c r="AD7" s="25"/>
      <c r="AE7" s="25"/>
      <c r="AF7" s="25"/>
      <c r="AG7" s="25"/>
    </row>
    <row r="8" spans="1:33" s="32" customFormat="1" ht="66">
      <c r="A8" s="28" t="s">
        <v>0</v>
      </c>
      <c r="B8" s="28" t="s">
        <v>15</v>
      </c>
      <c r="C8" s="29" t="s">
        <v>16</v>
      </c>
      <c r="D8" s="29" t="s">
        <v>1</v>
      </c>
      <c r="E8" s="30" t="s">
        <v>17</v>
      </c>
      <c r="F8" s="31" t="s">
        <v>18</v>
      </c>
    </row>
    <row r="9" spans="1:33" s="32" customFormat="1" ht="70.5" customHeight="1">
      <c r="A9" s="39">
        <v>1</v>
      </c>
      <c r="B9" s="40" t="s">
        <v>25</v>
      </c>
      <c r="C9" s="39">
        <v>1355</v>
      </c>
      <c r="D9" s="42" t="s">
        <v>24</v>
      </c>
      <c r="E9" s="8" t="s">
        <v>23</v>
      </c>
      <c r="F9" s="41">
        <v>4543.42</v>
      </c>
    </row>
    <row r="10" spans="1:33" s="32" customFormat="1" ht="60.75" hidden="1" customHeight="1">
      <c r="A10" s="39"/>
      <c r="B10" s="40"/>
      <c r="C10" s="39"/>
      <c r="D10" s="42"/>
      <c r="E10" s="8"/>
      <c r="F10" s="41"/>
    </row>
    <row r="11" spans="1:33" s="32" customFormat="1" ht="59.25" hidden="1" customHeight="1">
      <c r="A11" s="39"/>
      <c r="B11" s="40"/>
      <c r="C11" s="39"/>
      <c r="D11" s="42"/>
      <c r="E11" s="8"/>
      <c r="F11" s="41"/>
    </row>
    <row r="12" spans="1:33" s="32" customFormat="1" ht="57" hidden="1" customHeight="1">
      <c r="A12" s="39"/>
      <c r="B12" s="40"/>
      <c r="C12" s="39"/>
      <c r="D12" s="42"/>
      <c r="E12" s="8"/>
      <c r="F12" s="41"/>
    </row>
    <row r="13" spans="1:33">
      <c r="A13" s="265"/>
      <c r="B13" s="265"/>
      <c r="C13" s="4"/>
      <c r="D13" s="4"/>
      <c r="E13" s="4"/>
      <c r="F13" s="36">
        <f>SUM(F9:F12)</f>
        <v>4543.42</v>
      </c>
    </row>
  </sheetData>
  <mergeCells count="1">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2"/>
  <sheetViews>
    <sheetView workbookViewId="0">
      <selection activeCell="D18" sqref="D18"/>
    </sheetView>
  </sheetViews>
  <sheetFormatPr defaultRowHeight="16.5"/>
  <cols>
    <col min="1" max="1" width="10.5703125" style="2" customWidth="1"/>
    <col min="2" max="2" width="14" style="2" customWidth="1"/>
    <col min="3" max="3" width="19.85546875" style="2" customWidth="1"/>
    <col min="4" max="4" width="31.140625" style="37" customWidth="1"/>
    <col min="5" max="5" width="81.42578125" style="37" customWidth="1"/>
    <col min="6" max="6" width="18.5703125" style="2" customWidth="1"/>
    <col min="7" max="257" width="9.140625" style="2"/>
    <col min="258" max="258" width="15.140625" style="2" customWidth="1"/>
    <col min="259" max="259" width="9.140625" style="2"/>
    <col min="260" max="260" width="11.140625" style="2" customWidth="1"/>
    <col min="261" max="261" width="11.7109375" style="2" bestFit="1" customWidth="1"/>
    <col min="262" max="262" width="115.7109375" style="2" customWidth="1"/>
    <col min="263" max="513" width="9.140625" style="2"/>
    <col min="514" max="514" width="15.140625" style="2" customWidth="1"/>
    <col min="515" max="515" width="9.140625" style="2"/>
    <col min="516" max="516" width="11.140625" style="2" customWidth="1"/>
    <col min="517" max="517" width="11.7109375" style="2" bestFit="1" customWidth="1"/>
    <col min="518" max="518" width="115.7109375" style="2" customWidth="1"/>
    <col min="519" max="769" width="9.140625" style="2"/>
    <col min="770" max="770" width="15.140625" style="2" customWidth="1"/>
    <col min="771" max="771" width="9.140625" style="2"/>
    <col min="772" max="772" width="11.140625" style="2" customWidth="1"/>
    <col min="773" max="773" width="11.7109375" style="2" bestFit="1" customWidth="1"/>
    <col min="774" max="774" width="115.7109375" style="2" customWidth="1"/>
    <col min="775" max="1025" width="9.140625" style="2"/>
    <col min="1026" max="1026" width="15.140625" style="2" customWidth="1"/>
    <col min="1027" max="1027" width="9.140625" style="2"/>
    <col min="1028" max="1028" width="11.140625" style="2" customWidth="1"/>
    <col min="1029" max="1029" width="11.7109375" style="2" bestFit="1" customWidth="1"/>
    <col min="1030" max="1030" width="115.7109375" style="2" customWidth="1"/>
    <col min="1031" max="1281" width="9.140625" style="2"/>
    <col min="1282" max="1282" width="15.140625" style="2" customWidth="1"/>
    <col min="1283" max="1283" width="9.140625" style="2"/>
    <col min="1284" max="1284" width="11.140625" style="2" customWidth="1"/>
    <col min="1285" max="1285" width="11.7109375" style="2" bestFit="1" customWidth="1"/>
    <col min="1286" max="1286" width="115.7109375" style="2" customWidth="1"/>
    <col min="1287" max="1537" width="9.140625" style="2"/>
    <col min="1538" max="1538" width="15.140625" style="2" customWidth="1"/>
    <col min="1539" max="1539" width="9.140625" style="2"/>
    <col min="1540" max="1540" width="11.140625" style="2" customWidth="1"/>
    <col min="1541" max="1541" width="11.7109375" style="2" bestFit="1" customWidth="1"/>
    <col min="1542" max="1542" width="115.7109375" style="2" customWidth="1"/>
    <col min="1543" max="1793" width="9.140625" style="2"/>
    <col min="1794" max="1794" width="15.140625" style="2" customWidth="1"/>
    <col min="1795" max="1795" width="9.140625" style="2"/>
    <col min="1796" max="1796" width="11.140625" style="2" customWidth="1"/>
    <col min="1797" max="1797" width="11.7109375" style="2" bestFit="1" customWidth="1"/>
    <col min="1798" max="1798" width="115.7109375" style="2" customWidth="1"/>
    <col min="1799" max="2049" width="9.140625" style="2"/>
    <col min="2050" max="2050" width="15.140625" style="2" customWidth="1"/>
    <col min="2051" max="2051" width="9.140625" style="2"/>
    <col min="2052" max="2052" width="11.140625" style="2" customWidth="1"/>
    <col min="2053" max="2053" width="11.7109375" style="2" bestFit="1" customWidth="1"/>
    <col min="2054" max="2054" width="115.7109375" style="2" customWidth="1"/>
    <col min="2055" max="2305" width="9.140625" style="2"/>
    <col min="2306" max="2306" width="15.140625" style="2" customWidth="1"/>
    <col min="2307" max="2307" width="9.140625" style="2"/>
    <col min="2308" max="2308" width="11.140625" style="2" customWidth="1"/>
    <col min="2309" max="2309" width="11.7109375" style="2" bestFit="1" customWidth="1"/>
    <col min="2310" max="2310" width="115.7109375" style="2" customWidth="1"/>
    <col min="2311" max="2561" width="9.140625" style="2"/>
    <col min="2562" max="2562" width="15.140625" style="2" customWidth="1"/>
    <col min="2563" max="2563" width="9.140625" style="2"/>
    <col min="2564" max="2564" width="11.140625" style="2" customWidth="1"/>
    <col min="2565" max="2565" width="11.7109375" style="2" bestFit="1" customWidth="1"/>
    <col min="2566" max="2566" width="115.7109375" style="2" customWidth="1"/>
    <col min="2567" max="2817" width="9.140625" style="2"/>
    <col min="2818" max="2818" width="15.140625" style="2" customWidth="1"/>
    <col min="2819" max="2819" width="9.140625" style="2"/>
    <col min="2820" max="2820" width="11.140625" style="2" customWidth="1"/>
    <col min="2821" max="2821" width="11.7109375" style="2" bestFit="1" customWidth="1"/>
    <col min="2822" max="2822" width="115.7109375" style="2" customWidth="1"/>
    <col min="2823" max="3073" width="9.140625" style="2"/>
    <col min="3074" max="3074" width="15.140625" style="2" customWidth="1"/>
    <col min="3075" max="3075" width="9.140625" style="2"/>
    <col min="3076" max="3076" width="11.140625" style="2" customWidth="1"/>
    <col min="3077" max="3077" width="11.7109375" style="2" bestFit="1" customWidth="1"/>
    <col min="3078" max="3078" width="115.7109375" style="2" customWidth="1"/>
    <col min="3079" max="3329" width="9.140625" style="2"/>
    <col min="3330" max="3330" width="15.140625" style="2" customWidth="1"/>
    <col min="3331" max="3331" width="9.140625" style="2"/>
    <col min="3332" max="3332" width="11.140625" style="2" customWidth="1"/>
    <col min="3333" max="3333" width="11.7109375" style="2" bestFit="1" customWidth="1"/>
    <col min="3334" max="3334" width="115.7109375" style="2" customWidth="1"/>
    <col min="3335" max="3585" width="9.140625" style="2"/>
    <col min="3586" max="3586" width="15.140625" style="2" customWidth="1"/>
    <col min="3587" max="3587" width="9.140625" style="2"/>
    <col min="3588" max="3588" width="11.140625" style="2" customWidth="1"/>
    <col min="3589" max="3589" width="11.7109375" style="2" bestFit="1" customWidth="1"/>
    <col min="3590" max="3590" width="115.7109375" style="2" customWidth="1"/>
    <col min="3591" max="3841" width="9.140625" style="2"/>
    <col min="3842" max="3842" width="15.140625" style="2" customWidth="1"/>
    <col min="3843" max="3843" width="9.140625" style="2"/>
    <col min="3844" max="3844" width="11.140625" style="2" customWidth="1"/>
    <col min="3845" max="3845" width="11.7109375" style="2" bestFit="1" customWidth="1"/>
    <col min="3846" max="3846" width="115.7109375" style="2" customWidth="1"/>
    <col min="3847" max="4097" width="9.140625" style="2"/>
    <col min="4098" max="4098" width="15.140625" style="2" customWidth="1"/>
    <col min="4099" max="4099" width="9.140625" style="2"/>
    <col min="4100" max="4100" width="11.140625" style="2" customWidth="1"/>
    <col min="4101" max="4101" width="11.7109375" style="2" bestFit="1" customWidth="1"/>
    <col min="4102" max="4102" width="115.7109375" style="2" customWidth="1"/>
    <col min="4103" max="4353" width="9.140625" style="2"/>
    <col min="4354" max="4354" width="15.140625" style="2" customWidth="1"/>
    <col min="4355" max="4355" width="9.140625" style="2"/>
    <col min="4356" max="4356" width="11.140625" style="2" customWidth="1"/>
    <col min="4357" max="4357" width="11.7109375" style="2" bestFit="1" customWidth="1"/>
    <col min="4358" max="4358" width="115.7109375" style="2" customWidth="1"/>
    <col min="4359" max="4609" width="9.140625" style="2"/>
    <col min="4610" max="4610" width="15.140625" style="2" customWidth="1"/>
    <col min="4611" max="4611" width="9.140625" style="2"/>
    <col min="4612" max="4612" width="11.140625" style="2" customWidth="1"/>
    <col min="4613" max="4613" width="11.7109375" style="2" bestFit="1" customWidth="1"/>
    <col min="4614" max="4614" width="115.7109375" style="2" customWidth="1"/>
    <col min="4615" max="4865" width="9.140625" style="2"/>
    <col min="4866" max="4866" width="15.140625" style="2" customWidth="1"/>
    <col min="4867" max="4867" width="9.140625" style="2"/>
    <col min="4868" max="4868" width="11.140625" style="2" customWidth="1"/>
    <col min="4869" max="4869" width="11.7109375" style="2" bestFit="1" customWidth="1"/>
    <col min="4870" max="4870" width="115.7109375" style="2" customWidth="1"/>
    <col min="4871" max="5121" width="9.140625" style="2"/>
    <col min="5122" max="5122" width="15.140625" style="2" customWidth="1"/>
    <col min="5123" max="5123" width="9.140625" style="2"/>
    <col min="5124" max="5124" width="11.140625" style="2" customWidth="1"/>
    <col min="5125" max="5125" width="11.7109375" style="2" bestFit="1" customWidth="1"/>
    <col min="5126" max="5126" width="115.7109375" style="2" customWidth="1"/>
    <col min="5127" max="5377" width="9.140625" style="2"/>
    <col min="5378" max="5378" width="15.140625" style="2" customWidth="1"/>
    <col min="5379" max="5379" width="9.140625" style="2"/>
    <col min="5380" max="5380" width="11.140625" style="2" customWidth="1"/>
    <col min="5381" max="5381" width="11.7109375" style="2" bestFit="1" customWidth="1"/>
    <col min="5382" max="5382" width="115.7109375" style="2" customWidth="1"/>
    <col min="5383" max="5633" width="9.140625" style="2"/>
    <col min="5634" max="5634" width="15.140625" style="2" customWidth="1"/>
    <col min="5635" max="5635" width="9.140625" style="2"/>
    <col min="5636" max="5636" width="11.140625" style="2" customWidth="1"/>
    <col min="5637" max="5637" width="11.7109375" style="2" bestFit="1" customWidth="1"/>
    <col min="5638" max="5638" width="115.7109375" style="2" customWidth="1"/>
    <col min="5639" max="5889" width="9.140625" style="2"/>
    <col min="5890" max="5890" width="15.140625" style="2" customWidth="1"/>
    <col min="5891" max="5891" width="9.140625" style="2"/>
    <col min="5892" max="5892" width="11.140625" style="2" customWidth="1"/>
    <col min="5893" max="5893" width="11.7109375" style="2" bestFit="1" customWidth="1"/>
    <col min="5894" max="5894" width="115.7109375" style="2" customWidth="1"/>
    <col min="5895" max="6145" width="9.140625" style="2"/>
    <col min="6146" max="6146" width="15.140625" style="2" customWidth="1"/>
    <col min="6147" max="6147" width="9.140625" style="2"/>
    <col min="6148" max="6148" width="11.140625" style="2" customWidth="1"/>
    <col min="6149" max="6149" width="11.7109375" style="2" bestFit="1" customWidth="1"/>
    <col min="6150" max="6150" width="115.7109375" style="2" customWidth="1"/>
    <col min="6151" max="6401" width="9.140625" style="2"/>
    <col min="6402" max="6402" width="15.140625" style="2" customWidth="1"/>
    <col min="6403" max="6403" width="9.140625" style="2"/>
    <col min="6404" max="6404" width="11.140625" style="2" customWidth="1"/>
    <col min="6405" max="6405" width="11.7109375" style="2" bestFit="1" customWidth="1"/>
    <col min="6406" max="6406" width="115.7109375" style="2" customWidth="1"/>
    <col min="6407" max="6657" width="9.140625" style="2"/>
    <col min="6658" max="6658" width="15.140625" style="2" customWidth="1"/>
    <col min="6659" max="6659" width="9.140625" style="2"/>
    <col min="6660" max="6660" width="11.140625" style="2" customWidth="1"/>
    <col min="6661" max="6661" width="11.7109375" style="2" bestFit="1" customWidth="1"/>
    <col min="6662" max="6662" width="115.7109375" style="2" customWidth="1"/>
    <col min="6663" max="6913" width="9.140625" style="2"/>
    <col min="6914" max="6914" width="15.140625" style="2" customWidth="1"/>
    <col min="6915" max="6915" width="9.140625" style="2"/>
    <col min="6916" max="6916" width="11.140625" style="2" customWidth="1"/>
    <col min="6917" max="6917" width="11.7109375" style="2" bestFit="1" customWidth="1"/>
    <col min="6918" max="6918" width="115.7109375" style="2" customWidth="1"/>
    <col min="6919" max="7169" width="9.140625" style="2"/>
    <col min="7170" max="7170" width="15.140625" style="2" customWidth="1"/>
    <col min="7171" max="7171" width="9.140625" style="2"/>
    <col min="7172" max="7172" width="11.140625" style="2" customWidth="1"/>
    <col min="7173" max="7173" width="11.7109375" style="2" bestFit="1" customWidth="1"/>
    <col min="7174" max="7174" width="115.7109375" style="2" customWidth="1"/>
    <col min="7175" max="7425" width="9.140625" style="2"/>
    <col min="7426" max="7426" width="15.140625" style="2" customWidth="1"/>
    <col min="7427" max="7427" width="9.140625" style="2"/>
    <col min="7428" max="7428" width="11.140625" style="2" customWidth="1"/>
    <col min="7429" max="7429" width="11.7109375" style="2" bestFit="1" customWidth="1"/>
    <col min="7430" max="7430" width="115.7109375" style="2" customWidth="1"/>
    <col min="7431" max="7681" width="9.140625" style="2"/>
    <col min="7682" max="7682" width="15.140625" style="2" customWidth="1"/>
    <col min="7683" max="7683" width="9.140625" style="2"/>
    <col min="7684" max="7684" width="11.140625" style="2" customWidth="1"/>
    <col min="7685" max="7685" width="11.7109375" style="2" bestFit="1" customWidth="1"/>
    <col min="7686" max="7686" width="115.7109375" style="2" customWidth="1"/>
    <col min="7687" max="7937" width="9.140625" style="2"/>
    <col min="7938" max="7938" width="15.140625" style="2" customWidth="1"/>
    <col min="7939" max="7939" width="9.140625" style="2"/>
    <col min="7940" max="7940" width="11.140625" style="2" customWidth="1"/>
    <col min="7941" max="7941" width="11.7109375" style="2" bestFit="1" customWidth="1"/>
    <col min="7942" max="7942" width="115.7109375" style="2" customWidth="1"/>
    <col min="7943" max="8193" width="9.140625" style="2"/>
    <col min="8194" max="8194" width="15.140625" style="2" customWidth="1"/>
    <col min="8195" max="8195" width="9.140625" style="2"/>
    <col min="8196" max="8196" width="11.140625" style="2" customWidth="1"/>
    <col min="8197" max="8197" width="11.7109375" style="2" bestFit="1" customWidth="1"/>
    <col min="8198" max="8198" width="115.7109375" style="2" customWidth="1"/>
    <col min="8199" max="8449" width="9.140625" style="2"/>
    <col min="8450" max="8450" width="15.140625" style="2" customWidth="1"/>
    <col min="8451" max="8451" width="9.140625" style="2"/>
    <col min="8452" max="8452" width="11.140625" style="2" customWidth="1"/>
    <col min="8453" max="8453" width="11.7109375" style="2" bestFit="1" customWidth="1"/>
    <col min="8454" max="8454" width="115.7109375" style="2" customWidth="1"/>
    <col min="8455" max="8705" width="9.140625" style="2"/>
    <col min="8706" max="8706" width="15.140625" style="2" customWidth="1"/>
    <col min="8707" max="8707" width="9.140625" style="2"/>
    <col min="8708" max="8708" width="11.140625" style="2" customWidth="1"/>
    <col min="8709" max="8709" width="11.7109375" style="2" bestFit="1" customWidth="1"/>
    <col min="8710" max="8710" width="115.7109375" style="2" customWidth="1"/>
    <col min="8711" max="8961" width="9.140625" style="2"/>
    <col min="8962" max="8962" width="15.140625" style="2" customWidth="1"/>
    <col min="8963" max="8963" width="9.140625" style="2"/>
    <col min="8964" max="8964" width="11.140625" style="2" customWidth="1"/>
    <col min="8965" max="8965" width="11.7109375" style="2" bestFit="1" customWidth="1"/>
    <col min="8966" max="8966" width="115.7109375" style="2" customWidth="1"/>
    <col min="8967" max="9217" width="9.140625" style="2"/>
    <col min="9218" max="9218" width="15.140625" style="2" customWidth="1"/>
    <col min="9219" max="9219" width="9.140625" style="2"/>
    <col min="9220" max="9220" width="11.140625" style="2" customWidth="1"/>
    <col min="9221" max="9221" width="11.7109375" style="2" bestFit="1" customWidth="1"/>
    <col min="9222" max="9222" width="115.7109375" style="2" customWidth="1"/>
    <col min="9223" max="9473" width="9.140625" style="2"/>
    <col min="9474" max="9474" width="15.140625" style="2" customWidth="1"/>
    <col min="9475" max="9475" width="9.140625" style="2"/>
    <col min="9476" max="9476" width="11.140625" style="2" customWidth="1"/>
    <col min="9477" max="9477" width="11.7109375" style="2" bestFit="1" customWidth="1"/>
    <col min="9478" max="9478" width="115.7109375" style="2" customWidth="1"/>
    <col min="9479" max="9729" width="9.140625" style="2"/>
    <col min="9730" max="9730" width="15.140625" style="2" customWidth="1"/>
    <col min="9731" max="9731" width="9.140625" style="2"/>
    <col min="9732" max="9732" width="11.140625" style="2" customWidth="1"/>
    <col min="9733" max="9733" width="11.7109375" style="2" bestFit="1" customWidth="1"/>
    <col min="9734" max="9734" width="115.7109375" style="2" customWidth="1"/>
    <col min="9735" max="9985" width="9.140625" style="2"/>
    <col min="9986" max="9986" width="15.140625" style="2" customWidth="1"/>
    <col min="9987" max="9987" width="9.140625" style="2"/>
    <col min="9988" max="9988" width="11.140625" style="2" customWidth="1"/>
    <col min="9989" max="9989" width="11.7109375" style="2" bestFit="1" customWidth="1"/>
    <col min="9990" max="9990" width="115.7109375" style="2" customWidth="1"/>
    <col min="9991" max="10241" width="9.140625" style="2"/>
    <col min="10242" max="10242" width="15.140625" style="2" customWidth="1"/>
    <col min="10243" max="10243" width="9.140625" style="2"/>
    <col min="10244" max="10244" width="11.140625" style="2" customWidth="1"/>
    <col min="10245" max="10245" width="11.7109375" style="2" bestFit="1" customWidth="1"/>
    <col min="10246" max="10246" width="115.7109375" style="2" customWidth="1"/>
    <col min="10247" max="10497" width="9.140625" style="2"/>
    <col min="10498" max="10498" width="15.140625" style="2" customWidth="1"/>
    <col min="10499" max="10499" width="9.140625" style="2"/>
    <col min="10500" max="10500" width="11.140625" style="2" customWidth="1"/>
    <col min="10501" max="10501" width="11.7109375" style="2" bestFit="1" customWidth="1"/>
    <col min="10502" max="10502" width="115.7109375" style="2" customWidth="1"/>
    <col min="10503" max="10753" width="9.140625" style="2"/>
    <col min="10754" max="10754" width="15.140625" style="2" customWidth="1"/>
    <col min="10755" max="10755" width="9.140625" style="2"/>
    <col min="10756" max="10756" width="11.140625" style="2" customWidth="1"/>
    <col min="10757" max="10757" width="11.7109375" style="2" bestFit="1" customWidth="1"/>
    <col min="10758" max="10758" width="115.7109375" style="2" customWidth="1"/>
    <col min="10759" max="11009" width="9.140625" style="2"/>
    <col min="11010" max="11010" width="15.140625" style="2" customWidth="1"/>
    <col min="11011" max="11011" width="9.140625" style="2"/>
    <col min="11012" max="11012" width="11.140625" style="2" customWidth="1"/>
    <col min="11013" max="11013" width="11.7109375" style="2" bestFit="1" customWidth="1"/>
    <col min="11014" max="11014" width="115.7109375" style="2" customWidth="1"/>
    <col min="11015" max="11265" width="9.140625" style="2"/>
    <col min="11266" max="11266" width="15.140625" style="2" customWidth="1"/>
    <col min="11267" max="11267" width="9.140625" style="2"/>
    <col min="11268" max="11268" width="11.140625" style="2" customWidth="1"/>
    <col min="11269" max="11269" width="11.7109375" style="2" bestFit="1" customWidth="1"/>
    <col min="11270" max="11270" width="115.7109375" style="2" customWidth="1"/>
    <col min="11271" max="11521" width="9.140625" style="2"/>
    <col min="11522" max="11522" width="15.140625" style="2" customWidth="1"/>
    <col min="11523" max="11523" width="9.140625" style="2"/>
    <col min="11524" max="11524" width="11.140625" style="2" customWidth="1"/>
    <col min="11525" max="11525" width="11.7109375" style="2" bestFit="1" customWidth="1"/>
    <col min="11526" max="11526" width="115.7109375" style="2" customWidth="1"/>
    <col min="11527" max="11777" width="9.140625" style="2"/>
    <col min="11778" max="11778" width="15.140625" style="2" customWidth="1"/>
    <col min="11779" max="11779" width="9.140625" style="2"/>
    <col min="11780" max="11780" width="11.140625" style="2" customWidth="1"/>
    <col min="11781" max="11781" width="11.7109375" style="2" bestFit="1" customWidth="1"/>
    <col min="11782" max="11782" width="115.7109375" style="2" customWidth="1"/>
    <col min="11783" max="12033" width="9.140625" style="2"/>
    <col min="12034" max="12034" width="15.140625" style="2" customWidth="1"/>
    <col min="12035" max="12035" width="9.140625" style="2"/>
    <col min="12036" max="12036" width="11.140625" style="2" customWidth="1"/>
    <col min="12037" max="12037" width="11.7109375" style="2" bestFit="1" customWidth="1"/>
    <col min="12038" max="12038" width="115.7109375" style="2" customWidth="1"/>
    <col min="12039" max="12289" width="9.140625" style="2"/>
    <col min="12290" max="12290" width="15.140625" style="2" customWidth="1"/>
    <col min="12291" max="12291" width="9.140625" style="2"/>
    <col min="12292" max="12292" width="11.140625" style="2" customWidth="1"/>
    <col min="12293" max="12293" width="11.7109375" style="2" bestFit="1" customWidth="1"/>
    <col min="12294" max="12294" width="115.7109375" style="2" customWidth="1"/>
    <col min="12295" max="12545" width="9.140625" style="2"/>
    <col min="12546" max="12546" width="15.140625" style="2" customWidth="1"/>
    <col min="12547" max="12547" width="9.140625" style="2"/>
    <col min="12548" max="12548" width="11.140625" style="2" customWidth="1"/>
    <col min="12549" max="12549" width="11.7109375" style="2" bestFit="1" customWidth="1"/>
    <col min="12550" max="12550" width="115.7109375" style="2" customWidth="1"/>
    <col min="12551" max="12801" width="9.140625" style="2"/>
    <col min="12802" max="12802" width="15.140625" style="2" customWidth="1"/>
    <col min="12803" max="12803" width="9.140625" style="2"/>
    <col min="12804" max="12804" width="11.140625" style="2" customWidth="1"/>
    <col min="12805" max="12805" width="11.7109375" style="2" bestFit="1" customWidth="1"/>
    <col min="12806" max="12806" width="115.7109375" style="2" customWidth="1"/>
    <col min="12807" max="13057" width="9.140625" style="2"/>
    <col min="13058" max="13058" width="15.140625" style="2" customWidth="1"/>
    <col min="13059" max="13059" width="9.140625" style="2"/>
    <col min="13060" max="13060" width="11.140625" style="2" customWidth="1"/>
    <col min="13061" max="13061" width="11.7109375" style="2" bestFit="1" customWidth="1"/>
    <col min="13062" max="13062" width="115.7109375" style="2" customWidth="1"/>
    <col min="13063" max="13313" width="9.140625" style="2"/>
    <col min="13314" max="13314" width="15.140625" style="2" customWidth="1"/>
    <col min="13315" max="13315" width="9.140625" style="2"/>
    <col min="13316" max="13316" width="11.140625" style="2" customWidth="1"/>
    <col min="13317" max="13317" width="11.7109375" style="2" bestFit="1" customWidth="1"/>
    <col min="13318" max="13318" width="115.7109375" style="2" customWidth="1"/>
    <col min="13319" max="13569" width="9.140625" style="2"/>
    <col min="13570" max="13570" width="15.140625" style="2" customWidth="1"/>
    <col min="13571" max="13571" width="9.140625" style="2"/>
    <col min="13572" max="13572" width="11.140625" style="2" customWidth="1"/>
    <col min="13573" max="13573" width="11.7109375" style="2" bestFit="1" customWidth="1"/>
    <col min="13574" max="13574" width="115.7109375" style="2" customWidth="1"/>
    <col min="13575" max="13825" width="9.140625" style="2"/>
    <col min="13826" max="13826" width="15.140625" style="2" customWidth="1"/>
    <col min="13827" max="13827" width="9.140625" style="2"/>
    <col min="13828" max="13828" width="11.140625" style="2" customWidth="1"/>
    <col min="13829" max="13829" width="11.7109375" style="2" bestFit="1" customWidth="1"/>
    <col min="13830" max="13830" width="115.7109375" style="2" customWidth="1"/>
    <col min="13831" max="14081" width="9.140625" style="2"/>
    <col min="14082" max="14082" width="15.140625" style="2" customWidth="1"/>
    <col min="14083" max="14083" width="9.140625" style="2"/>
    <col min="14084" max="14084" width="11.140625" style="2" customWidth="1"/>
    <col min="14085" max="14085" width="11.7109375" style="2" bestFit="1" customWidth="1"/>
    <col min="14086" max="14086" width="115.7109375" style="2" customWidth="1"/>
    <col min="14087" max="14337" width="9.140625" style="2"/>
    <col min="14338" max="14338" width="15.140625" style="2" customWidth="1"/>
    <col min="14339" max="14339" width="9.140625" style="2"/>
    <col min="14340" max="14340" width="11.140625" style="2" customWidth="1"/>
    <col min="14341" max="14341" width="11.7109375" style="2" bestFit="1" customWidth="1"/>
    <col min="14342" max="14342" width="115.7109375" style="2" customWidth="1"/>
    <col min="14343" max="14593" width="9.140625" style="2"/>
    <col min="14594" max="14594" width="15.140625" style="2" customWidth="1"/>
    <col min="14595" max="14595" width="9.140625" style="2"/>
    <col min="14596" max="14596" width="11.140625" style="2" customWidth="1"/>
    <col min="14597" max="14597" width="11.7109375" style="2" bestFit="1" customWidth="1"/>
    <col min="14598" max="14598" width="115.7109375" style="2" customWidth="1"/>
    <col min="14599" max="14849" width="9.140625" style="2"/>
    <col min="14850" max="14850" width="15.140625" style="2" customWidth="1"/>
    <col min="14851" max="14851" width="9.140625" style="2"/>
    <col min="14852" max="14852" width="11.140625" style="2" customWidth="1"/>
    <col min="14853" max="14853" width="11.7109375" style="2" bestFit="1" customWidth="1"/>
    <col min="14854" max="14854" width="115.7109375" style="2" customWidth="1"/>
    <col min="14855" max="15105" width="9.140625" style="2"/>
    <col min="15106" max="15106" width="15.140625" style="2" customWidth="1"/>
    <col min="15107" max="15107" width="9.140625" style="2"/>
    <col min="15108" max="15108" width="11.140625" style="2" customWidth="1"/>
    <col min="15109" max="15109" width="11.7109375" style="2" bestFit="1" customWidth="1"/>
    <col min="15110" max="15110" width="115.7109375" style="2" customWidth="1"/>
    <col min="15111" max="15361" width="9.140625" style="2"/>
    <col min="15362" max="15362" width="15.140625" style="2" customWidth="1"/>
    <col min="15363" max="15363" width="9.140625" style="2"/>
    <col min="15364" max="15364" width="11.140625" style="2" customWidth="1"/>
    <col min="15365" max="15365" width="11.7109375" style="2" bestFit="1" customWidth="1"/>
    <col min="15366" max="15366" width="115.7109375" style="2" customWidth="1"/>
    <col min="15367" max="15617" width="9.140625" style="2"/>
    <col min="15618" max="15618" width="15.140625" style="2" customWidth="1"/>
    <col min="15619" max="15619" width="9.140625" style="2"/>
    <col min="15620" max="15620" width="11.140625" style="2" customWidth="1"/>
    <col min="15621" max="15621" width="11.7109375" style="2" bestFit="1" customWidth="1"/>
    <col min="15622" max="15622" width="115.7109375" style="2" customWidth="1"/>
    <col min="15623" max="15873" width="9.140625" style="2"/>
    <col min="15874" max="15874" width="15.140625" style="2" customWidth="1"/>
    <col min="15875" max="15875" width="9.140625" style="2"/>
    <col min="15876" max="15876" width="11.140625" style="2" customWidth="1"/>
    <col min="15877" max="15877" width="11.7109375" style="2" bestFit="1" customWidth="1"/>
    <col min="15878" max="15878" width="115.7109375" style="2" customWidth="1"/>
    <col min="15879" max="16129" width="9.140625" style="2"/>
    <col min="16130" max="16130" width="15.140625" style="2" customWidth="1"/>
    <col min="16131" max="16131" width="9.140625" style="2"/>
    <col min="16132" max="16132" width="11.140625" style="2" customWidth="1"/>
    <col min="16133" max="16133" width="11.7109375" style="2" bestFit="1" customWidth="1"/>
    <col min="16134" max="16134" width="115.7109375" style="2" customWidth="1"/>
    <col min="16135" max="16384" width="9.140625" style="2"/>
  </cols>
  <sheetData>
    <row r="1" spans="1:33" s="25" customFormat="1">
      <c r="A1" s="1" t="s">
        <v>13</v>
      </c>
      <c r="B1" s="23"/>
      <c r="C1" s="23"/>
      <c r="D1" s="24"/>
      <c r="E1" s="24"/>
      <c r="F1" s="23"/>
      <c r="G1" s="23"/>
      <c r="H1" s="23"/>
      <c r="I1" s="23"/>
      <c r="J1" s="23"/>
      <c r="K1" s="23"/>
      <c r="L1" s="23"/>
      <c r="M1" s="23"/>
      <c r="N1" s="23"/>
      <c r="O1" s="23"/>
      <c r="P1" s="23"/>
      <c r="Q1" s="23"/>
      <c r="R1" s="23"/>
      <c r="S1" s="23"/>
      <c r="T1" s="23"/>
      <c r="U1" s="23"/>
      <c r="V1" s="23"/>
      <c r="W1" s="23"/>
      <c r="X1" s="23"/>
      <c r="Y1" s="23"/>
      <c r="Z1" s="23"/>
      <c r="AA1" s="23"/>
      <c r="AB1" s="23"/>
      <c r="AC1" s="23"/>
    </row>
    <row r="2" spans="1:33" s="25" customFormat="1">
      <c r="A2" s="1" t="s">
        <v>9</v>
      </c>
      <c r="B2" s="1"/>
      <c r="C2" s="1"/>
      <c r="D2" s="3"/>
      <c r="E2" s="26"/>
      <c r="F2" s="23"/>
      <c r="G2" s="23"/>
      <c r="H2" s="23"/>
      <c r="I2" s="23"/>
      <c r="J2" s="23"/>
      <c r="K2" s="23"/>
      <c r="L2" s="23"/>
      <c r="M2" s="23"/>
      <c r="N2" s="23"/>
      <c r="O2" s="23"/>
      <c r="P2" s="23"/>
      <c r="Q2" s="23"/>
      <c r="R2" s="23"/>
      <c r="S2" s="23"/>
      <c r="T2" s="23"/>
      <c r="U2" s="23"/>
      <c r="V2" s="23"/>
      <c r="W2" s="23"/>
      <c r="X2" s="23"/>
      <c r="Y2" s="23"/>
      <c r="Z2" s="23"/>
      <c r="AA2" s="23"/>
      <c r="AB2" s="23"/>
      <c r="AC2" s="23"/>
    </row>
    <row r="3" spans="1:33" s="25" customFormat="1">
      <c r="A3" s="1" t="s">
        <v>14</v>
      </c>
      <c r="B3" s="23"/>
      <c r="C3" s="23"/>
      <c r="D3" s="24"/>
      <c r="E3" s="24"/>
      <c r="F3" s="23"/>
      <c r="G3" s="23"/>
      <c r="H3" s="23"/>
      <c r="I3" s="23"/>
      <c r="J3" s="23"/>
      <c r="K3" s="23"/>
      <c r="L3" s="23"/>
      <c r="M3" s="23"/>
      <c r="N3" s="23"/>
      <c r="O3" s="23"/>
      <c r="P3" s="23"/>
      <c r="Q3" s="23"/>
      <c r="R3" s="23"/>
      <c r="S3" s="23"/>
      <c r="T3" s="23"/>
      <c r="U3" s="23"/>
      <c r="V3" s="23"/>
      <c r="W3" s="23"/>
      <c r="X3" s="23"/>
      <c r="Y3" s="23"/>
      <c r="Z3" s="23"/>
      <c r="AA3" s="23"/>
      <c r="AB3" s="23"/>
      <c r="AC3" s="23"/>
    </row>
    <row r="4" spans="1:33" s="25" customFormat="1">
      <c r="A4" s="1"/>
      <c r="B4" s="23"/>
      <c r="C4" s="23"/>
      <c r="D4" s="24"/>
      <c r="E4" s="24"/>
      <c r="F4" s="23"/>
      <c r="G4" s="23"/>
      <c r="H4" s="23"/>
      <c r="I4" s="23"/>
      <c r="J4" s="23"/>
      <c r="K4" s="23"/>
      <c r="L4" s="23"/>
      <c r="M4" s="23"/>
      <c r="N4" s="23"/>
      <c r="O4" s="23"/>
      <c r="P4" s="23"/>
      <c r="Q4" s="23"/>
      <c r="R4" s="23"/>
      <c r="S4" s="23"/>
      <c r="T4" s="23"/>
      <c r="U4" s="23"/>
      <c r="V4" s="23"/>
      <c r="W4" s="23"/>
      <c r="X4" s="23"/>
      <c r="Y4" s="23"/>
      <c r="Z4" s="23"/>
      <c r="AA4" s="23"/>
      <c r="AB4" s="23"/>
      <c r="AC4" s="23"/>
    </row>
    <row r="5" spans="1:33" s="25" customFormat="1">
      <c r="A5" s="1"/>
      <c r="B5" s="23"/>
      <c r="C5" s="1" t="s">
        <v>26</v>
      </c>
      <c r="D5" s="24"/>
      <c r="E5" s="24"/>
      <c r="F5" s="23"/>
      <c r="G5" s="23"/>
      <c r="H5" s="23"/>
      <c r="I5" s="23"/>
      <c r="J5" s="23"/>
      <c r="K5" s="23"/>
      <c r="L5" s="23"/>
      <c r="M5" s="23"/>
      <c r="N5" s="23"/>
      <c r="O5" s="23"/>
      <c r="P5" s="23"/>
      <c r="Q5" s="23"/>
      <c r="R5" s="23"/>
      <c r="S5" s="23"/>
      <c r="T5" s="23"/>
      <c r="U5" s="23"/>
      <c r="V5" s="23"/>
      <c r="W5" s="23"/>
      <c r="X5" s="23"/>
      <c r="Y5" s="23"/>
      <c r="Z5" s="23"/>
      <c r="AA5" s="23"/>
      <c r="AB5" s="23"/>
      <c r="AC5" s="23"/>
    </row>
    <row r="6" spans="1:33" s="25" customFormat="1">
      <c r="A6" s="1"/>
      <c r="B6" s="23"/>
      <c r="C6" s="23"/>
      <c r="D6" s="24"/>
      <c r="E6" s="24"/>
      <c r="F6" s="23"/>
      <c r="G6" s="23"/>
      <c r="H6" s="23"/>
      <c r="I6" s="23"/>
      <c r="J6" s="23"/>
      <c r="K6" s="23"/>
      <c r="L6" s="23"/>
      <c r="M6" s="23"/>
      <c r="N6" s="23"/>
      <c r="O6" s="23"/>
      <c r="P6" s="23"/>
      <c r="Q6" s="23"/>
      <c r="R6" s="23"/>
      <c r="S6" s="23"/>
      <c r="T6" s="23"/>
      <c r="U6" s="23"/>
      <c r="V6" s="23"/>
      <c r="W6" s="23"/>
      <c r="X6" s="23"/>
      <c r="Y6" s="23"/>
      <c r="Z6" s="23"/>
      <c r="AA6" s="23"/>
      <c r="AB6" s="23"/>
      <c r="AC6" s="23"/>
    </row>
    <row r="7" spans="1:33">
      <c r="A7" s="25"/>
      <c r="B7" s="25"/>
      <c r="C7" s="25"/>
      <c r="D7" s="27"/>
      <c r="E7" s="27"/>
      <c r="F7" s="25"/>
      <c r="G7" s="25"/>
      <c r="H7" s="25"/>
      <c r="I7" s="25"/>
      <c r="K7" s="25"/>
      <c r="L7" s="25"/>
      <c r="M7" s="25"/>
      <c r="N7" s="25"/>
      <c r="O7" s="25"/>
      <c r="P7" s="25"/>
      <c r="Q7" s="25"/>
      <c r="R7" s="25"/>
      <c r="S7" s="25"/>
      <c r="T7" s="25"/>
      <c r="U7" s="25"/>
      <c r="V7" s="25"/>
      <c r="W7" s="25"/>
      <c r="X7" s="25"/>
      <c r="Y7" s="25"/>
      <c r="Z7" s="25"/>
      <c r="AA7" s="25"/>
      <c r="AB7" s="25"/>
      <c r="AC7" s="25"/>
      <c r="AD7" s="25"/>
      <c r="AE7" s="25"/>
      <c r="AF7" s="25"/>
      <c r="AG7" s="25"/>
    </row>
    <row r="8" spans="1:33" s="32" customFormat="1" ht="49.5">
      <c r="A8" s="28" t="s">
        <v>0</v>
      </c>
      <c r="B8" s="28" t="s">
        <v>15</v>
      </c>
      <c r="C8" s="29" t="s">
        <v>16</v>
      </c>
      <c r="D8" s="29" t="s">
        <v>1</v>
      </c>
      <c r="E8" s="30" t="s">
        <v>17</v>
      </c>
      <c r="F8" s="31" t="s">
        <v>18</v>
      </c>
    </row>
    <row r="9" spans="1:33" s="32" customFormat="1" ht="74.25" customHeight="1">
      <c r="A9" s="33">
        <v>1</v>
      </c>
      <c r="B9" s="17" t="s">
        <v>29</v>
      </c>
      <c r="C9" s="33">
        <v>4955</v>
      </c>
      <c r="D9" s="33" t="s">
        <v>28</v>
      </c>
      <c r="E9" s="34" t="s">
        <v>27</v>
      </c>
      <c r="F9" s="35">
        <v>35688.1</v>
      </c>
    </row>
    <row r="10" spans="1:33" s="32" customFormat="1" ht="74.25" hidden="1" customHeight="1">
      <c r="A10" s="33"/>
      <c r="B10" s="17"/>
      <c r="C10" s="33"/>
      <c r="D10" s="33"/>
      <c r="E10" s="34"/>
      <c r="F10" s="35"/>
    </row>
    <row r="11" spans="1:33" s="32" customFormat="1" ht="74.25" hidden="1" customHeight="1">
      <c r="A11" s="33"/>
      <c r="B11" s="17"/>
      <c r="C11" s="33"/>
      <c r="D11" s="33"/>
      <c r="E11" s="34"/>
      <c r="F11" s="35"/>
    </row>
    <row r="12" spans="1:33">
      <c r="A12" s="267" t="s">
        <v>8</v>
      </c>
      <c r="B12" s="268"/>
      <c r="C12" s="4"/>
      <c r="D12" s="4"/>
      <c r="E12" s="22"/>
      <c r="F12" s="36">
        <f>SUM(F9:F11)</f>
        <v>35688.1</v>
      </c>
    </row>
  </sheetData>
  <mergeCells count="1">
    <mergeCell ref="A12:B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7"/>
  <sheetViews>
    <sheetView topLeftCell="A82" workbookViewId="0">
      <selection activeCell="A77" sqref="A77:XFD77"/>
    </sheetView>
  </sheetViews>
  <sheetFormatPr defaultColWidth="9.140625" defaultRowHeight="16.5"/>
  <cols>
    <col min="1" max="1" width="10.85546875" style="12" customWidth="1"/>
    <col min="2" max="2" width="14.85546875" style="16" customWidth="1"/>
    <col min="3" max="3" width="102.42578125" style="20" customWidth="1"/>
    <col min="4" max="4" width="34.5703125" style="14" customWidth="1"/>
    <col min="5" max="5" width="17.42578125" style="11" customWidth="1"/>
    <col min="6" max="6" width="9.140625" style="6"/>
    <col min="7" max="7" width="9.140625" style="6" customWidth="1"/>
    <col min="8" max="16384" width="9.140625" style="6"/>
  </cols>
  <sheetData>
    <row r="1" spans="1:8">
      <c r="A1" s="13" t="s">
        <v>11</v>
      </c>
    </row>
    <row r="2" spans="1:8">
      <c r="A2" s="13" t="s">
        <v>2</v>
      </c>
    </row>
    <row r="3" spans="1:8">
      <c r="A3" s="13" t="s">
        <v>22</v>
      </c>
    </row>
    <row r="4" spans="1:8">
      <c r="A4" s="13" t="s">
        <v>12</v>
      </c>
    </row>
    <row r="5" spans="1:8">
      <c r="A5" s="13"/>
    </row>
    <row r="6" spans="1:8" hidden="1">
      <c r="A6" s="13"/>
    </row>
    <row r="7" spans="1:8">
      <c r="A7" s="13"/>
      <c r="C7" s="21" t="s">
        <v>30</v>
      </c>
    </row>
    <row r="8" spans="1:8" ht="23.25" customHeight="1">
      <c r="A8" s="7" t="s">
        <v>4</v>
      </c>
      <c r="B8" s="17" t="s">
        <v>3</v>
      </c>
      <c r="C8" s="19" t="s">
        <v>5</v>
      </c>
      <c r="D8" s="15" t="s">
        <v>6</v>
      </c>
      <c r="E8" s="5" t="s">
        <v>7</v>
      </c>
    </row>
    <row r="9" spans="1:8" ht="69" customHeight="1">
      <c r="A9" s="7">
        <v>4792</v>
      </c>
      <c r="B9" s="17" t="s">
        <v>31</v>
      </c>
      <c r="C9" s="19" t="s">
        <v>37</v>
      </c>
      <c r="D9" s="18" t="s">
        <v>20</v>
      </c>
      <c r="E9" s="5">
        <v>641</v>
      </c>
    </row>
    <row r="10" spans="1:8" ht="78" customHeight="1">
      <c r="A10" s="7">
        <v>4793</v>
      </c>
      <c r="B10" s="17" t="s">
        <v>31</v>
      </c>
      <c r="C10" s="19" t="s">
        <v>38</v>
      </c>
      <c r="D10" s="18" t="s">
        <v>20</v>
      </c>
      <c r="E10" s="9">
        <v>400</v>
      </c>
    </row>
    <row r="11" spans="1:8" ht="78" customHeight="1">
      <c r="A11" s="7">
        <v>4794</v>
      </c>
      <c r="B11" s="17" t="s">
        <v>31</v>
      </c>
      <c r="C11" s="19" t="s">
        <v>38</v>
      </c>
      <c r="D11" s="18" t="s">
        <v>20</v>
      </c>
      <c r="E11" s="9">
        <v>336</v>
      </c>
      <c r="H11" s="43"/>
    </row>
    <row r="12" spans="1:8" ht="78" customHeight="1">
      <c r="A12" s="7">
        <v>4795</v>
      </c>
      <c r="B12" s="17" t="s">
        <v>31</v>
      </c>
      <c r="C12" s="19" t="s">
        <v>38</v>
      </c>
      <c r="D12" s="18" t="s">
        <v>20</v>
      </c>
      <c r="E12" s="9">
        <v>99</v>
      </c>
    </row>
    <row r="13" spans="1:8" ht="78" customHeight="1">
      <c r="A13" s="7">
        <v>4800</v>
      </c>
      <c r="B13" s="17" t="s">
        <v>31</v>
      </c>
      <c r="C13" s="19" t="s">
        <v>38</v>
      </c>
      <c r="D13" s="18" t="s">
        <v>20</v>
      </c>
      <c r="E13" s="9">
        <v>223</v>
      </c>
    </row>
    <row r="14" spans="1:8" ht="86.25" customHeight="1">
      <c r="A14" s="7">
        <v>4783</v>
      </c>
      <c r="B14" s="17" t="s">
        <v>31</v>
      </c>
      <c r="C14" s="18" t="s">
        <v>32</v>
      </c>
      <c r="D14" s="22" t="s">
        <v>19</v>
      </c>
      <c r="E14" s="9">
        <v>513</v>
      </c>
    </row>
    <row r="15" spans="1:8" ht="84.75" customHeight="1">
      <c r="A15" s="7">
        <v>4782</v>
      </c>
      <c r="B15" s="17" t="s">
        <v>31</v>
      </c>
      <c r="C15" s="18" t="s">
        <v>33</v>
      </c>
      <c r="D15" s="22" t="s">
        <v>10</v>
      </c>
      <c r="E15" s="9">
        <v>212</v>
      </c>
    </row>
    <row r="16" spans="1:8" ht="79.5" customHeight="1">
      <c r="A16" s="7">
        <v>4784</v>
      </c>
      <c r="B16" s="17" t="s">
        <v>31</v>
      </c>
      <c r="C16" s="18" t="s">
        <v>34</v>
      </c>
      <c r="D16" s="22" t="s">
        <v>19</v>
      </c>
      <c r="E16" s="9">
        <v>290</v>
      </c>
    </row>
    <row r="17" spans="1:5" ht="81" customHeight="1">
      <c r="A17" s="7">
        <v>4785</v>
      </c>
      <c r="B17" s="17" t="s">
        <v>31</v>
      </c>
      <c r="C17" s="18" t="s">
        <v>35</v>
      </c>
      <c r="D17" s="22" t="s">
        <v>10</v>
      </c>
      <c r="E17" s="9">
        <v>188</v>
      </c>
    </row>
    <row r="18" spans="1:5" ht="74.25" customHeight="1">
      <c r="A18" s="7">
        <v>4786</v>
      </c>
      <c r="B18" s="17" t="s">
        <v>31</v>
      </c>
      <c r="C18" s="18" t="s">
        <v>36</v>
      </c>
      <c r="D18" s="22" t="s">
        <v>19</v>
      </c>
      <c r="E18" s="9">
        <v>65.47</v>
      </c>
    </row>
    <row r="19" spans="1:5" ht="69" customHeight="1">
      <c r="A19" s="7">
        <v>4796</v>
      </c>
      <c r="B19" s="17" t="s">
        <v>31</v>
      </c>
      <c r="C19" s="18" t="s">
        <v>44</v>
      </c>
      <c r="D19" s="18" t="s">
        <v>20</v>
      </c>
      <c r="E19" s="9">
        <v>3363</v>
      </c>
    </row>
    <row r="20" spans="1:5" ht="73.5" customHeight="1">
      <c r="A20" s="7">
        <v>4797</v>
      </c>
      <c r="B20" s="17" t="s">
        <v>31</v>
      </c>
      <c r="C20" s="18" t="s">
        <v>44</v>
      </c>
      <c r="D20" s="18" t="s">
        <v>20</v>
      </c>
      <c r="E20" s="9">
        <v>2090</v>
      </c>
    </row>
    <row r="21" spans="1:5" ht="66.75" customHeight="1">
      <c r="A21" s="7">
        <v>4798</v>
      </c>
      <c r="B21" s="17" t="s">
        <v>31</v>
      </c>
      <c r="C21" s="18" t="s">
        <v>44</v>
      </c>
      <c r="D21" s="18" t="s">
        <v>20</v>
      </c>
      <c r="E21" s="9">
        <v>1757</v>
      </c>
    </row>
    <row r="22" spans="1:5" ht="66.75" customHeight="1">
      <c r="A22" s="7">
        <v>4799</v>
      </c>
      <c r="B22" s="17" t="s">
        <v>31</v>
      </c>
      <c r="C22" s="18" t="s">
        <v>44</v>
      </c>
      <c r="D22" s="18" t="s">
        <v>20</v>
      </c>
      <c r="E22" s="9">
        <v>517</v>
      </c>
    </row>
    <row r="23" spans="1:5" ht="66.75" customHeight="1">
      <c r="A23" s="7">
        <v>4801</v>
      </c>
      <c r="B23" s="17" t="s">
        <v>31</v>
      </c>
      <c r="C23" s="18" t="s">
        <v>44</v>
      </c>
      <c r="D23" s="18" t="s">
        <v>20</v>
      </c>
      <c r="E23" s="9">
        <v>1172</v>
      </c>
    </row>
    <row r="24" spans="1:5" ht="81.75" customHeight="1">
      <c r="A24" s="7">
        <v>4788</v>
      </c>
      <c r="B24" s="17" t="s">
        <v>31</v>
      </c>
      <c r="C24" s="18" t="s">
        <v>40</v>
      </c>
      <c r="D24" s="22" t="s">
        <v>19</v>
      </c>
      <c r="E24" s="9">
        <v>2690</v>
      </c>
    </row>
    <row r="25" spans="1:5" ht="80.25" customHeight="1">
      <c r="A25" s="7">
        <v>4787</v>
      </c>
      <c r="B25" s="17" t="s">
        <v>31</v>
      </c>
      <c r="C25" s="18" t="s">
        <v>39</v>
      </c>
      <c r="D25" s="22" t="s">
        <v>10</v>
      </c>
      <c r="E25" s="9">
        <v>1115</v>
      </c>
    </row>
    <row r="26" spans="1:5" ht="84.75" customHeight="1">
      <c r="A26" s="7">
        <v>4789</v>
      </c>
      <c r="B26" s="17" t="s">
        <v>31</v>
      </c>
      <c r="C26" s="18" t="s">
        <v>41</v>
      </c>
      <c r="D26" s="22" t="s">
        <v>19</v>
      </c>
      <c r="E26" s="9">
        <v>1523</v>
      </c>
    </row>
    <row r="27" spans="1:5" ht="83.25" customHeight="1">
      <c r="A27" s="7">
        <v>4790</v>
      </c>
      <c r="B27" s="17" t="s">
        <v>31</v>
      </c>
      <c r="C27" s="18" t="s">
        <v>42</v>
      </c>
      <c r="D27" s="22" t="s">
        <v>10</v>
      </c>
      <c r="E27" s="9">
        <v>991</v>
      </c>
    </row>
    <row r="28" spans="1:5" ht="87" customHeight="1">
      <c r="A28" s="7">
        <v>4791</v>
      </c>
      <c r="B28" s="17" t="s">
        <v>31</v>
      </c>
      <c r="C28" s="18" t="s">
        <v>43</v>
      </c>
      <c r="D28" s="22" t="s">
        <v>19</v>
      </c>
      <c r="E28" s="9">
        <v>342.53</v>
      </c>
    </row>
    <row r="29" spans="1:5" ht="49.5">
      <c r="A29" s="122">
        <v>4744</v>
      </c>
      <c r="B29" s="123">
        <v>44490</v>
      </c>
      <c r="C29" s="124" t="s">
        <v>80</v>
      </c>
      <c r="D29" s="125" t="s">
        <v>81</v>
      </c>
      <c r="E29" s="126">
        <v>220</v>
      </c>
    </row>
    <row r="30" spans="1:5" ht="49.5">
      <c r="A30" s="122">
        <v>4748</v>
      </c>
      <c r="B30" s="123">
        <v>44490</v>
      </c>
      <c r="C30" s="124" t="s">
        <v>82</v>
      </c>
      <c r="D30" s="125" t="s">
        <v>81</v>
      </c>
      <c r="E30" s="126">
        <v>1152</v>
      </c>
    </row>
    <row r="31" spans="1:5" ht="49.5">
      <c r="A31" s="122">
        <v>4745</v>
      </c>
      <c r="B31" s="123">
        <v>44490</v>
      </c>
      <c r="C31" s="124" t="s">
        <v>83</v>
      </c>
      <c r="D31" s="125" t="s">
        <v>84</v>
      </c>
      <c r="E31" s="126">
        <v>209</v>
      </c>
    </row>
    <row r="32" spans="1:5" ht="49.5">
      <c r="A32" s="122">
        <v>4749</v>
      </c>
      <c r="B32" s="123">
        <v>44490</v>
      </c>
      <c r="C32" s="124" t="s">
        <v>85</v>
      </c>
      <c r="D32" s="125" t="s">
        <v>84</v>
      </c>
      <c r="E32" s="126">
        <v>1098</v>
      </c>
    </row>
    <row r="33" spans="1:5" ht="49.5">
      <c r="A33" s="122">
        <v>4747</v>
      </c>
      <c r="B33" s="123">
        <v>44490</v>
      </c>
      <c r="C33" s="124" t="s">
        <v>86</v>
      </c>
      <c r="D33" s="125" t="s">
        <v>84</v>
      </c>
      <c r="E33" s="126">
        <v>438</v>
      </c>
    </row>
    <row r="34" spans="1:5" ht="49.5">
      <c r="A34" s="122">
        <v>4751</v>
      </c>
      <c r="B34" s="123">
        <v>44490</v>
      </c>
      <c r="C34" s="124" t="s">
        <v>87</v>
      </c>
      <c r="D34" s="125" t="s">
        <v>84</v>
      </c>
      <c r="E34" s="126">
        <v>2298</v>
      </c>
    </row>
    <row r="35" spans="1:5" ht="49.5">
      <c r="A35" s="122">
        <v>4746</v>
      </c>
      <c r="B35" s="123">
        <v>44490</v>
      </c>
      <c r="C35" s="124" t="s">
        <v>88</v>
      </c>
      <c r="D35" s="125" t="s">
        <v>89</v>
      </c>
      <c r="E35" s="126">
        <v>183</v>
      </c>
    </row>
    <row r="36" spans="1:5" ht="49.5">
      <c r="A36" s="122">
        <v>4750</v>
      </c>
      <c r="B36" s="123">
        <v>44490</v>
      </c>
      <c r="C36" s="124" t="s">
        <v>90</v>
      </c>
      <c r="D36" s="125" t="s">
        <v>89</v>
      </c>
      <c r="E36" s="126">
        <v>966</v>
      </c>
    </row>
    <row r="37" spans="1:5" ht="49.5">
      <c r="A37" s="122">
        <v>4752</v>
      </c>
      <c r="B37" s="123">
        <v>44490</v>
      </c>
      <c r="C37" s="124" t="s">
        <v>91</v>
      </c>
      <c r="D37" s="127" t="s">
        <v>92</v>
      </c>
      <c r="E37" s="126">
        <v>79</v>
      </c>
    </row>
    <row r="38" spans="1:5" ht="49.5">
      <c r="A38" s="122">
        <v>4753</v>
      </c>
      <c r="B38" s="123">
        <v>44490</v>
      </c>
      <c r="C38" s="124" t="s">
        <v>93</v>
      </c>
      <c r="D38" s="127" t="s">
        <v>19</v>
      </c>
      <c r="E38" s="126">
        <v>371</v>
      </c>
    </row>
    <row r="39" spans="1:5" ht="49.5">
      <c r="A39" s="122">
        <v>4754</v>
      </c>
      <c r="B39" s="123">
        <v>44490</v>
      </c>
      <c r="C39" s="124" t="s">
        <v>94</v>
      </c>
      <c r="D39" s="127" t="s">
        <v>19</v>
      </c>
      <c r="E39" s="126">
        <v>181</v>
      </c>
    </row>
    <row r="40" spans="1:5" ht="49.5">
      <c r="A40" s="122">
        <v>4755</v>
      </c>
      <c r="B40" s="123">
        <v>44490</v>
      </c>
      <c r="C40" s="124" t="s">
        <v>95</v>
      </c>
      <c r="D40" s="127" t="s">
        <v>92</v>
      </c>
      <c r="E40" s="126">
        <v>117</v>
      </c>
    </row>
    <row r="41" spans="1:5" ht="49.5">
      <c r="A41" s="122">
        <v>4756</v>
      </c>
      <c r="B41" s="123">
        <v>44490</v>
      </c>
      <c r="C41" s="124" t="s">
        <v>96</v>
      </c>
      <c r="D41" s="127" t="s">
        <v>19</v>
      </c>
      <c r="E41" s="126">
        <v>39.69</v>
      </c>
    </row>
    <row r="42" spans="1:5" ht="49.5">
      <c r="A42" s="122">
        <v>4757</v>
      </c>
      <c r="B42" s="123">
        <v>44490</v>
      </c>
      <c r="C42" s="124" t="s">
        <v>97</v>
      </c>
      <c r="D42" s="127" t="s">
        <v>92</v>
      </c>
      <c r="E42" s="126">
        <v>413</v>
      </c>
    </row>
    <row r="43" spans="1:5" ht="49.5">
      <c r="A43" s="122">
        <v>4758</v>
      </c>
      <c r="B43" s="123">
        <v>44490</v>
      </c>
      <c r="C43" s="124" t="s">
        <v>98</v>
      </c>
      <c r="D43" s="127" t="s">
        <v>19</v>
      </c>
      <c r="E43" s="126">
        <v>1943</v>
      </c>
    </row>
    <row r="44" spans="1:5" ht="49.5">
      <c r="A44" s="122">
        <v>4759</v>
      </c>
      <c r="B44" s="123">
        <v>44490</v>
      </c>
      <c r="C44" s="124" t="s">
        <v>99</v>
      </c>
      <c r="D44" s="127" t="s">
        <v>19</v>
      </c>
      <c r="E44" s="126">
        <v>942</v>
      </c>
    </row>
    <row r="45" spans="1:5" ht="49.5">
      <c r="A45" s="122">
        <v>4760</v>
      </c>
      <c r="B45" s="123">
        <v>44490</v>
      </c>
      <c r="C45" s="124" t="s">
        <v>100</v>
      </c>
      <c r="D45" s="127" t="s">
        <v>92</v>
      </c>
      <c r="E45" s="126">
        <v>612</v>
      </c>
    </row>
    <row r="46" spans="1:5" ht="49.5">
      <c r="A46" s="122">
        <v>4761</v>
      </c>
      <c r="B46" s="123">
        <v>44490</v>
      </c>
      <c r="C46" s="124" t="s">
        <v>101</v>
      </c>
      <c r="D46" s="127" t="s">
        <v>19</v>
      </c>
      <c r="E46" s="126">
        <v>212.31</v>
      </c>
    </row>
    <row r="47" spans="1:5" ht="66">
      <c r="A47" s="7">
        <v>4924</v>
      </c>
      <c r="B47" s="17">
        <v>44523</v>
      </c>
      <c r="C47" s="19" t="s">
        <v>143</v>
      </c>
      <c r="D47" s="127" t="s">
        <v>19</v>
      </c>
      <c r="E47" s="153">
        <v>373</v>
      </c>
    </row>
    <row r="48" spans="1:5" ht="66">
      <c r="A48" s="7">
        <v>4925</v>
      </c>
      <c r="B48" s="17">
        <v>44523</v>
      </c>
      <c r="C48" s="19" t="s">
        <v>144</v>
      </c>
      <c r="D48" s="127" t="s">
        <v>92</v>
      </c>
      <c r="E48" s="153">
        <v>18</v>
      </c>
    </row>
    <row r="49" spans="1:5" ht="66">
      <c r="A49" s="7">
        <v>4926</v>
      </c>
      <c r="B49" s="17">
        <v>44523</v>
      </c>
      <c r="C49" s="19" t="s">
        <v>145</v>
      </c>
      <c r="D49" s="127" t="s">
        <v>19</v>
      </c>
      <c r="E49" s="153">
        <v>156</v>
      </c>
    </row>
    <row r="50" spans="1:5" ht="66">
      <c r="A50" s="7">
        <v>4927</v>
      </c>
      <c r="B50" s="17">
        <v>44523</v>
      </c>
      <c r="C50" s="19" t="s">
        <v>146</v>
      </c>
      <c r="D50" s="127" t="s">
        <v>92</v>
      </c>
      <c r="E50" s="153">
        <v>101</v>
      </c>
    </row>
    <row r="51" spans="1:5" ht="82.5">
      <c r="A51" s="7">
        <v>4928</v>
      </c>
      <c r="B51" s="17">
        <v>44523</v>
      </c>
      <c r="C51" s="19" t="s">
        <v>147</v>
      </c>
      <c r="D51" s="127" t="s">
        <v>19</v>
      </c>
      <c r="E51" s="153">
        <v>34.89</v>
      </c>
    </row>
    <row r="52" spans="1:5" ht="66">
      <c r="A52" s="7">
        <v>4934</v>
      </c>
      <c r="B52" s="17">
        <v>44523</v>
      </c>
      <c r="C52" s="19" t="s">
        <v>148</v>
      </c>
      <c r="D52" s="33" t="s">
        <v>20</v>
      </c>
      <c r="E52" s="153">
        <v>40</v>
      </c>
    </row>
    <row r="53" spans="1:5" ht="66">
      <c r="A53" s="7">
        <v>4935</v>
      </c>
      <c r="B53" s="17">
        <v>44523</v>
      </c>
      <c r="C53" s="19" t="s">
        <v>149</v>
      </c>
      <c r="D53" s="33" t="s">
        <v>20</v>
      </c>
      <c r="E53" s="153">
        <v>399</v>
      </c>
    </row>
    <row r="54" spans="1:5" ht="66">
      <c r="A54" s="7">
        <v>4936</v>
      </c>
      <c r="B54" s="17">
        <v>44523</v>
      </c>
      <c r="C54" s="19" t="s">
        <v>150</v>
      </c>
      <c r="D54" s="33" t="s">
        <v>20</v>
      </c>
      <c r="E54" s="153">
        <v>200</v>
      </c>
    </row>
    <row r="55" spans="1:5" ht="66">
      <c r="A55" s="7">
        <v>4937</v>
      </c>
      <c r="B55" s="17">
        <v>44523</v>
      </c>
      <c r="C55" s="19" t="s">
        <v>151</v>
      </c>
      <c r="D55" s="33" t="s">
        <v>20</v>
      </c>
      <c r="E55" s="153">
        <v>200</v>
      </c>
    </row>
    <row r="56" spans="1:5" ht="66">
      <c r="A56" s="7">
        <v>4938</v>
      </c>
      <c r="B56" s="17">
        <v>44523</v>
      </c>
      <c r="C56" s="19" t="s">
        <v>152</v>
      </c>
      <c r="D56" s="33" t="s">
        <v>20</v>
      </c>
      <c r="E56" s="153">
        <v>77</v>
      </c>
    </row>
    <row r="57" spans="1:5" ht="33">
      <c r="A57" s="7">
        <v>4959</v>
      </c>
      <c r="B57" s="17">
        <v>44523</v>
      </c>
      <c r="C57" s="19" t="s">
        <v>153</v>
      </c>
      <c r="D57" s="15" t="s">
        <v>154</v>
      </c>
      <c r="E57" s="153">
        <v>946.1</v>
      </c>
    </row>
    <row r="58" spans="1:5" ht="33">
      <c r="A58" s="7">
        <v>4959</v>
      </c>
      <c r="B58" s="17">
        <v>44523</v>
      </c>
      <c r="C58" s="19" t="s">
        <v>153</v>
      </c>
      <c r="D58" s="15" t="s">
        <v>154</v>
      </c>
      <c r="E58" s="153">
        <v>4642.82</v>
      </c>
    </row>
    <row r="59" spans="1:5" ht="33">
      <c r="A59" s="7">
        <v>5025</v>
      </c>
      <c r="B59" s="17">
        <v>44525</v>
      </c>
      <c r="C59" s="19" t="s">
        <v>155</v>
      </c>
      <c r="D59" s="15" t="s">
        <v>156</v>
      </c>
      <c r="E59" s="153">
        <v>62.9</v>
      </c>
    </row>
    <row r="60" spans="1:5" ht="33">
      <c r="A60" s="7">
        <v>5027</v>
      </c>
      <c r="B60" s="17">
        <v>44525</v>
      </c>
      <c r="C60" s="19" t="s">
        <v>157</v>
      </c>
      <c r="D60" s="15" t="s">
        <v>158</v>
      </c>
      <c r="E60" s="153">
        <v>422.54</v>
      </c>
    </row>
    <row r="61" spans="1:5" ht="33">
      <c r="A61" s="7">
        <v>5029</v>
      </c>
      <c r="B61" s="17">
        <v>44525</v>
      </c>
      <c r="C61" s="19" t="s">
        <v>159</v>
      </c>
      <c r="D61" s="15" t="s">
        <v>160</v>
      </c>
      <c r="E61" s="153">
        <v>2241.36</v>
      </c>
    </row>
    <row r="62" spans="1:5" ht="66">
      <c r="A62" s="7">
        <v>4929</v>
      </c>
      <c r="B62" s="17">
        <v>44523</v>
      </c>
      <c r="C62" s="19" t="s">
        <v>161</v>
      </c>
      <c r="D62" s="127" t="s">
        <v>19</v>
      </c>
      <c r="E62" s="153">
        <v>1959</v>
      </c>
    </row>
    <row r="63" spans="1:5" ht="66">
      <c r="A63" s="7">
        <v>4930</v>
      </c>
      <c r="B63" s="17">
        <v>44523</v>
      </c>
      <c r="C63" s="19" t="s">
        <v>162</v>
      </c>
      <c r="D63" s="127" t="s">
        <v>92</v>
      </c>
      <c r="E63" s="153">
        <v>92</v>
      </c>
    </row>
    <row r="64" spans="1:5" ht="66">
      <c r="A64" s="7">
        <v>4931</v>
      </c>
      <c r="B64" s="17">
        <v>44523</v>
      </c>
      <c r="C64" s="19" t="s">
        <v>163</v>
      </c>
      <c r="D64" s="127" t="s">
        <v>19</v>
      </c>
      <c r="E64" s="153">
        <v>821</v>
      </c>
    </row>
    <row r="65" spans="1:5" ht="66">
      <c r="A65" s="7">
        <v>4932</v>
      </c>
      <c r="B65" s="17">
        <v>44523</v>
      </c>
      <c r="C65" s="19" t="s">
        <v>164</v>
      </c>
      <c r="D65" s="127" t="s">
        <v>92</v>
      </c>
      <c r="E65" s="153">
        <v>533</v>
      </c>
    </row>
    <row r="66" spans="1:5" ht="82.5">
      <c r="A66" s="7">
        <v>4933</v>
      </c>
      <c r="B66" s="17">
        <v>44523</v>
      </c>
      <c r="C66" s="19" t="s">
        <v>165</v>
      </c>
      <c r="D66" s="127" t="s">
        <v>19</v>
      </c>
      <c r="E66" s="153">
        <v>185.11</v>
      </c>
    </row>
    <row r="67" spans="1:5" ht="66">
      <c r="A67" s="7">
        <v>4939</v>
      </c>
      <c r="B67" s="17">
        <v>44523</v>
      </c>
      <c r="C67" s="19" t="s">
        <v>166</v>
      </c>
      <c r="D67" s="33" t="s">
        <v>20</v>
      </c>
      <c r="E67" s="153">
        <v>217</v>
      </c>
    </row>
    <row r="68" spans="1:5" ht="66">
      <c r="A68" s="7">
        <v>4940</v>
      </c>
      <c r="B68" s="17">
        <v>44523</v>
      </c>
      <c r="C68" s="19" t="s">
        <v>167</v>
      </c>
      <c r="D68" s="33" t="s">
        <v>20</v>
      </c>
      <c r="E68" s="153">
        <v>2089</v>
      </c>
    </row>
    <row r="69" spans="1:5" ht="66">
      <c r="A69" s="7">
        <v>4941</v>
      </c>
      <c r="B69" s="17">
        <v>44523</v>
      </c>
      <c r="C69" s="19" t="s">
        <v>168</v>
      </c>
      <c r="D69" s="33" t="s">
        <v>20</v>
      </c>
      <c r="E69" s="153">
        <v>1043</v>
      </c>
    </row>
    <row r="70" spans="1:5" ht="66">
      <c r="A70" s="7">
        <v>4942</v>
      </c>
      <c r="B70" s="17">
        <v>44523</v>
      </c>
      <c r="C70" s="19" t="s">
        <v>169</v>
      </c>
      <c r="D70" s="33" t="s">
        <v>20</v>
      </c>
      <c r="E70" s="153">
        <v>1043</v>
      </c>
    </row>
    <row r="71" spans="1:5" ht="66">
      <c r="A71" s="7">
        <v>4943</v>
      </c>
      <c r="B71" s="17">
        <v>44523</v>
      </c>
      <c r="C71" s="19" t="s">
        <v>170</v>
      </c>
      <c r="D71" s="33" t="s">
        <v>20</v>
      </c>
      <c r="E71" s="153">
        <v>402</v>
      </c>
    </row>
    <row r="72" spans="1:5" ht="33">
      <c r="A72" s="7">
        <v>4960</v>
      </c>
      <c r="B72" s="17">
        <v>44523</v>
      </c>
      <c r="C72" s="19" t="s">
        <v>171</v>
      </c>
      <c r="D72" s="15" t="s">
        <v>172</v>
      </c>
      <c r="E72" s="153">
        <v>4961.0600000000004</v>
      </c>
    </row>
    <row r="73" spans="1:5" ht="33">
      <c r="A73" s="7">
        <v>4960</v>
      </c>
      <c r="B73" s="17">
        <v>44523</v>
      </c>
      <c r="C73" s="19" t="s">
        <v>171</v>
      </c>
      <c r="D73" s="15" t="s">
        <v>172</v>
      </c>
      <c r="E73" s="153">
        <v>24345.58</v>
      </c>
    </row>
    <row r="74" spans="1:5" ht="33">
      <c r="A74" s="7">
        <v>5026</v>
      </c>
      <c r="B74" s="17">
        <v>44525</v>
      </c>
      <c r="C74" s="19" t="s">
        <v>173</v>
      </c>
      <c r="D74" s="15" t="s">
        <v>156</v>
      </c>
      <c r="E74" s="153">
        <v>329.8</v>
      </c>
    </row>
    <row r="75" spans="1:5" ht="33">
      <c r="A75" s="7">
        <v>5028</v>
      </c>
      <c r="B75" s="17">
        <v>44525</v>
      </c>
      <c r="C75" s="19" t="s">
        <v>174</v>
      </c>
      <c r="D75" s="15" t="s">
        <v>158</v>
      </c>
      <c r="E75" s="153">
        <v>2215.69</v>
      </c>
    </row>
    <row r="76" spans="1:5" ht="33">
      <c r="A76" s="7">
        <v>5030</v>
      </c>
      <c r="B76" s="17">
        <v>44525</v>
      </c>
      <c r="C76" s="19" t="s">
        <v>175</v>
      </c>
      <c r="D76" s="15" t="s">
        <v>176</v>
      </c>
      <c r="E76" s="153">
        <v>11753.04</v>
      </c>
    </row>
    <row r="77" spans="1:5" s="10" customFormat="1">
      <c r="A77" s="13"/>
      <c r="B77" s="129"/>
      <c r="C77" s="21" t="s">
        <v>8</v>
      </c>
      <c r="D77" s="130"/>
      <c r="E77" s="131">
        <f>SUM(E9:E76)</f>
        <v>91905.890000000014</v>
      </c>
    </row>
  </sheetData>
  <autoFilter ref="A8:E28" xr:uid="{A3745F58-2F3F-465D-A04B-0B8A8C88425D}"/>
  <sortState ref="A9:E28">
    <sortCondition ref="B9:B2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DIPFIE 11.2021</vt:lpstr>
      <vt:lpstr>Titlul I </vt:lpstr>
      <vt:lpstr>titlul II </vt:lpstr>
      <vt:lpstr>transferuri</vt:lpstr>
      <vt:lpstr>titlul IX 11.2021</vt:lpstr>
      <vt:lpstr>cotizatii internationale</vt:lpstr>
      <vt:lpstr>venituri proprii-titlul 20</vt:lpstr>
      <vt:lpstr>ACTIVE NEFINANCIARE BS</vt:lpstr>
      <vt:lpstr>titlul 58 sursa A</vt:lpstr>
      <vt:lpstr>PROIECTE TITLUL 58 SURSA A MFN</vt:lpstr>
      <vt:lpstr>PROIECTE TITLUL 58 SURSA D A25</vt:lpstr>
      <vt:lpstr>PROIECTE TITLUL 58 SURSA D MFN</vt:lpstr>
      <vt:lpstr>titlul 58 sursa D MFN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2021-12-14T06:28:53Z</dcterms:modified>
</cp:coreProperties>
</file>