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ropbox\adrese_statistica_judiciara\_Anul 6 - 19.10.2015 -\104. Actualizare date statistice website OGP transparenta sem. 1 2017\ogp anp\versiunea 2_06,08,2017\"/>
    </mc:Choice>
  </mc:AlternateContent>
  <bookViews>
    <workbookView xWindow="480" yWindow="240" windowWidth="27792" windowHeight="12468"/>
  </bookViews>
  <sheets>
    <sheet name="central." sheetId="2" r:id="rId1"/>
    <sheet name="Pnt + CD + CE" sheetId="1" r:id="rId2"/>
    <sheet name="scolarizare" sheetId="3" r:id="rId3"/>
  </sheets>
  <definedNames>
    <definedName name="Ca">#REF!</definedName>
    <definedName name="_xlnm.Print_Area" localSheetId="1">'Pnt + CD + CE'!$A$1:$Q$118</definedName>
  </definedNames>
  <calcPr calcId="162913"/>
</workbook>
</file>

<file path=xl/calcChain.xml><?xml version="1.0" encoding="utf-8"?>
<calcChain xmlns="http://schemas.openxmlformats.org/spreadsheetml/2006/main">
  <c r="C102" i="1" l="1"/>
  <c r="Q101" i="1"/>
  <c r="P101" i="1"/>
  <c r="O101" i="1"/>
  <c r="N101" i="1"/>
  <c r="M101" i="1"/>
  <c r="L101" i="1"/>
  <c r="I101" i="1"/>
  <c r="E101" i="1"/>
  <c r="D101" i="1"/>
  <c r="C101" i="1"/>
  <c r="F101" i="1" l="1"/>
  <c r="K101" i="1"/>
  <c r="Q90" i="1"/>
  <c r="Q106" i="1" s="1"/>
  <c r="P90" i="1"/>
  <c r="P106" i="1" s="1"/>
  <c r="Q88" i="1" l="1"/>
  <c r="P88" i="1"/>
  <c r="O88" i="1"/>
  <c r="N88" i="1"/>
  <c r="M88" i="1"/>
  <c r="L88" i="1"/>
  <c r="I88" i="1"/>
  <c r="H88" i="1"/>
  <c r="G88" i="1"/>
  <c r="E88" i="1"/>
  <c r="D88" i="1"/>
  <c r="C88" i="1"/>
  <c r="Q81" i="1"/>
  <c r="P81" i="1"/>
  <c r="O81" i="1"/>
  <c r="N81" i="1"/>
  <c r="M81" i="1"/>
  <c r="L81" i="1"/>
  <c r="I81" i="1"/>
  <c r="H81" i="1"/>
  <c r="E81" i="1"/>
  <c r="D81" i="1"/>
  <c r="C81" i="1"/>
  <c r="Q73" i="1"/>
  <c r="P73" i="1"/>
  <c r="O73" i="1"/>
  <c r="N73" i="1"/>
  <c r="M73" i="1"/>
  <c r="L73" i="1"/>
  <c r="I73" i="1"/>
  <c r="H73" i="1"/>
  <c r="E73" i="1"/>
  <c r="D73" i="1"/>
  <c r="C73" i="1"/>
  <c r="C74" i="1"/>
  <c r="I106" i="1" l="1"/>
  <c r="E106" i="1"/>
  <c r="H106" i="1"/>
  <c r="C90" i="1"/>
  <c r="C106" i="1"/>
  <c r="D106" i="1"/>
  <c r="D90" i="1"/>
  <c r="H90" i="1"/>
  <c r="I90" i="1"/>
  <c r="K73" i="1"/>
  <c r="N90" i="1"/>
  <c r="N106" i="1" s="1"/>
  <c r="K88" i="1"/>
  <c r="L90" i="1"/>
  <c r="L106" i="1" s="1"/>
  <c r="K81" i="1"/>
  <c r="M90" i="1"/>
  <c r="M106" i="1" s="1"/>
  <c r="G81" i="1"/>
  <c r="J81" i="1" s="1"/>
  <c r="O90" i="1"/>
  <c r="O106" i="1" s="1"/>
  <c r="J88" i="1"/>
  <c r="E90" i="1"/>
  <c r="F73" i="1"/>
  <c r="F81" i="1"/>
  <c r="F88" i="1"/>
  <c r="G73" i="1"/>
  <c r="J73" i="1" l="1"/>
  <c r="G106" i="1"/>
  <c r="J106" i="1" s="1"/>
  <c r="F106" i="1"/>
  <c r="G90" i="1"/>
  <c r="J90" i="1" s="1"/>
  <c r="K90" i="1"/>
  <c r="K106" i="1" s="1"/>
  <c r="F90" i="1"/>
</calcChain>
</file>

<file path=xl/sharedStrings.xml><?xml version="1.0" encoding="utf-8"?>
<sst xmlns="http://schemas.openxmlformats.org/spreadsheetml/2006/main" count="275" uniqueCount="185">
  <si>
    <t>S I T U A Ţ I A</t>
  </si>
  <si>
    <t xml:space="preserve">   PRIVIND CAPACITATEA DE CAZARE A UNITĂŢILOR ŞI EFECTIVELE ACESTORA LA DATA DE                    </t>
  </si>
  <si>
    <t xml:space="preserve">  </t>
  </si>
  <si>
    <t>Nr. Crt</t>
  </si>
  <si>
    <t>Unitatea (penitenciarul)</t>
  </si>
  <si>
    <t>Efectiv existent</t>
  </si>
  <si>
    <t>Capacitate la 4 mp</t>
  </si>
  <si>
    <t>Indice de ocupare % (la 4 mp)</t>
  </si>
  <si>
    <r>
      <t xml:space="preserve">Capacitate legală actuală </t>
    </r>
    <r>
      <rPr>
        <b/>
        <sz val="8"/>
        <rFont val="Arial"/>
        <family val="2"/>
      </rPr>
      <t>conform OMJ 433/C/2010</t>
    </r>
  </si>
  <si>
    <t xml:space="preserve">Indice de ocupare % (S + V) </t>
  </si>
  <si>
    <t>Număr de paturi instalate</t>
  </si>
  <si>
    <t>Total</t>
  </si>
  <si>
    <t>Minori</t>
  </si>
  <si>
    <t>Loc deţinere</t>
  </si>
  <si>
    <t>Infirmerii</t>
  </si>
  <si>
    <t>G.A.Z.</t>
  </si>
  <si>
    <t>Alte spaţii</t>
  </si>
  <si>
    <t>Dinamica detinuti</t>
  </si>
  <si>
    <t>S (mp)</t>
  </si>
  <si>
    <t>V (mc)</t>
  </si>
  <si>
    <t>Intrari</t>
  </si>
  <si>
    <t>Iesiri</t>
  </si>
  <si>
    <t>1</t>
  </si>
  <si>
    <t>Aiud</t>
  </si>
  <si>
    <t xml:space="preserve"> - tranzit</t>
  </si>
  <si>
    <t xml:space="preserve">     7</t>
  </si>
  <si>
    <t>2</t>
  </si>
  <si>
    <t>Arad - Centru</t>
  </si>
  <si>
    <t xml:space="preserve"> - Secţia exterioară</t>
  </si>
  <si>
    <t>3</t>
  </si>
  <si>
    <t>Craiova</t>
  </si>
  <si>
    <t>Secţia exterioară Işalniţa</t>
  </si>
  <si>
    <t xml:space="preserve">    11</t>
  </si>
  <si>
    <t>4</t>
  </si>
  <si>
    <t>Focşani</t>
  </si>
  <si>
    <t>5</t>
  </si>
  <si>
    <t>Galaţi</t>
  </si>
  <si>
    <t xml:space="preserve"> - Secţia Şendreni</t>
  </si>
  <si>
    <t>6</t>
  </si>
  <si>
    <t>Gherla</t>
  </si>
  <si>
    <t xml:space="preserve"> - Secţia exterioară Cluj</t>
  </si>
  <si>
    <t>7</t>
  </si>
  <si>
    <t>Giurgiu</t>
  </si>
  <si>
    <t>8</t>
  </si>
  <si>
    <t>Iaşi</t>
  </si>
  <si>
    <t>9</t>
  </si>
  <si>
    <t>Mărgineni</t>
  </si>
  <si>
    <t>10</t>
  </si>
  <si>
    <t>Miercurea Ciuc</t>
  </si>
  <si>
    <t>11</t>
  </si>
  <si>
    <t>Mioveni</t>
  </si>
  <si>
    <t xml:space="preserve"> - G. A. Z.</t>
  </si>
  <si>
    <t>12</t>
  </si>
  <si>
    <t>Oradea</t>
  </si>
  <si>
    <t>13</t>
  </si>
  <si>
    <t>Bucureşti - Rahova</t>
  </si>
  <si>
    <t xml:space="preserve"> - Secţia exterioară - GAZ</t>
  </si>
  <si>
    <t xml:space="preserve"> - Sediu Secţia E8 - RD</t>
  </si>
  <si>
    <r>
      <t xml:space="preserve"> </t>
    </r>
    <r>
      <rPr>
        <b/>
        <sz val="8"/>
        <rFont val="Arial"/>
        <family val="2"/>
        <charset val="238"/>
      </rPr>
      <t>- tranzit</t>
    </r>
  </si>
  <si>
    <t xml:space="preserve">     1</t>
  </si>
  <si>
    <t>14</t>
  </si>
  <si>
    <t>Slobozia</t>
  </si>
  <si>
    <t xml:space="preserve">     9</t>
  </si>
  <si>
    <t>15</t>
  </si>
  <si>
    <t xml:space="preserve">Ploieşti - Târgşorul Nou - Pnt. de Femei </t>
  </si>
  <si>
    <t>16</t>
  </si>
  <si>
    <t>Tulcea - Centru</t>
  </si>
  <si>
    <t xml:space="preserve"> -Secţia Chilia Veche</t>
  </si>
  <si>
    <t>17</t>
  </si>
  <si>
    <t>Bacău</t>
  </si>
  <si>
    <t>18</t>
  </si>
  <si>
    <t>Baia Mare</t>
  </si>
  <si>
    <t>19</t>
  </si>
  <si>
    <t>Bistriţa</t>
  </si>
  <si>
    <t>20</t>
  </si>
  <si>
    <t>Botoşani</t>
  </si>
  <si>
    <t>21</t>
  </si>
  <si>
    <t>Brăila</t>
  </si>
  <si>
    <t>22</t>
  </si>
  <si>
    <t>Bucureşti - Jilava</t>
  </si>
  <si>
    <t>23</t>
  </si>
  <si>
    <t>Codlea</t>
  </si>
  <si>
    <t>Secţia Râşnov</t>
  </si>
  <si>
    <t>Secţia Rodbav</t>
  </si>
  <si>
    <t>24</t>
  </si>
  <si>
    <r>
      <t xml:space="preserve">Constanţa - Poarta Albă </t>
    </r>
    <r>
      <rPr>
        <sz val="8"/>
        <rFont val="Arial"/>
        <family val="2"/>
        <charset val="238"/>
      </rPr>
      <t>Centru</t>
    </r>
  </si>
  <si>
    <t xml:space="preserve"> -Secţia Valu lui Traian</t>
  </si>
  <si>
    <t>25</t>
  </si>
  <si>
    <t>Craiova - Pelendava</t>
  </si>
  <si>
    <t xml:space="preserve"> - Secţia Făcăi</t>
  </si>
  <si>
    <t>26</t>
  </si>
  <si>
    <t>Deva</t>
  </si>
  <si>
    <t>27</t>
  </si>
  <si>
    <t>Drobeta Turnu Severin</t>
  </si>
  <si>
    <t xml:space="preserve"> - Secţia Vânjuleţ</t>
  </si>
  <si>
    <t>Secţia ext. - GAZ Simian</t>
  </si>
  <si>
    <t xml:space="preserve">     2</t>
  </si>
  <si>
    <t>Găeşti</t>
  </si>
  <si>
    <t>29</t>
  </si>
  <si>
    <t>Ploieşti</t>
  </si>
  <si>
    <t xml:space="preserve"> - L1 - G.A.Z. </t>
  </si>
  <si>
    <t xml:space="preserve"> - MNE1 (Berceni)  </t>
  </si>
  <si>
    <t xml:space="preserve"> - MVE1 (Movila Vulpii)</t>
  </si>
  <si>
    <t>30</t>
  </si>
  <si>
    <t>Ş.N.P.A.P. Tg.Ocna</t>
  </si>
  <si>
    <t>31</t>
  </si>
  <si>
    <t>Satu Mare</t>
  </si>
  <si>
    <t>32</t>
  </si>
  <si>
    <t>Târgu Jiu</t>
  </si>
  <si>
    <t>33</t>
  </si>
  <si>
    <t>Târgu Mureş</t>
  </si>
  <si>
    <t>34</t>
  </si>
  <si>
    <t>Timişoara</t>
  </si>
  <si>
    <t xml:space="preserve"> - Secţia Buziaş</t>
  </si>
  <si>
    <t>35</t>
  </si>
  <si>
    <t>Vaslui</t>
  </si>
  <si>
    <t>TOTAL PENITENCIARE</t>
  </si>
  <si>
    <t>Unitatea</t>
  </si>
  <si>
    <t>Indice de ocupare %  (S + V)</t>
  </si>
  <si>
    <t>36</t>
  </si>
  <si>
    <t>C.D.  Craiova</t>
  </si>
  <si>
    <t>C.D.  Brăila - Tichileşti</t>
  </si>
  <si>
    <t xml:space="preserve">TOTAL C.D. </t>
  </si>
  <si>
    <r>
      <t xml:space="preserve">Capacitate legală la 7 mp                              </t>
    </r>
    <r>
      <rPr>
        <b/>
        <sz val="8"/>
        <rFont val="Arial"/>
        <family val="2"/>
        <charset val="238"/>
      </rPr>
      <t xml:space="preserve"> conform OMS     (%)</t>
    </r>
  </si>
  <si>
    <t>Indice de ocupare % (S + V)</t>
  </si>
  <si>
    <t>Alte spaţii*</t>
  </si>
  <si>
    <t>38</t>
  </si>
  <si>
    <t>39</t>
  </si>
  <si>
    <t>Spital Constanţa - Poarta Albă</t>
  </si>
  <si>
    <t>Spital Dej</t>
  </si>
  <si>
    <t>Spital Mioveni</t>
  </si>
  <si>
    <t>Spital Târgu Ocna</t>
  </si>
  <si>
    <t>TOTAL SPITALE</t>
  </si>
  <si>
    <r>
      <t xml:space="preserve">Capacitate legală actuală </t>
    </r>
    <r>
      <rPr>
        <sz val="8"/>
        <rFont val="Arial"/>
        <family val="2"/>
      </rPr>
      <t>conform OMJ 433/C/2010</t>
    </r>
  </si>
  <si>
    <t>Indice de ocupare %         (S + V)</t>
  </si>
  <si>
    <t>C.E. Buziaş</t>
  </si>
  <si>
    <t>C.E. Târgu Ocna</t>
  </si>
  <si>
    <t>TOTAL C.E.</t>
  </si>
  <si>
    <t>Legendă:</t>
  </si>
  <si>
    <t>Spital Bucureşti - 
Rahova</t>
  </si>
  <si>
    <t>TOTAL  
Penitenciare + Centre de Detentie + Centre Educative</t>
  </si>
  <si>
    <t>TOTAL  GENERAL
Penitenciare + Centre de Detentie + Centre Educative + Spitale</t>
  </si>
  <si>
    <t>Indice de ocupare la 4mp+7mp</t>
  </si>
  <si>
    <t>Capacitate la 4 mp+7 mp</t>
  </si>
  <si>
    <t>Capacitate legală actuală conform OMJ 433/C/2010</t>
  </si>
  <si>
    <t>Indice de ocupare % (S + V) - fără spitale</t>
  </si>
  <si>
    <t>S (mp) reprezintă nr. de locuri calculat în funcție de suprafață (pentru regim închis și de maximă siguranță), conform OMJ 433/C/2010</t>
  </si>
  <si>
    <t>Nr de minori este cuprins în efectivul total.</t>
  </si>
  <si>
    <t>Spital Bucureşti - 
Jilava</t>
  </si>
  <si>
    <t>Capacitatea reprezintă nr. de locuri, calculat la 4mp (penitenciare, Centre de Detenție si Centre Educative), respectiv 7 mp (spitale).</t>
  </si>
  <si>
    <t>Bărbați</t>
  </si>
  <si>
    <t>Femei</t>
  </si>
  <si>
    <t>Arestați preventiv</t>
  </si>
  <si>
    <t>Condamnați definitiv</t>
  </si>
  <si>
    <t>Majori</t>
  </si>
  <si>
    <t>Regim deschis</t>
  </si>
  <si>
    <t>Regim semideschis</t>
  </si>
  <si>
    <t>Regim închis</t>
  </si>
  <si>
    <t>Maximă siguranță</t>
  </si>
  <si>
    <t>Neincluse în regim de executare</t>
  </si>
  <si>
    <t>Măsura educativă (centru educativ)</t>
  </si>
  <si>
    <t>Măsura educativă (centru de detenție)</t>
  </si>
  <si>
    <t>Cu ocupație profesională</t>
  </si>
  <si>
    <t>Fără declararea ocupației profesionale</t>
  </si>
  <si>
    <t>Număr persoane private de libertate, la 30.06.2017</t>
  </si>
  <si>
    <t>V (mc) reprezintă nr. de locuri calculat în funcție de volum (pentru regim deschis și semideschis), conform OMJ 433/C/2010</t>
  </si>
  <si>
    <t>Total locuri de cazare, în funcție de:</t>
  </si>
  <si>
    <r>
      <rPr>
        <b/>
        <u/>
        <sz val="10"/>
        <rFont val="Arial"/>
        <family val="2"/>
      </rPr>
      <t>27003</t>
    </r>
    <r>
      <rPr>
        <b/>
        <sz val="10"/>
        <rFont val="Arial"/>
        <family val="2"/>
      </rPr>
      <t>, din care:</t>
    </r>
  </si>
  <si>
    <r>
      <rPr>
        <sz val="12"/>
        <color rgb="FF3F3F3F"/>
        <rFont val="Arial"/>
        <family val="2"/>
      </rPr>
      <t>Situatie privind numarul persoanelor private de libertate in functie de nivelul de</t>
    </r>
  </si>
  <si>
    <r>
      <rPr>
        <sz val="12"/>
        <color rgb="FF3F3F3F"/>
        <rFont val="Arial"/>
        <family val="2"/>
      </rPr>
      <t>scolarizare al acestora, la data de 30.06.2017</t>
    </r>
  </si>
  <si>
    <r>
      <rPr>
        <sz val="12"/>
        <color rgb="FF3F3F3F"/>
        <rFont val="Arial"/>
        <family val="2"/>
      </rPr>
      <t>Analfabet</t>
    </r>
  </si>
  <si>
    <r>
      <rPr>
        <sz val="12"/>
        <color rgb="FF3F3F3F"/>
        <rFont val="Arial"/>
        <family val="2"/>
      </rPr>
      <t>Gimnaziale</t>
    </r>
  </si>
  <si>
    <r>
      <rPr>
        <sz val="12"/>
        <color rgb="FF3F3F3F"/>
        <rFont val="Arial"/>
        <family val="2"/>
      </rPr>
      <t>Liceale</t>
    </r>
  </si>
  <si>
    <r>
      <rPr>
        <sz val="12"/>
        <color rgb="FF3F3F3F"/>
        <rFont val="Arial"/>
        <family val="2"/>
      </rPr>
      <t>Necompletat</t>
    </r>
  </si>
  <si>
    <r>
      <rPr>
        <sz val="12"/>
        <color rgb="FF3F3F3F"/>
        <rFont val="Arial"/>
        <family val="2"/>
      </rPr>
      <t>Postliceal</t>
    </r>
  </si>
  <si>
    <r>
      <rPr>
        <sz val="12"/>
        <color rgb="FF3F3F3F"/>
        <rFont val="Arial"/>
        <family val="2"/>
      </rPr>
      <t>Primare</t>
    </r>
  </si>
  <si>
    <r>
      <rPr>
        <sz val="12"/>
        <color rgb="FF2D2D2D"/>
        <rFont val="Arial"/>
        <family val="2"/>
      </rPr>
      <t>Superioare</t>
    </r>
  </si>
  <si>
    <r>
      <rPr>
        <b/>
        <sz val="12"/>
        <color rgb="FF3F3F3F"/>
        <rFont val="Arial"/>
        <family val="2"/>
      </rPr>
      <t>Nivel de scolarizare</t>
    </r>
  </si>
  <si>
    <r>
      <rPr>
        <b/>
        <sz val="12"/>
        <color rgb="FF3F3F3F"/>
        <rFont val="Arial"/>
        <family val="2"/>
      </rPr>
      <t>Bărbaţi</t>
    </r>
  </si>
  <si>
    <r>
      <rPr>
        <b/>
        <sz val="12"/>
        <color rgb="FF3F3F3F"/>
        <rFont val="Arial"/>
        <family val="2"/>
      </rPr>
      <t>Femei</t>
    </r>
  </si>
  <si>
    <r>
      <rPr>
        <b/>
        <sz val="12"/>
        <color rgb="FF3F3F3F"/>
        <rFont val="Arial"/>
        <family val="2"/>
      </rPr>
      <t>Total</t>
    </r>
  </si>
  <si>
    <r>
      <rPr>
        <b/>
        <sz val="12"/>
        <color rgb="FF2D2D2D"/>
        <rFont val="Arial"/>
        <family val="2"/>
      </rPr>
      <t>Total</t>
    </r>
  </si>
  <si>
    <t>Școli de maiștri</t>
  </si>
  <si>
    <t>Școli militare</t>
  </si>
  <si>
    <t>Școli profesionale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</si>
</sst>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_);\(0\)"/>
    <numFmt numFmtId="165" formatCode="###0;###0"/>
  </numFmts>
  <fonts count="28" x14ac:knownFonts="1">
    <font>
      <sz val="10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4"/>
      <name val="Arial"/>
      <family val="2"/>
    </font>
    <font>
      <b/>
      <sz val="10"/>
      <color rgb="FFFF000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color rgb="FFFF0000"/>
      <name val="Arial"/>
      <family val="2"/>
    </font>
    <font>
      <sz val="11"/>
      <name val="Arial"/>
      <family val="2"/>
    </font>
    <font>
      <b/>
      <sz val="9"/>
      <name val="Arial"/>
      <family val="2"/>
      <charset val="238"/>
    </font>
    <font>
      <sz val="8"/>
      <name val="Arial"/>
      <family val="2"/>
    </font>
    <font>
      <sz val="10"/>
      <color indexed="8"/>
      <name val="Arial"/>
      <family val="2"/>
    </font>
    <font>
      <sz val="10"/>
      <name val="Calibri"/>
      <family val="2"/>
      <charset val="238"/>
      <scheme val="minor"/>
    </font>
    <font>
      <sz val="10"/>
      <color rgb="FFFF0000"/>
      <name val="Calibri"/>
      <family val="2"/>
    </font>
    <font>
      <b/>
      <u/>
      <sz val="10"/>
      <name val="Arial"/>
      <family val="2"/>
    </font>
    <font>
      <sz val="12"/>
      <name val="Arial"/>
      <family val="2"/>
    </font>
    <font>
      <sz val="12"/>
      <color rgb="FF3F3F3F"/>
      <name val="Arial"/>
      <family val="2"/>
    </font>
    <font>
      <sz val="12"/>
      <color rgb="FF2D2D2D"/>
      <name val="Arial"/>
      <family val="2"/>
    </font>
    <font>
      <b/>
      <sz val="12"/>
      <name val="Arial"/>
      <family val="2"/>
    </font>
    <font>
      <b/>
      <sz val="12"/>
      <color rgb="FF3F3F3F"/>
      <name val="Arial"/>
      <family val="2"/>
    </font>
    <font>
      <b/>
      <sz val="12"/>
      <color rgb="FF2D2D2D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59999389629810485"/>
        <bgColor indexed="64"/>
      </patternFill>
    </fill>
  </fills>
  <borders count="7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9" fillId="0" borderId="0"/>
    <xf numFmtId="0" fontId="18" fillId="0" borderId="0">
      <alignment vertical="top"/>
    </xf>
  </cellStyleXfs>
  <cellXfs count="509">
    <xf numFmtId="0" fontId="0" fillId="0" borderId="0" xfId="0"/>
    <xf numFmtId="49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8" fillId="0" borderId="0" xfId="0" applyFont="1"/>
    <xf numFmtId="0" fontId="6" fillId="4" borderId="30" xfId="0" applyFont="1" applyFill="1" applyBorder="1" applyAlignment="1">
      <alignment horizontal="center" vertical="center" wrapText="1"/>
    </xf>
    <xf numFmtId="0" fontId="2" fillId="5" borderId="22" xfId="0" applyFont="1" applyFill="1" applyBorder="1" applyAlignment="1">
      <alignment vertical="center"/>
    </xf>
    <xf numFmtId="0" fontId="2" fillId="5" borderId="31" xfId="0" applyFont="1" applyFill="1" applyBorder="1" applyAlignment="1">
      <alignment horizontal="center" vertical="center"/>
    </xf>
    <xf numFmtId="0" fontId="2" fillId="5" borderId="32" xfId="0" applyFont="1" applyFill="1" applyBorder="1" applyAlignment="1">
      <alignment horizontal="center" vertical="center"/>
    </xf>
    <xf numFmtId="0" fontId="9" fillId="5" borderId="35" xfId="0" applyFont="1" applyFill="1" applyBorder="1" applyAlignment="1" applyProtection="1">
      <alignment horizontal="center" vertical="center"/>
    </xf>
    <xf numFmtId="0" fontId="9" fillId="5" borderId="36" xfId="0" applyFont="1" applyFill="1" applyBorder="1" applyAlignment="1" applyProtection="1">
      <alignment horizontal="center" vertical="center"/>
    </xf>
    <xf numFmtId="0" fontId="9" fillId="5" borderId="32" xfId="0" applyFont="1" applyFill="1" applyBorder="1" applyAlignment="1" applyProtection="1">
      <alignment horizontal="center" vertical="center"/>
    </xf>
    <xf numFmtId="0" fontId="9" fillId="5" borderId="31" xfId="0" applyFont="1" applyFill="1" applyBorder="1" applyAlignment="1" applyProtection="1">
      <alignment horizontal="center" vertical="center"/>
    </xf>
    <xf numFmtId="0" fontId="9" fillId="5" borderId="36" xfId="0" applyFont="1" applyFill="1" applyBorder="1" applyAlignment="1">
      <alignment horizontal="center" vertical="center"/>
    </xf>
    <xf numFmtId="2" fontId="0" fillId="0" borderId="0" xfId="0" applyNumberFormat="1"/>
    <xf numFmtId="0" fontId="10" fillId="5" borderId="41" xfId="0" applyFont="1" applyFill="1" applyBorder="1" applyAlignment="1">
      <alignment vertical="center"/>
    </xf>
    <xf numFmtId="0" fontId="9" fillId="5" borderId="42" xfId="0" applyFont="1" applyFill="1" applyBorder="1" applyAlignment="1" applyProtection="1">
      <alignment horizontal="center" vertical="center"/>
    </xf>
    <xf numFmtId="0" fontId="9" fillId="5" borderId="38" xfId="0" applyFont="1" applyFill="1" applyBorder="1" applyAlignment="1" applyProtection="1">
      <alignment horizontal="center" vertical="center"/>
    </xf>
    <xf numFmtId="0" fontId="9" fillId="5" borderId="39" xfId="0" applyFont="1" applyFill="1" applyBorder="1" applyAlignment="1" applyProtection="1">
      <alignment horizontal="center" vertical="center"/>
    </xf>
    <xf numFmtId="0" fontId="9" fillId="5" borderId="40" xfId="0" applyFont="1" applyFill="1" applyBorder="1" applyAlignment="1" applyProtection="1">
      <alignment horizontal="center" vertical="center"/>
    </xf>
    <xf numFmtId="0" fontId="9" fillId="5" borderId="38" xfId="0" applyFont="1" applyFill="1" applyBorder="1" applyAlignment="1">
      <alignment horizontal="center" vertical="center"/>
    </xf>
    <xf numFmtId="0" fontId="9" fillId="5" borderId="38" xfId="0" applyFont="1" applyFill="1" applyBorder="1" applyAlignment="1">
      <alignment horizontal="center" vertical="center" wrapText="1"/>
    </xf>
    <xf numFmtId="0" fontId="2" fillId="5" borderId="41" xfId="0" applyFont="1" applyFill="1" applyBorder="1" applyAlignment="1">
      <alignment vertical="center"/>
    </xf>
    <xf numFmtId="0" fontId="2" fillId="5" borderId="40" xfId="0" applyFont="1" applyFill="1" applyBorder="1" applyAlignment="1">
      <alignment horizontal="center" vertical="center"/>
    </xf>
    <xf numFmtId="0" fontId="2" fillId="5" borderId="39" xfId="0" applyFont="1" applyFill="1" applyBorder="1" applyAlignment="1">
      <alignment horizontal="center" vertical="center"/>
    </xf>
    <xf numFmtId="0" fontId="9" fillId="5" borderId="44" xfId="0" applyFont="1" applyFill="1" applyBorder="1" applyAlignment="1" applyProtection="1">
      <alignment horizontal="center" vertical="center"/>
    </xf>
    <xf numFmtId="37" fontId="9" fillId="5" borderId="38" xfId="0" applyNumberFormat="1" applyFont="1" applyFill="1" applyBorder="1" applyAlignment="1">
      <alignment horizontal="center" vertical="center" wrapText="1"/>
    </xf>
    <xf numFmtId="0" fontId="11" fillId="5" borderId="41" xfId="0" applyFont="1" applyFill="1" applyBorder="1" applyAlignment="1">
      <alignment vertical="center"/>
    </xf>
    <xf numFmtId="2" fontId="0" fillId="6" borderId="0" xfId="0" applyNumberFormat="1" applyFill="1"/>
    <xf numFmtId="0" fontId="2" fillId="5" borderId="44" xfId="0" applyFont="1" applyFill="1" applyBorder="1" applyAlignment="1" applyProtection="1">
      <alignment horizontal="center" vertical="center"/>
    </xf>
    <xf numFmtId="0" fontId="2" fillId="5" borderId="38" xfId="0" applyFont="1" applyFill="1" applyBorder="1" applyAlignment="1" applyProtection="1">
      <alignment horizontal="center" vertical="center"/>
    </xf>
    <xf numFmtId="0" fontId="2" fillId="5" borderId="39" xfId="0" applyFont="1" applyFill="1" applyBorder="1" applyAlignment="1" applyProtection="1">
      <alignment horizontal="center" vertical="center"/>
    </xf>
    <xf numFmtId="0" fontId="2" fillId="5" borderId="38" xfId="0" applyFont="1" applyFill="1" applyBorder="1" applyAlignment="1">
      <alignment horizontal="center" vertical="center"/>
    </xf>
    <xf numFmtId="37" fontId="2" fillId="5" borderId="38" xfId="0" applyNumberFormat="1" applyFont="1" applyFill="1" applyBorder="1" applyAlignment="1">
      <alignment horizontal="center" vertical="center" wrapText="1"/>
    </xf>
    <xf numFmtId="0" fontId="2" fillId="5" borderId="38" xfId="0" applyFont="1" applyFill="1" applyBorder="1" applyAlignment="1">
      <alignment horizontal="center" vertical="center" wrapText="1"/>
    </xf>
    <xf numFmtId="0" fontId="13" fillId="5" borderId="39" xfId="0" applyFont="1" applyFill="1" applyBorder="1" applyAlignment="1">
      <alignment horizontal="center" vertical="center"/>
    </xf>
    <xf numFmtId="0" fontId="11" fillId="5" borderId="48" xfId="0" applyFont="1" applyFill="1" applyBorder="1" applyAlignment="1">
      <alignment vertical="center"/>
    </xf>
    <xf numFmtId="0" fontId="2" fillId="5" borderId="41" xfId="0" applyFont="1" applyFill="1" applyBorder="1" applyAlignment="1">
      <alignment vertical="center" wrapText="1"/>
    </xf>
    <xf numFmtId="0" fontId="2" fillId="5" borderId="49" xfId="0" applyFont="1" applyFill="1" applyBorder="1" applyAlignment="1">
      <alignment vertical="center"/>
    </xf>
    <xf numFmtId="0" fontId="2" fillId="5" borderId="50" xfId="0" applyFont="1" applyFill="1" applyBorder="1" applyAlignment="1">
      <alignment horizontal="center" vertical="center"/>
    </xf>
    <xf numFmtId="0" fontId="2" fillId="5" borderId="51" xfId="0" applyFont="1" applyFill="1" applyBorder="1" applyAlignment="1">
      <alignment horizontal="center" vertical="center"/>
    </xf>
    <xf numFmtId="0" fontId="9" fillId="5" borderId="26" xfId="0" applyFont="1" applyFill="1" applyBorder="1" applyAlignment="1" applyProtection="1">
      <alignment horizontal="center" vertical="center"/>
    </xf>
    <xf numFmtId="0" fontId="9" fillId="5" borderId="54" xfId="0" applyFont="1" applyFill="1" applyBorder="1" applyAlignment="1" applyProtection="1">
      <alignment horizontal="center" vertical="center"/>
    </xf>
    <xf numFmtId="0" fontId="9" fillId="5" borderId="51" xfId="0" applyFont="1" applyFill="1" applyBorder="1" applyAlignment="1" applyProtection="1">
      <alignment horizontal="center" vertical="center"/>
    </xf>
    <xf numFmtId="0" fontId="9" fillId="5" borderId="50" xfId="0" applyFont="1" applyFill="1" applyBorder="1" applyAlignment="1" applyProtection="1">
      <alignment horizontal="center" vertical="center"/>
    </xf>
    <xf numFmtId="0" fontId="9" fillId="5" borderId="54" xfId="0" applyFont="1" applyFill="1" applyBorder="1" applyAlignment="1">
      <alignment horizontal="center" vertical="center"/>
    </xf>
    <xf numFmtId="37" fontId="9" fillId="5" borderId="54" xfId="0" applyNumberFormat="1" applyFont="1" applyFill="1" applyBorder="1" applyAlignment="1">
      <alignment horizontal="center" vertical="center" wrapText="1"/>
    </xf>
    <xf numFmtId="0" fontId="2" fillId="7" borderId="55" xfId="0" applyFont="1" applyFill="1" applyBorder="1" applyAlignment="1">
      <alignment vertical="center"/>
    </xf>
    <xf numFmtId="0" fontId="2" fillId="7" borderId="45" xfId="0" applyFont="1" applyFill="1" applyBorder="1" applyAlignment="1">
      <alignment horizontal="center" vertical="center"/>
    </xf>
    <xf numFmtId="0" fontId="2" fillId="7" borderId="55" xfId="0" applyFont="1" applyFill="1" applyBorder="1" applyAlignment="1">
      <alignment horizontal="center" vertical="center"/>
    </xf>
    <xf numFmtId="0" fontId="9" fillId="7" borderId="35" xfId="0" applyFont="1" applyFill="1" applyBorder="1" applyAlignment="1" applyProtection="1">
      <alignment horizontal="center" vertical="center"/>
    </xf>
    <xf numFmtId="0" fontId="9" fillId="7" borderId="36" xfId="0" applyFont="1" applyFill="1" applyBorder="1" applyAlignment="1" applyProtection="1">
      <alignment horizontal="center" vertical="center"/>
    </xf>
    <xf numFmtId="0" fontId="9" fillId="7" borderId="32" xfId="0" applyFont="1" applyFill="1" applyBorder="1" applyAlignment="1" applyProtection="1">
      <alignment horizontal="center" vertical="center"/>
    </xf>
    <xf numFmtId="0" fontId="9" fillId="7" borderId="45" xfId="0" applyFont="1" applyFill="1" applyBorder="1" applyAlignment="1" applyProtection="1">
      <alignment horizontal="center" vertical="center"/>
    </xf>
    <xf numFmtId="0" fontId="9" fillId="7" borderId="56" xfId="0" applyFont="1" applyFill="1" applyBorder="1" applyAlignment="1">
      <alignment horizontal="center" vertical="center"/>
    </xf>
    <xf numFmtId="37" fontId="9" fillId="7" borderId="55" xfId="0" applyNumberFormat="1" applyFont="1" applyFill="1" applyBorder="1" applyAlignment="1">
      <alignment horizontal="center" vertical="center" wrapText="1"/>
    </xf>
    <xf numFmtId="0" fontId="2" fillId="7" borderId="12" xfId="0" applyFont="1" applyFill="1" applyBorder="1" applyAlignment="1">
      <alignment horizontal="center" vertical="center"/>
    </xf>
    <xf numFmtId="0" fontId="2" fillId="7" borderId="13" xfId="0" applyFont="1" applyFill="1" applyBorder="1" applyAlignment="1">
      <alignment horizontal="center" vertical="center"/>
    </xf>
    <xf numFmtId="0" fontId="9" fillId="7" borderId="44" xfId="0" applyFont="1" applyFill="1" applyBorder="1" applyAlignment="1" applyProtection="1">
      <alignment horizontal="center" vertical="center"/>
    </xf>
    <xf numFmtId="0" fontId="9" fillId="7" borderId="56" xfId="0" applyFont="1" applyFill="1" applyBorder="1" applyAlignment="1" applyProtection="1">
      <alignment horizontal="center" vertical="center"/>
    </xf>
    <xf numFmtId="0" fontId="9" fillId="7" borderId="58" xfId="0" applyFont="1" applyFill="1" applyBorder="1" applyAlignment="1" applyProtection="1">
      <alignment horizontal="center" vertical="center"/>
    </xf>
    <xf numFmtId="0" fontId="9" fillId="7" borderId="59" xfId="0" applyFont="1" applyFill="1" applyBorder="1" applyAlignment="1">
      <alignment horizontal="center" vertical="center"/>
    </xf>
    <xf numFmtId="37" fontId="9" fillId="7" borderId="13" xfId="0" applyNumberFormat="1" applyFont="1" applyFill="1" applyBorder="1" applyAlignment="1">
      <alignment horizontal="center" vertical="center" wrapText="1"/>
    </xf>
    <xf numFmtId="0" fontId="2" fillId="7" borderId="41" xfId="0" applyFont="1" applyFill="1" applyBorder="1" applyAlignment="1">
      <alignment vertical="center"/>
    </xf>
    <xf numFmtId="0" fontId="2" fillId="7" borderId="40" xfId="0" applyFont="1" applyFill="1" applyBorder="1" applyAlignment="1">
      <alignment horizontal="center" vertical="center"/>
    </xf>
    <xf numFmtId="0" fontId="2" fillId="7" borderId="41" xfId="0" applyFont="1" applyFill="1" applyBorder="1" applyAlignment="1">
      <alignment horizontal="center" vertical="center"/>
    </xf>
    <xf numFmtId="0" fontId="9" fillId="7" borderId="42" xfId="0" applyFont="1" applyFill="1" applyBorder="1" applyAlignment="1" applyProtection="1">
      <alignment horizontal="center" vertical="center"/>
    </xf>
    <xf numFmtId="0" fontId="9" fillId="7" borderId="38" xfId="0" applyFont="1" applyFill="1" applyBorder="1" applyAlignment="1" applyProtection="1">
      <alignment horizontal="center" vertical="center"/>
    </xf>
    <xf numFmtId="0" fontId="9" fillId="7" borderId="39" xfId="0" applyFont="1" applyFill="1" applyBorder="1" applyAlignment="1" applyProtection="1">
      <alignment horizontal="center" vertical="center"/>
    </xf>
    <xf numFmtId="0" fontId="9" fillId="7" borderId="40" xfId="0" applyFont="1" applyFill="1" applyBorder="1" applyAlignment="1" applyProtection="1">
      <alignment horizontal="center" vertical="center"/>
    </xf>
    <xf numFmtId="0" fontId="9" fillId="7" borderId="38" xfId="0" applyFont="1" applyFill="1" applyBorder="1" applyAlignment="1">
      <alignment horizontal="center" vertical="center"/>
    </xf>
    <xf numFmtId="37" fontId="9" fillId="7" borderId="41" xfId="0" applyNumberFormat="1" applyFont="1" applyFill="1" applyBorder="1" applyAlignment="1">
      <alignment horizontal="center" vertical="center" wrapText="1"/>
    </xf>
    <xf numFmtId="0" fontId="11" fillId="7" borderId="41" xfId="0" applyFont="1" applyFill="1" applyBorder="1" applyAlignment="1">
      <alignment vertical="center"/>
    </xf>
    <xf numFmtId="0" fontId="9" fillId="7" borderId="41" xfId="0" applyFont="1" applyFill="1" applyBorder="1" applyAlignment="1">
      <alignment horizontal="center" vertical="center" wrapText="1"/>
    </xf>
    <xf numFmtId="0" fontId="10" fillId="7" borderId="48" xfId="0" applyFont="1" applyFill="1" applyBorder="1" applyAlignment="1">
      <alignment vertical="center"/>
    </xf>
    <xf numFmtId="0" fontId="2" fillId="7" borderId="48" xfId="0" applyFont="1" applyFill="1" applyBorder="1" applyAlignment="1">
      <alignment vertical="center"/>
    </xf>
    <xf numFmtId="0" fontId="10" fillId="7" borderId="41" xfId="0" applyFont="1" applyFill="1" applyBorder="1" applyAlignment="1">
      <alignment vertical="center"/>
    </xf>
    <xf numFmtId="0" fontId="9" fillId="7" borderId="0" xfId="0" applyFont="1" applyFill="1" applyBorder="1" applyAlignment="1">
      <alignment horizontal="center" vertical="center"/>
    </xf>
    <xf numFmtId="0" fontId="9" fillId="7" borderId="0" xfId="0" applyFont="1" applyFill="1" applyBorder="1" applyAlignment="1">
      <alignment horizontal="center" vertical="center" wrapText="1"/>
    </xf>
    <xf numFmtId="0" fontId="11" fillId="7" borderId="48" xfId="0" applyFont="1" applyFill="1" applyBorder="1" applyAlignment="1">
      <alignment vertical="center"/>
    </xf>
    <xf numFmtId="37" fontId="9" fillId="7" borderId="38" xfId="0" applyNumberFormat="1" applyFont="1" applyFill="1" applyBorder="1" applyAlignment="1">
      <alignment horizontal="center" vertical="center" wrapText="1"/>
    </xf>
    <xf numFmtId="0" fontId="13" fillId="7" borderId="39" xfId="0" applyFont="1" applyFill="1" applyBorder="1" applyAlignment="1">
      <alignment horizontal="center" vertical="center"/>
    </xf>
    <xf numFmtId="0" fontId="9" fillId="7" borderId="38" xfId="0" applyFont="1" applyFill="1" applyBorder="1" applyAlignment="1">
      <alignment horizontal="center" vertical="center" wrapText="1"/>
    </xf>
    <xf numFmtId="0" fontId="2" fillId="7" borderId="41" xfId="0" applyFont="1" applyFill="1" applyBorder="1" applyAlignment="1">
      <alignment vertical="center" wrapText="1"/>
    </xf>
    <xf numFmtId="49" fontId="2" fillId="7" borderId="40" xfId="0" applyNumberFormat="1" applyFont="1" applyFill="1" applyBorder="1" applyAlignment="1">
      <alignment horizontal="distributed" vertical="center"/>
    </xf>
    <xf numFmtId="0" fontId="2" fillId="7" borderId="40" xfId="0" applyFont="1" applyFill="1" applyBorder="1" applyAlignment="1">
      <alignment horizontal="distributed"/>
    </xf>
    <xf numFmtId="0" fontId="2" fillId="7" borderId="13" xfId="0" applyFont="1" applyFill="1" applyBorder="1" applyAlignment="1">
      <alignment vertical="center"/>
    </xf>
    <xf numFmtId="0" fontId="9" fillId="3" borderId="65" xfId="0" applyFont="1" applyFill="1" applyBorder="1" applyAlignment="1">
      <alignment horizontal="center" vertical="center"/>
    </xf>
    <xf numFmtId="49" fontId="9" fillId="3" borderId="23" xfId="0" applyNumberFormat="1" applyFont="1" applyFill="1" applyBorder="1" applyAlignment="1">
      <alignment horizontal="center" vertical="center"/>
    </xf>
    <xf numFmtId="0" fontId="9" fillId="3" borderId="27" xfId="0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/>
    <xf numFmtId="0" fontId="12" fillId="0" borderId="0" xfId="0" applyFont="1"/>
    <xf numFmtId="49" fontId="2" fillId="4" borderId="31" xfId="0" applyNumberFormat="1" applyFont="1" applyFill="1" applyBorder="1" applyAlignment="1">
      <alignment horizontal="center" vertical="center" wrapText="1"/>
    </xf>
    <xf numFmtId="0" fontId="2" fillId="4" borderId="22" xfId="0" applyFont="1" applyFill="1" applyBorder="1" applyAlignment="1">
      <alignment vertical="center"/>
    </xf>
    <xf numFmtId="0" fontId="2" fillId="4" borderId="31" xfId="0" applyFont="1" applyFill="1" applyBorder="1" applyAlignment="1">
      <alignment horizontal="center" vertical="center"/>
    </xf>
    <xf numFmtId="0" fontId="2" fillId="4" borderId="32" xfId="0" applyFont="1" applyFill="1" applyBorder="1" applyAlignment="1">
      <alignment horizontal="center" vertical="center"/>
    </xf>
    <xf numFmtId="0" fontId="9" fillId="4" borderId="34" xfId="0" applyFont="1" applyFill="1" applyBorder="1" applyAlignment="1">
      <alignment vertical="center"/>
    </xf>
    <xf numFmtId="2" fontId="2" fillId="4" borderId="3" xfId="0" applyNumberFormat="1" applyFont="1" applyFill="1" applyBorder="1" applyAlignment="1">
      <alignment horizontal="center" vertical="center"/>
    </xf>
    <xf numFmtId="2" fontId="2" fillId="4" borderId="34" xfId="0" applyNumberFormat="1" applyFont="1" applyFill="1" applyBorder="1" applyAlignment="1">
      <alignment horizontal="right" vertical="center"/>
    </xf>
    <xf numFmtId="0" fontId="9" fillId="4" borderId="31" xfId="0" applyFont="1" applyFill="1" applyBorder="1" applyAlignment="1">
      <alignment horizontal="center" vertical="center"/>
    </xf>
    <xf numFmtId="0" fontId="9" fillId="4" borderId="36" xfId="0" applyFont="1" applyFill="1" applyBorder="1" applyAlignment="1">
      <alignment horizontal="center" vertical="center"/>
    </xf>
    <xf numFmtId="37" fontId="9" fillId="4" borderId="36" xfId="0" applyNumberFormat="1" applyFont="1" applyFill="1" applyBorder="1" applyAlignment="1">
      <alignment horizontal="center" vertical="center" wrapText="1"/>
    </xf>
    <xf numFmtId="37" fontId="15" fillId="4" borderId="22" xfId="0" applyNumberFormat="1" applyFont="1" applyFill="1" applyBorder="1" applyAlignment="1">
      <alignment horizontal="center" vertical="center" wrapText="1"/>
    </xf>
    <xf numFmtId="0" fontId="15" fillId="4" borderId="32" xfId="0" applyFont="1" applyFill="1" applyBorder="1" applyAlignment="1">
      <alignment horizontal="center" vertical="center" wrapText="1"/>
    </xf>
    <xf numFmtId="0" fontId="2" fillId="4" borderId="50" xfId="0" applyFont="1" applyFill="1" applyBorder="1" applyAlignment="1">
      <alignment horizontal="center"/>
    </xf>
    <xf numFmtId="0" fontId="2" fillId="4" borderId="49" xfId="0" applyFont="1" applyFill="1" applyBorder="1" applyAlignment="1">
      <alignment vertical="center"/>
    </xf>
    <xf numFmtId="0" fontId="2" fillId="4" borderId="50" xfId="0" applyFont="1" applyFill="1" applyBorder="1" applyAlignment="1">
      <alignment horizontal="center" vertical="center"/>
    </xf>
    <xf numFmtId="0" fontId="2" fillId="4" borderId="51" xfId="0" applyFont="1" applyFill="1" applyBorder="1" applyAlignment="1">
      <alignment horizontal="center" vertical="center"/>
    </xf>
    <xf numFmtId="0" fontId="9" fillId="4" borderId="53" xfId="0" applyFont="1" applyFill="1" applyBorder="1" applyAlignment="1">
      <alignment horizontal="right" vertical="center"/>
    </xf>
    <xf numFmtId="2" fontId="2" fillId="4" borderId="62" xfId="0" applyNumberFormat="1" applyFont="1" applyFill="1" applyBorder="1" applyAlignment="1">
      <alignment horizontal="center" vertical="center"/>
    </xf>
    <xf numFmtId="0" fontId="2" fillId="4" borderId="23" xfId="0" applyFont="1" applyFill="1" applyBorder="1" applyAlignment="1">
      <alignment vertical="center"/>
    </xf>
    <xf numFmtId="0" fontId="2" fillId="4" borderId="54" xfId="0" applyFont="1" applyFill="1" applyBorder="1" applyAlignment="1">
      <alignment vertical="center"/>
    </xf>
    <xf numFmtId="2" fontId="2" fillId="4" borderId="53" xfId="0" applyNumberFormat="1" applyFont="1" applyFill="1" applyBorder="1" applyAlignment="1">
      <alignment horizontal="right" vertical="center"/>
    </xf>
    <xf numFmtId="0" fontId="9" fillId="4" borderId="50" xfId="0" applyFont="1" applyFill="1" applyBorder="1" applyAlignment="1">
      <alignment horizontal="center" vertical="center"/>
    </xf>
    <xf numFmtId="0" fontId="9" fillId="4" borderId="54" xfId="0" applyFont="1" applyFill="1" applyBorder="1" applyAlignment="1">
      <alignment horizontal="center" vertical="center"/>
    </xf>
    <xf numFmtId="37" fontId="9" fillId="4" borderId="54" xfId="0" applyNumberFormat="1" applyFont="1" applyFill="1" applyBorder="1" applyAlignment="1">
      <alignment horizontal="center" vertical="center" wrapText="1"/>
    </xf>
    <xf numFmtId="37" fontId="15" fillId="4" borderId="49" xfId="0" applyNumberFormat="1" applyFont="1" applyFill="1" applyBorder="1" applyAlignment="1">
      <alignment horizontal="center" vertical="center" wrapText="1"/>
    </xf>
    <xf numFmtId="0" fontId="15" fillId="4" borderId="51" xfId="0" applyFont="1" applyFill="1" applyBorder="1" applyAlignment="1">
      <alignment horizontal="center" vertical="center"/>
    </xf>
    <xf numFmtId="0" fontId="5" fillId="4" borderId="23" xfId="0" applyFont="1" applyFill="1" applyBorder="1" applyAlignment="1">
      <alignment horizontal="center" vertical="center" wrapText="1"/>
    </xf>
    <xf numFmtId="0" fontId="5" fillId="4" borderId="23" xfId="0" applyFont="1" applyFill="1" applyBorder="1" applyAlignment="1">
      <alignment horizontal="center" vertical="center"/>
    </xf>
    <xf numFmtId="0" fontId="5" fillId="4" borderId="27" xfId="0" applyFont="1" applyFill="1" applyBorder="1" applyAlignment="1">
      <alignment horizontal="center" vertical="center" wrapText="1"/>
    </xf>
    <xf numFmtId="0" fontId="9" fillId="4" borderId="27" xfId="0" applyFont="1" applyFill="1" applyBorder="1" applyAlignment="1">
      <alignment horizontal="center" vertical="center" wrapText="1"/>
    </xf>
    <xf numFmtId="0" fontId="6" fillId="8" borderId="14" xfId="0" applyFont="1" applyFill="1" applyBorder="1" applyAlignment="1">
      <alignment horizontal="center" vertical="center" wrapText="1"/>
    </xf>
    <xf numFmtId="0" fontId="6" fillId="8" borderId="15" xfId="0" applyFont="1" applyFill="1" applyBorder="1" applyAlignment="1">
      <alignment horizontal="center" vertical="center" textRotation="90" wrapText="1"/>
    </xf>
    <xf numFmtId="0" fontId="6" fillId="8" borderId="26" xfId="0" applyFont="1" applyFill="1" applyBorder="1" applyAlignment="1">
      <alignment horizontal="center" vertical="center" wrapText="1"/>
    </xf>
    <xf numFmtId="0" fontId="6" fillId="8" borderId="27" xfId="0" applyFont="1" applyFill="1" applyBorder="1" applyAlignment="1">
      <alignment horizontal="center" vertical="center" textRotation="90" wrapText="1"/>
    </xf>
    <xf numFmtId="0" fontId="6" fillId="8" borderId="28" xfId="0" applyFont="1" applyFill="1" applyBorder="1" applyAlignment="1">
      <alignment horizontal="center" vertical="center" wrapText="1"/>
    </xf>
    <xf numFmtId="0" fontId="2" fillId="8" borderId="41" xfId="0" applyFont="1" applyFill="1" applyBorder="1" applyAlignment="1">
      <alignment vertical="center"/>
    </xf>
    <xf numFmtId="0" fontId="9" fillId="8" borderId="42" xfId="0" applyFont="1" applyFill="1" applyBorder="1" applyAlignment="1">
      <alignment horizontal="center" vertical="center"/>
    </xf>
    <xf numFmtId="0" fontId="9" fillId="8" borderId="38" xfId="0" applyFont="1" applyFill="1" applyBorder="1" applyAlignment="1">
      <alignment horizontal="center" vertical="center"/>
    </xf>
    <xf numFmtId="37" fontId="9" fillId="8" borderId="38" xfId="0" applyNumberFormat="1" applyFont="1" applyFill="1" applyBorder="1" applyAlignment="1">
      <alignment horizontal="center" vertical="center"/>
    </xf>
    <xf numFmtId="37" fontId="9" fillId="8" borderId="55" xfId="0" applyNumberFormat="1" applyFont="1" applyFill="1" applyBorder="1" applyAlignment="1">
      <alignment horizontal="center" vertical="center"/>
    </xf>
    <xf numFmtId="0" fontId="9" fillId="8" borderId="58" xfId="0" applyFont="1" applyFill="1" applyBorder="1" applyAlignment="1">
      <alignment horizontal="center" vertical="center"/>
    </xf>
    <xf numFmtId="0" fontId="10" fillId="8" borderId="41" xfId="0" applyFont="1" applyFill="1" applyBorder="1" applyAlignment="1">
      <alignment vertical="center"/>
    </xf>
    <xf numFmtId="0" fontId="9" fillId="8" borderId="55" xfId="0" applyFont="1" applyFill="1" applyBorder="1" applyAlignment="1">
      <alignment horizontal="center" vertical="center"/>
    </xf>
    <xf numFmtId="0" fontId="2" fillId="8" borderId="13" xfId="0" applyFont="1" applyFill="1" applyBorder="1" applyAlignment="1">
      <alignment horizontal="left" vertical="center" wrapText="1"/>
    </xf>
    <xf numFmtId="0" fontId="9" fillId="8" borderId="44" xfId="0" applyFont="1" applyFill="1" applyBorder="1" applyAlignment="1">
      <alignment horizontal="center" vertical="center"/>
    </xf>
    <xf numFmtId="0" fontId="9" fillId="8" borderId="38" xfId="0" applyFont="1" applyFill="1" applyBorder="1" applyAlignment="1">
      <alignment horizontal="center" vertical="center" wrapText="1"/>
    </xf>
    <xf numFmtId="49" fontId="2" fillId="8" borderId="40" xfId="0" applyNumberFormat="1" applyFont="1" applyFill="1" applyBorder="1" applyAlignment="1">
      <alignment horizontal="center" vertical="center"/>
    </xf>
    <xf numFmtId="37" fontId="9" fillId="8" borderId="41" xfId="0" applyNumberFormat="1" applyFont="1" applyFill="1" applyBorder="1" applyAlignment="1">
      <alignment horizontal="center" vertical="center"/>
    </xf>
    <xf numFmtId="0" fontId="9" fillId="8" borderId="39" xfId="0" applyFont="1" applyFill="1" applyBorder="1" applyAlignment="1">
      <alignment horizontal="center" vertical="center"/>
    </xf>
    <xf numFmtId="0" fontId="2" fillId="8" borderId="55" xfId="0" applyFont="1" applyFill="1" applyBorder="1" applyAlignment="1">
      <alignment vertical="center"/>
    </xf>
    <xf numFmtId="49" fontId="2" fillId="8" borderId="50" xfId="0" applyNumberFormat="1" applyFont="1" applyFill="1" applyBorder="1" applyAlignment="1">
      <alignment horizontal="center" vertical="center"/>
    </xf>
    <xf numFmtId="0" fontId="2" fillId="8" borderId="49" xfId="0" applyFont="1" applyFill="1" applyBorder="1" applyAlignment="1">
      <alignment vertical="center"/>
    </xf>
    <xf numFmtId="0" fontId="9" fillId="8" borderId="70" xfId="0" applyFont="1" applyFill="1" applyBorder="1" applyAlignment="1">
      <alignment horizontal="center" vertical="center"/>
    </xf>
    <xf numFmtId="0" fontId="9" fillId="8" borderId="54" xfId="0" applyFont="1" applyFill="1" applyBorder="1" applyAlignment="1">
      <alignment horizontal="center" vertical="center"/>
    </xf>
    <xf numFmtId="37" fontId="9" fillId="8" borderId="54" xfId="0" applyNumberFormat="1" applyFont="1" applyFill="1" applyBorder="1" applyAlignment="1">
      <alignment horizontal="center" vertical="center"/>
    </xf>
    <xf numFmtId="37" fontId="9" fillId="8" borderId="49" xfId="0" applyNumberFormat="1" applyFont="1" applyFill="1" applyBorder="1" applyAlignment="1">
      <alignment horizontal="center" vertical="center"/>
    </xf>
    <xf numFmtId="0" fontId="9" fillId="8" borderId="51" xfId="0" applyFont="1" applyFill="1" applyBorder="1" applyAlignment="1">
      <alignment horizontal="center" vertical="center"/>
    </xf>
    <xf numFmtId="0" fontId="5" fillId="8" borderId="71" xfId="0" applyFont="1" applyFill="1" applyBorder="1" applyAlignment="1">
      <alignment horizontal="center" vertical="center"/>
    </xf>
    <xf numFmtId="0" fontId="5" fillId="8" borderId="65" xfId="0" applyFont="1" applyFill="1" applyBorder="1" applyAlignment="1">
      <alignment horizontal="center" vertical="center"/>
    </xf>
    <xf numFmtId="0" fontId="14" fillId="8" borderId="63" xfId="0" applyFont="1" applyFill="1" applyBorder="1" applyAlignment="1">
      <alignment horizontal="center" vertical="center"/>
    </xf>
    <xf numFmtId="0" fontId="5" fillId="8" borderId="63" xfId="0" applyFont="1" applyFill="1" applyBorder="1" applyAlignment="1">
      <alignment horizontal="center" vertical="center"/>
    </xf>
    <xf numFmtId="0" fontId="8" fillId="9" borderId="54" xfId="0" applyFont="1" applyFill="1" applyBorder="1" applyAlignment="1">
      <alignment horizontal="center" vertical="center" wrapText="1"/>
    </xf>
    <xf numFmtId="0" fontId="8" fillId="9" borderId="49" xfId="0" applyFont="1" applyFill="1" applyBorder="1" applyAlignment="1">
      <alignment horizontal="center" vertical="center" wrapText="1"/>
    </xf>
    <xf numFmtId="49" fontId="9" fillId="9" borderId="3" xfId="0" applyNumberFormat="1" applyFont="1" applyFill="1" applyBorder="1" applyAlignment="1">
      <alignment horizontal="center" vertical="center"/>
    </xf>
    <xf numFmtId="0" fontId="9" fillId="9" borderId="3" xfId="0" applyFont="1" applyFill="1" applyBorder="1" applyAlignment="1">
      <alignment vertical="center"/>
    </xf>
    <xf numFmtId="2" fontId="9" fillId="9" borderId="34" xfId="0" applyNumberFormat="1" applyFont="1" applyFill="1" applyBorder="1" applyAlignment="1">
      <alignment horizontal="center" vertical="center"/>
    </xf>
    <xf numFmtId="0" fontId="9" fillId="9" borderId="1" xfId="0" applyFont="1" applyFill="1" applyBorder="1" applyAlignment="1">
      <alignment horizontal="center" vertical="center"/>
    </xf>
    <xf numFmtId="0" fontId="9" fillId="9" borderId="36" xfId="0" applyFont="1" applyFill="1" applyBorder="1" applyAlignment="1">
      <alignment horizontal="center" vertical="center"/>
    </xf>
    <xf numFmtId="37" fontId="9" fillId="9" borderId="36" xfId="0" applyNumberFormat="1" applyFont="1" applyFill="1" applyBorder="1" applyAlignment="1">
      <alignment horizontal="center" vertical="center" wrapText="1"/>
    </xf>
    <xf numFmtId="37" fontId="9" fillId="9" borderId="22" xfId="0" applyNumberFormat="1" applyFont="1" applyFill="1" applyBorder="1" applyAlignment="1">
      <alignment horizontal="center" vertical="center" wrapText="1"/>
    </xf>
    <xf numFmtId="0" fontId="9" fillId="9" borderId="32" xfId="0" applyFont="1" applyFill="1" applyBorder="1" applyAlignment="1">
      <alignment horizontal="center" vertical="center" wrapText="1"/>
    </xf>
    <xf numFmtId="49" fontId="9" fillId="9" borderId="61" xfId="0" applyNumberFormat="1" applyFont="1" applyFill="1" applyBorder="1" applyAlignment="1">
      <alignment horizontal="center" vertical="center"/>
    </xf>
    <xf numFmtId="0" fontId="9" fillId="9" borderId="61" xfId="0" applyFont="1" applyFill="1" applyBorder="1" applyAlignment="1">
      <alignment vertical="center"/>
    </xf>
    <xf numFmtId="2" fontId="9" fillId="9" borderId="6" xfId="0" applyNumberFormat="1" applyFont="1" applyFill="1" applyBorder="1" applyAlignment="1">
      <alignment horizontal="center" vertical="center"/>
    </xf>
    <xf numFmtId="0" fontId="9" fillId="9" borderId="50" xfId="0" applyFont="1" applyFill="1" applyBorder="1" applyAlignment="1">
      <alignment horizontal="center" vertical="center"/>
    </xf>
    <xf numFmtId="0" fontId="9" fillId="9" borderId="54" xfId="0" applyFont="1" applyFill="1" applyBorder="1" applyAlignment="1">
      <alignment horizontal="center" vertical="center"/>
    </xf>
    <xf numFmtId="37" fontId="9" fillId="9" borderId="54" xfId="0" applyNumberFormat="1" applyFont="1" applyFill="1" applyBorder="1" applyAlignment="1">
      <alignment horizontal="center" vertical="center" wrapText="1"/>
    </xf>
    <xf numFmtId="37" fontId="9" fillId="9" borderId="49" xfId="0" applyNumberFormat="1" applyFont="1" applyFill="1" applyBorder="1" applyAlignment="1">
      <alignment horizontal="center" vertical="center" wrapText="1"/>
    </xf>
    <xf numFmtId="0" fontId="9" fillId="9" borderId="51" xfId="0" applyFont="1" applyFill="1" applyBorder="1" applyAlignment="1">
      <alignment horizontal="center"/>
    </xf>
    <xf numFmtId="0" fontId="9" fillId="9" borderId="2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9" fillId="0" borderId="0" xfId="0" applyFont="1" applyAlignment="1">
      <alignment horizontal="center"/>
    </xf>
    <xf numFmtId="0" fontId="9" fillId="0" borderId="0" xfId="0" applyFont="1"/>
    <xf numFmtId="0" fontId="14" fillId="0" borderId="0" xfId="0" applyFont="1"/>
    <xf numFmtId="37" fontId="5" fillId="8" borderId="65" xfId="0" applyNumberFormat="1" applyFont="1" applyFill="1" applyBorder="1" applyAlignment="1">
      <alignment horizontal="center" vertical="center"/>
    </xf>
    <xf numFmtId="0" fontId="2" fillId="4" borderId="45" xfId="0" applyFont="1" applyFill="1" applyBorder="1" applyAlignment="1">
      <alignment vertical="center"/>
    </xf>
    <xf numFmtId="0" fontId="2" fillId="4" borderId="56" xfId="0" applyFont="1" applyFill="1" applyBorder="1" applyAlignment="1">
      <alignment vertical="center"/>
    </xf>
    <xf numFmtId="0" fontId="2" fillId="4" borderId="55" xfId="0" applyFont="1" applyFill="1" applyBorder="1" applyAlignment="1">
      <alignment vertical="center"/>
    </xf>
    <xf numFmtId="0" fontId="17" fillId="9" borderId="50" xfId="0" applyNumberFormat="1" applyFont="1" applyFill="1" applyBorder="1" applyAlignment="1">
      <alignment horizontal="center" vertical="center" wrapText="1"/>
    </xf>
    <xf numFmtId="0" fontId="9" fillId="3" borderId="27" xfId="0" applyFont="1" applyFill="1" applyBorder="1" applyAlignment="1">
      <alignment horizontal="center" vertical="center"/>
    </xf>
    <xf numFmtId="0" fontId="2" fillId="8" borderId="41" xfId="0" applyFont="1" applyFill="1" applyBorder="1" applyAlignment="1">
      <alignment vertical="center" wrapText="1"/>
    </xf>
    <xf numFmtId="0" fontId="8" fillId="10" borderId="54" xfId="0" applyFont="1" applyFill="1" applyBorder="1" applyAlignment="1">
      <alignment horizontal="center" vertical="center" wrapText="1"/>
    </xf>
    <xf numFmtId="0" fontId="8" fillId="10" borderId="54" xfId="0" applyFont="1" applyFill="1" applyBorder="1" applyAlignment="1">
      <alignment horizontal="center" vertical="center" textRotation="90" wrapText="1"/>
    </xf>
    <xf numFmtId="0" fontId="8" fillId="10" borderId="51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0" fillId="0" borderId="38" xfId="0" applyBorder="1" applyAlignment="1">
      <alignment horizontal="center" vertical="center"/>
    </xf>
    <xf numFmtId="0" fontId="0" fillId="0" borderId="38" xfId="0" applyBorder="1" applyAlignment="1">
      <alignment horizontal="center" vertical="center" wrapText="1"/>
    </xf>
    <xf numFmtId="0" fontId="0" fillId="0" borderId="38" xfId="0" applyBorder="1"/>
    <xf numFmtId="0" fontId="9" fillId="5" borderId="39" xfId="0" applyFont="1" applyFill="1" applyBorder="1" applyAlignment="1">
      <alignment horizontal="center" vertical="center"/>
    </xf>
    <xf numFmtId="0" fontId="9" fillId="7" borderId="39" xfId="0" applyFont="1" applyFill="1" applyBorder="1" applyAlignment="1">
      <alignment horizontal="center" vertical="center"/>
    </xf>
    <xf numFmtId="2" fontId="9" fillId="5" borderId="34" xfId="0" applyNumberFormat="1" applyFont="1" applyFill="1" applyBorder="1" applyAlignment="1" applyProtection="1">
      <alignment horizontal="center" vertical="center"/>
    </xf>
    <xf numFmtId="37" fontId="9" fillId="5" borderId="36" xfId="0" applyNumberFormat="1" applyFont="1" applyFill="1" applyBorder="1" applyAlignment="1">
      <alignment horizontal="center" vertical="center" wrapText="1"/>
    </xf>
    <xf numFmtId="0" fontId="19" fillId="5" borderId="38" xfId="0" applyFont="1" applyFill="1" applyBorder="1" applyAlignment="1">
      <alignment horizontal="center" vertical="center"/>
    </xf>
    <xf numFmtId="2" fontId="9" fillId="5" borderId="37" xfId="0" applyNumberFormat="1" applyFont="1" applyFill="1" applyBorder="1" applyAlignment="1" applyProtection="1">
      <alignment horizontal="center" vertical="center"/>
    </xf>
    <xf numFmtId="2" fontId="9" fillId="5" borderId="39" xfId="0" applyNumberFormat="1" applyFont="1" applyFill="1" applyBorder="1" applyAlignment="1" applyProtection="1">
      <alignment horizontal="center" vertical="center"/>
    </xf>
    <xf numFmtId="2" fontId="2" fillId="5" borderId="37" xfId="0" applyNumberFormat="1" applyFont="1" applyFill="1" applyBorder="1" applyAlignment="1" applyProtection="1">
      <alignment horizontal="center" vertical="center"/>
    </xf>
    <xf numFmtId="0" fontId="20" fillId="5" borderId="38" xfId="0" applyFont="1" applyFill="1" applyBorder="1" applyAlignment="1">
      <alignment horizontal="center" vertical="center" wrapText="1"/>
    </xf>
    <xf numFmtId="2" fontId="9" fillId="5" borderId="53" xfId="0" applyNumberFormat="1" applyFont="1" applyFill="1" applyBorder="1" applyAlignment="1" applyProtection="1">
      <alignment horizontal="center" vertical="center"/>
    </xf>
    <xf numFmtId="2" fontId="9" fillId="7" borderId="34" xfId="0" applyNumberFormat="1" applyFont="1" applyFill="1" applyBorder="1" applyAlignment="1" applyProtection="1">
      <alignment horizontal="center" vertical="center"/>
    </xf>
    <xf numFmtId="2" fontId="9" fillId="7" borderId="57" xfId="0" applyNumberFormat="1" applyFont="1" applyFill="1" applyBorder="1" applyAlignment="1" applyProtection="1">
      <alignment horizontal="center" vertical="center"/>
    </xf>
    <xf numFmtId="0" fontId="2" fillId="7" borderId="0" xfId="0" applyFont="1" applyFill="1" applyBorder="1" applyAlignment="1">
      <alignment horizontal="center" vertical="center"/>
    </xf>
    <xf numFmtId="2" fontId="9" fillId="7" borderId="37" xfId="0" applyNumberFormat="1" applyFont="1" applyFill="1" applyBorder="1" applyAlignment="1" applyProtection="1">
      <alignment horizontal="center" vertical="center"/>
    </xf>
    <xf numFmtId="0" fontId="9" fillId="5" borderId="33" xfId="0" applyFont="1" applyFill="1" applyBorder="1" applyAlignment="1" applyProtection="1">
      <alignment horizontal="center" vertical="center"/>
    </xf>
    <xf numFmtId="0" fontId="9" fillId="5" borderId="0" xfId="0" applyFont="1" applyFill="1" applyBorder="1" applyAlignment="1" applyProtection="1">
      <alignment horizontal="center" vertical="center"/>
    </xf>
    <xf numFmtId="0" fontId="9" fillId="5" borderId="52" xfId="0" applyFont="1" applyFill="1" applyBorder="1" applyAlignment="1" applyProtection="1">
      <alignment horizontal="center" vertical="center"/>
    </xf>
    <xf numFmtId="0" fontId="9" fillId="7" borderId="34" xfId="0" applyFont="1" applyFill="1" applyBorder="1" applyAlignment="1" applyProtection="1">
      <alignment horizontal="center" vertical="center"/>
    </xf>
    <xf numFmtId="2" fontId="9" fillId="7" borderId="19" xfId="0" applyNumberFormat="1" applyFont="1" applyFill="1" applyBorder="1" applyAlignment="1" applyProtection="1">
      <alignment horizontal="center" vertical="center"/>
    </xf>
    <xf numFmtId="0" fontId="9" fillId="7" borderId="17" xfId="0" applyFont="1" applyFill="1" applyBorder="1" applyAlignment="1" applyProtection="1">
      <alignment horizontal="center" vertical="center"/>
    </xf>
    <xf numFmtId="0" fontId="9" fillId="7" borderId="37" xfId="0" applyFont="1" applyFill="1" applyBorder="1" applyAlignment="1" applyProtection="1">
      <alignment horizontal="center" vertical="center"/>
    </xf>
    <xf numFmtId="2" fontId="9" fillId="7" borderId="43" xfId="0" applyNumberFormat="1" applyFont="1" applyFill="1" applyBorder="1" applyAlignment="1" applyProtection="1">
      <alignment horizontal="center" vertical="center"/>
    </xf>
    <xf numFmtId="0" fontId="9" fillId="7" borderId="60" xfId="0" applyFont="1" applyFill="1" applyBorder="1" applyAlignment="1" applyProtection="1">
      <alignment horizontal="center" vertical="center"/>
    </xf>
    <xf numFmtId="2" fontId="9" fillId="7" borderId="47" xfId="0" applyNumberFormat="1" applyFont="1" applyFill="1" applyBorder="1" applyAlignment="1" applyProtection="1">
      <alignment horizontal="center" vertical="center"/>
    </xf>
    <xf numFmtId="37" fontId="9" fillId="7" borderId="38" xfId="0" applyNumberFormat="1" applyFont="1" applyFill="1" applyBorder="1" applyAlignment="1">
      <alignment horizontal="center" vertical="center"/>
    </xf>
    <xf numFmtId="0" fontId="9" fillId="9" borderId="45" xfId="0" applyFont="1" applyFill="1" applyBorder="1" applyAlignment="1">
      <alignment horizontal="center" vertical="center"/>
    </xf>
    <xf numFmtId="0" fontId="9" fillId="9" borderId="55" xfId="0" applyFont="1" applyFill="1" applyBorder="1" applyAlignment="1">
      <alignment horizontal="center" vertical="center"/>
    </xf>
    <xf numFmtId="0" fontId="9" fillId="9" borderId="31" xfId="0" applyFont="1" applyFill="1" applyBorder="1" applyAlignment="1">
      <alignment horizontal="center" vertical="center"/>
    </xf>
    <xf numFmtId="0" fontId="9" fillId="9" borderId="32" xfId="0" applyFont="1" applyFill="1" applyBorder="1" applyAlignment="1">
      <alignment horizontal="center" vertical="center"/>
    </xf>
    <xf numFmtId="0" fontId="9" fillId="9" borderId="14" xfId="0" applyFont="1" applyFill="1" applyBorder="1" applyAlignment="1">
      <alignment horizontal="center" vertical="center"/>
    </xf>
    <xf numFmtId="0" fontId="9" fillId="9" borderId="48" xfId="0" applyFont="1" applyFill="1" applyBorder="1" applyAlignment="1">
      <alignment horizontal="center" vertical="center"/>
    </xf>
    <xf numFmtId="0" fontId="9" fillId="9" borderId="68" xfId="0" applyFont="1" applyFill="1" applyBorder="1" applyAlignment="1">
      <alignment horizontal="center" vertical="center"/>
    </xf>
    <xf numFmtId="0" fontId="9" fillId="9" borderId="15" xfId="0" applyFont="1" applyFill="1" applyBorder="1" applyAlignment="1">
      <alignment horizontal="center" vertical="center"/>
    </xf>
    <xf numFmtId="2" fontId="9" fillId="9" borderId="53" xfId="0" applyNumberFormat="1" applyFont="1" applyFill="1" applyBorder="1" applyAlignment="1">
      <alignment horizontal="center" vertical="center"/>
    </xf>
    <xf numFmtId="0" fontId="9" fillId="8" borderId="31" xfId="0" applyFont="1" applyFill="1" applyBorder="1" applyAlignment="1">
      <alignment horizontal="center" vertical="center"/>
    </xf>
    <xf numFmtId="0" fontId="9" fillId="8" borderId="32" xfId="0" applyFont="1" applyFill="1" applyBorder="1" applyAlignment="1">
      <alignment horizontal="center" vertical="center"/>
    </xf>
    <xf numFmtId="2" fontId="9" fillId="8" borderId="39" xfId="0" applyNumberFormat="1" applyFont="1" applyFill="1" applyBorder="1" applyAlignment="1">
      <alignment horizontal="center" vertical="center" wrapText="1"/>
    </xf>
    <xf numFmtId="0" fontId="9" fillId="8" borderId="41" xfId="0" applyFont="1" applyFill="1" applyBorder="1" applyAlignment="1">
      <alignment horizontal="center" vertical="center"/>
    </xf>
    <xf numFmtId="2" fontId="9" fillId="8" borderId="37" xfId="0" applyNumberFormat="1" applyFont="1" applyFill="1" applyBorder="1" applyAlignment="1">
      <alignment horizontal="center" vertical="center"/>
    </xf>
    <xf numFmtId="0" fontId="9" fillId="8" borderId="40" xfId="0" applyFont="1" applyFill="1" applyBorder="1" applyAlignment="1">
      <alignment horizontal="center" vertical="center"/>
    </xf>
    <xf numFmtId="0" fontId="9" fillId="8" borderId="41" xfId="0" applyFont="1" applyFill="1" applyBorder="1" applyAlignment="1">
      <alignment horizontal="center" vertical="center" wrapText="1"/>
    </xf>
    <xf numFmtId="0" fontId="9" fillId="8" borderId="69" xfId="0" applyFont="1" applyFill="1" applyBorder="1" applyAlignment="1">
      <alignment horizontal="center" vertical="center"/>
    </xf>
    <xf numFmtId="0" fontId="9" fillId="8" borderId="59" xfId="0" applyFont="1" applyFill="1" applyBorder="1" applyAlignment="1">
      <alignment horizontal="center" vertical="center"/>
    </xf>
    <xf numFmtId="0" fontId="9" fillId="8" borderId="13" xfId="0" applyFont="1" applyFill="1" applyBorder="1" applyAlignment="1">
      <alignment horizontal="center" vertical="center"/>
    </xf>
    <xf numFmtId="2" fontId="9" fillId="8" borderId="17" xfId="0" applyNumberFormat="1" applyFont="1" applyFill="1" applyBorder="1" applyAlignment="1">
      <alignment horizontal="center" vertical="center"/>
    </xf>
    <xf numFmtId="0" fontId="9" fillId="8" borderId="56" xfId="0" applyFont="1" applyFill="1" applyBorder="1" applyAlignment="1">
      <alignment horizontal="center" vertical="center"/>
    </xf>
    <xf numFmtId="2" fontId="9" fillId="8" borderId="57" xfId="0" applyNumberFormat="1" applyFont="1" applyFill="1" applyBorder="1" applyAlignment="1">
      <alignment horizontal="center" vertical="center"/>
    </xf>
    <xf numFmtId="0" fontId="9" fillId="8" borderId="50" xfId="0" applyFont="1" applyFill="1" applyBorder="1" applyAlignment="1">
      <alignment horizontal="center" vertical="center"/>
    </xf>
    <xf numFmtId="0" fontId="9" fillId="8" borderId="49" xfId="0" applyFont="1" applyFill="1" applyBorder="1" applyAlignment="1">
      <alignment horizontal="center" vertical="center"/>
    </xf>
    <xf numFmtId="2" fontId="9" fillId="8" borderId="53" xfId="0" applyNumberFormat="1" applyFont="1" applyFill="1" applyBorder="1" applyAlignment="1">
      <alignment horizontal="center" vertical="center"/>
    </xf>
    <xf numFmtId="0" fontId="5" fillId="8" borderId="23" xfId="0" applyFont="1" applyFill="1" applyBorder="1" applyAlignment="1">
      <alignment horizontal="center" vertical="center"/>
    </xf>
    <xf numFmtId="0" fontId="5" fillId="8" borderId="28" xfId="0" applyFont="1" applyFill="1" applyBorder="1" applyAlignment="1">
      <alignment horizontal="center" vertical="center"/>
    </xf>
    <xf numFmtId="2" fontId="5" fillId="8" borderId="72" xfId="0" applyNumberFormat="1" applyFont="1" applyFill="1" applyBorder="1" applyAlignment="1">
      <alignment horizontal="center" vertical="center"/>
    </xf>
    <xf numFmtId="0" fontId="5" fillId="8" borderId="72" xfId="0" applyFont="1" applyFill="1" applyBorder="1" applyAlignment="1">
      <alignment horizontal="center" vertical="center"/>
    </xf>
    <xf numFmtId="0" fontId="5" fillId="8" borderId="66" xfId="0" applyFont="1" applyFill="1" applyBorder="1" applyAlignment="1">
      <alignment horizontal="center" vertical="center"/>
    </xf>
    <xf numFmtId="2" fontId="5" fillId="8" borderId="67" xfId="0" applyNumberFormat="1" applyFont="1" applyFill="1" applyBorder="1" applyAlignment="1">
      <alignment horizontal="center" vertical="center"/>
    </xf>
    <xf numFmtId="0" fontId="9" fillId="8" borderId="24" xfId="0" applyFont="1" applyFill="1" applyBorder="1" applyAlignment="1">
      <alignment horizontal="center" vertical="center"/>
    </xf>
    <xf numFmtId="0" fontId="9" fillId="8" borderId="63" xfId="0" applyFont="1" applyFill="1" applyBorder="1" applyAlignment="1">
      <alignment horizontal="center" vertical="center"/>
    </xf>
    <xf numFmtId="2" fontId="9" fillId="8" borderId="63" xfId="0" applyNumberFormat="1" applyFont="1" applyFill="1" applyBorder="1" applyAlignment="1">
      <alignment horizontal="center" vertical="center"/>
    </xf>
    <xf numFmtId="0" fontId="5" fillId="8" borderId="64" xfId="0" applyFont="1" applyFill="1" applyBorder="1" applyAlignment="1">
      <alignment horizontal="center" vertical="center"/>
    </xf>
    <xf numFmtId="2" fontId="9" fillId="3" borderId="27" xfId="0" applyNumberFormat="1" applyFont="1" applyFill="1" applyBorder="1" applyAlignment="1">
      <alignment horizontal="center" vertical="center"/>
    </xf>
    <xf numFmtId="164" fontId="9" fillId="3" borderId="24" xfId="0" applyNumberFormat="1" applyFont="1" applyFill="1" applyBorder="1" applyAlignment="1">
      <alignment horizontal="center" vertical="center"/>
    </xf>
    <xf numFmtId="164" fontId="9" fillId="3" borderId="28" xfId="0" applyNumberFormat="1" applyFont="1" applyFill="1" applyBorder="1" applyAlignment="1">
      <alignment horizontal="center" vertical="center"/>
    </xf>
    <xf numFmtId="0" fontId="5" fillId="4" borderId="29" xfId="0" applyFont="1" applyFill="1" applyBorder="1" applyAlignment="1">
      <alignment horizontal="center" vertical="center" wrapText="1"/>
    </xf>
    <xf numFmtId="2" fontId="5" fillId="4" borderId="29" xfId="0" applyNumberFormat="1" applyFont="1" applyFill="1" applyBorder="1" applyAlignment="1">
      <alignment horizontal="center" vertical="center"/>
    </xf>
    <xf numFmtId="165" fontId="23" fillId="0" borderId="38" xfId="0" applyNumberFormat="1" applyFont="1" applyFill="1" applyBorder="1" applyAlignment="1">
      <alignment horizontal="center" vertical="center" wrapText="1"/>
    </xf>
    <xf numFmtId="165" fontId="24" fillId="0" borderId="38" xfId="0" applyNumberFormat="1" applyFont="1" applyFill="1" applyBorder="1" applyAlignment="1">
      <alignment horizontal="center" vertical="center" wrapText="1"/>
    </xf>
    <xf numFmtId="0" fontId="22" fillId="0" borderId="38" xfId="0" applyFont="1" applyFill="1" applyBorder="1" applyAlignment="1">
      <alignment horizontal="center" vertical="center" wrapText="1"/>
    </xf>
    <xf numFmtId="165" fontId="23" fillId="0" borderId="68" xfId="0" applyNumberFormat="1" applyFont="1" applyFill="1" applyBorder="1" applyAlignment="1">
      <alignment horizontal="center" vertical="center" wrapText="1"/>
    </xf>
    <xf numFmtId="165" fontId="23" fillId="0" borderId="56" xfId="0" applyNumberFormat="1" applyFont="1" applyFill="1" applyBorder="1" applyAlignment="1">
      <alignment horizontal="center" vertical="center" wrapText="1"/>
    </xf>
    <xf numFmtId="0" fontId="25" fillId="0" borderId="65" xfId="0" applyFont="1" applyFill="1" applyBorder="1" applyAlignment="1">
      <alignment horizontal="left" vertical="top" wrapText="1"/>
    </xf>
    <xf numFmtId="0" fontId="25" fillId="0" borderId="72" xfId="0" applyFont="1" applyFill="1" applyBorder="1" applyAlignment="1">
      <alignment horizontal="left" vertical="top" wrapText="1"/>
    </xf>
    <xf numFmtId="0" fontId="25" fillId="0" borderId="76" xfId="0" applyFont="1" applyFill="1" applyBorder="1" applyAlignment="1">
      <alignment horizontal="center" vertical="top" wrapText="1"/>
    </xf>
    <xf numFmtId="165" fontId="27" fillId="0" borderId="76" xfId="0" applyNumberFormat="1" applyFont="1" applyFill="1" applyBorder="1" applyAlignment="1">
      <alignment horizontal="center" vertical="center" wrapText="1"/>
    </xf>
    <xf numFmtId="0" fontId="22" fillId="0" borderId="45" xfId="0" applyFont="1" applyFill="1" applyBorder="1" applyAlignment="1">
      <alignment horizontal="left" vertical="top" wrapText="1"/>
    </xf>
    <xf numFmtId="165" fontId="23" fillId="0" borderId="58" xfId="0" applyNumberFormat="1" applyFont="1" applyFill="1" applyBorder="1" applyAlignment="1">
      <alignment horizontal="center" vertical="center" wrapText="1"/>
    </xf>
    <xf numFmtId="0" fontId="22" fillId="0" borderId="40" xfId="0" applyFont="1" applyFill="1" applyBorder="1" applyAlignment="1">
      <alignment horizontal="left" vertical="top" wrapText="1"/>
    </xf>
    <xf numFmtId="165" fontId="23" fillId="0" borderId="39" xfId="0" applyNumberFormat="1" applyFont="1" applyFill="1" applyBorder="1" applyAlignment="1">
      <alignment horizontal="center" vertical="center" wrapText="1"/>
    </xf>
    <xf numFmtId="165" fontId="24" fillId="0" borderId="39" xfId="0" applyNumberFormat="1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left" vertical="top" wrapText="1"/>
    </xf>
    <xf numFmtId="165" fontId="23" fillId="0" borderId="15" xfId="0" applyNumberFormat="1" applyFont="1" applyFill="1" applyBorder="1" applyAlignment="1">
      <alignment horizontal="center" vertical="center" wrapText="1"/>
    </xf>
    <xf numFmtId="0" fontId="23" fillId="0" borderId="40" xfId="0" applyFont="1" applyFill="1" applyBorder="1" applyAlignment="1">
      <alignment horizontal="left" vertical="top" wrapText="1"/>
    </xf>
    <xf numFmtId="0" fontId="24" fillId="0" borderId="40" xfId="0" applyFont="1" applyFill="1" applyBorder="1" applyAlignment="1">
      <alignment horizontal="left" vertical="top" wrapText="1"/>
    </xf>
    <xf numFmtId="165" fontId="23" fillId="0" borderId="0" xfId="0" applyNumberFormat="1" applyFont="1" applyFill="1" applyBorder="1" applyAlignment="1">
      <alignment horizontal="center" vertical="center" wrapText="1"/>
    </xf>
    <xf numFmtId="0" fontId="0" fillId="0" borderId="0" xfId="0" applyBorder="1"/>
    <xf numFmtId="49" fontId="2" fillId="7" borderId="14" xfId="0" applyNumberFormat="1" applyFont="1" applyFill="1" applyBorder="1" applyAlignment="1">
      <alignment horizontal="center" vertical="center"/>
    </xf>
    <xf numFmtId="49" fontId="2" fillId="5" borderId="40" xfId="0" applyNumberFormat="1" applyFont="1" applyFill="1" applyBorder="1" applyAlignment="1">
      <alignment horizontal="center" vertical="center"/>
    </xf>
    <xf numFmtId="49" fontId="2" fillId="5" borderId="12" xfId="0" applyNumberFormat="1" applyFont="1" applyFill="1" applyBorder="1" applyAlignment="1">
      <alignment horizontal="center" vertical="center"/>
    </xf>
    <xf numFmtId="49" fontId="2" fillId="7" borderId="45" xfId="0" applyNumberFormat="1" applyFont="1" applyFill="1" applyBorder="1" applyAlignment="1">
      <alignment horizontal="center" vertical="center"/>
    </xf>
    <xf numFmtId="0" fontId="9" fillId="5" borderId="46" xfId="0" applyFont="1" applyFill="1" applyBorder="1" applyAlignment="1" applyProtection="1">
      <alignment horizontal="center" vertical="center"/>
    </xf>
    <xf numFmtId="0" fontId="9" fillId="5" borderId="43" xfId="0" applyFont="1" applyFill="1" applyBorder="1" applyAlignment="1" applyProtection="1">
      <alignment horizontal="center" vertical="center"/>
    </xf>
    <xf numFmtId="49" fontId="2" fillId="7" borderId="40" xfId="0" applyNumberFormat="1" applyFont="1" applyFill="1" applyBorder="1" applyAlignment="1">
      <alignment horizontal="center" vertical="center"/>
    </xf>
    <xf numFmtId="0" fontId="9" fillId="3" borderId="27" xfId="0" applyFont="1" applyFill="1" applyBorder="1" applyAlignment="1">
      <alignment horizontal="center" vertical="center"/>
    </xf>
    <xf numFmtId="49" fontId="2" fillId="8" borderId="45" xfId="0" applyNumberFormat="1" applyFont="1" applyFill="1" applyBorder="1" applyAlignment="1">
      <alignment horizontal="center" vertical="center"/>
    </xf>
    <xf numFmtId="0" fontId="0" fillId="0" borderId="38" xfId="0" applyFill="1" applyBorder="1"/>
    <xf numFmtId="165" fontId="27" fillId="0" borderId="72" xfId="0" applyNumberFormat="1" applyFont="1" applyFill="1" applyBorder="1" applyAlignment="1">
      <alignment horizontal="center" vertical="center" wrapText="1"/>
    </xf>
    <xf numFmtId="165" fontId="26" fillId="0" borderId="72" xfId="0" applyNumberFormat="1" applyFont="1" applyFill="1" applyBorder="1" applyAlignment="1">
      <alignment horizontal="center" vertical="center" wrapText="1"/>
    </xf>
    <xf numFmtId="0" fontId="8" fillId="10" borderId="36" xfId="0" applyFont="1" applyFill="1" applyBorder="1" applyAlignment="1">
      <alignment horizontal="center" vertical="center" wrapText="1"/>
    </xf>
    <xf numFmtId="0" fontId="8" fillId="10" borderId="54" xfId="0" applyFont="1" applyFill="1" applyBorder="1" applyAlignment="1">
      <alignment horizontal="center" vertical="center" wrapText="1"/>
    </xf>
    <xf numFmtId="0" fontId="8" fillId="10" borderId="36" xfId="0" applyFont="1" applyFill="1" applyBorder="1" applyAlignment="1">
      <alignment horizontal="center" vertical="center"/>
    </xf>
    <xf numFmtId="14" fontId="8" fillId="10" borderId="36" xfId="0" applyNumberFormat="1" applyFont="1" applyFill="1" applyBorder="1" applyAlignment="1">
      <alignment horizontal="center" vertical="center" wrapText="1"/>
    </xf>
    <xf numFmtId="14" fontId="8" fillId="10" borderId="32" xfId="0" applyNumberFormat="1" applyFont="1" applyFill="1" applyBorder="1" applyAlignment="1">
      <alignment horizontal="center" vertical="center" wrapText="1"/>
    </xf>
    <xf numFmtId="49" fontId="8" fillId="10" borderId="5" xfId="0" applyNumberFormat="1" applyFont="1" applyFill="1" applyBorder="1" applyAlignment="1">
      <alignment horizontal="center" vertical="center"/>
    </xf>
    <xf numFmtId="49" fontId="8" fillId="10" borderId="74" xfId="0" applyNumberFormat="1" applyFont="1" applyFill="1" applyBorder="1" applyAlignment="1">
      <alignment horizontal="center" vertical="center"/>
    </xf>
    <xf numFmtId="49" fontId="8" fillId="10" borderId="62" xfId="0" applyNumberFormat="1" applyFont="1" applyFill="1" applyBorder="1" applyAlignment="1">
      <alignment horizontal="center" vertical="center"/>
    </xf>
    <xf numFmtId="49" fontId="8" fillId="10" borderId="26" xfId="0" applyNumberFormat="1" applyFont="1" applyFill="1" applyBorder="1" applyAlignment="1">
      <alignment horizontal="center" vertical="center"/>
    </xf>
    <xf numFmtId="0" fontId="8" fillId="10" borderId="36" xfId="0" applyFont="1" applyFill="1" applyBorder="1" applyAlignment="1">
      <alignment horizontal="center" wrapText="1"/>
    </xf>
    <xf numFmtId="0" fontId="10" fillId="8" borderId="62" xfId="0" applyFont="1" applyFill="1" applyBorder="1" applyAlignment="1">
      <alignment horizontal="center"/>
    </xf>
    <xf numFmtId="0" fontId="10" fillId="8" borderId="63" xfId="0" applyFont="1" applyFill="1" applyBorder="1" applyAlignment="1">
      <alignment horizontal="center"/>
    </xf>
    <xf numFmtId="49" fontId="8" fillId="3" borderId="23" xfId="0" applyNumberFormat="1" applyFont="1" applyFill="1" applyBorder="1" applyAlignment="1">
      <alignment horizontal="center" vertical="center" wrapText="1"/>
    </xf>
    <xf numFmtId="49" fontId="8" fillId="3" borderId="27" xfId="0" applyNumberFormat="1" applyFont="1" applyFill="1" applyBorder="1" applyAlignment="1">
      <alignment horizontal="center" vertical="center"/>
    </xf>
    <xf numFmtId="0" fontId="16" fillId="8" borderId="7" xfId="0" applyFont="1" applyFill="1" applyBorder="1" applyAlignment="1">
      <alignment horizontal="center" vertical="center" wrapText="1"/>
    </xf>
    <xf numFmtId="0" fontId="16" fillId="8" borderId="63" xfId="0" applyFont="1" applyFill="1" applyBorder="1" applyAlignment="1">
      <alignment horizontal="center" vertical="center" wrapText="1"/>
    </xf>
    <xf numFmtId="2" fontId="16" fillId="8" borderId="6" xfId="0" applyNumberFormat="1" applyFont="1" applyFill="1" applyBorder="1" applyAlignment="1">
      <alignment horizontal="center" vertical="center" textRotation="90" wrapText="1"/>
    </xf>
    <xf numFmtId="2" fontId="16" fillId="8" borderId="29" xfId="0" applyNumberFormat="1" applyFont="1" applyFill="1" applyBorder="1" applyAlignment="1">
      <alignment horizontal="center" vertical="center" textRotation="90" wrapText="1"/>
    </xf>
    <xf numFmtId="0" fontId="6" fillId="8" borderId="9" xfId="0" applyFont="1" applyFill="1" applyBorder="1" applyAlignment="1">
      <alignment horizontal="center" vertical="center" wrapText="1"/>
    </xf>
    <xf numFmtId="0" fontId="6" fillId="8" borderId="10" xfId="0" applyFont="1" applyFill="1" applyBorder="1" applyAlignment="1">
      <alignment horizontal="center" vertical="center" wrapText="1"/>
    </xf>
    <xf numFmtId="0" fontId="6" fillId="8" borderId="11" xfId="0" applyFont="1" applyFill="1" applyBorder="1" applyAlignment="1">
      <alignment horizontal="center" vertical="center" wrapText="1"/>
    </xf>
    <xf numFmtId="14" fontId="6" fillId="8" borderId="9" xfId="0" applyNumberFormat="1" applyFont="1" applyFill="1" applyBorder="1" applyAlignment="1">
      <alignment horizontal="center" vertical="center" wrapText="1"/>
    </xf>
    <xf numFmtId="14" fontId="6" fillId="8" borderId="11" xfId="0" applyNumberFormat="1" applyFont="1" applyFill="1" applyBorder="1" applyAlignment="1">
      <alignment horizontal="center" vertical="center" wrapText="1"/>
    </xf>
    <xf numFmtId="49" fontId="2" fillId="8" borderId="1" xfId="0" applyNumberFormat="1" applyFont="1" applyFill="1" applyBorder="1" applyAlignment="1">
      <alignment horizontal="center" vertical="center"/>
    </xf>
    <xf numFmtId="49" fontId="2" fillId="8" borderId="45" xfId="0" applyNumberFormat="1" applyFont="1" applyFill="1" applyBorder="1" applyAlignment="1">
      <alignment horizontal="center" vertical="center"/>
    </xf>
    <xf numFmtId="0" fontId="8" fillId="9" borderId="58" xfId="0" applyFont="1" applyFill="1" applyBorder="1" applyAlignment="1">
      <alignment horizontal="center" vertical="center" wrapText="1"/>
    </xf>
    <xf numFmtId="0" fontId="8" fillId="9" borderId="51" xfId="0" applyFont="1" applyFill="1" applyBorder="1" applyAlignment="1">
      <alignment horizontal="center" vertical="center" wrapText="1"/>
    </xf>
    <xf numFmtId="2" fontId="8" fillId="9" borderId="6" xfId="0" applyNumberFormat="1" applyFont="1" applyFill="1" applyBorder="1" applyAlignment="1">
      <alignment horizontal="center" vertical="center" textRotation="90" wrapText="1"/>
    </xf>
    <xf numFmtId="2" fontId="8" fillId="9" borderId="17" xfId="0" applyNumberFormat="1" applyFont="1" applyFill="1" applyBorder="1" applyAlignment="1">
      <alignment horizontal="center" vertical="center" textRotation="90" wrapText="1"/>
    </xf>
    <xf numFmtId="2" fontId="8" fillId="9" borderId="29" xfId="0" applyNumberFormat="1" applyFont="1" applyFill="1" applyBorder="1" applyAlignment="1">
      <alignment horizontal="center" vertical="center" textRotation="90" wrapText="1"/>
    </xf>
    <xf numFmtId="0" fontId="8" fillId="9" borderId="9" xfId="0" applyFont="1" applyFill="1" applyBorder="1" applyAlignment="1">
      <alignment horizontal="center" vertical="center" wrapText="1"/>
    </xf>
    <xf numFmtId="0" fontId="8" fillId="9" borderId="10" xfId="0" applyFont="1" applyFill="1" applyBorder="1" applyAlignment="1">
      <alignment horizontal="center" vertical="center" wrapText="1"/>
    </xf>
    <xf numFmtId="0" fontId="8" fillId="9" borderId="11" xfId="0" applyFont="1" applyFill="1" applyBorder="1" applyAlignment="1">
      <alignment horizontal="center" vertical="center" wrapText="1"/>
    </xf>
    <xf numFmtId="14" fontId="8" fillId="9" borderId="9" xfId="0" applyNumberFormat="1" applyFont="1" applyFill="1" applyBorder="1" applyAlignment="1">
      <alignment horizontal="center" vertical="center" wrapText="1"/>
    </xf>
    <xf numFmtId="14" fontId="8" fillId="9" borderId="11" xfId="0" applyNumberFormat="1" applyFont="1" applyFill="1" applyBorder="1" applyAlignment="1">
      <alignment horizontal="center" vertical="center" wrapText="1"/>
    </xf>
    <xf numFmtId="0" fontId="8" fillId="9" borderId="31" xfId="0" applyFont="1" applyFill="1" applyBorder="1" applyAlignment="1">
      <alignment horizontal="center" vertical="center" wrapText="1"/>
    </xf>
    <xf numFmtId="0" fontId="8" fillId="9" borderId="50" xfId="0" applyFont="1" applyFill="1" applyBorder="1" applyAlignment="1">
      <alignment horizontal="center" vertical="center" wrapText="1"/>
    </xf>
    <xf numFmtId="0" fontId="8" fillId="9" borderId="30" xfId="0" applyFont="1" applyFill="1" applyBorder="1" applyAlignment="1">
      <alignment horizontal="center" vertical="center" textRotation="90" wrapText="1"/>
    </xf>
    <xf numFmtId="0" fontId="8" fillId="9" borderId="28" xfId="0" applyFont="1" applyFill="1" applyBorder="1" applyAlignment="1">
      <alignment horizontal="center" vertical="center" textRotation="90" wrapText="1"/>
    </xf>
    <xf numFmtId="0" fontId="8" fillId="9" borderId="44" xfId="0" applyFont="1" applyFill="1" applyBorder="1" applyAlignment="1">
      <alignment horizontal="center" vertical="center" wrapText="1"/>
    </xf>
    <xf numFmtId="0" fontId="8" fillId="9" borderId="70" xfId="0" applyFont="1" applyFill="1" applyBorder="1" applyAlignment="1">
      <alignment horizontal="center" vertical="center" wrapText="1"/>
    </xf>
    <xf numFmtId="0" fontId="8" fillId="9" borderId="59" xfId="0" applyFont="1" applyFill="1" applyBorder="1" applyAlignment="1">
      <alignment horizontal="center" vertical="center" textRotation="90" wrapText="1"/>
    </xf>
    <xf numFmtId="0" fontId="8" fillId="9" borderId="27" xfId="0" applyFont="1" applyFill="1" applyBorder="1" applyAlignment="1">
      <alignment horizontal="center" vertical="center" textRotation="90" wrapText="1"/>
    </xf>
    <xf numFmtId="0" fontId="8" fillId="9" borderId="56" xfId="0" applyFont="1" applyFill="1" applyBorder="1" applyAlignment="1">
      <alignment horizontal="center" vertical="center" textRotation="90" wrapText="1"/>
    </xf>
    <xf numFmtId="0" fontId="8" fillId="9" borderId="54" xfId="0" applyFont="1" applyFill="1" applyBorder="1" applyAlignment="1">
      <alignment horizontal="center" vertical="center" textRotation="90" wrapText="1"/>
    </xf>
    <xf numFmtId="49" fontId="8" fillId="8" borderId="1" xfId="0" applyNumberFormat="1" applyFont="1" applyFill="1" applyBorder="1" applyAlignment="1">
      <alignment horizontal="center" vertical="center" wrapText="1"/>
    </xf>
    <xf numFmtId="49" fontId="8" fillId="8" borderId="23" xfId="0" applyNumberFormat="1" applyFont="1" applyFill="1" applyBorder="1" applyAlignment="1">
      <alignment horizontal="center" vertical="center" wrapText="1"/>
    </xf>
    <xf numFmtId="0" fontId="6" fillId="8" borderId="2" xfId="0" applyFont="1" applyFill="1" applyBorder="1" applyAlignment="1">
      <alignment horizontal="center" vertical="center" wrapText="1"/>
    </xf>
    <xf numFmtId="0" fontId="6" fillId="8" borderId="24" xfId="0" applyFont="1" applyFill="1" applyBorder="1" applyAlignment="1">
      <alignment horizontal="center" vertical="center" wrapText="1"/>
    </xf>
    <xf numFmtId="0" fontId="6" fillId="8" borderId="3" xfId="0" applyFont="1" applyFill="1" applyBorder="1" applyAlignment="1">
      <alignment horizontal="center" vertical="center" wrapText="1"/>
    </xf>
    <xf numFmtId="0" fontId="6" fillId="8" borderId="4" xfId="0" applyFont="1" applyFill="1" applyBorder="1" applyAlignment="1">
      <alignment horizontal="center" vertical="center" wrapText="1"/>
    </xf>
    <xf numFmtId="49" fontId="8" fillId="9" borderId="31" xfId="0" applyNumberFormat="1" applyFont="1" applyFill="1" applyBorder="1" applyAlignment="1">
      <alignment horizontal="center" vertical="center" wrapText="1"/>
    </xf>
    <xf numFmtId="49" fontId="8" fillId="9" borderId="40" xfId="0" applyNumberFormat="1" applyFont="1" applyFill="1" applyBorder="1" applyAlignment="1">
      <alignment horizontal="center" vertical="center" wrapText="1"/>
    </xf>
    <xf numFmtId="49" fontId="8" fillId="9" borderId="50" xfId="0" applyNumberFormat="1" applyFont="1" applyFill="1" applyBorder="1" applyAlignment="1">
      <alignment horizontal="center" vertical="center" wrapText="1"/>
    </xf>
    <xf numFmtId="0" fontId="8" fillId="9" borderId="30" xfId="0" applyFont="1" applyFill="1" applyBorder="1" applyAlignment="1">
      <alignment horizontal="center" vertical="center" wrapText="1"/>
    </xf>
    <xf numFmtId="0" fontId="8" fillId="9" borderId="13" xfId="0" applyFont="1" applyFill="1" applyBorder="1" applyAlignment="1">
      <alignment horizontal="center" vertical="center" wrapText="1"/>
    </xf>
    <xf numFmtId="0" fontId="8" fillId="9" borderId="24" xfId="0" applyFont="1" applyFill="1" applyBorder="1" applyAlignment="1">
      <alignment horizontal="center" vertical="center" wrapText="1"/>
    </xf>
    <xf numFmtId="0" fontId="8" fillId="9" borderId="34" xfId="0" applyFont="1" applyFill="1" applyBorder="1" applyAlignment="1">
      <alignment horizontal="center" vertical="center" textRotation="90" wrapText="1"/>
    </xf>
    <xf numFmtId="0" fontId="8" fillId="9" borderId="47" xfId="0" applyFont="1" applyFill="1" applyBorder="1" applyAlignment="1">
      <alignment horizontal="center" vertical="center" textRotation="90" wrapText="1"/>
    </xf>
    <xf numFmtId="0" fontId="8" fillId="9" borderId="73" xfId="0" applyFont="1" applyFill="1" applyBorder="1" applyAlignment="1">
      <alignment horizontal="center" vertical="center" textRotation="90" wrapText="1"/>
    </xf>
    <xf numFmtId="0" fontId="8" fillId="9" borderId="17" xfId="0" applyFont="1" applyFill="1" applyBorder="1" applyAlignment="1">
      <alignment horizontal="center" vertical="center" textRotation="90" wrapText="1"/>
    </xf>
    <xf numFmtId="0" fontId="8" fillId="9" borderId="57" xfId="0" applyFont="1" applyFill="1" applyBorder="1" applyAlignment="1">
      <alignment horizontal="center" vertical="center" textRotation="90" wrapText="1"/>
    </xf>
    <xf numFmtId="0" fontId="8" fillId="9" borderId="5" xfId="0" applyFont="1" applyFill="1" applyBorder="1" applyAlignment="1">
      <alignment horizontal="center" vertical="center" wrapText="1"/>
    </xf>
    <xf numFmtId="0" fontId="8" fillId="9" borderId="7" xfId="0" applyFont="1" applyFill="1" applyBorder="1" applyAlignment="1">
      <alignment horizontal="center" vertical="center" wrapText="1"/>
    </xf>
    <xf numFmtId="0" fontId="8" fillId="9" borderId="8" xfId="0" applyFont="1" applyFill="1" applyBorder="1" applyAlignment="1">
      <alignment horizontal="center" vertical="center" wrapText="1"/>
    </xf>
    <xf numFmtId="0" fontId="8" fillId="9" borderId="18" xfId="0" applyFont="1" applyFill="1" applyBorder="1" applyAlignment="1">
      <alignment horizontal="center" vertical="center" wrapText="1"/>
    </xf>
    <xf numFmtId="0" fontId="8" fillId="9" borderId="19" xfId="0" applyFont="1" applyFill="1" applyBorder="1" applyAlignment="1">
      <alignment horizontal="center" vertical="center" wrapText="1"/>
    </xf>
    <xf numFmtId="0" fontId="8" fillId="9" borderId="20" xfId="0" applyFont="1" applyFill="1" applyBorder="1" applyAlignment="1">
      <alignment horizontal="center" vertical="center" wrapText="1"/>
    </xf>
    <xf numFmtId="49" fontId="1" fillId="4" borderId="23" xfId="0" applyNumberFormat="1" applyFont="1" applyFill="1" applyBorder="1" applyAlignment="1">
      <alignment horizontal="center" vertical="center"/>
    </xf>
    <xf numFmtId="49" fontId="1" fillId="4" borderId="24" xfId="0" applyNumberFormat="1" applyFont="1" applyFill="1" applyBorder="1" applyAlignment="1">
      <alignment horizontal="center" vertical="center"/>
    </xf>
    <xf numFmtId="2" fontId="6" fillId="4" borderId="6" xfId="0" applyNumberFormat="1" applyFont="1" applyFill="1" applyBorder="1" applyAlignment="1">
      <alignment horizontal="center" vertical="center" textRotation="90" wrapText="1"/>
    </xf>
    <xf numFmtId="2" fontId="6" fillId="4" borderId="75" xfId="0" applyNumberFormat="1" applyFont="1" applyFill="1" applyBorder="1" applyAlignment="1">
      <alignment horizontal="center" vertical="center" textRotation="90" wrapText="1"/>
    </xf>
    <xf numFmtId="2" fontId="6" fillId="4" borderId="64" xfId="0" applyNumberFormat="1" applyFont="1" applyFill="1" applyBorder="1" applyAlignment="1">
      <alignment horizontal="center" vertical="center" textRotation="90" wrapText="1"/>
    </xf>
    <xf numFmtId="0" fontId="6" fillId="4" borderId="31" xfId="0" applyFont="1" applyFill="1" applyBorder="1" applyAlignment="1">
      <alignment horizontal="center" vertical="center" wrapText="1"/>
    </xf>
    <xf numFmtId="0" fontId="6" fillId="4" borderId="36" xfId="0" applyFont="1" applyFill="1" applyBorder="1" applyAlignment="1">
      <alignment horizontal="center" vertical="center" wrapText="1"/>
    </xf>
    <xf numFmtId="0" fontId="6" fillId="4" borderId="22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6" fillId="4" borderId="40" xfId="0" applyFont="1" applyFill="1" applyBorder="1" applyAlignment="1">
      <alignment horizontal="center" vertical="center" wrapText="1"/>
    </xf>
    <xf numFmtId="0" fontId="6" fillId="4" borderId="50" xfId="0" applyFont="1" applyFill="1" applyBorder="1" applyAlignment="1">
      <alignment horizontal="center" vertical="center" wrapText="1"/>
    </xf>
    <xf numFmtId="0" fontId="6" fillId="4" borderId="15" xfId="0" applyFont="1" applyFill="1" applyBorder="1" applyAlignment="1">
      <alignment horizontal="center" vertical="center" textRotation="90" wrapText="1"/>
    </xf>
    <xf numFmtId="0" fontId="6" fillId="4" borderId="28" xfId="0" applyFont="1" applyFill="1" applyBorder="1" applyAlignment="1">
      <alignment horizontal="center" vertical="center" textRotation="90" wrapText="1"/>
    </xf>
    <xf numFmtId="0" fontId="6" fillId="4" borderId="68" xfId="0" applyFont="1" applyFill="1" applyBorder="1" applyAlignment="1">
      <alignment horizontal="center" vertical="center" textRotation="90" wrapText="1"/>
    </xf>
    <xf numFmtId="0" fontId="6" fillId="4" borderId="27" xfId="0" applyFont="1" applyFill="1" applyBorder="1" applyAlignment="1">
      <alignment horizontal="center" vertical="center" textRotation="90" wrapText="1"/>
    </xf>
    <xf numFmtId="0" fontId="6" fillId="4" borderId="38" xfId="0" applyFont="1" applyFill="1" applyBorder="1" applyAlignment="1">
      <alignment horizontal="center" vertical="center" textRotation="90" wrapText="1"/>
    </xf>
    <xf numFmtId="0" fontId="6" fillId="4" borderId="54" xfId="0" applyFont="1" applyFill="1" applyBorder="1" applyAlignment="1">
      <alignment horizontal="center" vertical="center" textRotation="90" wrapText="1"/>
    </xf>
    <xf numFmtId="49" fontId="8" fillId="4" borderId="31" xfId="0" applyNumberFormat="1" applyFont="1" applyFill="1" applyBorder="1" applyAlignment="1">
      <alignment horizontal="center" vertical="center" wrapText="1"/>
    </xf>
    <xf numFmtId="49" fontId="8" fillId="4" borderId="40" xfId="0" applyNumberFormat="1" applyFont="1" applyFill="1" applyBorder="1" applyAlignment="1">
      <alignment horizontal="center" vertical="center" wrapText="1"/>
    </xf>
    <xf numFmtId="49" fontId="8" fillId="4" borderId="50" xfId="0" applyNumberFormat="1" applyFont="1" applyFill="1" applyBorder="1" applyAlignment="1">
      <alignment horizontal="center" vertical="center" wrapText="1"/>
    </xf>
    <xf numFmtId="0" fontId="6" fillId="4" borderId="41" xfId="0" applyFont="1" applyFill="1" applyBorder="1" applyAlignment="1">
      <alignment horizontal="center" vertical="center" wrapText="1"/>
    </xf>
    <xf numFmtId="0" fontId="6" fillId="4" borderId="49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6" fillId="4" borderId="34" xfId="0" applyFont="1" applyFill="1" applyBorder="1" applyAlignment="1">
      <alignment horizontal="center" vertical="center" textRotation="90" wrapText="1"/>
    </xf>
    <xf numFmtId="0" fontId="6" fillId="4" borderId="37" xfId="0" applyFont="1" applyFill="1" applyBorder="1" applyAlignment="1">
      <alignment horizontal="center" vertical="center" textRotation="90" wrapText="1"/>
    </xf>
    <xf numFmtId="0" fontId="6" fillId="4" borderId="53" xfId="0" applyFont="1" applyFill="1" applyBorder="1" applyAlignment="1">
      <alignment horizontal="center" vertical="center" textRotation="90" wrapText="1"/>
    </xf>
    <xf numFmtId="49" fontId="2" fillId="7" borderId="14" xfId="0" applyNumberFormat="1" applyFont="1" applyFill="1" applyBorder="1" applyAlignment="1">
      <alignment horizontal="center" vertical="center"/>
    </xf>
    <xf numFmtId="49" fontId="2" fillId="7" borderId="45" xfId="0" applyNumberFormat="1" applyFont="1" applyFill="1" applyBorder="1" applyAlignment="1">
      <alignment horizontal="center" vertical="center"/>
    </xf>
    <xf numFmtId="49" fontId="2" fillId="7" borderId="61" xfId="0" applyNumberFormat="1" applyFont="1" applyFill="1" applyBorder="1" applyAlignment="1">
      <alignment horizontal="center" vertical="distributed"/>
    </xf>
    <xf numFmtId="0" fontId="9" fillId="3" borderId="65" xfId="0" applyFont="1" applyFill="1" applyBorder="1" applyAlignment="1">
      <alignment horizontal="center"/>
    </xf>
    <xf numFmtId="0" fontId="9" fillId="3" borderId="27" xfId="0" applyFont="1" applyFill="1" applyBorder="1" applyAlignment="1">
      <alignment horizontal="center" vertical="center"/>
    </xf>
    <xf numFmtId="0" fontId="9" fillId="3" borderId="24" xfId="0" applyFont="1" applyFill="1" applyBorder="1" applyAlignment="1">
      <alignment horizontal="center" vertical="center"/>
    </xf>
    <xf numFmtId="0" fontId="9" fillId="3" borderId="28" xfId="0" applyFont="1" applyFill="1" applyBorder="1" applyAlignment="1">
      <alignment horizontal="center" vertical="center"/>
    </xf>
    <xf numFmtId="0" fontId="6" fillId="4" borderId="39" xfId="0" applyFont="1" applyFill="1" applyBorder="1" applyAlignment="1">
      <alignment horizontal="center" vertical="center" wrapText="1"/>
    </xf>
    <xf numFmtId="0" fontId="6" fillId="4" borderId="51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textRotation="90" wrapText="1"/>
    </xf>
    <xf numFmtId="0" fontId="6" fillId="4" borderId="16" xfId="0" applyFont="1" applyFill="1" applyBorder="1" applyAlignment="1">
      <alignment horizontal="center" vertical="center" textRotation="90" wrapText="1"/>
    </xf>
    <xf numFmtId="0" fontId="6" fillId="4" borderId="62" xfId="0" applyFont="1" applyFill="1" applyBorder="1" applyAlignment="1">
      <alignment horizontal="center" vertical="center" textRotation="90" wrapText="1"/>
    </xf>
    <xf numFmtId="0" fontId="6" fillId="4" borderId="5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7" fillId="4" borderId="38" xfId="0" applyNumberFormat="1" applyFont="1" applyFill="1" applyBorder="1" applyAlignment="1">
      <alignment horizontal="center" vertical="center" wrapText="1"/>
    </xf>
    <xf numFmtId="0" fontId="6" fillId="4" borderId="38" xfId="0" applyFont="1" applyFill="1" applyBorder="1" applyAlignment="1">
      <alignment horizontal="center" vertical="center" wrapText="1"/>
    </xf>
    <xf numFmtId="49" fontId="2" fillId="5" borderId="14" xfId="0" applyNumberFormat="1" applyFont="1" applyFill="1" applyBorder="1" applyAlignment="1">
      <alignment horizontal="center" vertical="center"/>
    </xf>
    <xf numFmtId="49" fontId="2" fillId="5" borderId="45" xfId="0" applyNumberFormat="1" applyFont="1" applyFill="1" applyBorder="1" applyAlignment="1">
      <alignment horizontal="center" vertical="center"/>
    </xf>
    <xf numFmtId="49" fontId="2" fillId="7" borderId="12" xfId="0" applyNumberFormat="1" applyFont="1" applyFill="1" applyBorder="1" applyAlignment="1">
      <alignment horizontal="center" vertical="center"/>
    </xf>
    <xf numFmtId="0" fontId="9" fillId="5" borderId="46" xfId="0" applyFont="1" applyFill="1" applyBorder="1" applyAlignment="1" applyProtection="1">
      <alignment horizontal="center" vertical="center"/>
    </xf>
    <xf numFmtId="0" fontId="9" fillId="5" borderId="43" xfId="0" applyFont="1" applyFill="1" applyBorder="1" applyAlignment="1" applyProtection="1">
      <alignment horizontal="center" vertical="center"/>
    </xf>
    <xf numFmtId="0" fontId="9" fillId="5" borderId="47" xfId="0" applyFont="1" applyFill="1" applyBorder="1" applyAlignment="1" applyProtection="1">
      <alignment horizontal="center" vertical="center"/>
    </xf>
    <xf numFmtId="49" fontId="2" fillId="5" borderId="12" xfId="0" applyNumberFormat="1" applyFont="1" applyFill="1" applyBorder="1" applyAlignment="1">
      <alignment horizontal="center" vertical="center"/>
    </xf>
    <xf numFmtId="49" fontId="2" fillId="5" borderId="23" xfId="0" applyNumberFormat="1" applyFont="1" applyFill="1" applyBorder="1" applyAlignment="1">
      <alignment horizontal="center" vertical="center"/>
    </xf>
    <xf numFmtId="49" fontId="2" fillId="7" borderId="40" xfId="0" applyNumberFormat="1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14" fontId="1" fillId="2" borderId="0" xfId="0" applyNumberFormat="1" applyFont="1" applyFill="1" applyAlignment="1">
      <alignment horizontal="right"/>
    </xf>
    <xf numFmtId="49" fontId="6" fillId="3" borderId="1" xfId="0" applyNumberFormat="1" applyFont="1" applyFill="1" applyBorder="1" applyAlignment="1">
      <alignment horizontal="center" vertical="center" wrapText="1"/>
    </xf>
    <xf numFmtId="49" fontId="6" fillId="3" borderId="12" xfId="0" applyNumberFormat="1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textRotation="90" wrapText="1"/>
    </xf>
    <xf numFmtId="0" fontId="6" fillId="3" borderId="16" xfId="0" applyFont="1" applyFill="1" applyBorder="1" applyAlignment="1">
      <alignment horizontal="center" vertical="center" textRotation="90" wrapText="1"/>
    </xf>
    <xf numFmtId="0" fontId="6" fillId="3" borderId="6" xfId="0" applyNumberFormat="1" applyFont="1" applyFill="1" applyBorder="1" applyAlignment="1">
      <alignment horizontal="center" vertical="center" textRotation="90" wrapText="1"/>
    </xf>
    <xf numFmtId="0" fontId="6" fillId="3" borderId="17" xfId="0" applyNumberFormat="1" applyFont="1" applyFill="1" applyBorder="1" applyAlignment="1">
      <alignment horizontal="center" vertical="center" textRotation="90" wrapText="1"/>
    </xf>
    <xf numFmtId="0" fontId="6" fillId="4" borderId="18" xfId="0" applyFont="1" applyFill="1" applyBorder="1" applyAlignment="1">
      <alignment horizontal="center" vertical="center" wrapText="1"/>
    </xf>
    <xf numFmtId="0" fontId="6" fillId="4" borderId="19" xfId="0" applyFont="1" applyFill="1" applyBorder="1" applyAlignment="1">
      <alignment horizontal="center" vertical="center" wrapText="1"/>
    </xf>
    <xf numFmtId="0" fontId="6" fillId="4" borderId="20" xfId="0" applyFont="1" applyFill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center" vertical="center" textRotation="90" wrapText="1"/>
    </xf>
    <xf numFmtId="49" fontId="2" fillId="5" borderId="31" xfId="0" applyNumberFormat="1" applyFont="1" applyFill="1" applyBorder="1" applyAlignment="1">
      <alignment horizontal="center" vertical="center"/>
    </xf>
    <xf numFmtId="49" fontId="2" fillId="5" borderId="40" xfId="0" applyNumberFormat="1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 textRotation="90" wrapText="1"/>
    </xf>
    <xf numFmtId="0" fontId="6" fillId="3" borderId="25" xfId="0" applyFont="1" applyFill="1" applyBorder="1" applyAlignment="1">
      <alignment horizontal="center" vertical="center" textRotation="90" wrapText="1"/>
    </xf>
    <xf numFmtId="0" fontId="6" fillId="3" borderId="1" xfId="0" applyFont="1" applyFill="1" applyBorder="1" applyAlignment="1">
      <alignment horizontal="center" vertical="center" wrapText="1"/>
    </xf>
    <xf numFmtId="0" fontId="5" fillId="0" borderId="38" xfId="0" applyFont="1" applyBorder="1" applyAlignment="1">
      <alignment horizontal="center" wrapText="1"/>
    </xf>
    <xf numFmtId="0" fontId="5" fillId="0" borderId="38" xfId="0" applyFont="1" applyBorder="1" applyAlignment="1">
      <alignment horizontal="center"/>
    </xf>
    <xf numFmtId="0" fontId="0" fillId="0" borderId="68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6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68" xfId="0" applyBorder="1" applyAlignment="1">
      <alignment horizontal="center" wrapText="1"/>
    </xf>
    <xf numFmtId="0" fontId="0" fillId="0" borderId="59" xfId="0" applyBorder="1" applyAlignment="1">
      <alignment horizontal="center" wrapText="1"/>
    </xf>
    <xf numFmtId="0" fontId="0" fillId="0" borderId="56" xfId="0" applyBorder="1" applyAlignment="1">
      <alignment horizontal="center" wrapText="1"/>
    </xf>
    <xf numFmtId="0" fontId="0" fillId="0" borderId="68" xfId="0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top" wrapText="1"/>
    </xf>
    <xf numFmtId="49" fontId="5" fillId="8" borderId="65" xfId="0" applyNumberFormat="1" applyFont="1" applyFill="1" applyBorder="1" applyAlignment="1">
      <alignment horizontal="center" vertical="center"/>
    </xf>
    <xf numFmtId="49" fontId="5" fillId="8" borderId="66" xfId="0" applyNumberFormat="1" applyFont="1" applyFill="1" applyBorder="1" applyAlignment="1">
      <alignment horizontal="center" vertical="center"/>
    </xf>
    <xf numFmtId="49" fontId="2" fillId="7" borderId="16" xfId="0" applyNumberFormat="1" applyFont="1" applyFill="1" applyBorder="1" applyAlignment="1">
      <alignment horizontal="center" vertical="distributed"/>
    </xf>
    <xf numFmtId="0" fontId="10" fillId="7" borderId="13" xfId="0" applyFont="1" applyFill="1" applyBorder="1" applyAlignment="1">
      <alignment vertical="center"/>
    </xf>
    <xf numFmtId="2" fontId="9" fillId="7" borderId="60" xfId="0" applyNumberFormat="1" applyFont="1" applyFill="1" applyBorder="1" applyAlignment="1" applyProtection="1">
      <alignment horizontal="center" vertical="center"/>
    </xf>
    <xf numFmtId="0" fontId="9" fillId="7" borderId="0" xfId="0" applyFont="1" applyFill="1" applyBorder="1" applyAlignment="1" applyProtection="1">
      <alignment horizontal="center" vertical="center"/>
    </xf>
    <xf numFmtId="0" fontId="9" fillId="7" borderId="75" xfId="0" applyFont="1" applyFill="1" applyBorder="1" applyAlignment="1" applyProtection="1">
      <alignment horizontal="center" vertical="center"/>
    </xf>
    <xf numFmtId="0" fontId="5" fillId="7" borderId="16" xfId="0" applyFont="1" applyFill="1" applyBorder="1" applyAlignment="1" applyProtection="1">
      <alignment horizontal="center" vertical="center"/>
    </xf>
    <xf numFmtId="0" fontId="13" fillId="7" borderId="75" xfId="0" applyFont="1" applyFill="1" applyBorder="1" applyAlignment="1">
      <alignment horizontal="center" vertical="center"/>
    </xf>
    <xf numFmtId="0" fontId="6" fillId="3" borderId="69" xfId="0" applyNumberFormat="1" applyFont="1" applyFill="1" applyBorder="1" applyAlignment="1">
      <alignment horizontal="center" vertical="center" wrapText="1"/>
    </xf>
    <xf numFmtId="0" fontId="6" fillId="3" borderId="59" xfId="0" applyFont="1" applyFill="1" applyBorder="1" applyAlignment="1">
      <alignment horizontal="center" vertical="center" wrapText="1"/>
    </xf>
    <xf numFmtId="0" fontId="6" fillId="3" borderId="25" xfId="0" applyFont="1" applyFill="1" applyBorder="1" applyAlignment="1">
      <alignment horizontal="center" vertical="center" wrapText="1"/>
    </xf>
    <xf numFmtId="0" fontId="6" fillId="3" borderId="59" xfId="0" applyFont="1" applyFill="1" applyBorder="1" applyAlignment="1">
      <alignment horizontal="center" vertical="center" textRotation="90" wrapText="1"/>
    </xf>
    <xf numFmtId="0" fontId="19" fillId="5" borderId="36" xfId="0" applyFont="1" applyFill="1" applyBorder="1" applyAlignment="1">
      <alignment horizontal="center" vertical="center"/>
    </xf>
    <xf numFmtId="0" fontId="9" fillId="5" borderId="32" xfId="0" applyFont="1" applyFill="1" applyBorder="1" applyAlignment="1">
      <alignment horizontal="center" vertical="center"/>
    </xf>
    <xf numFmtId="0" fontId="9" fillId="3" borderId="72" xfId="0" applyFont="1" applyFill="1" applyBorder="1" applyAlignment="1">
      <alignment horizontal="center" vertical="center"/>
    </xf>
    <xf numFmtId="2" fontId="9" fillId="3" borderId="72" xfId="0" applyNumberFormat="1" applyFont="1" applyFill="1" applyBorder="1" applyAlignment="1">
      <alignment horizontal="center" vertical="center"/>
    </xf>
    <xf numFmtId="0" fontId="9" fillId="3" borderId="76" xfId="0" applyFont="1" applyFill="1" applyBorder="1" applyAlignment="1">
      <alignment horizontal="center" vertical="center"/>
    </xf>
    <xf numFmtId="0" fontId="9" fillId="3" borderId="71" xfId="0" applyFont="1" applyFill="1" applyBorder="1" applyAlignment="1">
      <alignment horizontal="center" vertical="center"/>
    </xf>
    <xf numFmtId="0" fontId="9" fillId="3" borderId="76" xfId="0" applyFont="1" applyFill="1" applyBorder="1" applyAlignment="1">
      <alignment horizontal="center"/>
    </xf>
    <xf numFmtId="2" fontId="9" fillId="3" borderId="67" xfId="0" applyNumberFormat="1" applyFont="1" applyFill="1" applyBorder="1" applyAlignment="1">
      <alignment horizontal="center" vertical="center"/>
    </xf>
    <xf numFmtId="0" fontId="9" fillId="4" borderId="28" xfId="0" applyFont="1" applyFill="1" applyBorder="1" applyAlignment="1">
      <alignment horizontal="center" vertical="center" wrapText="1"/>
    </xf>
    <xf numFmtId="37" fontId="5" fillId="8" borderId="67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2" fontId="5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2" fontId="5" fillId="4" borderId="62" xfId="0" applyNumberFormat="1" applyFont="1" applyFill="1" applyBorder="1" applyAlignment="1">
      <alignment horizontal="center" vertical="center"/>
    </xf>
    <xf numFmtId="0" fontId="8" fillId="9" borderId="6" xfId="0" applyFont="1" applyFill="1" applyBorder="1" applyAlignment="1">
      <alignment horizontal="center" vertical="center" textRotation="90" wrapText="1"/>
    </xf>
    <xf numFmtId="49" fontId="5" fillId="9" borderId="65" xfId="0" applyNumberFormat="1" applyFont="1" applyFill="1" applyBorder="1" applyAlignment="1">
      <alignment horizontal="center" vertical="center"/>
    </xf>
    <xf numFmtId="49" fontId="5" fillId="9" borderId="66" xfId="0" applyNumberFormat="1" applyFont="1" applyFill="1" applyBorder="1" applyAlignment="1">
      <alignment horizontal="center" vertical="center"/>
    </xf>
    <xf numFmtId="0" fontId="5" fillId="9" borderId="65" xfId="0" applyFont="1" applyFill="1" applyBorder="1" applyAlignment="1">
      <alignment horizontal="center" vertical="center"/>
    </xf>
    <xf numFmtId="0" fontId="5" fillId="9" borderId="76" xfId="0" applyFont="1" applyFill="1" applyBorder="1" applyAlignment="1">
      <alignment horizontal="center" vertical="center"/>
    </xf>
    <xf numFmtId="0" fontId="5" fillId="9" borderId="71" xfId="0" applyFont="1" applyFill="1" applyBorder="1" applyAlignment="1">
      <alignment horizontal="center" vertical="center"/>
    </xf>
    <xf numFmtId="2" fontId="5" fillId="9" borderId="67" xfId="0" applyNumberFormat="1" applyFont="1" applyFill="1" applyBorder="1" applyAlignment="1">
      <alignment horizontal="center" vertical="center"/>
    </xf>
    <xf numFmtId="0" fontId="5" fillId="9" borderId="72" xfId="0" applyFont="1" applyFill="1" applyBorder="1" applyAlignment="1">
      <alignment horizontal="center" vertical="center"/>
    </xf>
    <xf numFmtId="0" fontId="5" fillId="9" borderId="26" xfId="0" applyFont="1" applyFill="1" applyBorder="1" applyAlignment="1">
      <alignment horizontal="center" vertical="center"/>
    </xf>
    <xf numFmtId="0" fontId="5" fillId="9" borderId="27" xfId="0" applyFont="1" applyFill="1" applyBorder="1" applyAlignment="1">
      <alignment horizontal="center" vertical="center"/>
    </xf>
    <xf numFmtId="0" fontId="5" fillId="9" borderId="28" xfId="0" applyFont="1" applyFill="1" applyBorder="1" applyAlignment="1">
      <alignment horizontal="center" vertical="center"/>
    </xf>
    <xf numFmtId="49" fontId="5" fillId="3" borderId="65" xfId="0" applyNumberFormat="1" applyFont="1" applyFill="1" applyBorder="1" applyAlignment="1">
      <alignment horizontal="center" vertical="center" wrapText="1"/>
    </xf>
    <xf numFmtId="49" fontId="5" fillId="3" borderId="72" xfId="0" applyNumberFormat="1" applyFont="1" applyFill="1" applyBorder="1" applyAlignment="1">
      <alignment horizontal="center" vertical="center"/>
    </xf>
    <xf numFmtId="0" fontId="5" fillId="3" borderId="72" xfId="0" applyFont="1" applyFill="1" applyBorder="1" applyAlignment="1">
      <alignment horizontal="center" vertical="center"/>
    </xf>
    <xf numFmtId="2" fontId="5" fillId="3" borderId="72" xfId="0" applyNumberFormat="1" applyFont="1" applyFill="1" applyBorder="1" applyAlignment="1">
      <alignment horizontal="center" vertical="center"/>
    </xf>
    <xf numFmtId="164" fontId="5" fillId="3" borderId="66" xfId="0" applyNumberFormat="1" applyFont="1" applyFill="1" applyBorder="1" applyAlignment="1">
      <alignment horizontal="center" vertical="center"/>
    </xf>
    <xf numFmtId="164" fontId="5" fillId="3" borderId="76" xfId="0" applyNumberFormat="1" applyFont="1" applyFill="1" applyBorder="1" applyAlignment="1">
      <alignment horizontal="center" vertic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tabSelected="1" workbookViewId="0">
      <selection activeCell="P13" sqref="P13"/>
    </sheetView>
  </sheetViews>
  <sheetFormatPr defaultRowHeight="13.2" x14ac:dyDescent="0.25"/>
  <cols>
    <col min="1" max="1" width="12.5546875" customWidth="1"/>
    <col min="2" max="2" width="1.109375" customWidth="1"/>
    <col min="3" max="3" width="12.5546875" customWidth="1"/>
    <col min="4" max="4" width="1.109375" customWidth="1"/>
    <col min="5" max="5" width="12.5546875" customWidth="1"/>
    <col min="6" max="6" width="1.109375" customWidth="1"/>
    <col min="7" max="7" width="12.5546875" customWidth="1"/>
    <col min="8" max="8" width="1.109375" customWidth="1"/>
    <col min="9" max="9" width="15.6640625" customWidth="1"/>
  </cols>
  <sheetData>
    <row r="1" spans="1:9" x14ac:dyDescent="0.25">
      <c r="A1" s="448" t="s">
        <v>164</v>
      </c>
      <c r="B1" s="448"/>
      <c r="C1" s="448"/>
      <c r="D1" s="448"/>
      <c r="E1" s="448"/>
      <c r="F1" s="448"/>
      <c r="G1" s="448"/>
      <c r="H1" s="448"/>
      <c r="I1" s="448"/>
    </row>
    <row r="2" spans="1:9" x14ac:dyDescent="0.25">
      <c r="A2" s="449" t="s">
        <v>167</v>
      </c>
      <c r="B2" s="449"/>
      <c r="C2" s="449"/>
      <c r="D2" s="449"/>
      <c r="E2" s="449"/>
      <c r="F2" s="449"/>
      <c r="G2" s="449"/>
      <c r="H2" s="449"/>
      <c r="I2" s="449"/>
    </row>
    <row r="3" spans="1:9" ht="26.4" x14ac:dyDescent="0.25">
      <c r="A3" s="201" t="s">
        <v>150</v>
      </c>
      <c r="B3" s="459"/>
      <c r="C3" s="202" t="s">
        <v>152</v>
      </c>
      <c r="D3" s="453"/>
      <c r="E3" s="201" t="s">
        <v>154</v>
      </c>
      <c r="F3" s="453"/>
      <c r="G3" s="202" t="s">
        <v>152</v>
      </c>
      <c r="H3" s="453"/>
      <c r="I3" s="202" t="s">
        <v>162</v>
      </c>
    </row>
    <row r="4" spans="1:9" x14ac:dyDescent="0.25">
      <c r="A4" s="203">
        <v>25608</v>
      </c>
      <c r="B4" s="460"/>
      <c r="C4" s="298">
        <v>2045</v>
      </c>
      <c r="D4" s="454"/>
      <c r="E4" s="203">
        <v>26640</v>
      </c>
      <c r="F4" s="454"/>
      <c r="G4" s="298">
        <v>2045</v>
      </c>
      <c r="H4" s="454"/>
      <c r="I4" s="203">
        <v>6102</v>
      </c>
    </row>
    <row r="5" spans="1:9" ht="39.6" x14ac:dyDescent="0.25">
      <c r="A5" s="201" t="s">
        <v>151</v>
      </c>
      <c r="B5" s="460"/>
      <c r="C5" s="202" t="s">
        <v>153</v>
      </c>
      <c r="D5" s="454"/>
      <c r="E5" s="201" t="s">
        <v>12</v>
      </c>
      <c r="F5" s="454"/>
      <c r="G5" s="202" t="s">
        <v>155</v>
      </c>
      <c r="H5" s="454"/>
      <c r="I5" s="202" t="s">
        <v>163</v>
      </c>
    </row>
    <row r="6" spans="1:9" x14ac:dyDescent="0.25">
      <c r="A6" s="203">
        <v>1395</v>
      </c>
      <c r="B6" s="460"/>
      <c r="C6" s="203">
        <v>24958</v>
      </c>
      <c r="D6" s="454"/>
      <c r="E6" s="203">
        <v>363</v>
      </c>
      <c r="F6" s="454"/>
      <c r="G6" s="203">
        <v>4271</v>
      </c>
      <c r="H6" s="454"/>
      <c r="I6" s="203">
        <v>20901</v>
      </c>
    </row>
    <row r="7" spans="1:9" ht="26.4" x14ac:dyDescent="0.25">
      <c r="A7" s="456"/>
      <c r="B7" s="460"/>
      <c r="C7" s="450"/>
      <c r="D7" s="454"/>
      <c r="E7" s="450"/>
      <c r="F7" s="454"/>
      <c r="G7" s="202" t="s">
        <v>156</v>
      </c>
      <c r="H7" s="454"/>
      <c r="I7" s="450"/>
    </row>
    <row r="8" spans="1:9" x14ac:dyDescent="0.25">
      <c r="A8" s="457"/>
      <c r="B8" s="460"/>
      <c r="C8" s="451"/>
      <c r="D8" s="454"/>
      <c r="E8" s="451"/>
      <c r="F8" s="454"/>
      <c r="G8" s="203">
        <v>9978</v>
      </c>
      <c r="H8" s="454"/>
      <c r="I8" s="451"/>
    </row>
    <row r="9" spans="1:9" x14ac:dyDescent="0.25">
      <c r="A9" s="457"/>
      <c r="B9" s="460"/>
      <c r="C9" s="451"/>
      <c r="D9" s="454"/>
      <c r="E9" s="451"/>
      <c r="F9" s="454"/>
      <c r="G9" s="203" t="s">
        <v>157</v>
      </c>
      <c r="H9" s="454"/>
      <c r="I9" s="451"/>
    </row>
    <row r="10" spans="1:9" x14ac:dyDescent="0.25">
      <c r="A10" s="457"/>
      <c r="B10" s="460"/>
      <c r="C10" s="451"/>
      <c r="D10" s="454"/>
      <c r="E10" s="451"/>
      <c r="F10" s="454"/>
      <c r="G10" s="203">
        <v>7297</v>
      </c>
      <c r="H10" s="454"/>
      <c r="I10" s="451"/>
    </row>
    <row r="11" spans="1:9" ht="26.4" x14ac:dyDescent="0.25">
      <c r="A11" s="457"/>
      <c r="B11" s="460"/>
      <c r="C11" s="451"/>
      <c r="D11" s="454"/>
      <c r="E11" s="451"/>
      <c r="F11" s="454"/>
      <c r="G11" s="202" t="s">
        <v>158</v>
      </c>
      <c r="H11" s="454"/>
      <c r="I11" s="451"/>
    </row>
    <row r="12" spans="1:9" x14ac:dyDescent="0.25">
      <c r="A12" s="457"/>
      <c r="B12" s="460"/>
      <c r="C12" s="451"/>
      <c r="D12" s="454"/>
      <c r="E12" s="451"/>
      <c r="F12" s="454"/>
      <c r="G12" s="203">
        <v>1774</v>
      </c>
      <c r="H12" s="454"/>
      <c r="I12" s="451"/>
    </row>
    <row r="13" spans="1:9" ht="39.6" x14ac:dyDescent="0.25">
      <c r="A13" s="457"/>
      <c r="B13" s="460"/>
      <c r="C13" s="451"/>
      <c r="D13" s="454"/>
      <c r="E13" s="451"/>
      <c r="F13" s="454"/>
      <c r="G13" s="202" t="s">
        <v>159</v>
      </c>
      <c r="H13" s="454"/>
      <c r="I13" s="451"/>
    </row>
    <row r="14" spans="1:9" x14ac:dyDescent="0.25">
      <c r="A14" s="457"/>
      <c r="B14" s="460"/>
      <c r="C14" s="451"/>
      <c r="D14" s="454"/>
      <c r="E14" s="451"/>
      <c r="F14" s="454"/>
      <c r="G14" s="203">
        <v>846</v>
      </c>
      <c r="H14" s="454"/>
      <c r="I14" s="451"/>
    </row>
    <row r="15" spans="1:9" ht="52.8" x14ac:dyDescent="0.25">
      <c r="A15" s="457"/>
      <c r="B15" s="460"/>
      <c r="C15" s="451"/>
      <c r="D15" s="454"/>
      <c r="E15" s="451"/>
      <c r="F15" s="454"/>
      <c r="G15" s="202" t="s">
        <v>160</v>
      </c>
      <c r="H15" s="454"/>
      <c r="I15" s="451"/>
    </row>
    <row r="16" spans="1:9" x14ac:dyDescent="0.25">
      <c r="A16" s="457"/>
      <c r="B16" s="460"/>
      <c r="C16" s="451"/>
      <c r="D16" s="454"/>
      <c r="E16" s="451"/>
      <c r="F16" s="454"/>
      <c r="G16" s="203">
        <v>322</v>
      </c>
      <c r="H16" s="454"/>
      <c r="I16" s="451"/>
    </row>
    <row r="17" spans="1:9" ht="52.8" x14ac:dyDescent="0.25">
      <c r="A17" s="457"/>
      <c r="B17" s="460"/>
      <c r="C17" s="451"/>
      <c r="D17" s="454"/>
      <c r="E17" s="451"/>
      <c r="F17" s="454"/>
      <c r="G17" s="202" t="s">
        <v>161</v>
      </c>
      <c r="H17" s="454"/>
      <c r="I17" s="451"/>
    </row>
    <row r="18" spans="1:9" x14ac:dyDescent="0.25">
      <c r="A18" s="458"/>
      <c r="B18" s="461"/>
      <c r="C18" s="452"/>
      <c r="D18" s="455"/>
      <c r="E18" s="452"/>
      <c r="F18" s="455"/>
      <c r="G18" s="203">
        <v>470</v>
      </c>
      <c r="H18" s="455"/>
      <c r="I18" s="452"/>
    </row>
  </sheetData>
  <mergeCells count="10">
    <mergeCell ref="A1:I1"/>
    <mergeCell ref="A2:I2"/>
    <mergeCell ref="C7:C18"/>
    <mergeCell ref="D3:D18"/>
    <mergeCell ref="A7:A18"/>
    <mergeCell ref="B3:B18"/>
    <mergeCell ref="I7:I18"/>
    <mergeCell ref="H3:H18"/>
    <mergeCell ref="F3:F18"/>
    <mergeCell ref="E7:E18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12"/>
  <sheetViews>
    <sheetView zoomScale="90" zoomScaleNormal="90" zoomScalePageLayoutView="79" workbookViewId="0">
      <selection activeCell="X105" sqref="X105"/>
    </sheetView>
  </sheetViews>
  <sheetFormatPr defaultRowHeight="13.2" x14ac:dyDescent="0.25"/>
  <cols>
    <col min="1" max="1" width="3" customWidth="1"/>
    <col min="2" max="2" width="17.44140625" style="186" customWidth="1"/>
    <col min="3" max="3" width="7" customWidth="1"/>
    <col min="4" max="4" width="6.44140625" customWidth="1"/>
    <col min="5" max="5" width="6.44140625" style="189" customWidth="1"/>
    <col min="6" max="6" width="8.5546875" style="187" customWidth="1"/>
    <col min="7" max="7" width="9.109375" style="188" customWidth="1"/>
    <col min="8" max="8" width="7" style="188" customWidth="1"/>
    <col min="9" max="9" width="7.88671875" style="188" customWidth="1"/>
    <col min="10" max="10" width="8.5546875" customWidth="1"/>
    <col min="11" max="11" width="6.6640625" style="10" customWidth="1"/>
    <col min="12" max="12" width="7.33203125" style="5" customWidth="1"/>
    <col min="13" max="13" width="6.33203125" style="5" customWidth="1"/>
    <col min="14" max="14" width="4.109375" style="5" customWidth="1"/>
    <col min="15" max="15" width="5.6640625" style="5" customWidth="1"/>
    <col min="16" max="16" width="10" style="5" customWidth="1"/>
    <col min="17" max="17" width="9.88671875" customWidth="1"/>
  </cols>
  <sheetData>
    <row r="1" spans="1:18" ht="14.25" customHeight="1" x14ac:dyDescent="0.25">
      <c r="A1" s="1"/>
      <c r="B1" s="2"/>
      <c r="C1" s="3"/>
      <c r="D1" s="4"/>
      <c r="E1" s="426" t="s">
        <v>0</v>
      </c>
      <c r="F1" s="426"/>
      <c r="G1" s="426"/>
      <c r="H1" s="426"/>
      <c r="I1" s="426"/>
      <c r="J1" s="426"/>
      <c r="K1" s="426"/>
      <c r="Q1" s="3"/>
    </row>
    <row r="2" spans="1:18" x14ac:dyDescent="0.25">
      <c r="A2" s="427" t="s">
        <v>1</v>
      </c>
      <c r="B2" s="427"/>
      <c r="C2" s="427"/>
      <c r="D2" s="427"/>
      <c r="E2" s="427"/>
      <c r="F2" s="427"/>
      <c r="G2" s="427"/>
      <c r="H2" s="427"/>
      <c r="I2" s="427"/>
      <c r="J2" s="427"/>
      <c r="K2" s="427"/>
      <c r="L2" s="427"/>
      <c r="M2" s="427"/>
      <c r="N2" s="427"/>
      <c r="O2" s="428">
        <v>42916</v>
      </c>
      <c r="P2" s="428"/>
      <c r="Q2" s="428"/>
    </row>
    <row r="3" spans="1:18" ht="3.75" customHeight="1" thickBot="1" x14ac:dyDescent="0.3">
      <c r="A3" s="1"/>
      <c r="B3" s="2"/>
      <c r="C3" s="6"/>
      <c r="D3" s="6"/>
      <c r="E3" s="7"/>
      <c r="F3" s="8"/>
      <c r="G3" s="8"/>
      <c r="H3" s="8"/>
      <c r="I3" s="8"/>
      <c r="J3" s="9"/>
      <c r="L3" s="2"/>
      <c r="M3" s="2"/>
      <c r="N3" s="2"/>
      <c r="O3" s="2" t="s">
        <v>2</v>
      </c>
      <c r="P3" s="2"/>
      <c r="Q3" s="6"/>
    </row>
    <row r="4" spans="1:18" s="11" customFormat="1" ht="25.5" customHeight="1" thickBot="1" x14ac:dyDescent="0.25">
      <c r="A4" s="429" t="s">
        <v>3</v>
      </c>
      <c r="B4" s="431" t="s">
        <v>4</v>
      </c>
      <c r="C4" s="433" t="s">
        <v>5</v>
      </c>
      <c r="D4" s="434"/>
      <c r="E4" s="435" t="s">
        <v>6</v>
      </c>
      <c r="F4" s="437" t="s">
        <v>7</v>
      </c>
      <c r="G4" s="407" t="s">
        <v>8</v>
      </c>
      <c r="H4" s="408"/>
      <c r="I4" s="409"/>
      <c r="J4" s="437" t="s">
        <v>9</v>
      </c>
      <c r="K4" s="421" t="s">
        <v>10</v>
      </c>
      <c r="L4" s="422"/>
      <c r="M4" s="422"/>
      <c r="N4" s="422"/>
      <c r="O4" s="422"/>
      <c r="P4" s="422"/>
      <c r="Q4" s="423"/>
    </row>
    <row r="5" spans="1:18" s="11" customFormat="1" ht="20.25" customHeight="1" thickBot="1" x14ac:dyDescent="0.25">
      <c r="A5" s="430"/>
      <c r="B5" s="432"/>
      <c r="C5" s="424" t="s">
        <v>11</v>
      </c>
      <c r="D5" s="445" t="s">
        <v>12</v>
      </c>
      <c r="E5" s="436"/>
      <c r="F5" s="438"/>
      <c r="G5" s="439"/>
      <c r="H5" s="440"/>
      <c r="I5" s="441"/>
      <c r="J5" s="438"/>
      <c r="K5" s="447" t="s">
        <v>11</v>
      </c>
      <c r="L5" s="442" t="s">
        <v>13</v>
      </c>
      <c r="M5" s="442" t="s">
        <v>14</v>
      </c>
      <c r="N5" s="442" t="s">
        <v>15</v>
      </c>
      <c r="O5" s="442" t="s">
        <v>16</v>
      </c>
      <c r="P5" s="376" t="s">
        <v>17</v>
      </c>
      <c r="Q5" s="377"/>
    </row>
    <row r="6" spans="1:18" s="11" customFormat="1" ht="62.4" customHeight="1" thickBot="1" x14ac:dyDescent="0.25">
      <c r="A6" s="430"/>
      <c r="B6" s="432"/>
      <c r="C6" s="425"/>
      <c r="D6" s="446"/>
      <c r="E6" s="436"/>
      <c r="F6" s="438"/>
      <c r="G6" s="473" t="s">
        <v>166</v>
      </c>
      <c r="H6" s="474" t="s">
        <v>18</v>
      </c>
      <c r="I6" s="475" t="s">
        <v>19</v>
      </c>
      <c r="J6" s="438"/>
      <c r="K6" s="425"/>
      <c r="L6" s="476"/>
      <c r="M6" s="476"/>
      <c r="N6" s="476"/>
      <c r="O6" s="476"/>
      <c r="P6" s="12" t="s">
        <v>20</v>
      </c>
      <c r="Q6" s="12" t="s">
        <v>21</v>
      </c>
    </row>
    <row r="7" spans="1:18" ht="12.9" customHeight="1" x14ac:dyDescent="0.25">
      <c r="A7" s="443" t="s">
        <v>22</v>
      </c>
      <c r="B7" s="13" t="s">
        <v>23</v>
      </c>
      <c r="C7" s="14">
        <v>821</v>
      </c>
      <c r="D7" s="15">
        <v>4</v>
      </c>
      <c r="E7" s="218">
        <v>717</v>
      </c>
      <c r="F7" s="206">
        <v>114.50488145048814</v>
      </c>
      <c r="G7" s="16">
        <v>759</v>
      </c>
      <c r="H7" s="17">
        <v>683</v>
      </c>
      <c r="I7" s="18">
        <v>76</v>
      </c>
      <c r="J7" s="206">
        <v>108.16864295125164</v>
      </c>
      <c r="K7" s="19">
        <v>1091</v>
      </c>
      <c r="L7" s="20">
        <v>931</v>
      </c>
      <c r="M7" s="20">
        <v>11</v>
      </c>
      <c r="N7" s="20">
        <v>0</v>
      </c>
      <c r="O7" s="207">
        <v>149</v>
      </c>
      <c r="P7" s="477">
        <v>174</v>
      </c>
      <c r="Q7" s="478">
        <v>146</v>
      </c>
      <c r="R7" s="21"/>
    </row>
    <row r="8" spans="1:18" ht="7.5" customHeight="1" x14ac:dyDescent="0.25">
      <c r="A8" s="444"/>
      <c r="B8" s="22" t="s">
        <v>24</v>
      </c>
      <c r="C8" s="30" t="s">
        <v>25</v>
      </c>
      <c r="D8" s="31"/>
      <c r="E8" s="219"/>
      <c r="F8" s="209"/>
      <c r="G8" s="23"/>
      <c r="H8" s="24"/>
      <c r="I8" s="25"/>
      <c r="J8" s="209"/>
      <c r="K8" s="26"/>
      <c r="L8" s="27"/>
      <c r="M8" s="27"/>
      <c r="N8" s="27"/>
      <c r="O8" s="28"/>
      <c r="P8" s="208"/>
      <c r="Q8" s="204"/>
      <c r="R8" s="21"/>
    </row>
    <row r="9" spans="1:18" ht="12.9" customHeight="1" x14ac:dyDescent="0.25">
      <c r="A9" s="444" t="s">
        <v>26</v>
      </c>
      <c r="B9" s="29" t="s">
        <v>27</v>
      </c>
      <c r="C9" s="30">
        <v>983</v>
      </c>
      <c r="D9" s="31">
        <v>2</v>
      </c>
      <c r="E9" s="294">
        <v>1124</v>
      </c>
      <c r="F9" s="209">
        <v>87.455516014234874</v>
      </c>
      <c r="G9" s="32">
        <v>1124</v>
      </c>
      <c r="H9" s="24">
        <v>1124</v>
      </c>
      <c r="I9" s="25">
        <v>0</v>
      </c>
      <c r="J9" s="209">
        <v>87.455516014234874</v>
      </c>
      <c r="K9" s="26">
        <v>1163</v>
      </c>
      <c r="L9" s="27">
        <v>1101</v>
      </c>
      <c r="M9" s="27">
        <v>62</v>
      </c>
      <c r="N9" s="27">
        <v>0</v>
      </c>
      <c r="O9" s="33">
        <v>0</v>
      </c>
      <c r="P9" s="208">
        <v>219</v>
      </c>
      <c r="Q9" s="204">
        <v>136</v>
      </c>
      <c r="R9" s="21"/>
    </row>
    <row r="10" spans="1:18" ht="12.9" customHeight="1" x14ac:dyDescent="0.25">
      <c r="A10" s="444"/>
      <c r="B10" s="34" t="s">
        <v>28</v>
      </c>
      <c r="C10" s="30">
        <v>156</v>
      </c>
      <c r="D10" s="31">
        <v>0</v>
      </c>
      <c r="E10" s="294">
        <v>144</v>
      </c>
      <c r="F10" s="209">
        <v>108.33333333333333</v>
      </c>
      <c r="G10" s="32">
        <v>144</v>
      </c>
      <c r="H10" s="24">
        <v>144</v>
      </c>
      <c r="I10" s="25">
        <v>0</v>
      </c>
      <c r="J10" s="209">
        <v>108.33333333333333</v>
      </c>
      <c r="K10" s="26">
        <v>243</v>
      </c>
      <c r="L10" s="27">
        <v>243</v>
      </c>
      <c r="M10" s="27">
        <v>0</v>
      </c>
      <c r="N10" s="27">
        <v>0</v>
      </c>
      <c r="O10" s="33">
        <v>0</v>
      </c>
      <c r="P10" s="27"/>
      <c r="Q10" s="204"/>
      <c r="R10" s="21"/>
    </row>
    <row r="11" spans="1:18" ht="12.9" customHeight="1" x14ac:dyDescent="0.25">
      <c r="A11" s="412" t="s">
        <v>29</v>
      </c>
      <c r="B11" s="29" t="s">
        <v>30</v>
      </c>
      <c r="C11" s="30">
        <v>979</v>
      </c>
      <c r="D11" s="31">
        <v>0</v>
      </c>
      <c r="E11" s="294">
        <v>531</v>
      </c>
      <c r="F11" s="209">
        <v>184.36911487758945</v>
      </c>
      <c r="G11" s="32">
        <v>605</v>
      </c>
      <c r="H11" s="24">
        <v>485</v>
      </c>
      <c r="I11" s="25">
        <v>120</v>
      </c>
      <c r="J11" s="209">
        <v>161.81818181818181</v>
      </c>
      <c r="K11" s="26">
        <v>1163</v>
      </c>
      <c r="L11" s="27">
        <v>1137</v>
      </c>
      <c r="M11" s="27">
        <v>26</v>
      </c>
      <c r="N11" s="27">
        <v>0</v>
      </c>
      <c r="O11" s="33">
        <v>0</v>
      </c>
      <c r="P11" s="27">
        <v>273</v>
      </c>
      <c r="Q11" s="204">
        <v>92</v>
      </c>
      <c r="R11" s="21"/>
    </row>
    <row r="12" spans="1:18" ht="12.9" customHeight="1" x14ac:dyDescent="0.25">
      <c r="A12" s="418"/>
      <c r="B12" s="34" t="s">
        <v>31</v>
      </c>
      <c r="C12" s="30">
        <v>81</v>
      </c>
      <c r="D12" s="31">
        <v>0</v>
      </c>
      <c r="E12" s="294">
        <v>84</v>
      </c>
      <c r="F12" s="209">
        <v>96.428571428571431</v>
      </c>
      <c r="G12" s="32">
        <v>96</v>
      </c>
      <c r="H12" s="24">
        <v>24</v>
      </c>
      <c r="I12" s="25">
        <v>72</v>
      </c>
      <c r="J12" s="209">
        <v>84.375</v>
      </c>
      <c r="K12" s="26">
        <v>84</v>
      </c>
      <c r="L12" s="27">
        <v>84</v>
      </c>
      <c r="M12" s="27">
        <v>0</v>
      </c>
      <c r="N12" s="27">
        <v>0</v>
      </c>
      <c r="O12" s="33">
        <v>0</v>
      </c>
      <c r="P12" s="27"/>
      <c r="Q12" s="204"/>
      <c r="R12" s="21"/>
    </row>
    <row r="13" spans="1:18" ht="9" customHeight="1" x14ac:dyDescent="0.25">
      <c r="A13" s="413"/>
      <c r="B13" s="22" t="s">
        <v>24</v>
      </c>
      <c r="C13" s="30" t="s">
        <v>32</v>
      </c>
      <c r="D13" s="31"/>
      <c r="E13" s="294"/>
      <c r="F13" s="209"/>
      <c r="G13" s="23"/>
      <c r="H13" s="24"/>
      <c r="I13" s="25"/>
      <c r="J13" s="209"/>
      <c r="K13" s="26"/>
      <c r="L13" s="27"/>
      <c r="M13" s="27"/>
      <c r="N13" s="27"/>
      <c r="O13" s="28"/>
      <c r="P13" s="27"/>
      <c r="Q13" s="204"/>
      <c r="R13" s="21"/>
    </row>
    <row r="14" spans="1:18" ht="12.9" customHeight="1" x14ac:dyDescent="0.25">
      <c r="A14" s="412" t="s">
        <v>33</v>
      </c>
      <c r="B14" s="29" t="s">
        <v>34</v>
      </c>
      <c r="C14" s="30">
        <v>551</v>
      </c>
      <c r="D14" s="31">
        <v>1</v>
      </c>
      <c r="E14" s="294">
        <v>359</v>
      </c>
      <c r="F14" s="209">
        <v>153.48189415041782</v>
      </c>
      <c r="G14" s="32">
        <v>456</v>
      </c>
      <c r="H14" s="24">
        <v>197</v>
      </c>
      <c r="I14" s="25">
        <v>259</v>
      </c>
      <c r="J14" s="209">
        <v>120.83333333333333</v>
      </c>
      <c r="K14" s="26">
        <v>692</v>
      </c>
      <c r="L14" s="27">
        <v>669</v>
      </c>
      <c r="M14" s="27">
        <v>23</v>
      </c>
      <c r="N14" s="27">
        <v>0</v>
      </c>
      <c r="O14" s="33">
        <v>0</v>
      </c>
      <c r="P14" s="27">
        <v>167</v>
      </c>
      <c r="Q14" s="204">
        <v>209</v>
      </c>
      <c r="R14" s="21"/>
    </row>
    <row r="15" spans="1:18" ht="12.9" customHeight="1" x14ac:dyDescent="0.25">
      <c r="A15" s="413"/>
      <c r="B15" s="34" t="s">
        <v>28</v>
      </c>
      <c r="C15" s="30">
        <v>67</v>
      </c>
      <c r="D15" s="31">
        <v>0</v>
      </c>
      <c r="E15" s="294">
        <v>46</v>
      </c>
      <c r="F15" s="209">
        <v>145.65217391304347</v>
      </c>
      <c r="G15" s="32">
        <v>68</v>
      </c>
      <c r="H15" s="24">
        <v>0</v>
      </c>
      <c r="I15" s="25">
        <v>68</v>
      </c>
      <c r="J15" s="209">
        <v>98.529411764705884</v>
      </c>
      <c r="K15" s="26">
        <v>74</v>
      </c>
      <c r="L15" s="27">
        <v>74</v>
      </c>
      <c r="M15" s="27">
        <v>0</v>
      </c>
      <c r="N15" s="27">
        <v>0</v>
      </c>
      <c r="O15" s="33">
        <v>0</v>
      </c>
      <c r="P15" s="27"/>
      <c r="Q15" s="204"/>
      <c r="R15" s="21"/>
    </row>
    <row r="16" spans="1:18" ht="12.9" customHeight="1" x14ac:dyDescent="0.25">
      <c r="A16" s="412" t="s">
        <v>35</v>
      </c>
      <c r="B16" s="29" t="s">
        <v>36</v>
      </c>
      <c r="C16" s="30">
        <v>574</v>
      </c>
      <c r="D16" s="31">
        <v>0</v>
      </c>
      <c r="E16" s="23">
        <v>360</v>
      </c>
      <c r="F16" s="209">
        <v>159.44444444444446</v>
      </c>
      <c r="G16" s="32">
        <v>360</v>
      </c>
      <c r="H16" s="24">
        <v>360</v>
      </c>
      <c r="I16" s="25">
        <v>0</v>
      </c>
      <c r="J16" s="209">
        <v>159.44444444444446</v>
      </c>
      <c r="K16" s="26">
        <v>647</v>
      </c>
      <c r="L16" s="27">
        <v>627</v>
      </c>
      <c r="M16" s="27">
        <v>20</v>
      </c>
      <c r="N16" s="27">
        <v>0</v>
      </c>
      <c r="O16" s="33">
        <v>0</v>
      </c>
      <c r="P16" s="27">
        <v>216</v>
      </c>
      <c r="Q16" s="204">
        <v>117</v>
      </c>
      <c r="R16" s="21"/>
    </row>
    <row r="17" spans="1:18" ht="12.9" customHeight="1" x14ac:dyDescent="0.25">
      <c r="A17" s="413"/>
      <c r="B17" s="29" t="s">
        <v>37</v>
      </c>
      <c r="C17" s="30">
        <v>0</v>
      </c>
      <c r="D17" s="31"/>
      <c r="E17" s="23">
        <v>0</v>
      </c>
      <c r="F17" s="209">
        <v>0</v>
      </c>
      <c r="G17" s="32">
        <v>0</v>
      </c>
      <c r="H17" s="24">
        <v>0</v>
      </c>
      <c r="I17" s="25">
        <v>0</v>
      </c>
      <c r="J17" s="209">
        <v>0</v>
      </c>
      <c r="K17" s="26">
        <v>0</v>
      </c>
      <c r="L17" s="27">
        <v>0</v>
      </c>
      <c r="M17" s="27">
        <v>0</v>
      </c>
      <c r="N17" s="27">
        <v>0</v>
      </c>
      <c r="O17" s="33">
        <v>0</v>
      </c>
      <c r="P17" s="27"/>
      <c r="Q17" s="204"/>
      <c r="R17" s="21"/>
    </row>
    <row r="18" spans="1:18" ht="13.5" customHeight="1" x14ac:dyDescent="0.25">
      <c r="A18" s="412" t="s">
        <v>38</v>
      </c>
      <c r="B18" s="29" t="s">
        <v>39</v>
      </c>
      <c r="C18" s="30">
        <v>712</v>
      </c>
      <c r="D18" s="31">
        <v>1</v>
      </c>
      <c r="E18" s="294">
        <v>540</v>
      </c>
      <c r="F18" s="209">
        <v>131.85185185185185</v>
      </c>
      <c r="G18" s="32">
        <v>704</v>
      </c>
      <c r="H18" s="24">
        <v>600</v>
      </c>
      <c r="I18" s="25">
        <v>104</v>
      </c>
      <c r="J18" s="209">
        <v>101.13636363636364</v>
      </c>
      <c r="K18" s="26">
        <v>1195</v>
      </c>
      <c r="L18" s="27">
        <v>1195</v>
      </c>
      <c r="M18" s="27">
        <v>0</v>
      </c>
      <c r="N18" s="27">
        <v>0</v>
      </c>
      <c r="O18" s="33">
        <v>0</v>
      </c>
      <c r="P18" s="27">
        <v>232</v>
      </c>
      <c r="Q18" s="204">
        <v>187</v>
      </c>
      <c r="R18" s="21"/>
    </row>
    <row r="19" spans="1:18" ht="12.9" customHeight="1" x14ac:dyDescent="0.25">
      <c r="A19" s="413"/>
      <c r="B19" s="34" t="s">
        <v>40</v>
      </c>
      <c r="C19" s="30">
        <v>156</v>
      </c>
      <c r="D19" s="31">
        <v>4</v>
      </c>
      <c r="E19" s="294">
        <v>115</v>
      </c>
      <c r="F19" s="209">
        <v>135.65217391304347</v>
      </c>
      <c r="G19" s="32">
        <v>177</v>
      </c>
      <c r="H19" s="24">
        <v>64</v>
      </c>
      <c r="I19" s="25">
        <v>113</v>
      </c>
      <c r="J19" s="209">
        <v>88.135593220338976</v>
      </c>
      <c r="K19" s="26">
        <v>226</v>
      </c>
      <c r="L19" s="27">
        <v>226</v>
      </c>
      <c r="M19" s="27">
        <v>0</v>
      </c>
      <c r="N19" s="27">
        <v>0</v>
      </c>
      <c r="O19" s="33">
        <v>0</v>
      </c>
      <c r="P19" s="27"/>
      <c r="Q19" s="204"/>
      <c r="R19" s="21"/>
    </row>
    <row r="20" spans="1:18" ht="12.9" customHeight="1" x14ac:dyDescent="0.25">
      <c r="A20" s="290" t="s">
        <v>41</v>
      </c>
      <c r="B20" s="29" t="s">
        <v>42</v>
      </c>
      <c r="C20" s="30">
        <v>1130</v>
      </c>
      <c r="D20" s="31">
        <v>2</v>
      </c>
      <c r="E20" s="294">
        <v>1277</v>
      </c>
      <c r="F20" s="209">
        <v>88.488645262333591</v>
      </c>
      <c r="G20" s="32">
        <v>1292</v>
      </c>
      <c r="H20" s="24">
        <v>1263</v>
      </c>
      <c r="I20" s="25">
        <v>29</v>
      </c>
      <c r="J20" s="209">
        <v>87.461300309597519</v>
      </c>
      <c r="K20" s="26">
        <v>1323</v>
      </c>
      <c r="L20" s="27">
        <v>1295</v>
      </c>
      <c r="M20" s="27">
        <v>28</v>
      </c>
      <c r="N20" s="27">
        <v>0</v>
      </c>
      <c r="O20" s="33">
        <v>0</v>
      </c>
      <c r="P20" s="27">
        <v>113</v>
      </c>
      <c r="Q20" s="204">
        <v>142</v>
      </c>
      <c r="R20" s="21"/>
    </row>
    <row r="21" spans="1:18" ht="12.9" customHeight="1" x14ac:dyDescent="0.25">
      <c r="A21" s="412" t="s">
        <v>43</v>
      </c>
      <c r="B21" s="29" t="s">
        <v>44</v>
      </c>
      <c r="C21" s="30">
        <v>1311</v>
      </c>
      <c r="D21" s="31">
        <v>0</v>
      </c>
      <c r="E21" s="294">
        <v>699</v>
      </c>
      <c r="F21" s="209">
        <v>187.55364806866953</v>
      </c>
      <c r="G21" s="32">
        <v>730</v>
      </c>
      <c r="H21" s="24">
        <v>666</v>
      </c>
      <c r="I21" s="25">
        <v>64</v>
      </c>
      <c r="J21" s="209">
        <v>179.58904109589039</v>
      </c>
      <c r="K21" s="26">
        <v>1459</v>
      </c>
      <c r="L21" s="27">
        <v>1459</v>
      </c>
      <c r="M21" s="27">
        <v>0</v>
      </c>
      <c r="N21" s="27">
        <v>0</v>
      </c>
      <c r="O21" s="33">
        <v>0</v>
      </c>
      <c r="P21" s="27">
        <v>173</v>
      </c>
      <c r="Q21" s="204">
        <v>187</v>
      </c>
      <c r="R21" s="21"/>
    </row>
    <row r="22" spans="1:18" ht="9" customHeight="1" x14ac:dyDescent="0.25">
      <c r="A22" s="413"/>
      <c r="B22" s="22" t="s">
        <v>24</v>
      </c>
      <c r="C22" s="30">
        <v>0</v>
      </c>
      <c r="D22" s="31">
        <v>0</v>
      </c>
      <c r="E22" s="294"/>
      <c r="F22" s="209"/>
      <c r="G22" s="415"/>
      <c r="H22" s="416"/>
      <c r="I22" s="417"/>
      <c r="J22" s="209"/>
      <c r="K22" s="293"/>
      <c r="L22" s="27"/>
      <c r="M22" s="27"/>
      <c r="N22" s="27"/>
      <c r="O22" s="28"/>
      <c r="P22" s="27"/>
      <c r="Q22" s="204"/>
      <c r="R22" s="21"/>
    </row>
    <row r="23" spans="1:18" ht="12.9" customHeight="1" x14ac:dyDescent="0.25">
      <c r="A23" s="290" t="s">
        <v>45</v>
      </c>
      <c r="B23" s="29" t="s">
        <v>46</v>
      </c>
      <c r="C23" s="30">
        <v>697</v>
      </c>
      <c r="D23" s="31">
        <v>1</v>
      </c>
      <c r="E23" s="294">
        <v>476</v>
      </c>
      <c r="F23" s="209">
        <v>146.42857142857142</v>
      </c>
      <c r="G23" s="32">
        <v>511</v>
      </c>
      <c r="H23" s="24">
        <v>463</v>
      </c>
      <c r="I23" s="25">
        <v>48</v>
      </c>
      <c r="J23" s="209">
        <v>136.39921722113505</v>
      </c>
      <c r="K23" s="26">
        <v>767</v>
      </c>
      <c r="L23" s="27">
        <v>751</v>
      </c>
      <c r="M23" s="27">
        <v>16</v>
      </c>
      <c r="N23" s="27">
        <v>0</v>
      </c>
      <c r="O23" s="33">
        <v>0</v>
      </c>
      <c r="P23" s="27">
        <v>230</v>
      </c>
      <c r="Q23" s="204">
        <v>146</v>
      </c>
      <c r="R23" s="21"/>
    </row>
    <row r="24" spans="1:18" ht="12.9" customHeight="1" x14ac:dyDescent="0.25">
      <c r="A24" s="290" t="s">
        <v>47</v>
      </c>
      <c r="B24" s="29" t="s">
        <v>48</v>
      </c>
      <c r="C24" s="30">
        <v>314</v>
      </c>
      <c r="D24" s="31">
        <v>0</v>
      </c>
      <c r="E24" s="294">
        <v>193</v>
      </c>
      <c r="F24" s="209">
        <v>162.69430051813472</v>
      </c>
      <c r="G24" s="32">
        <v>206</v>
      </c>
      <c r="H24" s="24">
        <v>169</v>
      </c>
      <c r="I24" s="25">
        <v>37</v>
      </c>
      <c r="J24" s="209">
        <v>152.42718446601941</v>
      </c>
      <c r="K24" s="26">
        <v>493</v>
      </c>
      <c r="L24" s="27">
        <v>429</v>
      </c>
      <c r="M24" s="27">
        <v>22</v>
      </c>
      <c r="N24" s="27">
        <v>42</v>
      </c>
      <c r="O24" s="33">
        <v>0</v>
      </c>
      <c r="P24" s="27">
        <v>48</v>
      </c>
      <c r="Q24" s="204">
        <v>30</v>
      </c>
      <c r="R24" s="21"/>
    </row>
    <row r="25" spans="1:18" ht="12.9" customHeight="1" x14ac:dyDescent="0.25">
      <c r="A25" s="412" t="s">
        <v>49</v>
      </c>
      <c r="B25" s="29" t="s">
        <v>50</v>
      </c>
      <c r="C25" s="30">
        <v>519</v>
      </c>
      <c r="D25" s="31">
        <v>1</v>
      </c>
      <c r="E25" s="23">
        <v>462</v>
      </c>
      <c r="F25" s="210">
        <v>112.33766233766234</v>
      </c>
      <c r="G25" s="32">
        <v>489</v>
      </c>
      <c r="H25" s="24">
        <v>446</v>
      </c>
      <c r="I25" s="25">
        <v>43</v>
      </c>
      <c r="J25" s="209">
        <v>106.13496932515338</v>
      </c>
      <c r="K25" s="26">
        <v>804</v>
      </c>
      <c r="L25" s="27">
        <v>797</v>
      </c>
      <c r="M25" s="27">
        <v>7</v>
      </c>
      <c r="N25" s="27">
        <v>0</v>
      </c>
      <c r="O25" s="33">
        <v>0</v>
      </c>
      <c r="P25" s="27">
        <v>153</v>
      </c>
      <c r="Q25" s="204">
        <v>77</v>
      </c>
      <c r="R25" s="21"/>
    </row>
    <row r="26" spans="1:18" ht="12.9" customHeight="1" x14ac:dyDescent="0.25">
      <c r="A26" s="413"/>
      <c r="B26" s="34" t="s">
        <v>51</v>
      </c>
      <c r="C26" s="30">
        <v>6</v>
      </c>
      <c r="D26" s="31">
        <v>0</v>
      </c>
      <c r="E26" s="23">
        <v>10</v>
      </c>
      <c r="F26" s="210">
        <v>60</v>
      </c>
      <c r="G26" s="32">
        <v>15</v>
      </c>
      <c r="H26" s="24">
        <v>0</v>
      </c>
      <c r="I26" s="25">
        <v>15</v>
      </c>
      <c r="J26" s="209">
        <v>40</v>
      </c>
      <c r="K26" s="26">
        <v>14</v>
      </c>
      <c r="L26" s="27">
        <v>14</v>
      </c>
      <c r="M26" s="27">
        <v>0</v>
      </c>
      <c r="N26" s="27">
        <v>0</v>
      </c>
      <c r="O26" s="33">
        <v>0</v>
      </c>
      <c r="P26" s="27"/>
      <c r="Q26" s="204"/>
      <c r="R26" s="21"/>
    </row>
    <row r="27" spans="1:18" ht="12.9" customHeight="1" x14ac:dyDescent="0.25">
      <c r="A27" s="290" t="s">
        <v>52</v>
      </c>
      <c r="B27" s="29" t="s">
        <v>53</v>
      </c>
      <c r="C27" s="30">
        <v>461</v>
      </c>
      <c r="D27" s="31">
        <v>1</v>
      </c>
      <c r="E27" s="294">
        <v>434</v>
      </c>
      <c r="F27" s="209">
        <v>106.22119815668202</v>
      </c>
      <c r="G27" s="32">
        <v>516</v>
      </c>
      <c r="H27" s="24">
        <v>343</v>
      </c>
      <c r="I27" s="25">
        <v>173</v>
      </c>
      <c r="J27" s="209">
        <v>89.341085271317837</v>
      </c>
      <c r="K27" s="26">
        <v>599</v>
      </c>
      <c r="L27" s="27">
        <v>587</v>
      </c>
      <c r="M27" s="27">
        <v>12</v>
      </c>
      <c r="N27" s="27">
        <v>0</v>
      </c>
      <c r="O27" s="33">
        <v>0</v>
      </c>
      <c r="P27" s="27">
        <v>163</v>
      </c>
      <c r="Q27" s="204">
        <v>91</v>
      </c>
      <c r="R27" s="21"/>
    </row>
    <row r="28" spans="1:18" ht="12.9" customHeight="1" x14ac:dyDescent="0.25">
      <c r="A28" s="412" t="s">
        <v>54</v>
      </c>
      <c r="B28" s="29" t="s">
        <v>55</v>
      </c>
      <c r="C28" s="30">
        <v>1256</v>
      </c>
      <c r="D28" s="31">
        <v>3</v>
      </c>
      <c r="E28" s="294">
        <v>1063</v>
      </c>
      <c r="F28" s="209">
        <v>118.15616180620884</v>
      </c>
      <c r="G28" s="32">
        <v>1097</v>
      </c>
      <c r="H28" s="24">
        <v>1057</v>
      </c>
      <c r="I28" s="25">
        <v>40</v>
      </c>
      <c r="J28" s="209">
        <v>114.49407474931633</v>
      </c>
      <c r="K28" s="26">
        <v>1713</v>
      </c>
      <c r="L28" s="27">
        <v>1697</v>
      </c>
      <c r="M28" s="27">
        <v>16</v>
      </c>
      <c r="N28" s="27">
        <v>0</v>
      </c>
      <c r="O28" s="33">
        <v>0</v>
      </c>
      <c r="P28" s="27">
        <v>1085</v>
      </c>
      <c r="Q28" s="204">
        <v>351</v>
      </c>
      <c r="R28" s="35"/>
    </row>
    <row r="29" spans="1:18" ht="13.5" customHeight="1" x14ac:dyDescent="0.25">
      <c r="A29" s="418"/>
      <c r="B29" s="34" t="s">
        <v>56</v>
      </c>
      <c r="C29" s="30">
        <v>57</v>
      </c>
      <c r="D29" s="31">
        <v>0</v>
      </c>
      <c r="E29" s="294">
        <v>102</v>
      </c>
      <c r="F29" s="211">
        <v>55.882352941176471</v>
      </c>
      <c r="G29" s="36">
        <v>102</v>
      </c>
      <c r="H29" s="37">
        <v>102</v>
      </c>
      <c r="I29" s="38">
        <v>0</v>
      </c>
      <c r="J29" s="211">
        <v>55.882352941176471</v>
      </c>
      <c r="K29" s="26">
        <v>102</v>
      </c>
      <c r="L29" s="39">
        <v>46</v>
      </c>
      <c r="M29" s="39">
        <v>0</v>
      </c>
      <c r="N29" s="39">
        <v>56</v>
      </c>
      <c r="O29" s="40">
        <v>0</v>
      </c>
      <c r="P29" s="27"/>
      <c r="Q29" s="204"/>
      <c r="R29" s="35"/>
    </row>
    <row r="30" spans="1:18" ht="12.9" customHeight="1" x14ac:dyDescent="0.25">
      <c r="A30" s="418"/>
      <c r="B30" s="34" t="s">
        <v>57</v>
      </c>
      <c r="C30" s="30">
        <v>59</v>
      </c>
      <c r="D30" s="31">
        <v>0</v>
      </c>
      <c r="E30" s="294">
        <v>102</v>
      </c>
      <c r="F30" s="211">
        <v>57.843137254901968</v>
      </c>
      <c r="G30" s="36">
        <v>102</v>
      </c>
      <c r="H30" s="37">
        <v>102</v>
      </c>
      <c r="I30" s="38">
        <v>0</v>
      </c>
      <c r="J30" s="211">
        <v>57.843137254901968</v>
      </c>
      <c r="K30" s="26">
        <v>102</v>
      </c>
      <c r="L30" s="39">
        <v>102</v>
      </c>
      <c r="M30" s="39">
        <v>0</v>
      </c>
      <c r="N30" s="39">
        <v>0</v>
      </c>
      <c r="O30" s="41">
        <v>0</v>
      </c>
      <c r="P30" s="41"/>
      <c r="Q30" s="42"/>
      <c r="R30" s="35"/>
    </row>
    <row r="31" spans="1:18" ht="8.25" customHeight="1" x14ac:dyDescent="0.25">
      <c r="A31" s="413"/>
      <c r="B31" s="43" t="s">
        <v>58</v>
      </c>
      <c r="C31" s="30" t="s">
        <v>59</v>
      </c>
      <c r="D31" s="31"/>
      <c r="E31" s="294"/>
      <c r="F31" s="209"/>
      <c r="G31" s="32"/>
      <c r="H31" s="24"/>
      <c r="I31" s="25"/>
      <c r="J31" s="209"/>
      <c r="K31" s="26"/>
      <c r="L31" s="27"/>
      <c r="M31" s="27"/>
      <c r="N31" s="27"/>
      <c r="O31" s="28"/>
      <c r="P31" s="28"/>
      <c r="Q31" s="42"/>
      <c r="R31" s="35"/>
    </row>
    <row r="32" spans="1:18" ht="12.9" customHeight="1" x14ac:dyDescent="0.25">
      <c r="A32" s="412" t="s">
        <v>60</v>
      </c>
      <c r="B32" s="29" t="s">
        <v>61</v>
      </c>
      <c r="C32" s="30">
        <v>418</v>
      </c>
      <c r="D32" s="31">
        <v>1</v>
      </c>
      <c r="E32" s="294">
        <v>378</v>
      </c>
      <c r="F32" s="209">
        <v>110.58201058201058</v>
      </c>
      <c r="G32" s="32">
        <v>442</v>
      </c>
      <c r="H32" s="24">
        <v>303</v>
      </c>
      <c r="I32" s="25">
        <v>139</v>
      </c>
      <c r="J32" s="209">
        <v>94.570135746606326</v>
      </c>
      <c r="K32" s="26">
        <v>564</v>
      </c>
      <c r="L32" s="27">
        <v>548</v>
      </c>
      <c r="M32" s="27">
        <v>6</v>
      </c>
      <c r="N32" s="27">
        <v>10</v>
      </c>
      <c r="O32" s="33">
        <v>0</v>
      </c>
      <c r="P32" s="27">
        <v>161</v>
      </c>
      <c r="Q32" s="204">
        <v>76</v>
      </c>
      <c r="R32" s="21"/>
    </row>
    <row r="33" spans="1:18" ht="8.25" customHeight="1" x14ac:dyDescent="0.25">
      <c r="A33" s="413"/>
      <c r="B33" s="43" t="s">
        <v>58</v>
      </c>
      <c r="C33" s="30" t="s">
        <v>62</v>
      </c>
      <c r="D33" s="31"/>
      <c r="E33" s="219"/>
      <c r="F33" s="209"/>
      <c r="G33" s="23"/>
      <c r="H33" s="24"/>
      <c r="I33" s="25"/>
      <c r="J33" s="209"/>
      <c r="K33" s="26"/>
      <c r="L33" s="27"/>
      <c r="M33" s="27"/>
      <c r="N33" s="27"/>
      <c r="O33" s="28"/>
      <c r="P33" s="212"/>
      <c r="Q33" s="204"/>
      <c r="R33" s="21"/>
    </row>
    <row r="34" spans="1:18" ht="22.5" customHeight="1" x14ac:dyDescent="0.25">
      <c r="A34" s="291" t="s">
        <v>63</v>
      </c>
      <c r="B34" s="44" t="s">
        <v>64</v>
      </c>
      <c r="C34" s="30">
        <v>613</v>
      </c>
      <c r="D34" s="31">
        <v>1</v>
      </c>
      <c r="E34" s="294">
        <v>433</v>
      </c>
      <c r="F34" s="209">
        <v>141.57043879907621</v>
      </c>
      <c r="G34" s="32">
        <v>695</v>
      </c>
      <c r="H34" s="24">
        <v>219</v>
      </c>
      <c r="I34" s="25">
        <v>476</v>
      </c>
      <c r="J34" s="209">
        <v>88.201438848920873</v>
      </c>
      <c r="K34" s="26">
        <v>757</v>
      </c>
      <c r="L34" s="27">
        <v>741</v>
      </c>
      <c r="M34" s="27">
        <v>16</v>
      </c>
      <c r="N34" s="27">
        <v>0</v>
      </c>
      <c r="O34" s="33">
        <v>0</v>
      </c>
      <c r="P34" s="27">
        <v>61</v>
      </c>
      <c r="Q34" s="204">
        <v>163</v>
      </c>
      <c r="R34" s="21"/>
    </row>
    <row r="35" spans="1:18" ht="12.9" customHeight="1" x14ac:dyDescent="0.25">
      <c r="A35" s="412" t="s">
        <v>65</v>
      </c>
      <c r="B35" s="29" t="s">
        <v>66</v>
      </c>
      <c r="C35" s="30">
        <v>1002</v>
      </c>
      <c r="D35" s="31">
        <v>0</v>
      </c>
      <c r="E35" s="294">
        <v>637</v>
      </c>
      <c r="F35" s="209">
        <v>157.29984301412873</v>
      </c>
      <c r="G35" s="23">
        <v>812</v>
      </c>
      <c r="H35" s="24">
        <v>385</v>
      </c>
      <c r="I35" s="25">
        <v>427</v>
      </c>
      <c r="J35" s="209">
        <v>123.39901477832514</v>
      </c>
      <c r="K35" s="26">
        <v>1268</v>
      </c>
      <c r="L35" s="27">
        <v>1268</v>
      </c>
      <c r="M35" s="27">
        <v>0</v>
      </c>
      <c r="N35" s="27">
        <v>0</v>
      </c>
      <c r="O35" s="33">
        <v>0</v>
      </c>
      <c r="P35" s="27">
        <v>64</v>
      </c>
      <c r="Q35" s="204">
        <v>177</v>
      </c>
      <c r="R35" s="21"/>
    </row>
    <row r="36" spans="1:18" ht="12.9" customHeight="1" thickBot="1" x14ac:dyDescent="0.3">
      <c r="A36" s="419"/>
      <c r="B36" s="45" t="s">
        <v>67</v>
      </c>
      <c r="C36" s="46">
        <v>66</v>
      </c>
      <c r="D36" s="47">
        <v>0</v>
      </c>
      <c r="E36" s="220">
        <v>176</v>
      </c>
      <c r="F36" s="213">
        <v>37.5</v>
      </c>
      <c r="G36" s="48">
        <v>294</v>
      </c>
      <c r="H36" s="49">
        <v>0</v>
      </c>
      <c r="I36" s="50">
        <v>294</v>
      </c>
      <c r="J36" s="213">
        <v>22.448979591836736</v>
      </c>
      <c r="K36" s="51">
        <v>200</v>
      </c>
      <c r="L36" s="52">
        <v>200</v>
      </c>
      <c r="M36" s="52">
        <v>0</v>
      </c>
      <c r="N36" s="52">
        <v>0</v>
      </c>
      <c r="O36" s="53">
        <v>0</v>
      </c>
      <c r="P36" s="27"/>
      <c r="Q36" s="204"/>
      <c r="R36" s="21"/>
    </row>
    <row r="37" spans="1:18" ht="12.9" customHeight="1" x14ac:dyDescent="0.25">
      <c r="A37" s="292" t="s">
        <v>68</v>
      </c>
      <c r="B37" s="54" t="s">
        <v>69</v>
      </c>
      <c r="C37" s="55">
        <v>602</v>
      </c>
      <c r="D37" s="56">
        <v>1</v>
      </c>
      <c r="E37" s="221">
        <v>312</v>
      </c>
      <c r="F37" s="214">
        <v>192.94871794871796</v>
      </c>
      <c r="G37" s="57">
        <v>426</v>
      </c>
      <c r="H37" s="58">
        <v>198</v>
      </c>
      <c r="I37" s="59">
        <v>228</v>
      </c>
      <c r="J37" s="222">
        <v>141.31455399061034</v>
      </c>
      <c r="K37" s="60">
        <v>778</v>
      </c>
      <c r="L37" s="61">
        <v>770</v>
      </c>
      <c r="M37" s="61">
        <v>8</v>
      </c>
      <c r="N37" s="61">
        <v>0</v>
      </c>
      <c r="O37" s="62">
        <v>0</v>
      </c>
      <c r="P37" s="77">
        <v>341</v>
      </c>
      <c r="Q37" s="205">
        <v>145</v>
      </c>
      <c r="R37" s="21"/>
    </row>
    <row r="38" spans="1:18" ht="12.9" customHeight="1" x14ac:dyDescent="0.25">
      <c r="A38" s="292" t="s">
        <v>70</v>
      </c>
      <c r="B38" s="54" t="s">
        <v>71</v>
      </c>
      <c r="C38" s="63">
        <v>370</v>
      </c>
      <c r="D38" s="64">
        <v>1</v>
      </c>
      <c r="E38" s="223">
        <v>247</v>
      </c>
      <c r="F38" s="215">
        <v>149.79757085020242</v>
      </c>
      <c r="G38" s="65">
        <v>501</v>
      </c>
      <c r="H38" s="66">
        <v>0</v>
      </c>
      <c r="I38" s="67">
        <v>501</v>
      </c>
      <c r="J38" s="222">
        <v>73.852295409181636</v>
      </c>
      <c r="K38" s="60">
        <v>439</v>
      </c>
      <c r="L38" s="68">
        <v>432</v>
      </c>
      <c r="M38" s="68">
        <v>7</v>
      </c>
      <c r="N38" s="68">
        <v>0</v>
      </c>
      <c r="O38" s="69">
        <v>0</v>
      </c>
      <c r="P38" s="77">
        <v>83</v>
      </c>
      <c r="Q38" s="205">
        <v>123</v>
      </c>
      <c r="R38" s="21"/>
    </row>
    <row r="39" spans="1:18" ht="12.9" customHeight="1" x14ac:dyDescent="0.25">
      <c r="A39" s="295" t="s">
        <v>72</v>
      </c>
      <c r="B39" s="70" t="s">
        <v>73</v>
      </c>
      <c r="C39" s="71">
        <v>464</v>
      </c>
      <c r="D39" s="72">
        <v>1</v>
      </c>
      <c r="E39" s="224">
        <v>340</v>
      </c>
      <c r="F39" s="215">
        <v>136.47058823529412</v>
      </c>
      <c r="G39" s="73">
        <v>572</v>
      </c>
      <c r="H39" s="74">
        <v>56</v>
      </c>
      <c r="I39" s="75">
        <v>516</v>
      </c>
      <c r="J39" s="225">
        <v>81.11888111888112</v>
      </c>
      <c r="K39" s="76">
        <v>512</v>
      </c>
      <c r="L39" s="77">
        <v>506</v>
      </c>
      <c r="M39" s="77">
        <v>6</v>
      </c>
      <c r="N39" s="77">
        <v>0</v>
      </c>
      <c r="O39" s="78">
        <v>0</v>
      </c>
      <c r="P39" s="77">
        <v>71</v>
      </c>
      <c r="Q39" s="205">
        <v>180</v>
      </c>
      <c r="R39" s="21"/>
    </row>
    <row r="40" spans="1:18" ht="12.9" customHeight="1" x14ac:dyDescent="0.25">
      <c r="A40" s="295" t="s">
        <v>74</v>
      </c>
      <c r="B40" s="70" t="s">
        <v>75</v>
      </c>
      <c r="C40" s="71">
        <v>983</v>
      </c>
      <c r="D40" s="72">
        <v>2</v>
      </c>
      <c r="E40" s="224">
        <v>539</v>
      </c>
      <c r="F40" s="215">
        <v>182.37476808905379</v>
      </c>
      <c r="G40" s="73">
        <v>1174</v>
      </c>
      <c r="H40" s="74">
        <v>106</v>
      </c>
      <c r="I40" s="75">
        <v>1068</v>
      </c>
      <c r="J40" s="225">
        <v>83.730834752981266</v>
      </c>
      <c r="K40" s="76">
        <v>1186</v>
      </c>
      <c r="L40" s="77">
        <v>1186</v>
      </c>
      <c r="M40" s="77">
        <v>0</v>
      </c>
      <c r="N40" s="77">
        <v>0</v>
      </c>
      <c r="O40" s="78">
        <v>0</v>
      </c>
      <c r="P40" s="77">
        <v>171</v>
      </c>
      <c r="Q40" s="205">
        <v>163</v>
      </c>
      <c r="R40" s="21"/>
    </row>
    <row r="41" spans="1:18" ht="12.9" customHeight="1" x14ac:dyDescent="0.25">
      <c r="A41" s="420" t="s">
        <v>76</v>
      </c>
      <c r="B41" s="70" t="s">
        <v>77</v>
      </c>
      <c r="C41" s="71">
        <v>515</v>
      </c>
      <c r="D41" s="72">
        <v>0</v>
      </c>
      <c r="E41" s="226">
        <v>257</v>
      </c>
      <c r="F41" s="215">
        <v>200.38910505836577</v>
      </c>
      <c r="G41" s="73">
        <v>536</v>
      </c>
      <c r="H41" s="74">
        <v>15</v>
      </c>
      <c r="I41" s="75">
        <v>521</v>
      </c>
      <c r="J41" s="225">
        <v>96.082089552238799</v>
      </c>
      <c r="K41" s="76">
        <v>539</v>
      </c>
      <c r="L41" s="77">
        <v>531</v>
      </c>
      <c r="M41" s="77">
        <v>8</v>
      </c>
      <c r="N41" s="77">
        <v>0</v>
      </c>
      <c r="O41" s="78">
        <v>0</v>
      </c>
      <c r="P41" s="77">
        <v>0</v>
      </c>
      <c r="Q41" s="205">
        <v>198</v>
      </c>
      <c r="R41" s="21"/>
    </row>
    <row r="42" spans="1:18" ht="12.9" customHeight="1" x14ac:dyDescent="0.25">
      <c r="A42" s="420"/>
      <c r="B42" s="79" t="s">
        <v>51</v>
      </c>
      <c r="C42" s="71">
        <v>33</v>
      </c>
      <c r="D42" s="72">
        <v>0</v>
      </c>
      <c r="E42" s="224">
        <v>18</v>
      </c>
      <c r="F42" s="215">
        <v>183.33333333333331</v>
      </c>
      <c r="G42" s="73">
        <v>33</v>
      </c>
      <c r="H42" s="74">
        <v>0</v>
      </c>
      <c r="I42" s="75">
        <v>33</v>
      </c>
      <c r="J42" s="225">
        <v>100</v>
      </c>
      <c r="K42" s="76">
        <v>36</v>
      </c>
      <c r="L42" s="77">
        <v>36</v>
      </c>
      <c r="M42" s="77">
        <v>0</v>
      </c>
      <c r="N42" s="77">
        <v>0</v>
      </c>
      <c r="O42" s="80">
        <v>0</v>
      </c>
      <c r="P42" s="77"/>
      <c r="Q42" s="205"/>
      <c r="R42" s="21"/>
    </row>
    <row r="43" spans="1:18" ht="9.75" customHeight="1" x14ac:dyDescent="0.25">
      <c r="A43" s="420"/>
      <c r="B43" s="81" t="s">
        <v>24</v>
      </c>
      <c r="C43" s="71">
        <v>0</v>
      </c>
      <c r="D43" s="216"/>
      <c r="E43" s="223"/>
      <c r="F43" s="217"/>
      <c r="G43" s="73"/>
      <c r="H43" s="74"/>
      <c r="I43" s="75"/>
      <c r="J43" s="225"/>
      <c r="K43" s="76"/>
      <c r="L43" s="77"/>
      <c r="M43" s="77"/>
      <c r="N43" s="77"/>
      <c r="O43" s="80"/>
      <c r="P43" s="77"/>
      <c r="Q43" s="205"/>
      <c r="R43" s="21"/>
    </row>
    <row r="44" spans="1:18" ht="12.9" customHeight="1" x14ac:dyDescent="0.25">
      <c r="A44" s="395" t="s">
        <v>78</v>
      </c>
      <c r="B44" s="82" t="s">
        <v>79</v>
      </c>
      <c r="C44" s="71">
        <v>1311</v>
      </c>
      <c r="D44" s="72">
        <v>0</v>
      </c>
      <c r="E44" s="224">
        <v>678</v>
      </c>
      <c r="F44" s="217">
        <v>193.36283185840708</v>
      </c>
      <c r="G44" s="73">
        <v>1422</v>
      </c>
      <c r="H44" s="74">
        <v>0</v>
      </c>
      <c r="I44" s="75">
        <v>1422</v>
      </c>
      <c r="J44" s="225">
        <v>92.194092827004212</v>
      </c>
      <c r="K44" s="76">
        <v>1406</v>
      </c>
      <c r="L44" s="77">
        <v>1398</v>
      </c>
      <c r="M44" s="77">
        <v>8</v>
      </c>
      <c r="N44" s="77">
        <v>0</v>
      </c>
      <c r="O44" s="78">
        <v>0</v>
      </c>
      <c r="P44" s="77">
        <v>0</v>
      </c>
      <c r="Q44" s="205">
        <v>280</v>
      </c>
      <c r="R44" s="21"/>
    </row>
    <row r="45" spans="1:18" ht="9" customHeight="1" x14ac:dyDescent="0.25">
      <c r="A45" s="396"/>
      <c r="B45" s="83" t="s">
        <v>24</v>
      </c>
      <c r="C45" s="71"/>
      <c r="D45" s="64"/>
      <c r="E45" s="223"/>
      <c r="F45" s="217"/>
      <c r="G45" s="73"/>
      <c r="H45" s="74"/>
      <c r="I45" s="75"/>
      <c r="J45" s="225"/>
      <c r="K45" s="76"/>
      <c r="L45" s="84"/>
      <c r="M45" s="84"/>
      <c r="N45" s="84"/>
      <c r="O45" s="85"/>
      <c r="P45" s="77"/>
      <c r="Q45" s="205"/>
      <c r="R45" s="21"/>
    </row>
    <row r="46" spans="1:18" ht="12.9" customHeight="1" x14ac:dyDescent="0.25">
      <c r="A46" s="395" t="s">
        <v>80</v>
      </c>
      <c r="B46" s="70" t="s">
        <v>81</v>
      </c>
      <c r="C46" s="71">
        <v>595</v>
      </c>
      <c r="D46" s="72">
        <v>3</v>
      </c>
      <c r="E46" s="224">
        <v>304</v>
      </c>
      <c r="F46" s="217">
        <v>195.7236842105263</v>
      </c>
      <c r="G46" s="73">
        <v>523</v>
      </c>
      <c r="H46" s="74">
        <v>70</v>
      </c>
      <c r="I46" s="75">
        <v>453</v>
      </c>
      <c r="J46" s="225">
        <v>113.76673040152964</v>
      </c>
      <c r="K46" s="76">
        <v>606</v>
      </c>
      <c r="L46" s="77">
        <v>598</v>
      </c>
      <c r="M46" s="77">
        <v>8</v>
      </c>
      <c r="N46" s="77">
        <v>0</v>
      </c>
      <c r="O46" s="78">
        <v>0</v>
      </c>
      <c r="P46" s="77">
        <v>203</v>
      </c>
      <c r="Q46" s="205">
        <v>194</v>
      </c>
      <c r="R46" s="21"/>
    </row>
    <row r="47" spans="1:18" ht="12.9" customHeight="1" x14ac:dyDescent="0.25">
      <c r="A47" s="414"/>
      <c r="B47" s="86" t="s">
        <v>82</v>
      </c>
      <c r="C47" s="71">
        <v>9</v>
      </c>
      <c r="D47" s="72">
        <v>0</v>
      </c>
      <c r="E47" s="224">
        <v>18</v>
      </c>
      <c r="F47" s="217">
        <v>50</v>
      </c>
      <c r="G47" s="73">
        <v>24</v>
      </c>
      <c r="H47" s="74">
        <v>0</v>
      </c>
      <c r="I47" s="75">
        <v>24</v>
      </c>
      <c r="J47" s="225">
        <v>37.5</v>
      </c>
      <c r="K47" s="76">
        <v>16</v>
      </c>
      <c r="L47" s="77">
        <v>16</v>
      </c>
      <c r="M47" s="77">
        <v>0</v>
      </c>
      <c r="N47" s="77">
        <v>0</v>
      </c>
      <c r="O47" s="78">
        <v>0</v>
      </c>
      <c r="P47" s="87"/>
      <c r="Q47" s="88"/>
      <c r="R47" s="21"/>
    </row>
    <row r="48" spans="1:18" ht="12.9" customHeight="1" x14ac:dyDescent="0.25">
      <c r="A48" s="414"/>
      <c r="B48" s="86" t="s">
        <v>83</v>
      </c>
      <c r="C48" s="71">
        <v>8</v>
      </c>
      <c r="D48" s="72">
        <v>0</v>
      </c>
      <c r="E48" s="224">
        <v>8</v>
      </c>
      <c r="F48" s="217">
        <v>100</v>
      </c>
      <c r="G48" s="73">
        <v>10</v>
      </c>
      <c r="H48" s="74">
        <v>10</v>
      </c>
      <c r="I48" s="75">
        <v>0</v>
      </c>
      <c r="J48" s="225">
        <v>80</v>
      </c>
      <c r="K48" s="76">
        <v>10</v>
      </c>
      <c r="L48" s="77">
        <v>10</v>
      </c>
      <c r="M48" s="77">
        <v>0</v>
      </c>
      <c r="N48" s="77">
        <v>0</v>
      </c>
      <c r="O48" s="78">
        <v>0</v>
      </c>
      <c r="P48" s="87"/>
      <c r="Q48" s="88"/>
      <c r="R48" s="21"/>
    </row>
    <row r="49" spans="1:18" ht="12.9" customHeight="1" x14ac:dyDescent="0.25">
      <c r="A49" s="414"/>
      <c r="B49" s="86" t="s">
        <v>15</v>
      </c>
      <c r="C49" s="71">
        <v>8</v>
      </c>
      <c r="D49" s="72">
        <v>0</v>
      </c>
      <c r="E49" s="224">
        <v>6</v>
      </c>
      <c r="F49" s="217">
        <v>133.33333333333331</v>
      </c>
      <c r="G49" s="73">
        <v>8</v>
      </c>
      <c r="H49" s="74">
        <v>0</v>
      </c>
      <c r="I49" s="75">
        <v>8</v>
      </c>
      <c r="J49" s="225">
        <v>100</v>
      </c>
      <c r="K49" s="76">
        <v>8</v>
      </c>
      <c r="L49" s="77">
        <v>0</v>
      </c>
      <c r="M49" s="77">
        <v>0</v>
      </c>
      <c r="N49" s="77">
        <v>8</v>
      </c>
      <c r="O49" s="78">
        <v>0</v>
      </c>
      <c r="P49" s="87"/>
      <c r="Q49" s="88"/>
      <c r="R49" s="21"/>
    </row>
    <row r="50" spans="1:18" ht="9" customHeight="1" x14ac:dyDescent="0.25">
      <c r="A50" s="396"/>
      <c r="B50" s="81" t="s">
        <v>24</v>
      </c>
      <c r="C50" s="71">
        <v>0</v>
      </c>
      <c r="D50" s="72"/>
      <c r="E50" s="224"/>
      <c r="F50" s="217"/>
      <c r="G50" s="73"/>
      <c r="H50" s="74"/>
      <c r="I50" s="75"/>
      <c r="J50" s="225"/>
      <c r="K50" s="76"/>
      <c r="L50" s="77"/>
      <c r="M50" s="77"/>
      <c r="N50" s="77"/>
      <c r="O50" s="80"/>
      <c r="P50" s="89"/>
      <c r="Q50" s="88"/>
      <c r="R50" s="21"/>
    </row>
    <row r="51" spans="1:18" ht="23.25" customHeight="1" x14ac:dyDescent="0.25">
      <c r="A51" s="395" t="s">
        <v>84</v>
      </c>
      <c r="B51" s="90" t="s">
        <v>85</v>
      </c>
      <c r="C51" s="71">
        <v>1547</v>
      </c>
      <c r="D51" s="72">
        <v>9</v>
      </c>
      <c r="E51" s="224">
        <v>612</v>
      </c>
      <c r="F51" s="217">
        <v>252.77777777777777</v>
      </c>
      <c r="G51" s="65">
        <v>1192</v>
      </c>
      <c r="H51" s="74">
        <v>277</v>
      </c>
      <c r="I51" s="75">
        <v>915</v>
      </c>
      <c r="J51" s="227">
        <v>129.78187919463087</v>
      </c>
      <c r="K51" s="73">
        <v>1756</v>
      </c>
      <c r="L51" s="77">
        <v>1751</v>
      </c>
      <c r="M51" s="77">
        <v>5</v>
      </c>
      <c r="N51" s="77">
        <v>0</v>
      </c>
      <c r="O51" s="78">
        <v>0</v>
      </c>
      <c r="P51" s="77">
        <v>325</v>
      </c>
      <c r="Q51" s="205">
        <v>321</v>
      </c>
      <c r="R51" s="21"/>
    </row>
    <row r="52" spans="1:18" ht="12.9" customHeight="1" x14ac:dyDescent="0.25">
      <c r="A52" s="396"/>
      <c r="B52" s="79" t="s">
        <v>86</v>
      </c>
      <c r="C52" s="71">
        <v>0</v>
      </c>
      <c r="D52" s="72">
        <v>0</v>
      </c>
      <c r="E52" s="224">
        <v>272</v>
      </c>
      <c r="F52" s="217">
        <v>0</v>
      </c>
      <c r="G52" s="65">
        <v>594</v>
      </c>
      <c r="H52" s="74">
        <v>0</v>
      </c>
      <c r="I52" s="75">
        <v>594</v>
      </c>
      <c r="J52" s="227">
        <v>0</v>
      </c>
      <c r="K52" s="73">
        <v>0</v>
      </c>
      <c r="L52" s="77">
        <v>0</v>
      </c>
      <c r="M52" s="77">
        <v>0</v>
      </c>
      <c r="N52" s="77">
        <v>0</v>
      </c>
      <c r="O52" s="78">
        <v>0</v>
      </c>
      <c r="P52" s="77"/>
      <c r="Q52" s="205"/>
      <c r="R52" s="21"/>
    </row>
    <row r="53" spans="1:18" ht="12.9" customHeight="1" x14ac:dyDescent="0.25">
      <c r="A53" s="395" t="s">
        <v>87</v>
      </c>
      <c r="B53" s="70" t="s">
        <v>88</v>
      </c>
      <c r="C53" s="71">
        <v>295</v>
      </c>
      <c r="D53" s="72">
        <v>0</v>
      </c>
      <c r="E53" s="224">
        <v>210</v>
      </c>
      <c r="F53" s="217">
        <v>140.47619047619045</v>
      </c>
      <c r="G53" s="73">
        <v>333</v>
      </c>
      <c r="H53" s="74">
        <v>0</v>
      </c>
      <c r="I53" s="75">
        <v>333</v>
      </c>
      <c r="J53" s="225">
        <v>88.588588588588593</v>
      </c>
      <c r="K53" s="76">
        <v>327</v>
      </c>
      <c r="L53" s="77">
        <v>323</v>
      </c>
      <c r="M53" s="77">
        <v>4</v>
      </c>
      <c r="N53" s="77">
        <v>0</v>
      </c>
      <c r="O53" s="78">
        <v>0</v>
      </c>
      <c r="P53" s="77">
        <v>0</v>
      </c>
      <c r="Q53" s="205">
        <v>63</v>
      </c>
      <c r="R53" s="21"/>
    </row>
    <row r="54" spans="1:18" ht="12.9" customHeight="1" x14ac:dyDescent="0.25">
      <c r="A54" s="396"/>
      <c r="B54" s="79" t="s">
        <v>89</v>
      </c>
      <c r="C54" s="71">
        <v>106</v>
      </c>
      <c r="D54" s="72">
        <v>0</v>
      </c>
      <c r="E54" s="224">
        <v>64</v>
      </c>
      <c r="F54" s="217">
        <v>165.625</v>
      </c>
      <c r="G54" s="73">
        <v>145</v>
      </c>
      <c r="H54" s="74">
        <v>0</v>
      </c>
      <c r="I54" s="75">
        <v>145</v>
      </c>
      <c r="J54" s="225">
        <v>73.103448275862064</v>
      </c>
      <c r="K54" s="76">
        <v>117</v>
      </c>
      <c r="L54" s="77">
        <v>116</v>
      </c>
      <c r="M54" s="77">
        <v>1</v>
      </c>
      <c r="N54" s="77">
        <v>0</v>
      </c>
      <c r="O54" s="78">
        <v>0</v>
      </c>
      <c r="P54" s="77"/>
      <c r="Q54" s="205"/>
      <c r="R54" s="21"/>
    </row>
    <row r="55" spans="1:18" ht="12.9" customHeight="1" x14ac:dyDescent="0.25">
      <c r="A55" s="91" t="s">
        <v>90</v>
      </c>
      <c r="B55" s="70" t="s">
        <v>91</v>
      </c>
      <c r="C55" s="71">
        <v>475</v>
      </c>
      <c r="D55" s="72">
        <v>0</v>
      </c>
      <c r="E55" s="224">
        <v>611</v>
      </c>
      <c r="F55" s="217">
        <v>77.741407528641574</v>
      </c>
      <c r="G55" s="73">
        <v>920</v>
      </c>
      <c r="H55" s="74">
        <v>0</v>
      </c>
      <c r="I55" s="75">
        <v>920</v>
      </c>
      <c r="J55" s="225">
        <v>51.630434782608688</v>
      </c>
      <c r="K55" s="76">
        <v>663</v>
      </c>
      <c r="L55" s="77">
        <v>651</v>
      </c>
      <c r="M55" s="77">
        <v>12</v>
      </c>
      <c r="N55" s="77">
        <v>0</v>
      </c>
      <c r="O55" s="78">
        <v>0</v>
      </c>
      <c r="P55" s="77">
        <v>96</v>
      </c>
      <c r="Q55" s="205">
        <v>179</v>
      </c>
      <c r="R55" s="21"/>
    </row>
    <row r="56" spans="1:18" ht="12.9" customHeight="1" x14ac:dyDescent="0.25">
      <c r="A56" s="395" t="s">
        <v>92</v>
      </c>
      <c r="B56" s="70" t="s">
        <v>93</v>
      </c>
      <c r="C56" s="71">
        <v>362</v>
      </c>
      <c r="D56" s="72">
        <v>0</v>
      </c>
      <c r="E56" s="224">
        <v>222</v>
      </c>
      <c r="F56" s="217">
        <v>163.06306306306305</v>
      </c>
      <c r="G56" s="73">
        <v>392</v>
      </c>
      <c r="H56" s="74">
        <v>33</v>
      </c>
      <c r="I56" s="75">
        <v>359</v>
      </c>
      <c r="J56" s="225">
        <v>92.346938775510196</v>
      </c>
      <c r="K56" s="76">
        <v>387</v>
      </c>
      <c r="L56" s="77">
        <v>358</v>
      </c>
      <c r="M56" s="77">
        <v>29</v>
      </c>
      <c r="N56" s="77">
        <v>0</v>
      </c>
      <c r="O56" s="78">
        <v>0</v>
      </c>
      <c r="P56" s="77">
        <v>66</v>
      </c>
      <c r="Q56" s="205">
        <v>213</v>
      </c>
      <c r="R56" s="21"/>
    </row>
    <row r="57" spans="1:18" ht="12.9" customHeight="1" x14ac:dyDescent="0.25">
      <c r="A57" s="414"/>
      <c r="B57" s="79" t="s">
        <v>94</v>
      </c>
      <c r="C57" s="71">
        <v>275</v>
      </c>
      <c r="D57" s="72">
        <v>0</v>
      </c>
      <c r="E57" s="224">
        <v>166</v>
      </c>
      <c r="F57" s="217">
        <v>165.66265060240963</v>
      </c>
      <c r="G57" s="73">
        <v>321</v>
      </c>
      <c r="H57" s="74">
        <v>2</v>
      </c>
      <c r="I57" s="75">
        <v>319</v>
      </c>
      <c r="J57" s="225">
        <v>85.669781931464172</v>
      </c>
      <c r="K57" s="76">
        <v>327</v>
      </c>
      <c r="L57" s="77">
        <v>327</v>
      </c>
      <c r="M57" s="77">
        <v>0</v>
      </c>
      <c r="N57" s="77">
        <v>0</v>
      </c>
      <c r="O57" s="80">
        <v>0</v>
      </c>
      <c r="P57" s="77"/>
      <c r="Q57" s="205"/>
      <c r="R57" s="21"/>
    </row>
    <row r="58" spans="1:18" ht="12.9" customHeight="1" x14ac:dyDescent="0.25">
      <c r="A58" s="414"/>
      <c r="B58" s="86" t="s">
        <v>95</v>
      </c>
      <c r="C58" s="71">
        <v>0</v>
      </c>
      <c r="D58" s="72">
        <v>0</v>
      </c>
      <c r="E58" s="224">
        <v>0</v>
      </c>
      <c r="F58" s="217">
        <v>0</v>
      </c>
      <c r="G58" s="73">
        <v>0</v>
      </c>
      <c r="H58" s="74">
        <v>0</v>
      </c>
      <c r="I58" s="75">
        <v>0</v>
      </c>
      <c r="J58" s="225">
        <v>0</v>
      </c>
      <c r="K58" s="76">
        <v>0</v>
      </c>
      <c r="L58" s="77">
        <v>0</v>
      </c>
      <c r="M58" s="77">
        <v>0</v>
      </c>
      <c r="N58" s="77">
        <v>0</v>
      </c>
      <c r="O58" s="80"/>
      <c r="P58" s="77"/>
      <c r="Q58" s="205"/>
      <c r="R58" s="21"/>
    </row>
    <row r="59" spans="1:18" ht="8.25" customHeight="1" x14ac:dyDescent="0.25">
      <c r="A59" s="396"/>
      <c r="B59" s="83" t="s">
        <v>24</v>
      </c>
      <c r="C59" s="71" t="s">
        <v>96</v>
      </c>
      <c r="D59" s="72"/>
      <c r="E59" s="224"/>
      <c r="F59" s="217"/>
      <c r="G59" s="73"/>
      <c r="H59" s="74"/>
      <c r="I59" s="75"/>
      <c r="J59" s="225"/>
      <c r="K59" s="76"/>
      <c r="L59" s="77"/>
      <c r="M59" s="77"/>
      <c r="N59" s="77"/>
      <c r="O59" s="80"/>
      <c r="P59" s="77"/>
      <c r="Q59" s="205"/>
      <c r="R59" s="21"/>
    </row>
    <row r="60" spans="1:18" ht="12.9" customHeight="1" x14ac:dyDescent="0.25">
      <c r="A60" s="92">
        <v>28</v>
      </c>
      <c r="B60" s="93" t="s">
        <v>97</v>
      </c>
      <c r="C60" s="71">
        <v>396</v>
      </c>
      <c r="D60" s="72">
        <v>0</v>
      </c>
      <c r="E60" s="224">
        <v>425</v>
      </c>
      <c r="F60" s="217">
        <v>93.17647058823529</v>
      </c>
      <c r="G60" s="73">
        <v>875</v>
      </c>
      <c r="H60" s="74">
        <v>0</v>
      </c>
      <c r="I60" s="75">
        <v>875</v>
      </c>
      <c r="J60" s="225">
        <v>45.25714285714286</v>
      </c>
      <c r="K60" s="76">
        <v>504</v>
      </c>
      <c r="L60" s="77">
        <v>498</v>
      </c>
      <c r="M60" s="77">
        <v>6</v>
      </c>
      <c r="N60" s="77">
        <v>0</v>
      </c>
      <c r="O60" s="78">
        <v>0</v>
      </c>
      <c r="P60" s="77">
        <v>0</v>
      </c>
      <c r="Q60" s="205">
        <v>320</v>
      </c>
      <c r="R60" s="21"/>
    </row>
    <row r="61" spans="1:18" ht="12.9" customHeight="1" x14ac:dyDescent="0.25">
      <c r="A61" s="395" t="s">
        <v>98</v>
      </c>
      <c r="B61" s="70" t="s">
        <v>99</v>
      </c>
      <c r="C61" s="71">
        <v>384</v>
      </c>
      <c r="D61" s="72">
        <v>0</v>
      </c>
      <c r="E61" s="224">
        <v>209</v>
      </c>
      <c r="F61" s="217">
        <v>183.73205741626793</v>
      </c>
      <c r="G61" s="73">
        <v>432</v>
      </c>
      <c r="H61" s="74">
        <v>0</v>
      </c>
      <c r="I61" s="75">
        <v>432</v>
      </c>
      <c r="J61" s="225">
        <v>88.888888888888886</v>
      </c>
      <c r="K61" s="76">
        <v>423</v>
      </c>
      <c r="L61" s="77">
        <v>408</v>
      </c>
      <c r="M61" s="77">
        <v>15</v>
      </c>
      <c r="N61" s="77">
        <v>0</v>
      </c>
      <c r="O61" s="78">
        <v>0</v>
      </c>
      <c r="P61" s="77">
        <v>0</v>
      </c>
      <c r="Q61" s="205">
        <v>239</v>
      </c>
      <c r="R61" s="21"/>
    </row>
    <row r="62" spans="1:18" ht="12.9" customHeight="1" x14ac:dyDescent="0.25">
      <c r="A62" s="414"/>
      <c r="B62" s="79" t="s">
        <v>100</v>
      </c>
      <c r="C62" s="71">
        <v>0</v>
      </c>
      <c r="D62" s="72">
        <v>0</v>
      </c>
      <c r="E62" s="224">
        <v>0</v>
      </c>
      <c r="F62" s="217">
        <v>0</v>
      </c>
      <c r="G62" s="73">
        <v>0</v>
      </c>
      <c r="H62" s="74">
        <v>0</v>
      </c>
      <c r="I62" s="75">
        <v>0</v>
      </c>
      <c r="J62" s="225">
        <v>0</v>
      </c>
      <c r="K62" s="76">
        <v>0</v>
      </c>
      <c r="L62" s="77">
        <v>0</v>
      </c>
      <c r="M62" s="77">
        <v>0</v>
      </c>
      <c r="N62" s="77">
        <v>0</v>
      </c>
      <c r="O62" s="80">
        <v>0</v>
      </c>
      <c r="P62" s="77"/>
      <c r="Q62" s="205"/>
      <c r="R62" s="21"/>
    </row>
    <row r="63" spans="1:18" ht="12.9" customHeight="1" x14ac:dyDescent="0.25">
      <c r="A63" s="414"/>
      <c r="B63" s="79" t="s">
        <v>101</v>
      </c>
      <c r="C63" s="71">
        <v>53</v>
      </c>
      <c r="D63" s="72">
        <v>0</v>
      </c>
      <c r="E63" s="224">
        <v>27</v>
      </c>
      <c r="F63" s="217">
        <v>196.2962962962963</v>
      </c>
      <c r="G63" s="73">
        <v>58</v>
      </c>
      <c r="H63" s="74">
        <v>0</v>
      </c>
      <c r="I63" s="75">
        <v>58</v>
      </c>
      <c r="J63" s="225">
        <v>91.379310344827587</v>
      </c>
      <c r="K63" s="76">
        <v>56</v>
      </c>
      <c r="L63" s="77">
        <v>56</v>
      </c>
      <c r="M63" s="77">
        <v>0</v>
      </c>
      <c r="N63" s="77">
        <v>0</v>
      </c>
      <c r="O63" s="80">
        <v>0</v>
      </c>
      <c r="P63" s="77"/>
      <c r="Q63" s="205"/>
      <c r="R63" s="21"/>
    </row>
    <row r="64" spans="1:18" ht="12.9" customHeight="1" x14ac:dyDescent="0.25">
      <c r="A64" s="414"/>
      <c r="B64" s="79" t="s">
        <v>102</v>
      </c>
      <c r="C64" s="71">
        <v>90</v>
      </c>
      <c r="D64" s="72">
        <v>0</v>
      </c>
      <c r="E64" s="224">
        <v>51</v>
      </c>
      <c r="F64" s="217">
        <v>176.47058823529412</v>
      </c>
      <c r="G64" s="73">
        <v>92</v>
      </c>
      <c r="H64" s="74">
        <v>0</v>
      </c>
      <c r="I64" s="75">
        <v>92</v>
      </c>
      <c r="J64" s="225">
        <v>97.826086956521735</v>
      </c>
      <c r="K64" s="76">
        <v>92</v>
      </c>
      <c r="L64" s="77">
        <v>92</v>
      </c>
      <c r="M64" s="77">
        <v>0</v>
      </c>
      <c r="N64" s="228">
        <v>0</v>
      </c>
      <c r="O64" s="80">
        <v>0</v>
      </c>
      <c r="P64" s="77"/>
      <c r="Q64" s="205"/>
      <c r="R64" s="21"/>
    </row>
    <row r="65" spans="1:18" ht="12.9" customHeight="1" x14ac:dyDescent="0.25">
      <c r="A65" s="295" t="s">
        <v>103</v>
      </c>
      <c r="B65" s="70" t="s">
        <v>104</v>
      </c>
      <c r="C65" s="71">
        <v>25</v>
      </c>
      <c r="D65" s="72">
        <v>0</v>
      </c>
      <c r="E65" s="224">
        <v>22</v>
      </c>
      <c r="F65" s="217">
        <v>113.63636363636364</v>
      </c>
      <c r="G65" s="73">
        <v>42</v>
      </c>
      <c r="H65" s="74">
        <v>0</v>
      </c>
      <c r="I65" s="75">
        <v>42</v>
      </c>
      <c r="J65" s="225">
        <v>59.523809523809526</v>
      </c>
      <c r="K65" s="76">
        <v>36</v>
      </c>
      <c r="L65" s="77">
        <v>36</v>
      </c>
      <c r="M65" s="77">
        <v>0</v>
      </c>
      <c r="N65" s="77">
        <v>0</v>
      </c>
      <c r="O65" s="78">
        <v>0</v>
      </c>
      <c r="P65" s="77">
        <v>0</v>
      </c>
      <c r="Q65" s="205">
        <v>13</v>
      </c>
      <c r="R65" s="21"/>
    </row>
    <row r="66" spans="1:18" ht="12.9" customHeight="1" x14ac:dyDescent="0.25">
      <c r="A66" s="295" t="s">
        <v>105</v>
      </c>
      <c r="B66" s="70" t="s">
        <v>106</v>
      </c>
      <c r="C66" s="71">
        <v>459</v>
      </c>
      <c r="D66" s="72">
        <v>3</v>
      </c>
      <c r="E66" s="224">
        <v>235</v>
      </c>
      <c r="F66" s="217">
        <v>195.31914893617022</v>
      </c>
      <c r="G66" s="73">
        <v>492</v>
      </c>
      <c r="H66" s="74">
        <v>40</v>
      </c>
      <c r="I66" s="75">
        <v>452</v>
      </c>
      <c r="J66" s="225">
        <v>93.292682926829272</v>
      </c>
      <c r="K66" s="76">
        <v>483</v>
      </c>
      <c r="L66" s="77">
        <v>465</v>
      </c>
      <c r="M66" s="77">
        <v>18</v>
      </c>
      <c r="N66" s="77">
        <v>0</v>
      </c>
      <c r="O66" s="78">
        <v>0</v>
      </c>
      <c r="P66" s="77">
        <v>115</v>
      </c>
      <c r="Q66" s="205">
        <v>195</v>
      </c>
      <c r="R66" s="21"/>
    </row>
    <row r="67" spans="1:18" ht="12.9" customHeight="1" x14ac:dyDescent="0.25">
      <c r="A67" s="295" t="s">
        <v>107</v>
      </c>
      <c r="B67" s="70" t="s">
        <v>108</v>
      </c>
      <c r="C67" s="71">
        <v>434</v>
      </c>
      <c r="D67" s="72">
        <v>0</v>
      </c>
      <c r="E67" s="226">
        <v>230</v>
      </c>
      <c r="F67" s="217">
        <v>188.69565217391303</v>
      </c>
      <c r="G67" s="73">
        <v>487</v>
      </c>
      <c r="H67" s="74">
        <v>2</v>
      </c>
      <c r="I67" s="75">
        <v>485</v>
      </c>
      <c r="J67" s="225">
        <v>89.117043121149891</v>
      </c>
      <c r="K67" s="76">
        <v>450</v>
      </c>
      <c r="L67" s="77">
        <v>378</v>
      </c>
      <c r="M67" s="77">
        <v>14</v>
      </c>
      <c r="N67" s="77">
        <v>58</v>
      </c>
      <c r="O67" s="78">
        <v>0</v>
      </c>
      <c r="P67" s="77">
        <v>66</v>
      </c>
      <c r="Q67" s="205">
        <v>173</v>
      </c>
      <c r="R67" s="21"/>
    </row>
    <row r="68" spans="1:18" ht="12.9" customHeight="1" x14ac:dyDescent="0.25">
      <c r="A68" s="289" t="s">
        <v>109</v>
      </c>
      <c r="B68" s="70" t="s">
        <v>110</v>
      </c>
      <c r="C68" s="71">
        <v>417</v>
      </c>
      <c r="D68" s="72">
        <v>1</v>
      </c>
      <c r="E68" s="224">
        <v>192</v>
      </c>
      <c r="F68" s="217">
        <v>217.1875</v>
      </c>
      <c r="G68" s="73">
        <v>192</v>
      </c>
      <c r="H68" s="74">
        <v>192</v>
      </c>
      <c r="I68" s="75">
        <v>0</v>
      </c>
      <c r="J68" s="225">
        <v>217.1875</v>
      </c>
      <c r="K68" s="76">
        <v>456</v>
      </c>
      <c r="L68" s="77">
        <v>408</v>
      </c>
      <c r="M68" s="77">
        <v>8</v>
      </c>
      <c r="N68" s="77">
        <v>40</v>
      </c>
      <c r="O68" s="78">
        <v>0</v>
      </c>
      <c r="P68" s="77">
        <v>101</v>
      </c>
      <c r="Q68" s="205">
        <v>158</v>
      </c>
      <c r="R68" s="21"/>
    </row>
    <row r="69" spans="1:18" ht="12.9" customHeight="1" x14ac:dyDescent="0.25">
      <c r="A69" s="395" t="s">
        <v>111</v>
      </c>
      <c r="B69" s="70" t="s">
        <v>112</v>
      </c>
      <c r="C69" s="71">
        <v>989</v>
      </c>
      <c r="D69" s="72">
        <v>0</v>
      </c>
      <c r="E69" s="224">
        <v>592</v>
      </c>
      <c r="F69" s="217">
        <v>167.06081081081081</v>
      </c>
      <c r="G69" s="73">
        <v>1097</v>
      </c>
      <c r="H69" s="74">
        <v>100</v>
      </c>
      <c r="I69" s="75">
        <v>997</v>
      </c>
      <c r="J69" s="225">
        <v>90.154968094804005</v>
      </c>
      <c r="K69" s="76">
        <v>0</v>
      </c>
      <c r="L69" s="77">
        <v>0</v>
      </c>
      <c r="M69" s="77">
        <v>0</v>
      </c>
      <c r="N69" s="77">
        <v>0</v>
      </c>
      <c r="O69" s="78">
        <v>0</v>
      </c>
      <c r="P69" s="77">
        <v>206</v>
      </c>
      <c r="Q69" s="205">
        <v>282</v>
      </c>
      <c r="R69" s="21"/>
    </row>
    <row r="70" spans="1:18" ht="12.9" customHeight="1" x14ac:dyDescent="0.25">
      <c r="A70" s="396"/>
      <c r="B70" s="79" t="s">
        <v>113</v>
      </c>
      <c r="C70" s="71">
        <v>55</v>
      </c>
      <c r="D70" s="72">
        <v>0</v>
      </c>
      <c r="E70" s="224">
        <v>80</v>
      </c>
      <c r="F70" s="217">
        <v>68.75</v>
      </c>
      <c r="G70" s="73">
        <v>121</v>
      </c>
      <c r="H70" s="74">
        <v>0</v>
      </c>
      <c r="I70" s="75">
        <v>121</v>
      </c>
      <c r="J70" s="225">
        <v>45.454545454545453</v>
      </c>
      <c r="K70" s="76">
        <v>88</v>
      </c>
      <c r="L70" s="77">
        <v>88</v>
      </c>
      <c r="M70" s="77">
        <v>0</v>
      </c>
      <c r="N70" s="77">
        <v>0</v>
      </c>
      <c r="O70" s="78">
        <v>0</v>
      </c>
      <c r="P70" s="77"/>
      <c r="Q70" s="205"/>
      <c r="R70" s="21"/>
    </row>
    <row r="71" spans="1:18" ht="12.9" customHeight="1" x14ac:dyDescent="0.25">
      <c r="A71" s="397" t="s">
        <v>114</v>
      </c>
      <c r="B71" s="70" t="s">
        <v>115</v>
      </c>
      <c r="C71" s="71">
        <v>983</v>
      </c>
      <c r="D71" s="72">
        <v>0</v>
      </c>
      <c r="E71" s="224">
        <v>621</v>
      </c>
      <c r="F71" s="217">
        <v>158.29307568438003</v>
      </c>
      <c r="G71" s="73">
        <v>621</v>
      </c>
      <c r="H71" s="74">
        <v>621</v>
      </c>
      <c r="I71" s="75">
        <v>0</v>
      </c>
      <c r="J71" s="225">
        <v>158.29307568438003</v>
      </c>
      <c r="K71" s="76">
        <v>1017</v>
      </c>
      <c r="L71" s="77">
        <v>1010</v>
      </c>
      <c r="M71" s="77">
        <v>7</v>
      </c>
      <c r="N71" s="77">
        <v>0</v>
      </c>
      <c r="O71" s="78">
        <v>0</v>
      </c>
      <c r="P71" s="77">
        <v>113</v>
      </c>
      <c r="Q71" s="205">
        <v>204</v>
      </c>
      <c r="R71" s="21"/>
    </row>
    <row r="72" spans="1:18" ht="9" customHeight="1" thickBot="1" x14ac:dyDescent="0.3">
      <c r="A72" s="466"/>
      <c r="B72" s="467" t="s">
        <v>24</v>
      </c>
      <c r="C72" s="63" t="s">
        <v>59</v>
      </c>
      <c r="D72" s="64"/>
      <c r="E72" s="223"/>
      <c r="F72" s="468"/>
      <c r="G72" s="469"/>
      <c r="H72" s="469"/>
      <c r="I72" s="470"/>
      <c r="J72" s="469"/>
      <c r="K72" s="471"/>
      <c r="L72" s="84"/>
      <c r="M72" s="84"/>
      <c r="N72" s="84"/>
      <c r="O72" s="84"/>
      <c r="P72" s="84"/>
      <c r="Q72" s="472"/>
      <c r="R72" s="21"/>
    </row>
    <row r="73" spans="1:18" ht="17.25" customHeight="1" thickBot="1" x14ac:dyDescent="0.3">
      <c r="A73" s="398" t="s">
        <v>116</v>
      </c>
      <c r="B73" s="483"/>
      <c r="C73" s="94">
        <f>SUM(C7,C9:C12,C14:C21,C23:C30,C32,C34:C42,C44,C46:C49,C51:C58,C60:C71)</f>
        <v>25232</v>
      </c>
      <c r="D73" s="479">
        <f>SUM(D7,D9:D12,D14:D21,D23:D30,D32,D34:D42,D44,D46:D49,D51:D58,D60:D71)</f>
        <v>43</v>
      </c>
      <c r="E73" s="479">
        <f>SUM(E7:E71)</f>
        <v>18030</v>
      </c>
      <c r="F73" s="480">
        <f>C73/E73*100</f>
        <v>139.94453688297281</v>
      </c>
      <c r="G73" s="479">
        <f>SUM(H73:I73)</f>
        <v>25431</v>
      </c>
      <c r="H73" s="479">
        <f>SUM(H7,H9:H12,H14:H21,H23:H30,H32,H34:H42,H44,H46:H49,H51:H58,H60:H71)</f>
        <v>10921</v>
      </c>
      <c r="I73" s="481">
        <f>SUM(I7,I9:I12,I14:I21,I23:I30,I32,I34:I42,I44,I46:I49,I51:I58,I60:I71)</f>
        <v>14510</v>
      </c>
      <c r="J73" s="484">
        <f>(C73/G73)*100</f>
        <v>99.217490464393848</v>
      </c>
      <c r="K73" s="482">
        <f>SUM(L73:O73)</f>
        <v>29461</v>
      </c>
      <c r="L73" s="479">
        <f>SUM(L7,L9:L12,L14:L21,L23:L30,L32,L34:L42,L44,L46:L49,L51:L58,L60:L71)</f>
        <v>28669</v>
      </c>
      <c r="M73" s="479">
        <f>SUM(M7,M9:M12,M14:M21,M23:M30,M32,M34:M42,M44,M46:M49,M51:M58,M60:M71)</f>
        <v>429</v>
      </c>
      <c r="N73" s="479">
        <f>SUM(N7,N9:N12,N14:N21,N23:N30,N32,N34:N42,N44,N46:N49,N51:N58,N60:N71)</f>
        <v>214</v>
      </c>
      <c r="O73" s="479">
        <f>SUM(O7,O9:O12,O14:O21,O23:O30,O32,O34:O42,O44,O46:O49,O51:O58,O60:O71)</f>
        <v>149</v>
      </c>
      <c r="P73" s="479">
        <f>SUM(P7:P71)</f>
        <v>5489</v>
      </c>
      <c r="Q73" s="481">
        <f>SUM(Q7:Q71)</f>
        <v>5970</v>
      </c>
      <c r="R73" s="21"/>
    </row>
    <row r="74" spans="1:18" ht="13.5" customHeight="1" thickBot="1" x14ac:dyDescent="0.3">
      <c r="A74" s="95"/>
      <c r="B74" s="96" t="s">
        <v>24</v>
      </c>
      <c r="C74" s="296">
        <f>C8+C13+C22+C31+C33+C50+C59+C72</f>
        <v>31</v>
      </c>
      <c r="D74" s="399"/>
      <c r="E74" s="399"/>
      <c r="F74" s="399"/>
      <c r="G74" s="399"/>
      <c r="H74" s="399"/>
      <c r="I74" s="399"/>
      <c r="J74" s="399"/>
      <c r="K74" s="399"/>
      <c r="L74" s="399"/>
      <c r="M74" s="399"/>
      <c r="N74" s="399"/>
      <c r="O74" s="399"/>
      <c r="P74" s="400"/>
      <c r="Q74" s="401"/>
      <c r="R74" s="21"/>
    </row>
    <row r="75" spans="1:18" s="104" customFormat="1" ht="13.8" thickBot="1" x14ac:dyDescent="0.3">
      <c r="A75" s="97"/>
      <c r="B75" s="98"/>
      <c r="C75" s="99"/>
      <c r="D75" s="100"/>
      <c r="E75" s="101"/>
      <c r="F75" s="100"/>
      <c r="G75" s="100"/>
      <c r="H75" s="100"/>
      <c r="I75" s="100"/>
      <c r="J75" s="100"/>
      <c r="K75" s="102"/>
      <c r="L75" s="103"/>
      <c r="M75" s="103"/>
      <c r="N75" s="103"/>
      <c r="O75" s="103"/>
      <c r="P75" s="103"/>
      <c r="Q75" s="100"/>
      <c r="R75" s="21"/>
    </row>
    <row r="76" spans="1:18" s="105" customFormat="1" ht="32.25" customHeight="1" x14ac:dyDescent="0.25">
      <c r="A76" s="386" t="s">
        <v>3</v>
      </c>
      <c r="B76" s="376" t="s">
        <v>117</v>
      </c>
      <c r="C76" s="391" t="s">
        <v>5</v>
      </c>
      <c r="D76" s="377"/>
      <c r="E76" s="392" t="s">
        <v>6</v>
      </c>
      <c r="F76" s="404" t="s">
        <v>7</v>
      </c>
      <c r="G76" s="407" t="s">
        <v>8</v>
      </c>
      <c r="H76" s="408"/>
      <c r="I76" s="409"/>
      <c r="J76" s="371" t="s">
        <v>118</v>
      </c>
      <c r="K76" s="374" t="s">
        <v>10</v>
      </c>
      <c r="L76" s="375"/>
      <c r="M76" s="375"/>
      <c r="N76" s="375"/>
      <c r="O76" s="375"/>
      <c r="P76" s="376" t="s">
        <v>17</v>
      </c>
      <c r="Q76" s="377"/>
      <c r="R76" s="21"/>
    </row>
    <row r="77" spans="1:18" s="105" customFormat="1" ht="24.75" customHeight="1" x14ac:dyDescent="0.25">
      <c r="A77" s="387"/>
      <c r="B77" s="389"/>
      <c r="C77" s="378" t="s">
        <v>11</v>
      </c>
      <c r="D77" s="380" t="s">
        <v>12</v>
      </c>
      <c r="E77" s="393"/>
      <c r="F77" s="405"/>
      <c r="G77" s="410" t="s">
        <v>11</v>
      </c>
      <c r="H77" s="411" t="s">
        <v>18</v>
      </c>
      <c r="I77" s="411" t="s">
        <v>19</v>
      </c>
      <c r="J77" s="372"/>
      <c r="K77" s="378" t="s">
        <v>11</v>
      </c>
      <c r="L77" s="382" t="s">
        <v>13</v>
      </c>
      <c r="M77" s="384" t="s">
        <v>14</v>
      </c>
      <c r="N77" s="384" t="s">
        <v>15</v>
      </c>
      <c r="O77" s="382" t="s">
        <v>16</v>
      </c>
      <c r="P77" s="402" t="s">
        <v>20</v>
      </c>
      <c r="Q77" s="402" t="s">
        <v>21</v>
      </c>
      <c r="R77" s="21"/>
    </row>
    <row r="78" spans="1:18" s="105" customFormat="1" ht="27.75" customHeight="1" thickBot="1" x14ac:dyDescent="0.3">
      <c r="A78" s="388"/>
      <c r="B78" s="390"/>
      <c r="C78" s="379"/>
      <c r="D78" s="381"/>
      <c r="E78" s="394"/>
      <c r="F78" s="406"/>
      <c r="G78" s="410"/>
      <c r="H78" s="411"/>
      <c r="I78" s="411"/>
      <c r="J78" s="373"/>
      <c r="K78" s="379"/>
      <c r="L78" s="383"/>
      <c r="M78" s="385"/>
      <c r="N78" s="385"/>
      <c r="O78" s="383"/>
      <c r="P78" s="403"/>
      <c r="Q78" s="403"/>
      <c r="R78" s="21"/>
    </row>
    <row r="79" spans="1:18" ht="12.9" customHeight="1" x14ac:dyDescent="0.25">
      <c r="A79" s="106" t="s">
        <v>119</v>
      </c>
      <c r="B79" s="107" t="s">
        <v>120</v>
      </c>
      <c r="C79" s="108">
        <v>260</v>
      </c>
      <c r="D79" s="109">
        <v>89</v>
      </c>
      <c r="E79" s="110">
        <v>504</v>
      </c>
      <c r="F79" s="111">
        <v>51.587301587301596</v>
      </c>
      <c r="G79" s="191">
        <v>504</v>
      </c>
      <c r="H79" s="192">
        <v>504</v>
      </c>
      <c r="I79" s="193">
        <v>0</v>
      </c>
      <c r="J79" s="112">
        <v>51.587301587301596</v>
      </c>
      <c r="K79" s="113">
        <v>477</v>
      </c>
      <c r="L79" s="114">
        <v>466</v>
      </c>
      <c r="M79" s="114">
        <v>11</v>
      </c>
      <c r="N79" s="114">
        <v>0</v>
      </c>
      <c r="O79" s="115">
        <v>0</v>
      </c>
      <c r="P79" s="116">
        <v>70</v>
      </c>
      <c r="Q79" s="117">
        <v>59</v>
      </c>
      <c r="R79" s="21"/>
    </row>
    <row r="80" spans="1:18" ht="12.9" customHeight="1" thickBot="1" x14ac:dyDescent="0.3">
      <c r="A80" s="118">
        <v>37</v>
      </c>
      <c r="B80" s="119" t="s">
        <v>121</v>
      </c>
      <c r="C80" s="120">
        <v>210</v>
      </c>
      <c r="D80" s="121">
        <v>63</v>
      </c>
      <c r="E80" s="122">
        <v>278</v>
      </c>
      <c r="F80" s="123">
        <v>75.539568345323744</v>
      </c>
      <c r="G80" s="124">
        <v>278</v>
      </c>
      <c r="H80" s="125">
        <v>278</v>
      </c>
      <c r="I80" s="119">
        <v>0</v>
      </c>
      <c r="J80" s="126">
        <v>75.539568345323744</v>
      </c>
      <c r="K80" s="127">
        <v>363</v>
      </c>
      <c r="L80" s="128">
        <v>334</v>
      </c>
      <c r="M80" s="128">
        <v>18</v>
      </c>
      <c r="N80" s="128">
        <v>11</v>
      </c>
      <c r="O80" s="129">
        <v>0</v>
      </c>
      <c r="P80" s="130">
        <v>87</v>
      </c>
      <c r="Q80" s="131">
        <v>95</v>
      </c>
      <c r="R80" s="21"/>
    </row>
    <row r="81" spans="1:18" ht="16.5" customHeight="1" thickBot="1" x14ac:dyDescent="0.3">
      <c r="A81" s="369" t="s">
        <v>122</v>
      </c>
      <c r="B81" s="370"/>
      <c r="C81" s="132">
        <f>SUM(C79:C80)</f>
        <v>470</v>
      </c>
      <c r="D81" s="267">
        <f>SUM(D79:D80)</f>
        <v>152</v>
      </c>
      <c r="E81" s="132">
        <f>SUM(E79:E80)</f>
        <v>782</v>
      </c>
      <c r="F81" s="491">
        <f>C81/E81*100</f>
        <v>60.102301790281331</v>
      </c>
      <c r="G81" s="133">
        <f>SUM(H81:I81)</f>
        <v>782</v>
      </c>
      <c r="H81" s="132">
        <f>SUM(H79:H80)</f>
        <v>782</v>
      </c>
      <c r="I81" s="132">
        <f>SUM(I79:I80)</f>
        <v>0</v>
      </c>
      <c r="J81" s="268">
        <f>(C81/G81)*100</f>
        <v>60.102301790281331</v>
      </c>
      <c r="K81" s="133">
        <f>SUM(L81:O81)</f>
        <v>840</v>
      </c>
      <c r="L81" s="134">
        <f t="shared" ref="L81:Q81" si="0">SUM(L79:L80)</f>
        <v>800</v>
      </c>
      <c r="M81" s="134">
        <f t="shared" si="0"/>
        <v>29</v>
      </c>
      <c r="N81" s="134">
        <f t="shared" si="0"/>
        <v>11</v>
      </c>
      <c r="O81" s="134">
        <f t="shared" si="0"/>
        <v>0</v>
      </c>
      <c r="P81" s="135">
        <f t="shared" si="0"/>
        <v>157</v>
      </c>
      <c r="Q81" s="485">
        <f t="shared" si="0"/>
        <v>154</v>
      </c>
      <c r="R81" s="21"/>
    </row>
    <row r="82" spans="1:18" ht="16.5" customHeight="1" thickBot="1" x14ac:dyDescent="0.3">
      <c r="A82" s="487"/>
      <c r="B82" s="487"/>
      <c r="C82" s="488"/>
      <c r="D82" s="488"/>
      <c r="E82" s="488"/>
      <c r="F82" s="489"/>
      <c r="G82" s="102"/>
      <c r="H82" s="488"/>
      <c r="I82" s="488"/>
      <c r="J82" s="489"/>
      <c r="K82" s="102"/>
      <c r="L82" s="488"/>
      <c r="M82" s="488"/>
      <c r="N82" s="488"/>
      <c r="O82" s="488"/>
      <c r="P82" s="490"/>
      <c r="Q82" s="490"/>
      <c r="R82" s="21"/>
    </row>
    <row r="83" spans="1:18" ht="22.5" customHeight="1" thickBot="1" x14ac:dyDescent="0.3">
      <c r="A83" s="352" t="s">
        <v>3</v>
      </c>
      <c r="B83" s="355" t="s">
        <v>117</v>
      </c>
      <c r="C83" s="331" t="s">
        <v>5</v>
      </c>
      <c r="D83" s="333"/>
      <c r="E83" s="358" t="s">
        <v>6</v>
      </c>
      <c r="F83" s="492" t="s">
        <v>7</v>
      </c>
      <c r="G83" s="363" t="s">
        <v>133</v>
      </c>
      <c r="H83" s="364"/>
      <c r="I83" s="365"/>
      <c r="J83" s="328" t="s">
        <v>134</v>
      </c>
      <c r="K83" s="331" t="s">
        <v>10</v>
      </c>
      <c r="L83" s="332"/>
      <c r="M83" s="332"/>
      <c r="N83" s="332"/>
      <c r="O83" s="333"/>
      <c r="P83" s="334" t="s">
        <v>17</v>
      </c>
      <c r="Q83" s="335"/>
      <c r="R83" s="21"/>
    </row>
    <row r="84" spans="1:18" ht="40.5" customHeight="1" x14ac:dyDescent="0.25">
      <c r="A84" s="353"/>
      <c r="B84" s="356"/>
      <c r="C84" s="336" t="s">
        <v>11</v>
      </c>
      <c r="D84" s="338" t="s">
        <v>12</v>
      </c>
      <c r="E84" s="359"/>
      <c r="F84" s="361"/>
      <c r="G84" s="366"/>
      <c r="H84" s="367"/>
      <c r="I84" s="368"/>
      <c r="J84" s="329"/>
      <c r="K84" s="340" t="s">
        <v>11</v>
      </c>
      <c r="L84" s="342" t="s">
        <v>13</v>
      </c>
      <c r="M84" s="344" t="s">
        <v>14</v>
      </c>
      <c r="N84" s="344" t="s">
        <v>15</v>
      </c>
      <c r="O84" s="342" t="s">
        <v>16</v>
      </c>
      <c r="P84" s="326" t="s">
        <v>20</v>
      </c>
      <c r="Q84" s="326" t="s">
        <v>21</v>
      </c>
      <c r="R84" s="21"/>
    </row>
    <row r="85" spans="1:18" ht="37.5" customHeight="1" thickBot="1" x14ac:dyDescent="0.3">
      <c r="A85" s="354"/>
      <c r="B85" s="357"/>
      <c r="C85" s="337"/>
      <c r="D85" s="339"/>
      <c r="E85" s="360"/>
      <c r="F85" s="362"/>
      <c r="G85" s="194" t="s">
        <v>11</v>
      </c>
      <c r="H85" s="167" t="s">
        <v>18</v>
      </c>
      <c r="I85" s="168" t="s">
        <v>19</v>
      </c>
      <c r="J85" s="330"/>
      <c r="K85" s="341"/>
      <c r="L85" s="343"/>
      <c r="M85" s="345"/>
      <c r="N85" s="345"/>
      <c r="O85" s="343"/>
      <c r="P85" s="327"/>
      <c r="Q85" s="327"/>
      <c r="R85" s="21"/>
    </row>
    <row r="86" spans="1:18" ht="12.9" customHeight="1" thickBot="1" x14ac:dyDescent="0.3">
      <c r="A86" s="169" t="s">
        <v>126</v>
      </c>
      <c r="B86" s="170" t="s">
        <v>135</v>
      </c>
      <c r="C86" s="229">
        <v>163</v>
      </c>
      <c r="D86" s="230">
        <v>79</v>
      </c>
      <c r="E86" s="231">
        <v>184</v>
      </c>
      <c r="F86" s="171">
        <v>88.58695652173914</v>
      </c>
      <c r="G86" s="185">
        <v>184</v>
      </c>
      <c r="H86" s="173">
        <v>184</v>
      </c>
      <c r="I86" s="232">
        <v>0</v>
      </c>
      <c r="J86" s="171">
        <v>88.58695652173914</v>
      </c>
      <c r="K86" s="172">
        <v>184</v>
      </c>
      <c r="L86" s="173">
        <v>184</v>
      </c>
      <c r="M86" s="173">
        <v>0</v>
      </c>
      <c r="N86" s="173">
        <v>0</v>
      </c>
      <c r="O86" s="174">
        <v>0</v>
      </c>
      <c r="P86" s="175">
        <v>67</v>
      </c>
      <c r="Q86" s="176">
        <v>117</v>
      </c>
      <c r="R86" s="21"/>
    </row>
    <row r="87" spans="1:18" ht="12.9" customHeight="1" thickBot="1" x14ac:dyDescent="0.3">
      <c r="A87" s="177" t="s">
        <v>127</v>
      </c>
      <c r="B87" s="178" t="s">
        <v>136</v>
      </c>
      <c r="C87" s="233">
        <v>159</v>
      </c>
      <c r="D87" s="234">
        <v>77</v>
      </c>
      <c r="E87" s="233">
        <v>112</v>
      </c>
      <c r="F87" s="179">
        <v>141.96428571428572</v>
      </c>
      <c r="G87" s="185">
        <v>112</v>
      </c>
      <c r="H87" s="235">
        <v>112</v>
      </c>
      <c r="I87" s="236">
        <v>0</v>
      </c>
      <c r="J87" s="237">
        <v>141.96428571428572</v>
      </c>
      <c r="K87" s="180">
        <v>188</v>
      </c>
      <c r="L87" s="181">
        <v>188</v>
      </c>
      <c r="M87" s="181">
        <v>0</v>
      </c>
      <c r="N87" s="181">
        <v>0</v>
      </c>
      <c r="O87" s="182">
        <v>0</v>
      </c>
      <c r="P87" s="183">
        <v>68</v>
      </c>
      <c r="Q87" s="184">
        <v>89</v>
      </c>
      <c r="R87" s="21"/>
    </row>
    <row r="88" spans="1:18" ht="12" customHeight="1" thickBot="1" x14ac:dyDescent="0.3">
      <c r="A88" s="493" t="s">
        <v>137</v>
      </c>
      <c r="B88" s="494"/>
      <c r="C88" s="495">
        <f>SUM(C86:C87)</f>
        <v>322</v>
      </c>
      <c r="D88" s="496">
        <f>SUM(D86:D87)</f>
        <v>156</v>
      </c>
      <c r="E88" s="497">
        <f>SUM(E86:E87)</f>
        <v>296</v>
      </c>
      <c r="F88" s="498">
        <f>(C88/E88)*100</f>
        <v>108.78378378378379</v>
      </c>
      <c r="G88" s="499">
        <f>SUM(G86:G87)</f>
        <v>296</v>
      </c>
      <c r="H88" s="499">
        <f>SUM(H86:H87)</f>
        <v>296</v>
      </c>
      <c r="I88" s="499">
        <f>SUM(I86:I87)</f>
        <v>0</v>
      </c>
      <c r="J88" s="498">
        <f>(C88/G88)*100</f>
        <v>108.78378378378379</v>
      </c>
      <c r="K88" s="500">
        <f>SUM(L88:O88)</f>
        <v>372</v>
      </c>
      <c r="L88" s="501">
        <f>SUM(L86:L87)</f>
        <v>372</v>
      </c>
      <c r="M88" s="501">
        <f>SUM(M86:M87)</f>
        <v>0</v>
      </c>
      <c r="N88" s="501">
        <f>SUM(N86:N87)</f>
        <v>0</v>
      </c>
      <c r="O88" s="501">
        <f>SUM(O86:O87)</f>
        <v>0</v>
      </c>
      <c r="P88" s="501">
        <f>SUM(P86:P87)</f>
        <v>135</v>
      </c>
      <c r="Q88" s="502">
        <f>SUM(Q86:Q87)</f>
        <v>206</v>
      </c>
      <c r="R88" s="21"/>
    </row>
    <row r="89" spans="1:18" ht="16.5" customHeight="1" thickBot="1" x14ac:dyDescent="0.3">
      <c r="A89" s="487"/>
      <c r="B89" s="487"/>
      <c r="C89" s="488"/>
      <c r="D89" s="488"/>
      <c r="E89" s="488"/>
      <c r="F89" s="489"/>
      <c r="G89" s="102"/>
      <c r="H89" s="488"/>
      <c r="I89" s="488"/>
      <c r="J89" s="489"/>
      <c r="K89" s="102"/>
      <c r="L89" s="488"/>
      <c r="M89" s="488"/>
      <c r="N89" s="488"/>
      <c r="O89" s="488"/>
      <c r="P89" s="490"/>
      <c r="Q89" s="490"/>
      <c r="R89" s="21"/>
    </row>
    <row r="90" spans="1:18" ht="52.5" customHeight="1" thickBot="1" x14ac:dyDescent="0.3">
      <c r="A90" s="503" t="s">
        <v>140</v>
      </c>
      <c r="B90" s="504"/>
      <c r="C90" s="505">
        <f>SUM(C73,C81,C88)</f>
        <v>26024</v>
      </c>
      <c r="D90" s="505">
        <f>SUM(D73,D81,D88)</f>
        <v>351</v>
      </c>
      <c r="E90" s="505">
        <f>SUM(E73,E81,E88)</f>
        <v>19108</v>
      </c>
      <c r="F90" s="506">
        <f>C90/E90*100</f>
        <v>136.19426418254136</v>
      </c>
      <c r="G90" s="505">
        <f>H90+I90</f>
        <v>26509</v>
      </c>
      <c r="H90" s="505">
        <f>SUM(H73,H81,H88)</f>
        <v>11999</v>
      </c>
      <c r="I90" s="505">
        <f>SUM(I73,I81,I88)</f>
        <v>14510</v>
      </c>
      <c r="J90" s="506">
        <f>(C90/G90)*100</f>
        <v>98.170432683239653</v>
      </c>
      <c r="K90" s="505">
        <f>SUM(L90:O90)</f>
        <v>30673</v>
      </c>
      <c r="L90" s="505">
        <f>SUM(L73,L81,L88)</f>
        <v>29841</v>
      </c>
      <c r="M90" s="505">
        <f>SUM(M73,M81,M88)</f>
        <v>458</v>
      </c>
      <c r="N90" s="505">
        <f>SUM(N73,N81,N88)</f>
        <v>225</v>
      </c>
      <c r="O90" s="505">
        <f>SUM(O73,O81,O88)</f>
        <v>149</v>
      </c>
      <c r="P90" s="507">
        <f>SUM(P7:P71,P79:P80,P86:P87)</f>
        <v>5781</v>
      </c>
      <c r="Q90" s="508">
        <f>SUM(Q7:Q71,Q79:Q80,Q86:Q87)</f>
        <v>6330</v>
      </c>
      <c r="R90" s="21"/>
    </row>
    <row r="91" spans="1:18" ht="16.5" customHeight="1" thickBot="1" x14ac:dyDescent="0.3">
      <c r="A91" s="487"/>
      <c r="B91" s="487"/>
      <c r="C91" s="488"/>
      <c r="D91" s="488"/>
      <c r="E91" s="488"/>
      <c r="F91" s="489"/>
      <c r="G91" s="102"/>
      <c r="H91" s="488"/>
      <c r="I91" s="488"/>
      <c r="J91" s="489"/>
      <c r="K91" s="102"/>
      <c r="L91" s="488"/>
      <c r="M91" s="488"/>
      <c r="N91" s="488"/>
      <c r="O91" s="488"/>
      <c r="P91" s="490"/>
      <c r="Q91" s="490"/>
      <c r="R91" s="21"/>
    </row>
    <row r="92" spans="1:18" ht="28.5" customHeight="1" thickBot="1" x14ac:dyDescent="0.3">
      <c r="A92" s="346" t="s">
        <v>3</v>
      </c>
      <c r="B92" s="348" t="s">
        <v>117</v>
      </c>
      <c r="C92" s="350" t="s">
        <v>5</v>
      </c>
      <c r="D92" s="351"/>
      <c r="E92" s="315" t="s">
        <v>123</v>
      </c>
      <c r="F92" s="315"/>
      <c r="G92" s="315"/>
      <c r="H92" s="315"/>
      <c r="I92" s="315"/>
      <c r="J92" s="317" t="s">
        <v>124</v>
      </c>
      <c r="K92" s="319" t="s">
        <v>10</v>
      </c>
      <c r="L92" s="320"/>
      <c r="M92" s="320"/>
      <c r="N92" s="320"/>
      <c r="O92" s="321"/>
      <c r="P92" s="322" t="s">
        <v>17</v>
      </c>
      <c r="Q92" s="323"/>
      <c r="R92" s="21"/>
    </row>
    <row r="93" spans="1:18" ht="42.75" customHeight="1" thickBot="1" x14ac:dyDescent="0.3">
      <c r="A93" s="347"/>
      <c r="B93" s="349"/>
      <c r="C93" s="136" t="s">
        <v>11</v>
      </c>
      <c r="D93" s="137" t="s">
        <v>12</v>
      </c>
      <c r="E93" s="316"/>
      <c r="F93" s="316"/>
      <c r="G93" s="316"/>
      <c r="H93" s="316"/>
      <c r="I93" s="316"/>
      <c r="J93" s="318"/>
      <c r="K93" s="138" t="s">
        <v>11</v>
      </c>
      <c r="L93" s="139" t="s">
        <v>13</v>
      </c>
      <c r="M93" s="139" t="s">
        <v>14</v>
      </c>
      <c r="N93" s="139" t="s">
        <v>15</v>
      </c>
      <c r="O93" s="139" t="s">
        <v>125</v>
      </c>
      <c r="P93" s="140" t="s">
        <v>20</v>
      </c>
      <c r="Q93" s="140" t="s">
        <v>21</v>
      </c>
      <c r="R93" s="21"/>
    </row>
    <row r="94" spans="1:18" ht="24" customHeight="1" x14ac:dyDescent="0.25">
      <c r="A94" s="324" t="s">
        <v>22</v>
      </c>
      <c r="B94" s="196" t="s">
        <v>148</v>
      </c>
      <c r="C94" s="238">
        <v>423</v>
      </c>
      <c r="D94" s="239">
        <v>9</v>
      </c>
      <c r="E94" s="142">
        <v>527</v>
      </c>
      <c r="F94" s="240">
        <v>80.265654648956357</v>
      </c>
      <c r="G94" s="142">
        <v>0</v>
      </c>
      <c r="H94" s="143">
        <v>0</v>
      </c>
      <c r="I94" s="241">
        <v>0</v>
      </c>
      <c r="J94" s="242">
        <v>0</v>
      </c>
      <c r="K94" s="142">
        <v>527</v>
      </c>
      <c r="L94" s="143">
        <v>527</v>
      </c>
      <c r="M94" s="143">
        <v>0</v>
      </c>
      <c r="N94" s="143">
        <v>0</v>
      </c>
      <c r="O94" s="144">
        <v>0</v>
      </c>
      <c r="P94" s="145">
        <v>136</v>
      </c>
      <c r="Q94" s="146">
        <v>113</v>
      </c>
      <c r="R94" s="21"/>
    </row>
    <row r="95" spans="1:18" ht="15" customHeight="1" x14ac:dyDescent="0.25">
      <c r="A95" s="325"/>
      <c r="B95" s="147" t="s">
        <v>24</v>
      </c>
      <c r="C95" s="243">
        <v>0</v>
      </c>
      <c r="D95" s="154">
        <v>0</v>
      </c>
      <c r="E95" s="142"/>
      <c r="F95" s="240"/>
      <c r="G95" s="142">
        <v>0</v>
      </c>
      <c r="H95" s="143"/>
      <c r="I95" s="241"/>
      <c r="J95" s="242"/>
      <c r="K95" s="142"/>
      <c r="L95" s="143"/>
      <c r="M95" s="143"/>
      <c r="N95" s="143"/>
      <c r="O95" s="143"/>
      <c r="P95" s="148"/>
      <c r="Q95" s="146"/>
      <c r="R95" s="21"/>
    </row>
    <row r="96" spans="1:18" ht="26.25" customHeight="1" x14ac:dyDescent="0.25">
      <c r="A96" s="297" t="s">
        <v>26</v>
      </c>
      <c r="B96" s="196" t="s">
        <v>139</v>
      </c>
      <c r="C96" s="243">
        <v>72</v>
      </c>
      <c r="D96" s="154">
        <v>0</v>
      </c>
      <c r="E96" s="142">
        <v>120</v>
      </c>
      <c r="F96" s="240">
        <v>60</v>
      </c>
      <c r="G96" s="142">
        <v>0</v>
      </c>
      <c r="H96" s="143">
        <v>0</v>
      </c>
      <c r="I96" s="244">
        <v>0</v>
      </c>
      <c r="J96" s="242">
        <v>0</v>
      </c>
      <c r="K96" s="142">
        <v>110</v>
      </c>
      <c r="L96" s="143">
        <v>110</v>
      </c>
      <c r="M96" s="143">
        <v>0</v>
      </c>
      <c r="N96" s="143">
        <v>0</v>
      </c>
      <c r="O96" s="144">
        <v>0</v>
      </c>
      <c r="P96" s="145">
        <v>117</v>
      </c>
      <c r="Q96" s="146">
        <v>30</v>
      </c>
      <c r="R96" s="21"/>
    </row>
    <row r="97" spans="1:18" ht="23.25" customHeight="1" x14ac:dyDescent="0.25">
      <c r="A97" s="297" t="s">
        <v>29</v>
      </c>
      <c r="B97" s="149" t="s">
        <v>128</v>
      </c>
      <c r="C97" s="243">
        <v>82</v>
      </c>
      <c r="D97" s="154">
        <v>2</v>
      </c>
      <c r="E97" s="150">
        <v>133</v>
      </c>
      <c r="F97" s="240">
        <v>61.65413533834586</v>
      </c>
      <c r="G97" s="245">
        <v>0</v>
      </c>
      <c r="H97" s="246">
        <v>0</v>
      </c>
      <c r="I97" s="247">
        <v>0</v>
      </c>
      <c r="J97" s="248">
        <v>0</v>
      </c>
      <c r="K97" s="150">
        <v>133</v>
      </c>
      <c r="L97" s="151">
        <v>133</v>
      </c>
      <c r="M97" s="151">
        <v>0</v>
      </c>
      <c r="N97" s="151">
        <v>0</v>
      </c>
      <c r="O97" s="144">
        <v>0</v>
      </c>
      <c r="P97" s="145">
        <v>8</v>
      </c>
      <c r="Q97" s="146">
        <v>12</v>
      </c>
      <c r="R97" s="21"/>
    </row>
    <row r="98" spans="1:18" ht="22.5" customHeight="1" x14ac:dyDescent="0.25">
      <c r="A98" s="152" t="s">
        <v>33</v>
      </c>
      <c r="B98" s="141" t="s">
        <v>129</v>
      </c>
      <c r="C98" s="243">
        <v>139</v>
      </c>
      <c r="D98" s="154">
        <v>0</v>
      </c>
      <c r="E98" s="150">
        <v>164</v>
      </c>
      <c r="F98" s="240">
        <v>84.756097560975604</v>
      </c>
      <c r="G98" s="142">
        <v>0</v>
      </c>
      <c r="H98" s="143">
        <v>0</v>
      </c>
      <c r="I98" s="241">
        <v>0</v>
      </c>
      <c r="J98" s="242">
        <v>0</v>
      </c>
      <c r="K98" s="142">
        <v>144</v>
      </c>
      <c r="L98" s="143">
        <v>130</v>
      </c>
      <c r="M98" s="143">
        <v>0</v>
      </c>
      <c r="N98" s="143">
        <v>0</v>
      </c>
      <c r="O98" s="144">
        <v>14</v>
      </c>
      <c r="P98" s="153">
        <v>8</v>
      </c>
      <c r="Q98" s="154">
        <v>6</v>
      </c>
      <c r="R98" s="21"/>
    </row>
    <row r="99" spans="1:18" ht="28.5" customHeight="1" x14ac:dyDescent="0.25">
      <c r="A99" s="297" t="s">
        <v>35</v>
      </c>
      <c r="B99" s="155" t="s">
        <v>130</v>
      </c>
      <c r="C99" s="243">
        <v>132</v>
      </c>
      <c r="D99" s="154">
        <v>0</v>
      </c>
      <c r="E99" s="245">
        <v>141</v>
      </c>
      <c r="F99" s="240">
        <v>93.61702127659575</v>
      </c>
      <c r="G99" s="245">
        <v>0</v>
      </c>
      <c r="H99" s="249">
        <v>0</v>
      </c>
      <c r="I99" s="148">
        <v>0</v>
      </c>
      <c r="J99" s="250">
        <v>0</v>
      </c>
      <c r="K99" s="150">
        <v>141</v>
      </c>
      <c r="L99" s="143">
        <v>141</v>
      </c>
      <c r="M99" s="143">
        <v>0</v>
      </c>
      <c r="N99" s="143">
        <v>0</v>
      </c>
      <c r="O99" s="144">
        <v>0</v>
      </c>
      <c r="P99" s="153">
        <v>5</v>
      </c>
      <c r="Q99" s="154">
        <v>10</v>
      </c>
      <c r="R99" s="21"/>
    </row>
    <row r="100" spans="1:18" ht="15" customHeight="1" thickBot="1" x14ac:dyDescent="0.3">
      <c r="A100" s="156" t="s">
        <v>38</v>
      </c>
      <c r="B100" s="157" t="s">
        <v>131</v>
      </c>
      <c r="C100" s="251">
        <v>131</v>
      </c>
      <c r="D100" s="162">
        <v>1</v>
      </c>
      <c r="E100" s="158">
        <v>202</v>
      </c>
      <c r="F100" s="240">
        <v>64.851485148514854</v>
      </c>
      <c r="G100" s="158">
        <v>0</v>
      </c>
      <c r="H100" s="159">
        <v>0</v>
      </c>
      <c r="I100" s="252">
        <v>0</v>
      </c>
      <c r="J100" s="253">
        <v>0</v>
      </c>
      <c r="K100" s="158">
        <v>238</v>
      </c>
      <c r="L100" s="159">
        <v>206</v>
      </c>
      <c r="M100" s="159">
        <v>0</v>
      </c>
      <c r="N100" s="159">
        <v>0</v>
      </c>
      <c r="O100" s="160">
        <v>32</v>
      </c>
      <c r="P100" s="161">
        <v>12</v>
      </c>
      <c r="Q100" s="162">
        <v>36</v>
      </c>
      <c r="R100" s="21"/>
    </row>
    <row r="101" spans="1:18" ht="12.75" customHeight="1" thickBot="1" x14ac:dyDescent="0.3">
      <c r="A101" s="464" t="s">
        <v>132</v>
      </c>
      <c r="B101" s="465"/>
      <c r="C101" s="254">
        <f>SUM(C94,C96:C100)</f>
        <v>979</v>
      </c>
      <c r="D101" s="255">
        <f>SUM(D94:D98,D99:D100)</f>
        <v>12</v>
      </c>
      <c r="E101" s="163">
        <f>SUM(E94:E98,E99:E100)</f>
        <v>1287</v>
      </c>
      <c r="F101" s="256">
        <f>C101/E101*100</f>
        <v>76.068376068376068</v>
      </c>
      <c r="G101" s="257">
        <v>0</v>
      </c>
      <c r="H101" s="257">
        <v>0</v>
      </c>
      <c r="I101" s="258">
        <f>SUM(I94:I98,I99:I100)</f>
        <v>0</v>
      </c>
      <c r="J101" s="259">
        <v>0</v>
      </c>
      <c r="K101" s="163">
        <f>SUM(L101:O101)</f>
        <v>1293</v>
      </c>
      <c r="L101" s="164">
        <f>L94+L96+L97+L98+L99+L100</f>
        <v>1247</v>
      </c>
      <c r="M101" s="164">
        <f>SUM(M94:M99,M99:M100)</f>
        <v>0</v>
      </c>
      <c r="N101" s="164">
        <f>SUM(N94:N99,N99:N100)</f>
        <v>0</v>
      </c>
      <c r="O101" s="164">
        <f>SUM(O94:O99,O99:O100)</f>
        <v>46</v>
      </c>
      <c r="P101" s="190">
        <f>SUM(P94:P100)</f>
        <v>286</v>
      </c>
      <c r="Q101" s="486">
        <f>SUM(Q94:Q100)</f>
        <v>207</v>
      </c>
      <c r="R101" s="21"/>
    </row>
    <row r="102" spans="1:18" ht="12.75" customHeight="1" thickBot="1" x14ac:dyDescent="0.3">
      <c r="A102" s="311" t="s">
        <v>24</v>
      </c>
      <c r="B102" s="312"/>
      <c r="C102" s="254">
        <f>SUM(C95)</f>
        <v>0</v>
      </c>
      <c r="D102" s="260">
        <v>0</v>
      </c>
      <c r="E102" s="165"/>
      <c r="F102" s="261"/>
      <c r="G102" s="166"/>
      <c r="H102" s="166"/>
      <c r="I102" s="166"/>
      <c r="J102" s="262"/>
      <c r="K102" s="166"/>
      <c r="L102" s="166"/>
      <c r="M102" s="166"/>
      <c r="N102" s="166"/>
      <c r="O102" s="166"/>
      <c r="P102" s="166"/>
      <c r="Q102" s="263"/>
      <c r="R102" s="21"/>
    </row>
    <row r="103" spans="1:18" ht="16.5" customHeight="1" thickBot="1" x14ac:dyDescent="0.3">
      <c r="A103" s="487"/>
      <c r="B103" s="487"/>
      <c r="C103" s="488"/>
      <c r="D103" s="488"/>
      <c r="E103" s="488"/>
      <c r="F103" s="489"/>
      <c r="G103" s="102"/>
      <c r="H103" s="488"/>
      <c r="I103" s="488"/>
      <c r="J103" s="489"/>
      <c r="K103" s="102"/>
      <c r="L103" s="488"/>
      <c r="M103" s="488"/>
      <c r="N103" s="488"/>
      <c r="O103" s="488"/>
      <c r="P103" s="490"/>
      <c r="Q103" s="490"/>
      <c r="R103" s="21"/>
    </row>
    <row r="104" spans="1:18" ht="23.25" customHeight="1" x14ac:dyDescent="0.25">
      <c r="A104" s="306"/>
      <c r="B104" s="307"/>
      <c r="C104" s="301" t="s">
        <v>5</v>
      </c>
      <c r="D104" s="301"/>
      <c r="E104" s="301" t="s">
        <v>143</v>
      </c>
      <c r="F104" s="310" t="s">
        <v>144</v>
      </c>
      <c r="G104" s="310"/>
      <c r="H104" s="310"/>
      <c r="I104" s="310"/>
      <c r="J104" s="310"/>
      <c r="K104" s="303" t="s">
        <v>10</v>
      </c>
      <c r="L104" s="303"/>
      <c r="M104" s="303"/>
      <c r="N104" s="303"/>
      <c r="O104" s="303"/>
      <c r="P104" s="304" t="s">
        <v>17</v>
      </c>
      <c r="Q104" s="305"/>
      <c r="R104" s="21"/>
    </row>
    <row r="105" spans="1:18" ht="68.25" customHeight="1" thickBot="1" x14ac:dyDescent="0.3">
      <c r="A105" s="308"/>
      <c r="B105" s="309"/>
      <c r="C105" s="197" t="s">
        <v>11</v>
      </c>
      <c r="D105" s="198" t="s">
        <v>12</v>
      </c>
      <c r="E105" s="302"/>
      <c r="F105" s="197" t="s">
        <v>142</v>
      </c>
      <c r="G105" s="197" t="s">
        <v>11</v>
      </c>
      <c r="H105" s="197" t="s">
        <v>18</v>
      </c>
      <c r="I105" s="197" t="s">
        <v>19</v>
      </c>
      <c r="J105" s="197" t="s">
        <v>145</v>
      </c>
      <c r="K105" s="197" t="s">
        <v>11</v>
      </c>
      <c r="L105" s="198" t="s">
        <v>13</v>
      </c>
      <c r="M105" s="198" t="s">
        <v>14</v>
      </c>
      <c r="N105" s="198" t="s">
        <v>15</v>
      </c>
      <c r="O105" s="198" t="s">
        <v>125</v>
      </c>
      <c r="P105" s="197" t="s">
        <v>20</v>
      </c>
      <c r="Q105" s="199" t="s">
        <v>21</v>
      </c>
    </row>
    <row r="106" spans="1:18" ht="52.2" customHeight="1" thickBot="1" x14ac:dyDescent="0.3">
      <c r="A106" s="313" t="s">
        <v>141</v>
      </c>
      <c r="B106" s="314"/>
      <c r="C106" s="195">
        <f>SUM(C73,C81,C88,C101)</f>
        <v>27003</v>
      </c>
      <c r="D106" s="195">
        <f>SUM(D73,D81,D88,D101)</f>
        <v>363</v>
      </c>
      <c r="E106" s="195">
        <f>SUM(E73,E81,E88,E101)</f>
        <v>20395</v>
      </c>
      <c r="F106" s="264">
        <f>C106/E106*100</f>
        <v>132.40009806325079</v>
      </c>
      <c r="G106" s="195">
        <f>SUM(G73,G81,G88)</f>
        <v>26509</v>
      </c>
      <c r="H106" s="195">
        <f>SUM(H73,H81,H88)</f>
        <v>11999</v>
      </c>
      <c r="I106" s="195">
        <f>SUM(I73,I81,I88)</f>
        <v>14510</v>
      </c>
      <c r="J106" s="264">
        <f>((C106-C101)/G106)*100</f>
        <v>98.170432683239653</v>
      </c>
      <c r="K106" s="195">
        <f t="shared" ref="K106:Q106" si="1">SUM(K90,K101)</f>
        <v>31966</v>
      </c>
      <c r="L106" s="195">
        <f t="shared" si="1"/>
        <v>31088</v>
      </c>
      <c r="M106" s="195">
        <f t="shared" si="1"/>
        <v>458</v>
      </c>
      <c r="N106" s="195">
        <f t="shared" si="1"/>
        <v>225</v>
      </c>
      <c r="O106" s="195">
        <f t="shared" si="1"/>
        <v>195</v>
      </c>
      <c r="P106" s="265">
        <f t="shared" si="1"/>
        <v>6067</v>
      </c>
      <c r="Q106" s="266">
        <f t="shared" si="1"/>
        <v>6537</v>
      </c>
    </row>
    <row r="108" spans="1:18" x14ac:dyDescent="0.25">
      <c r="B108" s="200" t="s">
        <v>138</v>
      </c>
    </row>
    <row r="109" spans="1:18" x14ac:dyDescent="0.25">
      <c r="B109" s="200" t="s">
        <v>146</v>
      </c>
    </row>
    <row r="110" spans="1:18" x14ac:dyDescent="0.25">
      <c r="B110" s="200" t="s">
        <v>165</v>
      </c>
    </row>
    <row r="111" spans="1:18" x14ac:dyDescent="0.25">
      <c r="B111" s="200" t="s">
        <v>149</v>
      </c>
    </row>
    <row r="112" spans="1:18" x14ac:dyDescent="0.25">
      <c r="B112" s="200" t="s">
        <v>147</v>
      </c>
    </row>
  </sheetData>
  <mergeCells count="101">
    <mergeCell ref="A61:A64"/>
    <mergeCell ref="A18:A19"/>
    <mergeCell ref="K4:Q4"/>
    <mergeCell ref="C5:C6"/>
    <mergeCell ref="E1:K1"/>
    <mergeCell ref="A2:N2"/>
    <mergeCell ref="O2:Q2"/>
    <mergeCell ref="A4:A6"/>
    <mergeCell ref="B4:B6"/>
    <mergeCell ref="C4:D4"/>
    <mergeCell ref="E4:E6"/>
    <mergeCell ref="F4:F6"/>
    <mergeCell ref="G4:I5"/>
    <mergeCell ref="J4:J6"/>
    <mergeCell ref="O5:O6"/>
    <mergeCell ref="P5:Q5"/>
    <mergeCell ref="A7:A8"/>
    <mergeCell ref="A9:A10"/>
    <mergeCell ref="A11:A13"/>
    <mergeCell ref="D5:D6"/>
    <mergeCell ref="K5:K6"/>
    <mergeCell ref="L5:L6"/>
    <mergeCell ref="M5:M6"/>
    <mergeCell ref="N5:N6"/>
    <mergeCell ref="A14:A15"/>
    <mergeCell ref="A16:A17"/>
    <mergeCell ref="A56:A59"/>
    <mergeCell ref="A21:A22"/>
    <mergeCell ref="G22:I22"/>
    <mergeCell ref="A25:A26"/>
    <mergeCell ref="A28:A31"/>
    <mergeCell ref="A32:A33"/>
    <mergeCell ref="A35:A36"/>
    <mergeCell ref="A41:A43"/>
    <mergeCell ref="A44:A45"/>
    <mergeCell ref="A46:A50"/>
    <mergeCell ref="A51:A52"/>
    <mergeCell ref="A53:A54"/>
    <mergeCell ref="A69:A70"/>
    <mergeCell ref="A71:A72"/>
    <mergeCell ref="A73:B73"/>
    <mergeCell ref="D74:Q74"/>
    <mergeCell ref="Q77:Q78"/>
    <mergeCell ref="F76:F78"/>
    <mergeCell ref="O77:O78"/>
    <mergeCell ref="P77:P78"/>
    <mergeCell ref="G76:I76"/>
    <mergeCell ref="G77:G78"/>
    <mergeCell ref="H77:H78"/>
    <mergeCell ref="I77:I78"/>
    <mergeCell ref="C83:D83"/>
    <mergeCell ref="E83:E85"/>
    <mergeCell ref="F83:F85"/>
    <mergeCell ref="G83:I84"/>
    <mergeCell ref="A81:B81"/>
    <mergeCell ref="J76:J78"/>
    <mergeCell ref="K76:O76"/>
    <mergeCell ref="P76:Q76"/>
    <mergeCell ref="C77:C78"/>
    <mergeCell ref="D77:D78"/>
    <mergeCell ref="K77:K78"/>
    <mergeCell ref="L77:L78"/>
    <mergeCell ref="M77:M78"/>
    <mergeCell ref="N77:N78"/>
    <mergeCell ref="A76:A78"/>
    <mergeCell ref="B76:B78"/>
    <mergeCell ref="C76:D76"/>
    <mergeCell ref="E76:E78"/>
    <mergeCell ref="E92:I93"/>
    <mergeCell ref="J92:J93"/>
    <mergeCell ref="K92:O92"/>
    <mergeCell ref="P92:Q92"/>
    <mergeCell ref="A94:A95"/>
    <mergeCell ref="P84:P85"/>
    <mergeCell ref="Q84:Q85"/>
    <mergeCell ref="A88:B88"/>
    <mergeCell ref="A90:B90"/>
    <mergeCell ref="J83:J85"/>
    <mergeCell ref="K83:O83"/>
    <mergeCell ref="P83:Q83"/>
    <mergeCell ref="C84:C85"/>
    <mergeCell ref="D84:D85"/>
    <mergeCell ref="K84:K85"/>
    <mergeCell ref="L84:L85"/>
    <mergeCell ref="M84:M85"/>
    <mergeCell ref="A92:A93"/>
    <mergeCell ref="B92:B93"/>
    <mergeCell ref="C92:D92"/>
    <mergeCell ref="N84:N85"/>
    <mergeCell ref="O84:O85"/>
    <mergeCell ref="A83:A85"/>
    <mergeCell ref="B83:B85"/>
    <mergeCell ref="E104:E105"/>
    <mergeCell ref="K104:O104"/>
    <mergeCell ref="P104:Q104"/>
    <mergeCell ref="A104:B105"/>
    <mergeCell ref="F104:J104"/>
    <mergeCell ref="A101:B101"/>
    <mergeCell ref="A102:B102"/>
    <mergeCell ref="A106:B106"/>
    <mergeCell ref="C104:D104"/>
  </mergeCells>
  <pageMargins left="0.19685039370078741" right="0" top="0" bottom="0" header="0" footer="0"/>
  <pageSetup paperSize="9" scale="79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workbookViewId="0">
      <selection sqref="A1:D14"/>
    </sheetView>
  </sheetViews>
  <sheetFormatPr defaultRowHeight="13.2" x14ac:dyDescent="0.25"/>
  <cols>
    <col min="1" max="1" width="32.6640625" customWidth="1"/>
    <col min="2" max="4" width="14.5546875" customWidth="1"/>
  </cols>
  <sheetData>
    <row r="1" spans="1:4" ht="15" x14ac:dyDescent="0.25">
      <c r="A1" s="462" t="s">
        <v>168</v>
      </c>
      <c r="B1" s="462"/>
      <c r="C1" s="462"/>
      <c r="D1" s="462"/>
    </row>
    <row r="2" spans="1:4" ht="15.6" thickBot="1" x14ac:dyDescent="0.3">
      <c r="A2" s="463" t="s">
        <v>169</v>
      </c>
      <c r="B2" s="463"/>
      <c r="C2" s="463"/>
      <c r="D2" s="463"/>
    </row>
    <row r="3" spans="1:4" ht="16.2" thickBot="1" x14ac:dyDescent="0.3">
      <c r="A3" s="274" t="s">
        <v>177</v>
      </c>
      <c r="B3" s="275" t="s">
        <v>178</v>
      </c>
      <c r="C3" s="275" t="s">
        <v>179</v>
      </c>
      <c r="D3" s="276" t="s">
        <v>180</v>
      </c>
    </row>
    <row r="4" spans="1:4" ht="15" x14ac:dyDescent="0.25">
      <c r="A4" s="278" t="s">
        <v>170</v>
      </c>
      <c r="B4" s="273">
        <v>1719</v>
      </c>
      <c r="C4" s="273">
        <v>187</v>
      </c>
      <c r="D4" s="279">
        <v>1906</v>
      </c>
    </row>
    <row r="5" spans="1:4" ht="15" x14ac:dyDescent="0.25">
      <c r="A5" s="280" t="s">
        <v>171</v>
      </c>
      <c r="B5" s="269">
        <v>10188</v>
      </c>
      <c r="C5" s="269">
        <v>435</v>
      </c>
      <c r="D5" s="281">
        <v>10623</v>
      </c>
    </row>
    <row r="6" spans="1:4" ht="15" x14ac:dyDescent="0.25">
      <c r="A6" s="280" t="s">
        <v>172</v>
      </c>
      <c r="B6" s="269">
        <v>4475</v>
      </c>
      <c r="C6" s="269">
        <v>256</v>
      </c>
      <c r="D6" s="281">
        <v>4731</v>
      </c>
    </row>
    <row r="7" spans="1:4" ht="15" x14ac:dyDescent="0.25">
      <c r="A7" s="280" t="s">
        <v>173</v>
      </c>
      <c r="B7" s="269">
        <v>759</v>
      </c>
      <c r="C7" s="269">
        <v>51</v>
      </c>
      <c r="D7" s="282">
        <v>810</v>
      </c>
    </row>
    <row r="8" spans="1:4" ht="15" x14ac:dyDescent="0.25">
      <c r="A8" s="280" t="s">
        <v>174</v>
      </c>
      <c r="B8" s="269">
        <v>127</v>
      </c>
      <c r="C8" s="269">
        <v>17</v>
      </c>
      <c r="D8" s="281">
        <v>144</v>
      </c>
    </row>
    <row r="9" spans="1:4" ht="15" x14ac:dyDescent="0.25">
      <c r="A9" s="280" t="s">
        <v>175</v>
      </c>
      <c r="B9" s="269">
        <v>4256</v>
      </c>
      <c r="C9" s="270">
        <v>220</v>
      </c>
      <c r="D9" s="281">
        <v>4476</v>
      </c>
    </row>
    <row r="10" spans="1:4" ht="15" x14ac:dyDescent="0.25">
      <c r="A10" s="285" t="s">
        <v>182</v>
      </c>
      <c r="B10" s="269">
        <v>10</v>
      </c>
      <c r="C10" s="271">
        <v>0</v>
      </c>
      <c r="D10" s="281">
        <v>10</v>
      </c>
    </row>
    <row r="11" spans="1:4" ht="15" x14ac:dyDescent="0.25">
      <c r="A11" s="286" t="s">
        <v>183</v>
      </c>
      <c r="B11" s="269">
        <v>30</v>
      </c>
      <c r="C11" s="269">
        <v>2</v>
      </c>
      <c r="D11" s="282">
        <v>32</v>
      </c>
    </row>
    <row r="12" spans="1:4" ht="15" x14ac:dyDescent="0.25">
      <c r="A12" s="286" t="s">
        <v>184</v>
      </c>
      <c r="B12" s="269">
        <v>3003</v>
      </c>
      <c r="C12" s="270">
        <v>83</v>
      </c>
      <c r="D12" s="282">
        <v>3086</v>
      </c>
    </row>
    <row r="13" spans="1:4" ht="15.6" thickBot="1" x14ac:dyDescent="0.3">
      <c r="A13" s="283" t="s">
        <v>176</v>
      </c>
      <c r="B13" s="272">
        <v>1038</v>
      </c>
      <c r="C13" s="272">
        <v>147</v>
      </c>
      <c r="D13" s="284">
        <v>1185</v>
      </c>
    </row>
    <row r="14" spans="1:4" ht="16.2" thickBot="1" x14ac:dyDescent="0.3">
      <c r="A14" s="274" t="s">
        <v>181</v>
      </c>
      <c r="B14" s="299">
        <v>25608</v>
      </c>
      <c r="C14" s="300">
        <v>1395</v>
      </c>
      <c r="D14" s="277">
        <v>27003</v>
      </c>
    </row>
    <row r="15" spans="1:4" ht="15" x14ac:dyDescent="0.25">
      <c r="B15" s="287"/>
      <c r="C15" s="288"/>
    </row>
  </sheetData>
  <mergeCells count="2">
    <mergeCell ref="A1:D1"/>
    <mergeCell ref="A2: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central.</vt:lpstr>
      <vt:lpstr>Pnt + CD + CE</vt:lpstr>
      <vt:lpstr>scolarizare</vt:lpstr>
      <vt:lpstr>'Pnt + CD + CE'!Print_Area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Sorin Minca</dc:creator>
  <cp:lastModifiedBy>- -</cp:lastModifiedBy>
  <cp:lastPrinted>2017-08-04T13:31:25Z</cp:lastPrinted>
  <dcterms:created xsi:type="dcterms:W3CDTF">2017-08-03T12:50:52Z</dcterms:created>
  <dcterms:modified xsi:type="dcterms:W3CDTF">2017-08-10T04:33:16Z</dcterms:modified>
</cp:coreProperties>
</file>