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HU-RO " sheetId="1" r:id="rId1"/>
  </sheets>
  <definedNames>
    <definedName name="_xlnm.Print_Area" localSheetId="0">'HU-RO '!$A$1:$Q$97</definedName>
    <definedName name="_xlnm.Print_Titles" localSheetId="0">'HU-RO '!$15:$15</definedName>
  </definedNames>
  <calcPr fullCalcOnLoad="1"/>
</workbook>
</file>

<file path=xl/sharedStrings.xml><?xml version="1.0" encoding="utf-8"?>
<sst xmlns="http://schemas.openxmlformats.org/spreadsheetml/2006/main" count="357" uniqueCount="158">
  <si>
    <t>Direcţia Generală 
Achiziţii Publice şi Administrativ</t>
  </si>
  <si>
    <t>Direcţia Generală Cooperare Teritorială Europeană</t>
  </si>
  <si>
    <t>Direcţia Generală Autorizare şi Plăţi Programe</t>
  </si>
  <si>
    <t>Direcţia Generală Finanţe si Contabilitate Publică</t>
  </si>
  <si>
    <t>Alexandru Chirca, Şef Serviciu</t>
  </si>
  <si>
    <t>Director General,</t>
  </si>
  <si>
    <t>Director general,</t>
  </si>
  <si>
    <t>Andreea Grigore, Şef Serviciu</t>
  </si>
  <si>
    <t>Iuliu BARA</t>
  </si>
  <si>
    <t>Doina SURCEL</t>
  </si>
  <si>
    <t>Alina Ioana Dincă</t>
  </si>
  <si>
    <t>NOTA: Mentionam ca valoarea totala care se plateste in anul 2010 aferenta celor 3 tabele nu poate sa depaseasca valoarea creditelor bugetare din fisa 23</t>
  </si>
  <si>
    <t>TOTAL</t>
  </si>
  <si>
    <t xml:space="preserve">TRANSPORT- Bilete tren, autobuz, taxi si transport local (nu cuprinde valoare platita in baza unui contract de transport) </t>
  </si>
  <si>
    <t xml:space="preserve">TRANSPORT- combustibil (nu cuprinde valoare platita in baza unui contract de transport) </t>
  </si>
  <si>
    <t>CAZARE</t>
  </si>
  <si>
    <t xml:space="preserve">DIURNA </t>
  </si>
  <si>
    <t>SUMA platita in 2011 (lei cu tva)</t>
  </si>
  <si>
    <t>DENUMIRE</t>
  </si>
  <si>
    <t>TOTAL art 56.20.  Asistenta Tehnica pentru AN RO
PCT    UNGARIA - ROMANIA</t>
  </si>
  <si>
    <t>Personal AP</t>
  </si>
  <si>
    <t>31.dec.13</t>
  </si>
  <si>
    <t>01.ian.13</t>
  </si>
  <si>
    <t>30192153-8</t>
  </si>
  <si>
    <t>Stampile cu text - conform cu originalul (4 buc)</t>
  </si>
  <si>
    <t>30234200-0 discuri optice</t>
  </si>
  <si>
    <t>DVD -Rewritable, 4.7 Gb, cu carcasa slim</t>
  </si>
  <si>
    <t>39531310-9</t>
  </si>
  <si>
    <t xml:space="preserve">Flotex/ Mocheta </t>
  </si>
  <si>
    <t>55500000-1 Catering</t>
  </si>
  <si>
    <t xml:space="preserve">Servicii organizare intalniri tehnice (catering) </t>
  </si>
  <si>
    <t>50300000-8 Servicii de reparare şi de întreţinere şi servicii conexe pentru computere personale, pentru echipament
de birotică, pentru echipament de telecomunicaţii şi pentru echipament audiovizual</t>
  </si>
  <si>
    <t>Servicii de mentenanta, reparatii si intretinere calculatoare, imprimante, retea, fotocopiatoare, fax si produse tonner si cartuse tonner</t>
  </si>
  <si>
    <t>79340000-9 Servicii de publicitate si de comercializare</t>
  </si>
  <si>
    <t>Servicii inchiriere spatii media (ziare)</t>
  </si>
  <si>
    <t>79633000-0 Servicii de perfecţionare a personalului</t>
  </si>
  <si>
    <t xml:space="preserve">Instruiri contractate de AN </t>
  </si>
  <si>
    <t>72212517-6 Servicii de dezvoltare de software IT</t>
  </si>
  <si>
    <t xml:space="preserve">Servicii dezvoltare Software pentru evidenta si monitorizare Program la nivel national </t>
  </si>
  <si>
    <t>72224000-1 Servicii de consultanta privind gestionarea proiectelor</t>
  </si>
  <si>
    <t xml:space="preserve">Servicii externe sprijin AN </t>
  </si>
  <si>
    <t>79300000-7 Studii de piata si cercetare economica; sondaje si statistici</t>
  </si>
  <si>
    <t xml:space="preserve">Studii, analize, etc </t>
  </si>
  <si>
    <t>55250000-7 Servicii de închiriere de locuinte mobilate pe termen scurt</t>
  </si>
  <si>
    <t>Servicii organizare intalniri tehnice</t>
  </si>
  <si>
    <t>15860000-4 Cafea, ceai şi produse conexe</t>
  </si>
  <si>
    <t>Cheltuieli de protocol</t>
  </si>
  <si>
    <t>64212000-5 Servicii de telefonie mobila</t>
  </si>
  <si>
    <t>Servicii roaming (3)</t>
  </si>
  <si>
    <t xml:space="preserve">Abonament telefon mobil </t>
  </si>
  <si>
    <t>79941000-2 Servicii de taxare</t>
  </si>
  <si>
    <t>Taxe participare cursuri si evenimente</t>
  </si>
  <si>
    <t>Taxe sedere oras</t>
  </si>
  <si>
    <t>Taxe de transport</t>
  </si>
  <si>
    <t>Taxe si comisioane bancare</t>
  </si>
  <si>
    <t>60410000-5 Servicii de transport aerian pe baza de grafic</t>
  </si>
  <si>
    <t>Transport aerian</t>
  </si>
  <si>
    <t>64120000-3; Servicii de curierat</t>
  </si>
  <si>
    <t>Servicii postale si de curierat</t>
  </si>
  <si>
    <t>79800000-2 Servicii tipografice şi servicii conexe</t>
  </si>
  <si>
    <t>Servicii pentru tiparirea materiale de informare si publicitate</t>
  </si>
  <si>
    <t>79800000-2 Servicii tipografice şi servicii conexe, 22462000-6 Materiale publicitare</t>
  </si>
  <si>
    <t>Servicii pentru realizare materiale publicitare si informare</t>
  </si>
  <si>
    <t>30233132-5 - Unitati de hard disk</t>
  </si>
  <si>
    <t>Hard disk extern (2 buc)</t>
  </si>
  <si>
    <t>30123000-7; Maşini de birou</t>
  </si>
  <si>
    <t>Aparat pentru tocat hartie (1 buc)</t>
  </si>
  <si>
    <t>30237200-1 Accesorii pentru computere</t>
  </si>
  <si>
    <t>UPS (4 buc)</t>
  </si>
  <si>
    <t>39711310-5 Filtre de cafea electrice</t>
  </si>
  <si>
    <t>Expresor cafea automat pentru cafea boabe</t>
  </si>
  <si>
    <t xml:space="preserve">30213300-8 Computere de birou </t>
  </si>
  <si>
    <t>Calculator tip desktop - unitate centrala, monitor, tastatura, mouse (4 buc)</t>
  </si>
  <si>
    <t>30124100-5 Cuptoare (fuser)</t>
  </si>
  <si>
    <t>Cuptor Multifunctionala</t>
  </si>
  <si>
    <t>39113700-4 Rezematoare picioare</t>
  </si>
  <si>
    <t>Suport ergonomic picioare (4 buc)</t>
  </si>
  <si>
    <t>30121410-0 Telefoane cu fax</t>
  </si>
  <si>
    <t>Telefon fix (DECT-fara fir) (3 buc)</t>
  </si>
  <si>
    <t>30192000-1;Accesorii de birou</t>
  </si>
  <si>
    <t>Suport unitate centrala (4 buc.)</t>
  </si>
  <si>
    <t>39130000-2 Mobilier de birou</t>
  </si>
  <si>
    <t>Dulap metalic usi glisante pentru arhivare (2 buc.)</t>
  </si>
  <si>
    <t>39515400-9 Jaluzele</t>
  </si>
  <si>
    <t>Jaluzele/ transperante ferestre</t>
  </si>
  <si>
    <t>Scaune de birou (4 buc)</t>
  </si>
  <si>
    <t>Alonje indosariere</t>
  </si>
  <si>
    <t>Rezerva cerneala albastra stilou</t>
  </si>
  <si>
    <t>Tus albastru pentru stampila cu picurator</t>
  </si>
  <si>
    <t>30199600-6 Separatoare pentru papetarie</t>
  </si>
  <si>
    <t xml:space="preserve">Separatoare </t>
  </si>
  <si>
    <t>30192125-3 Carioca permanente</t>
  </si>
  <si>
    <t>Text marker- culori fluorescente, set 4 culori</t>
  </si>
  <si>
    <t>Maker universal negru permanent</t>
  </si>
  <si>
    <t>Marker CD -Writer</t>
  </si>
  <si>
    <t>30197110-0 Capse</t>
  </si>
  <si>
    <t>Capse 24/6</t>
  </si>
  <si>
    <t>30197320-5 Capsatoare</t>
  </si>
  <si>
    <t xml:space="preserve">Capsator de birou (2 buc.) </t>
  </si>
  <si>
    <t>22816300-6 Post-it</t>
  </si>
  <si>
    <t>Notes autoadeziv Post-it 100x75mm</t>
  </si>
  <si>
    <t>Notes autoadeziv Post-it 75X75 mm</t>
  </si>
  <si>
    <t>Notes autoadeziv Post-it 38X51 mm</t>
  </si>
  <si>
    <t>22852000-7 Dosare</t>
  </si>
  <si>
    <t>Dosare plastic cu sina si perforatii</t>
  </si>
  <si>
    <t>30141200-1 Calculatoare de birou</t>
  </si>
  <si>
    <t>Calc Canson (1 buc.)</t>
  </si>
  <si>
    <t>30197630-1 Hârtie pentru tiparit</t>
  </si>
  <si>
    <t>Hârtie A3</t>
  </si>
  <si>
    <t xml:space="preserve">Hartie A4 pentru copiator si imprimanta </t>
  </si>
  <si>
    <t>19520000-7 Produse din plastic</t>
  </si>
  <si>
    <t xml:space="preserve">File protectie documente </t>
  </si>
  <si>
    <t>39263000-3 Articole de birou</t>
  </si>
  <si>
    <t>Set tavite metalice suport documente (tavite suprapozabile) 2 buc.</t>
  </si>
  <si>
    <t>39830000-9 Produse de curatat</t>
  </si>
  <si>
    <t>Kit pentru curatare calculator/laptop</t>
  </si>
  <si>
    <t>Spray curatat mobila</t>
  </si>
  <si>
    <t>Servetele umede antistatice pentru birou</t>
  </si>
  <si>
    <t>Lavete microfribe pentru praf</t>
  </si>
  <si>
    <t>30192920-6 Lichid corector</t>
  </si>
  <si>
    <t>Creion corector</t>
  </si>
  <si>
    <t>Fluid corector</t>
  </si>
  <si>
    <t>30197210-1 Bibliorafturi</t>
  </si>
  <si>
    <t xml:space="preserve">Biblioraft plastifiat 50-55 mm </t>
  </si>
  <si>
    <t>Biblioraft plastifiat 75-80mm</t>
  </si>
  <si>
    <t>30125100-2;Cartuşe de toner</t>
  </si>
  <si>
    <t>Tonere</t>
  </si>
  <si>
    <t xml:space="preserve">                    56.20 Asistenta Tehnica pentru Autoritatea Nationala Programul de cooperare transfrontaliera Ungaria - Romania </t>
  </si>
  <si>
    <t xml:space="preserve">                   56.20.    ASISTENTA TEHNICA PROGRAME COOPERARE TERITORIALA EUROPEANA</t>
  </si>
  <si>
    <t xml:space="preserve">                   56.20. BUNURI SI SERVICII</t>
  </si>
  <si>
    <t>80.01.</t>
  </si>
  <si>
    <t>Persoana</t>
  </si>
  <si>
    <t>Data estimata 
pt.  finalizarea
procedurii</t>
  </si>
  <si>
    <t>Data estimată pt. începerea procedurii</t>
  </si>
  <si>
    <t>Procedura de atribuire a contract.</t>
  </si>
  <si>
    <t>Valoarea care se plateste in anul 2013 (lei cu tva)</t>
  </si>
  <si>
    <t>Val.totala (care se contracteaza in 2013)
estimata cu TVA - Lei
Din care:</t>
  </si>
  <si>
    <t xml:space="preserve">Val. TVA; Lei </t>
  </si>
  <si>
    <t>Val.   estimată fără TVA -Lei; BUGET= 50%</t>
  </si>
  <si>
    <t xml:space="preserve">Val.  estimată fără TVA -Euro; BUGET=50% </t>
  </si>
  <si>
    <t>Val totală estimată fară TVA; Lei</t>
  </si>
  <si>
    <t>Val.    estimată fără TVA -Lei; FEDR= 50%</t>
  </si>
  <si>
    <t>Val.     estimată fără TVA Euro; FEDR=  50%</t>
  </si>
  <si>
    <t>Val totală estimată fără TVA; Euro</t>
  </si>
  <si>
    <t>Val. totală EURO estimată cu TVA</t>
  </si>
  <si>
    <t>Cod CPV</t>
  </si>
  <si>
    <t>Denumire</t>
  </si>
  <si>
    <t>Nr. Crt.</t>
  </si>
  <si>
    <t xml:space="preserve">                         pentru anul bugetar 2013</t>
  </si>
  <si>
    <t>pentru programele finantate din fonduri Europene - Asistenţă tehnică pentru Autoritatea Nationala Programul de cooperare transfrontaliera Ungaria - Romania - Sectiunea VII</t>
  </si>
  <si>
    <t xml:space="preserve">                               PROGRAMUL ANUAL AL ACHIZITIILOR PUBLICE</t>
  </si>
  <si>
    <t>Marian NICULESCU</t>
  </si>
  <si>
    <t xml:space="preserve">                LIVIU NICOLAE DRAGNEA</t>
  </si>
  <si>
    <t>Secretar general</t>
  </si>
  <si>
    <t>MINISTRUL DEZVOLTARII REGIONALE SI ADMINISTRATIEI PUBLICE</t>
  </si>
  <si>
    <t xml:space="preserve">                 VICEPRIM-MINISTRU</t>
  </si>
  <si>
    <t>APROB,</t>
  </si>
  <si>
    <t>Ministerul Dezvoltarii Regionale si Administratiei Publice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</si>
</sst>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0_ ;\-0.00\ "/>
    <numFmt numFmtId="165" formatCode="dd\-mmm\-yy"/>
    <numFmt numFmtId="166" formatCode="_-* #,##0.00\ _F_B_-;\-* #,##0.00\ _F_B_-;_-* &quot;-&quot;??\ _F_B_-;_-@_-"/>
    <numFmt numFmtId="167" formatCode="#,##0.00;[Red]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1"/>
      <name val="Arial"/>
      <family val="2"/>
    </font>
    <font>
      <b/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9"/>
      <color indexed="13"/>
      <name val="Arial"/>
      <family val="2"/>
    </font>
    <font>
      <sz val="10"/>
      <name val="PragmaticaCTT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b/>
      <u val="single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2" fillId="32" borderId="7" applyNumberFormat="0" applyFont="0" applyAlignment="0" applyProtection="0"/>
    <xf numFmtId="0" fontId="45" fillId="27" borderId="8" applyNumberFormat="0" applyAlignment="0" applyProtection="0"/>
    <xf numFmtId="9" fontId="3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>
      <alignment vertical="center"/>
    </xf>
    <xf numFmtId="17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15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/>
    </xf>
    <xf numFmtId="15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5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5" fontId="2" fillId="34" borderId="12" xfId="0" applyNumberFormat="1" applyFont="1" applyFill="1" applyBorder="1" applyAlignment="1">
      <alignment vertical="center"/>
    </xf>
    <xf numFmtId="15" fontId="2" fillId="34" borderId="13" xfId="0" applyNumberFormat="1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vertical="center"/>
    </xf>
    <xf numFmtId="3" fontId="2" fillId="34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vertical="center"/>
    </xf>
    <xf numFmtId="4" fontId="7" fillId="34" borderId="13" xfId="0" applyNumberFormat="1" applyFont="1" applyFill="1" applyBorder="1" applyAlignment="1">
      <alignment vertical="center"/>
    </xf>
    <xf numFmtId="4" fontId="4" fillId="34" borderId="13" xfId="0" applyNumberFormat="1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/>
    </xf>
    <xf numFmtId="165" fontId="2" fillId="0" borderId="15" xfId="0" applyNumberFormat="1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vertical="center" wrapText="1"/>
    </xf>
    <xf numFmtId="4" fontId="2" fillId="36" borderId="17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horizontal="right" vertical="center"/>
    </xf>
    <xf numFmtId="4" fontId="9" fillId="0" borderId="17" xfId="0" applyNumberFormat="1" applyFont="1" applyFill="1" applyBorder="1" applyAlignment="1">
      <alignment horizontal="right" vertical="center"/>
    </xf>
    <xf numFmtId="4" fontId="8" fillId="0" borderId="17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 quotePrefix="1">
      <alignment vertical="center" wrapText="1"/>
    </xf>
    <xf numFmtId="4" fontId="3" fillId="35" borderId="17" xfId="0" applyNumberFormat="1" applyFont="1" applyFill="1" applyBorder="1" applyAlignment="1">
      <alignment vertical="center" wrapText="1"/>
    </xf>
    <xf numFmtId="0" fontId="10" fillId="35" borderId="17" xfId="0" applyFont="1" applyFill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10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vertical="center" wrapText="1"/>
    </xf>
    <xf numFmtId="0" fontId="2" fillId="35" borderId="19" xfId="0" applyFont="1" applyFill="1" applyBorder="1" applyAlignment="1">
      <alignment vertical="center" wrapText="1"/>
    </xf>
    <xf numFmtId="4" fontId="2" fillId="36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 quotePrefix="1">
      <alignment vertical="center" wrapText="1"/>
    </xf>
    <xf numFmtId="4" fontId="3" fillId="35" borderId="10" xfId="0" applyNumberFormat="1" applyFont="1" applyFill="1" applyBorder="1" applyAlignment="1">
      <alignment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4" fontId="11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justify" vertical="top" wrapText="1"/>
    </xf>
    <xf numFmtId="0" fontId="10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57" applyFont="1" applyFill="1" applyBorder="1" applyAlignment="1">
      <alignment vertical="center" wrapText="1"/>
      <protection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10" fillId="0" borderId="10" xfId="58" applyNumberFormat="1" applyFont="1" applyFill="1" applyBorder="1" applyAlignment="1" applyProtection="1">
      <alignment horizontal="left" vertical="center" wrapText="1"/>
      <protection/>
    </xf>
    <xf numFmtId="0" fontId="2" fillId="35" borderId="21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vertical="center" wrapText="1"/>
    </xf>
    <xf numFmtId="0" fontId="2" fillId="0" borderId="10" xfId="58" applyNumberFormat="1" applyFont="1" applyFill="1" applyBorder="1" applyAlignment="1" applyProtection="1">
      <alignment horizontal="left" vertical="center" wrapText="1"/>
      <protection/>
    </xf>
    <xf numFmtId="165" fontId="2" fillId="34" borderId="20" xfId="0" applyNumberFormat="1" applyFont="1" applyFill="1" applyBorder="1" applyAlignment="1">
      <alignment vertical="center"/>
    </xf>
    <xf numFmtId="0" fontId="2" fillId="37" borderId="15" xfId="0" applyFont="1" applyFill="1" applyBorder="1" applyAlignment="1">
      <alignment vertical="center"/>
    </xf>
    <xf numFmtId="15" fontId="2" fillId="37" borderId="10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4" fillId="37" borderId="10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2" fillId="0" borderId="20" xfId="0" applyNumberFormat="1" applyFont="1" applyFill="1" applyBorder="1" applyAlignment="1" applyProtection="1">
      <alignment horizontal="left" vertical="center" wrapText="1"/>
      <protection/>
    </xf>
    <xf numFmtId="0" fontId="4" fillId="38" borderId="22" xfId="0" applyNumberFormat="1" applyFont="1" applyFill="1" applyBorder="1" applyAlignment="1" applyProtection="1">
      <alignment horizontal="left" vertical="center" indent="2"/>
      <protection/>
    </xf>
    <xf numFmtId="0" fontId="2" fillId="38" borderId="23" xfId="0" applyNumberFormat="1" applyFont="1" applyFill="1" applyBorder="1" applyAlignment="1" applyProtection="1">
      <alignment horizontal="left" vertical="center" wrapText="1"/>
      <protection/>
    </xf>
    <xf numFmtId="0" fontId="4" fillId="39" borderId="24" xfId="0" applyNumberFormat="1" applyFont="1" applyFill="1" applyBorder="1" applyAlignment="1" applyProtection="1">
      <alignment horizontal="center" vertical="center"/>
      <protection/>
    </xf>
    <xf numFmtId="0" fontId="4" fillId="39" borderId="24" xfId="0" applyNumberFormat="1" applyFont="1" applyFill="1" applyBorder="1" applyAlignment="1" applyProtection="1">
      <alignment horizontal="center" vertical="center" wrapText="1"/>
      <protection/>
    </xf>
    <xf numFmtId="165" fontId="4" fillId="39" borderId="25" xfId="0" applyNumberFormat="1" applyFont="1" applyFill="1" applyBorder="1" applyAlignment="1" applyProtection="1">
      <alignment horizontal="center" vertical="center" wrapText="1"/>
      <protection/>
    </xf>
    <xf numFmtId="0" fontId="4" fillId="39" borderId="25" xfId="0" applyFont="1" applyFill="1" applyBorder="1" applyAlignment="1">
      <alignment horizontal="center" vertical="center" wrapText="1"/>
    </xf>
    <xf numFmtId="0" fontId="4" fillId="39" borderId="24" xfId="0" applyFont="1" applyFill="1" applyBorder="1" applyAlignment="1">
      <alignment horizontal="center" vertical="center" wrapText="1"/>
    </xf>
    <xf numFmtId="4" fontId="13" fillId="39" borderId="26" xfId="0" applyNumberFormat="1" applyFont="1" applyFill="1" applyBorder="1" applyAlignment="1" applyProtection="1">
      <alignment horizontal="center" vertical="center" wrapText="1"/>
      <protection/>
    </xf>
    <xf numFmtId="4" fontId="4" fillId="39" borderId="24" xfId="0" applyNumberFormat="1" applyFont="1" applyFill="1" applyBorder="1" applyAlignment="1" applyProtection="1">
      <alignment horizontal="center" vertical="center" wrapText="1"/>
      <protection/>
    </xf>
    <xf numFmtId="4" fontId="4" fillId="39" borderId="26" xfId="0" applyNumberFormat="1" applyFont="1" applyFill="1" applyBorder="1" applyAlignment="1" applyProtection="1">
      <alignment horizontal="center" vertical="center" wrapText="1"/>
      <protection/>
    </xf>
    <xf numFmtId="4" fontId="14" fillId="39" borderId="24" xfId="0" applyNumberFormat="1" applyFont="1" applyFill="1" applyBorder="1" applyAlignment="1" applyProtection="1">
      <alignment horizontal="center" vertical="center" wrapText="1"/>
      <protection/>
    </xf>
    <xf numFmtId="4" fontId="7" fillId="39" borderId="24" xfId="0" applyNumberFormat="1" applyFont="1" applyFill="1" applyBorder="1" applyAlignment="1" applyProtection="1">
      <alignment horizontal="center" vertical="center" wrapText="1"/>
      <protection/>
    </xf>
    <xf numFmtId="0" fontId="4" fillId="39" borderId="25" xfId="0" applyNumberFormat="1" applyFont="1" applyFill="1" applyBorder="1" applyAlignment="1" applyProtection="1">
      <alignment horizontal="center" vertical="center"/>
      <protection/>
    </xf>
    <xf numFmtId="0" fontId="4" fillId="39" borderId="2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4" fillId="38" borderId="28" xfId="0" applyNumberFormat="1" applyFont="1" applyFill="1" applyBorder="1" applyAlignment="1" applyProtection="1">
      <alignment horizontal="left" vertical="center" indent="6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165" fontId="4" fillId="34" borderId="10" xfId="0" applyNumberFormat="1" applyFont="1" applyFill="1" applyBorder="1" applyAlignment="1">
      <alignment vertical="center"/>
    </xf>
    <xf numFmtId="165" fontId="4" fillId="34" borderId="15" xfId="0" applyNumberFormat="1" applyFont="1" applyFill="1" applyBorder="1" applyAlignment="1">
      <alignment vertical="center"/>
    </xf>
    <xf numFmtId="0" fontId="4" fillId="34" borderId="13" xfId="0" applyFont="1" applyFill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17"/>
  <sheetViews>
    <sheetView tabSelected="1" zoomScale="75" zoomScaleNormal="75" zoomScalePageLayoutView="0" workbookViewId="0" topLeftCell="A1">
      <selection activeCell="F21" sqref="F21"/>
    </sheetView>
  </sheetViews>
  <sheetFormatPr defaultColWidth="9.421875" defaultRowHeight="12.75"/>
  <cols>
    <col min="1" max="1" width="4.8515625" style="1" customWidth="1"/>
    <col min="2" max="2" width="32.57421875" style="1" customWidth="1"/>
    <col min="3" max="3" width="22.28125" style="1" customWidth="1"/>
    <col min="4" max="4" width="16.421875" style="1" customWidth="1"/>
    <col min="5" max="5" width="13.8515625" style="1" customWidth="1"/>
    <col min="6" max="6" width="14.00390625" style="1" customWidth="1"/>
    <col min="7" max="7" width="13.140625" style="1" customWidth="1"/>
    <col min="8" max="8" width="14.00390625" style="1" customWidth="1"/>
    <col min="9" max="9" width="17.00390625" style="1" customWidth="1"/>
    <col min="10" max="10" width="13.8515625" style="1" customWidth="1"/>
    <col min="11" max="11" width="11.421875" style="1" customWidth="1"/>
    <col min="12" max="12" width="14.140625" style="1" customWidth="1"/>
    <col min="13" max="13" width="12.8515625" style="1" customWidth="1"/>
    <col min="14" max="14" width="11.28125" style="1" customWidth="1"/>
    <col min="15" max="15" width="11.421875" style="1" customWidth="1"/>
    <col min="16" max="17" width="11.140625" style="1" customWidth="1"/>
    <col min="18" max="18" width="9.421875" style="1" customWidth="1"/>
    <col min="19" max="19" width="10.8515625" style="1" bestFit="1" customWidth="1"/>
    <col min="20" max="16384" width="9.421875" style="1" customWidth="1"/>
  </cols>
  <sheetData>
    <row r="1" spans="2:17" ht="12">
      <c r="B1" s="139" t="s">
        <v>157</v>
      </c>
      <c r="O1" s="137"/>
      <c r="P1" s="137"/>
      <c r="Q1" s="134"/>
    </row>
    <row r="2" spans="1:16" ht="12">
      <c r="A2" s="144"/>
      <c r="B2" s="145"/>
      <c r="C2" s="145"/>
      <c r="D2" s="138"/>
      <c r="E2" s="17">
        <v>4.37</v>
      </c>
      <c r="F2" s="17">
        <v>3.25</v>
      </c>
      <c r="G2" s="17">
        <v>0.5</v>
      </c>
      <c r="H2" s="17">
        <v>2</v>
      </c>
      <c r="I2" s="17"/>
      <c r="J2" s="17">
        <v>1.24</v>
      </c>
      <c r="K2" s="1">
        <v>0.24</v>
      </c>
      <c r="N2" s="143" t="s">
        <v>156</v>
      </c>
      <c r="O2" s="143"/>
      <c r="P2" s="143"/>
    </row>
    <row r="3" spans="1:16" ht="12">
      <c r="A3" s="138"/>
      <c r="B3" s="142"/>
      <c r="C3" s="134"/>
      <c r="D3" s="134"/>
      <c r="E3" s="17"/>
      <c r="F3" s="17"/>
      <c r="G3" s="17"/>
      <c r="H3" s="17"/>
      <c r="I3" s="17"/>
      <c r="J3" s="17"/>
      <c r="N3" s="141"/>
      <c r="O3" s="141"/>
      <c r="P3" s="141"/>
    </row>
    <row r="4" spans="1:16" ht="12">
      <c r="A4" s="138"/>
      <c r="B4" s="139"/>
      <c r="C4" s="134"/>
      <c r="D4" s="134"/>
      <c r="E4" s="17"/>
      <c r="F4" s="17"/>
      <c r="G4" s="17"/>
      <c r="H4" s="17"/>
      <c r="I4" s="17"/>
      <c r="J4" s="17"/>
      <c r="N4" s="137" t="s">
        <v>155</v>
      </c>
      <c r="O4" s="137"/>
      <c r="P4" s="137"/>
    </row>
    <row r="5" spans="1:16" ht="12">
      <c r="A5" s="138"/>
      <c r="B5" s="139"/>
      <c r="C5" s="134"/>
      <c r="D5" s="134"/>
      <c r="E5" s="17"/>
      <c r="F5" s="17"/>
      <c r="G5" s="17"/>
      <c r="H5" s="17"/>
      <c r="I5" s="17"/>
      <c r="J5" s="17"/>
      <c r="M5" s="1" t="s">
        <v>154</v>
      </c>
      <c r="N5" s="137"/>
      <c r="O5" s="137"/>
      <c r="P5" s="137"/>
    </row>
    <row r="6" spans="1:17" ht="12.75">
      <c r="A6" s="138"/>
      <c r="B6" s="139"/>
      <c r="C6" s="140" t="s">
        <v>153</v>
      </c>
      <c r="D6" s="134"/>
      <c r="E6" s="17"/>
      <c r="F6" s="17"/>
      <c r="G6" s="17"/>
      <c r="H6" s="17"/>
      <c r="I6" s="17"/>
      <c r="J6" s="17"/>
      <c r="K6" s="134"/>
      <c r="L6" s="138"/>
      <c r="M6" s="146" t="s">
        <v>152</v>
      </c>
      <c r="N6" s="146"/>
      <c r="O6" s="146"/>
      <c r="P6" s="137"/>
      <c r="Q6" s="134"/>
    </row>
    <row r="7" spans="2:17" ht="12.75">
      <c r="B7" s="139"/>
      <c r="C7" s="140" t="s">
        <v>151</v>
      </c>
      <c r="D7" s="134"/>
      <c r="E7" s="17"/>
      <c r="F7" s="17"/>
      <c r="G7" s="17"/>
      <c r="H7" s="17"/>
      <c r="I7" s="17"/>
      <c r="J7" s="17"/>
      <c r="K7" s="134"/>
      <c r="L7" s="138"/>
      <c r="M7" s="138"/>
      <c r="N7" s="134"/>
      <c r="O7" s="137"/>
      <c r="P7" s="137"/>
      <c r="Q7" s="134"/>
    </row>
    <row r="8" spans="2:17" ht="12">
      <c r="B8" s="139"/>
      <c r="C8" s="134"/>
      <c r="D8" s="134"/>
      <c r="E8" s="17"/>
      <c r="F8" s="17"/>
      <c r="G8" s="17"/>
      <c r="H8" s="17"/>
      <c r="I8" s="17"/>
      <c r="J8" s="17"/>
      <c r="K8" s="134"/>
      <c r="L8" s="138"/>
      <c r="M8" s="138"/>
      <c r="N8" s="134"/>
      <c r="O8" s="137"/>
      <c r="P8" s="137"/>
      <c r="Q8" s="134"/>
    </row>
    <row r="9" spans="1:17" ht="12">
      <c r="A9" s="8"/>
      <c r="B9" s="136"/>
      <c r="C9" s="134"/>
      <c r="D9" s="134"/>
      <c r="E9" s="17"/>
      <c r="F9" s="17"/>
      <c r="G9" s="17"/>
      <c r="H9" s="17"/>
      <c r="I9" s="17"/>
      <c r="J9" s="17"/>
      <c r="K9" s="17"/>
      <c r="L9" s="17"/>
      <c r="M9" s="17"/>
      <c r="N9" s="134"/>
      <c r="O9" s="134"/>
      <c r="P9" s="134"/>
      <c r="Q9" s="134"/>
    </row>
    <row r="10" spans="1:17" ht="12.75" customHeight="1">
      <c r="A10" s="146" t="s">
        <v>150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</row>
    <row r="11" spans="1:17" ht="12">
      <c r="A11" s="146" t="s">
        <v>149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</row>
    <row r="12" spans="1:17" ht="12">
      <c r="A12" s="146" t="s">
        <v>148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</row>
    <row r="13" spans="2:17" ht="12">
      <c r="B13" s="136"/>
      <c r="C13" s="135"/>
      <c r="D13" s="135"/>
      <c r="E13" s="135"/>
      <c r="F13" s="135"/>
      <c r="G13" s="135"/>
      <c r="H13" s="135"/>
      <c r="I13" s="135"/>
      <c r="J13" s="135"/>
      <c r="K13" s="135"/>
      <c r="L13" s="17"/>
      <c r="M13" s="17"/>
      <c r="N13" s="134"/>
      <c r="O13" s="134"/>
      <c r="P13" s="134"/>
      <c r="Q13" s="134"/>
    </row>
    <row r="14" spans="1:17" ht="12.75" thickBot="1">
      <c r="A14" s="8"/>
      <c r="B14" s="147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</row>
    <row r="15" spans="1:17" s="59" customFormat="1" ht="97.5" customHeight="1" thickBot="1">
      <c r="A15" s="133" t="s">
        <v>147</v>
      </c>
      <c r="B15" s="126" t="s">
        <v>146</v>
      </c>
      <c r="C15" s="132" t="s">
        <v>145</v>
      </c>
      <c r="D15" s="131" t="s">
        <v>144</v>
      </c>
      <c r="E15" s="131" t="s">
        <v>143</v>
      </c>
      <c r="F15" s="131" t="s">
        <v>142</v>
      </c>
      <c r="G15" s="130" t="s">
        <v>141</v>
      </c>
      <c r="H15" s="130" t="s">
        <v>140</v>
      </c>
      <c r="I15" s="129" t="s">
        <v>139</v>
      </c>
      <c r="J15" s="128" t="s">
        <v>138</v>
      </c>
      <c r="K15" s="127" t="s">
        <v>137</v>
      </c>
      <c r="L15" s="126" t="s">
        <v>136</v>
      </c>
      <c r="M15" s="125" t="s">
        <v>135</v>
      </c>
      <c r="N15" s="124" t="s">
        <v>134</v>
      </c>
      <c r="O15" s="123" t="s">
        <v>133</v>
      </c>
      <c r="P15" s="123" t="s">
        <v>132</v>
      </c>
      <c r="Q15" s="122" t="s">
        <v>131</v>
      </c>
    </row>
    <row r="16" spans="1:17" s="59" customFormat="1" ht="20.25" customHeight="1">
      <c r="A16" s="121"/>
      <c r="B16" s="149" t="s">
        <v>130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20"/>
    </row>
    <row r="17" spans="1:17" s="59" customFormat="1" ht="24.75" customHeight="1">
      <c r="A17" s="119"/>
      <c r="B17" s="150" t="s">
        <v>129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1"/>
    </row>
    <row r="18" spans="1:17" s="59" customFormat="1" ht="22.5" customHeight="1">
      <c r="A18" s="118"/>
      <c r="B18" s="117" t="s">
        <v>128</v>
      </c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5"/>
      <c r="P18" s="115"/>
      <c r="Q18" s="114"/>
    </row>
    <row r="19" spans="1:39" s="59" customFormat="1" ht="30.75" customHeight="1">
      <c r="A19" s="113"/>
      <c r="B19" s="152" t="s">
        <v>127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s="59" customFormat="1" ht="24" customHeight="1">
      <c r="A20" s="96">
        <v>1</v>
      </c>
      <c r="B20" s="95" t="s">
        <v>126</v>
      </c>
      <c r="C20" s="99" t="s">
        <v>125</v>
      </c>
      <c r="D20" s="97">
        <v>7500</v>
      </c>
      <c r="E20" s="93">
        <f>D20/1.24</f>
        <v>6048.387096774193</v>
      </c>
      <c r="F20" s="92">
        <f aca="true" t="shared" si="0" ref="F20:F51">E20*0.5</f>
        <v>3024.1935483870966</v>
      </c>
      <c r="G20" s="92">
        <f aca="true" t="shared" si="1" ref="G20:G51">F20*4.37</f>
        <v>13215.725806451612</v>
      </c>
      <c r="H20" s="91">
        <f aca="true" t="shared" si="2" ref="H20:H51">E20*4.37</f>
        <v>26431.451612903224</v>
      </c>
      <c r="I20" s="91">
        <f aca="true" t="shared" si="3" ref="I20:I51">E20*0.5</f>
        <v>3024.1935483870966</v>
      </c>
      <c r="J20" s="90">
        <f aca="true" t="shared" si="4" ref="J20:J51">I20*4.37</f>
        <v>13215.725806451612</v>
      </c>
      <c r="K20" s="89">
        <f aca="true" t="shared" si="5" ref="K20:K51">L20-H20</f>
        <v>6343.548387096776</v>
      </c>
      <c r="L20" s="88">
        <f aca="true" t="shared" si="6" ref="L20:L51">H20*1.24</f>
        <v>32775</v>
      </c>
      <c r="M20" s="87">
        <f aca="true" t="shared" si="7" ref="M20:M51">L20</f>
        <v>32775</v>
      </c>
      <c r="N20" s="86" t="str">
        <f aca="true" t="shared" si="8" ref="N20:N51">IF(E20&lt;15000,"Cumpărare directă",IF(E20&lt;100000,"cerere de ofertă","Licitaţie deschisă"))</f>
        <v>Cumpărare directă</v>
      </c>
      <c r="O20" s="70" t="s">
        <v>22</v>
      </c>
      <c r="P20" s="70" t="s">
        <v>21</v>
      </c>
      <c r="Q20" s="69" t="s">
        <v>20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19" s="100" customFormat="1" ht="21.75" customHeight="1">
      <c r="A21" s="96">
        <v>2</v>
      </c>
      <c r="B21" s="84" t="s">
        <v>124</v>
      </c>
      <c r="C21" s="99" t="s">
        <v>122</v>
      </c>
      <c r="D21" s="97">
        <v>100</v>
      </c>
      <c r="E21" s="93">
        <v>403.23</v>
      </c>
      <c r="F21" s="92">
        <f t="shared" si="0"/>
        <v>201.615</v>
      </c>
      <c r="G21" s="92">
        <f t="shared" si="1"/>
        <v>881.0575500000001</v>
      </c>
      <c r="H21" s="91">
        <f t="shared" si="2"/>
        <v>1762.1151000000002</v>
      </c>
      <c r="I21" s="91">
        <f t="shared" si="3"/>
        <v>201.615</v>
      </c>
      <c r="J21" s="90">
        <f t="shared" si="4"/>
        <v>881.0575500000001</v>
      </c>
      <c r="K21" s="89">
        <f t="shared" si="5"/>
        <v>422.90762400000017</v>
      </c>
      <c r="L21" s="88">
        <f t="shared" si="6"/>
        <v>2185.0227240000004</v>
      </c>
      <c r="M21" s="87">
        <f t="shared" si="7"/>
        <v>2185.0227240000004</v>
      </c>
      <c r="N21" s="86" t="str">
        <f t="shared" si="8"/>
        <v>Cumpărare directă</v>
      </c>
      <c r="O21" s="70" t="s">
        <v>22</v>
      </c>
      <c r="P21" s="70" t="s">
        <v>21</v>
      </c>
      <c r="Q21" s="69" t="s">
        <v>20</v>
      </c>
      <c r="R21" s="102"/>
      <c r="S21" s="101"/>
    </row>
    <row r="22" spans="1:19" s="100" customFormat="1" ht="22.5" customHeight="1">
      <c r="A22" s="96">
        <v>3</v>
      </c>
      <c r="B22" s="84" t="s">
        <v>123</v>
      </c>
      <c r="C22" s="99" t="s">
        <v>122</v>
      </c>
      <c r="D22" s="97">
        <v>100</v>
      </c>
      <c r="E22" s="93">
        <f aca="true" t="shared" si="9" ref="E22:E53">D22/1.24</f>
        <v>80.64516129032258</v>
      </c>
      <c r="F22" s="92">
        <f t="shared" si="0"/>
        <v>40.32258064516129</v>
      </c>
      <c r="G22" s="92">
        <f t="shared" si="1"/>
        <v>176.20967741935485</v>
      </c>
      <c r="H22" s="91">
        <f t="shared" si="2"/>
        <v>352.4193548387097</v>
      </c>
      <c r="I22" s="91">
        <f t="shared" si="3"/>
        <v>40.32258064516129</v>
      </c>
      <c r="J22" s="90">
        <f t="shared" si="4"/>
        <v>176.20967741935485</v>
      </c>
      <c r="K22" s="89">
        <f t="shared" si="5"/>
        <v>84.5806451612903</v>
      </c>
      <c r="L22" s="88">
        <f t="shared" si="6"/>
        <v>437</v>
      </c>
      <c r="M22" s="87">
        <f t="shared" si="7"/>
        <v>437</v>
      </c>
      <c r="N22" s="86" t="str">
        <f t="shared" si="8"/>
        <v>Cumpărare directă</v>
      </c>
      <c r="O22" s="70" t="s">
        <v>22</v>
      </c>
      <c r="P22" s="70" t="s">
        <v>21</v>
      </c>
      <c r="Q22" s="69" t="s">
        <v>20</v>
      </c>
      <c r="R22" s="102"/>
      <c r="S22" s="101"/>
    </row>
    <row r="23" spans="1:19" s="100" customFormat="1" ht="21.75" customHeight="1">
      <c r="A23" s="96">
        <v>4</v>
      </c>
      <c r="B23" s="85" t="s">
        <v>121</v>
      </c>
      <c r="C23" s="106" t="s">
        <v>119</v>
      </c>
      <c r="D23" s="97">
        <v>100</v>
      </c>
      <c r="E23" s="93">
        <f t="shared" si="9"/>
        <v>80.64516129032258</v>
      </c>
      <c r="F23" s="92">
        <f t="shared" si="0"/>
        <v>40.32258064516129</v>
      </c>
      <c r="G23" s="92">
        <f t="shared" si="1"/>
        <v>176.20967741935485</v>
      </c>
      <c r="H23" s="91">
        <f t="shared" si="2"/>
        <v>352.4193548387097</v>
      </c>
      <c r="I23" s="91">
        <f t="shared" si="3"/>
        <v>40.32258064516129</v>
      </c>
      <c r="J23" s="90">
        <f t="shared" si="4"/>
        <v>176.20967741935485</v>
      </c>
      <c r="K23" s="89">
        <f t="shared" si="5"/>
        <v>84.5806451612903</v>
      </c>
      <c r="L23" s="88">
        <f t="shared" si="6"/>
        <v>437</v>
      </c>
      <c r="M23" s="87">
        <f t="shared" si="7"/>
        <v>437</v>
      </c>
      <c r="N23" s="86" t="str">
        <f t="shared" si="8"/>
        <v>Cumpărare directă</v>
      </c>
      <c r="O23" s="70" t="s">
        <v>22</v>
      </c>
      <c r="P23" s="70" t="s">
        <v>21</v>
      </c>
      <c r="Q23" s="69" t="s">
        <v>20</v>
      </c>
      <c r="R23" s="101"/>
      <c r="S23" s="101"/>
    </row>
    <row r="24" spans="1:19" s="100" customFormat="1" ht="25.5" customHeight="1">
      <c r="A24" s="96">
        <v>5</v>
      </c>
      <c r="B24" s="85" t="s">
        <v>120</v>
      </c>
      <c r="C24" s="106" t="s">
        <v>119</v>
      </c>
      <c r="D24" s="97">
        <v>50</v>
      </c>
      <c r="E24" s="93">
        <f t="shared" si="9"/>
        <v>40.32258064516129</v>
      </c>
      <c r="F24" s="92">
        <f t="shared" si="0"/>
        <v>20.161290322580644</v>
      </c>
      <c r="G24" s="92">
        <f t="shared" si="1"/>
        <v>88.10483870967742</v>
      </c>
      <c r="H24" s="91">
        <f t="shared" si="2"/>
        <v>176.20967741935485</v>
      </c>
      <c r="I24" s="91">
        <f t="shared" si="3"/>
        <v>20.161290322580644</v>
      </c>
      <c r="J24" s="90">
        <f t="shared" si="4"/>
        <v>88.10483870967742</v>
      </c>
      <c r="K24" s="89">
        <f t="shared" si="5"/>
        <v>42.29032258064515</v>
      </c>
      <c r="L24" s="88">
        <f t="shared" si="6"/>
        <v>218.5</v>
      </c>
      <c r="M24" s="87">
        <f t="shared" si="7"/>
        <v>218.5</v>
      </c>
      <c r="N24" s="86" t="str">
        <f t="shared" si="8"/>
        <v>Cumpărare directă</v>
      </c>
      <c r="O24" s="70" t="s">
        <v>22</v>
      </c>
      <c r="P24" s="70" t="s">
        <v>21</v>
      </c>
      <c r="Q24" s="69" t="s">
        <v>20</v>
      </c>
      <c r="R24" s="101"/>
      <c r="S24" s="101"/>
    </row>
    <row r="25" spans="1:19" s="100" customFormat="1" ht="24.75" customHeight="1">
      <c r="A25" s="96">
        <v>6</v>
      </c>
      <c r="B25" s="85" t="s">
        <v>118</v>
      </c>
      <c r="C25" s="112" t="s">
        <v>114</v>
      </c>
      <c r="D25" s="97">
        <v>150</v>
      </c>
      <c r="E25" s="93">
        <f t="shared" si="9"/>
        <v>120.96774193548387</v>
      </c>
      <c r="F25" s="92">
        <f t="shared" si="0"/>
        <v>60.483870967741936</v>
      </c>
      <c r="G25" s="92">
        <f t="shared" si="1"/>
        <v>264.31451612903226</v>
      </c>
      <c r="H25" s="91">
        <f t="shared" si="2"/>
        <v>528.6290322580645</v>
      </c>
      <c r="I25" s="91">
        <f t="shared" si="3"/>
        <v>60.483870967741936</v>
      </c>
      <c r="J25" s="90">
        <f t="shared" si="4"/>
        <v>264.31451612903226</v>
      </c>
      <c r="K25" s="89">
        <f t="shared" si="5"/>
        <v>126.87096774193549</v>
      </c>
      <c r="L25" s="88">
        <f t="shared" si="6"/>
        <v>655.5</v>
      </c>
      <c r="M25" s="87">
        <f t="shared" si="7"/>
        <v>655.5</v>
      </c>
      <c r="N25" s="86" t="str">
        <f t="shared" si="8"/>
        <v>Cumpărare directă</v>
      </c>
      <c r="O25" s="70" t="s">
        <v>22</v>
      </c>
      <c r="P25" s="70" t="s">
        <v>21</v>
      </c>
      <c r="Q25" s="69" t="s">
        <v>20</v>
      </c>
      <c r="R25" s="101"/>
      <c r="S25" s="101"/>
    </row>
    <row r="26" spans="1:19" s="100" customFormat="1" ht="22.5" customHeight="1">
      <c r="A26" s="96">
        <v>7</v>
      </c>
      <c r="B26" s="85" t="s">
        <v>117</v>
      </c>
      <c r="C26" s="112" t="s">
        <v>114</v>
      </c>
      <c r="D26" s="97">
        <v>150</v>
      </c>
      <c r="E26" s="93">
        <f t="shared" si="9"/>
        <v>120.96774193548387</v>
      </c>
      <c r="F26" s="92">
        <f t="shared" si="0"/>
        <v>60.483870967741936</v>
      </c>
      <c r="G26" s="92">
        <f t="shared" si="1"/>
        <v>264.31451612903226</v>
      </c>
      <c r="H26" s="91">
        <f t="shared" si="2"/>
        <v>528.6290322580645</v>
      </c>
      <c r="I26" s="91">
        <f t="shared" si="3"/>
        <v>60.483870967741936</v>
      </c>
      <c r="J26" s="90">
        <f t="shared" si="4"/>
        <v>264.31451612903226</v>
      </c>
      <c r="K26" s="89">
        <f t="shared" si="5"/>
        <v>126.87096774193549</v>
      </c>
      <c r="L26" s="88">
        <f t="shared" si="6"/>
        <v>655.5</v>
      </c>
      <c r="M26" s="87">
        <f t="shared" si="7"/>
        <v>655.5</v>
      </c>
      <c r="N26" s="86" t="str">
        <f t="shared" si="8"/>
        <v>Cumpărare directă</v>
      </c>
      <c r="O26" s="70" t="s">
        <v>22</v>
      </c>
      <c r="P26" s="70" t="s">
        <v>21</v>
      </c>
      <c r="Q26" s="69" t="s">
        <v>20</v>
      </c>
      <c r="R26" s="101"/>
      <c r="S26" s="101"/>
    </row>
    <row r="27" spans="1:19" s="100" customFormat="1" ht="24" customHeight="1">
      <c r="A27" s="96">
        <v>8</v>
      </c>
      <c r="B27" s="85" t="s">
        <v>116</v>
      </c>
      <c r="C27" s="112" t="s">
        <v>114</v>
      </c>
      <c r="D27" s="97">
        <v>100</v>
      </c>
      <c r="E27" s="93">
        <f t="shared" si="9"/>
        <v>80.64516129032258</v>
      </c>
      <c r="F27" s="92">
        <f t="shared" si="0"/>
        <v>40.32258064516129</v>
      </c>
      <c r="G27" s="92">
        <f t="shared" si="1"/>
        <v>176.20967741935485</v>
      </c>
      <c r="H27" s="91">
        <f t="shared" si="2"/>
        <v>352.4193548387097</v>
      </c>
      <c r="I27" s="91">
        <f t="shared" si="3"/>
        <v>40.32258064516129</v>
      </c>
      <c r="J27" s="90">
        <f t="shared" si="4"/>
        <v>176.20967741935485</v>
      </c>
      <c r="K27" s="89">
        <f t="shared" si="5"/>
        <v>84.5806451612903</v>
      </c>
      <c r="L27" s="88">
        <f t="shared" si="6"/>
        <v>437</v>
      </c>
      <c r="M27" s="87">
        <f t="shared" si="7"/>
        <v>437</v>
      </c>
      <c r="N27" s="86" t="str">
        <f t="shared" si="8"/>
        <v>Cumpărare directă</v>
      </c>
      <c r="O27" s="70" t="s">
        <v>22</v>
      </c>
      <c r="P27" s="70" t="s">
        <v>21</v>
      </c>
      <c r="Q27" s="69" t="s">
        <v>20</v>
      </c>
      <c r="R27" s="101"/>
      <c r="S27" s="101"/>
    </row>
    <row r="28" spans="1:19" s="100" customFormat="1" ht="22.5" customHeight="1">
      <c r="A28" s="96">
        <v>9</v>
      </c>
      <c r="B28" s="85" t="s">
        <v>115</v>
      </c>
      <c r="C28" s="112" t="s">
        <v>114</v>
      </c>
      <c r="D28" s="97">
        <v>300</v>
      </c>
      <c r="E28" s="93">
        <f t="shared" si="9"/>
        <v>241.93548387096774</v>
      </c>
      <c r="F28" s="92">
        <f t="shared" si="0"/>
        <v>120.96774193548387</v>
      </c>
      <c r="G28" s="92">
        <f t="shared" si="1"/>
        <v>528.6290322580645</v>
      </c>
      <c r="H28" s="91">
        <f t="shared" si="2"/>
        <v>1057.258064516129</v>
      </c>
      <c r="I28" s="91">
        <f t="shared" si="3"/>
        <v>120.96774193548387</v>
      </c>
      <c r="J28" s="90">
        <f t="shared" si="4"/>
        <v>528.6290322580645</v>
      </c>
      <c r="K28" s="89">
        <f t="shared" si="5"/>
        <v>253.74193548387098</v>
      </c>
      <c r="L28" s="88">
        <f t="shared" si="6"/>
        <v>1311</v>
      </c>
      <c r="M28" s="87">
        <f t="shared" si="7"/>
        <v>1311</v>
      </c>
      <c r="N28" s="86" t="str">
        <f t="shared" si="8"/>
        <v>Cumpărare directă</v>
      </c>
      <c r="O28" s="70" t="s">
        <v>22</v>
      </c>
      <c r="P28" s="70" t="s">
        <v>21</v>
      </c>
      <c r="Q28" s="69" t="s">
        <v>20</v>
      </c>
      <c r="R28" s="101"/>
      <c r="S28" s="101"/>
    </row>
    <row r="29" spans="1:17" ht="22.5" customHeight="1">
      <c r="A29" s="96">
        <v>10</v>
      </c>
      <c r="B29" s="95" t="s">
        <v>113</v>
      </c>
      <c r="C29" s="112" t="s">
        <v>112</v>
      </c>
      <c r="D29" s="97">
        <v>50</v>
      </c>
      <c r="E29" s="93">
        <f t="shared" si="9"/>
        <v>40.32258064516129</v>
      </c>
      <c r="F29" s="92">
        <f t="shared" si="0"/>
        <v>20.161290322580644</v>
      </c>
      <c r="G29" s="92">
        <f t="shared" si="1"/>
        <v>88.10483870967742</v>
      </c>
      <c r="H29" s="91">
        <f t="shared" si="2"/>
        <v>176.20967741935485</v>
      </c>
      <c r="I29" s="91">
        <f t="shared" si="3"/>
        <v>20.161290322580644</v>
      </c>
      <c r="J29" s="90">
        <f t="shared" si="4"/>
        <v>88.10483870967742</v>
      </c>
      <c r="K29" s="89">
        <f t="shared" si="5"/>
        <v>42.29032258064515</v>
      </c>
      <c r="L29" s="88">
        <f t="shared" si="6"/>
        <v>218.5</v>
      </c>
      <c r="M29" s="87">
        <f t="shared" si="7"/>
        <v>218.5</v>
      </c>
      <c r="N29" s="86" t="str">
        <f t="shared" si="8"/>
        <v>Cumpărare directă</v>
      </c>
      <c r="O29" s="70" t="s">
        <v>22</v>
      </c>
      <c r="P29" s="70" t="s">
        <v>21</v>
      </c>
      <c r="Q29" s="69" t="s">
        <v>20</v>
      </c>
    </row>
    <row r="30" spans="1:17" ht="24" customHeight="1">
      <c r="A30" s="96">
        <v>11</v>
      </c>
      <c r="B30" s="95" t="s">
        <v>111</v>
      </c>
      <c r="C30" s="109" t="s">
        <v>110</v>
      </c>
      <c r="D30" s="97">
        <v>50</v>
      </c>
      <c r="E30" s="93">
        <f t="shared" si="9"/>
        <v>40.32258064516129</v>
      </c>
      <c r="F30" s="92">
        <f t="shared" si="0"/>
        <v>20.161290322580644</v>
      </c>
      <c r="G30" s="92">
        <f t="shared" si="1"/>
        <v>88.10483870967742</v>
      </c>
      <c r="H30" s="91">
        <f t="shared" si="2"/>
        <v>176.20967741935485</v>
      </c>
      <c r="I30" s="91">
        <f t="shared" si="3"/>
        <v>20.161290322580644</v>
      </c>
      <c r="J30" s="90">
        <f t="shared" si="4"/>
        <v>88.10483870967742</v>
      </c>
      <c r="K30" s="89">
        <f t="shared" si="5"/>
        <v>42.29032258064515</v>
      </c>
      <c r="L30" s="88">
        <f t="shared" si="6"/>
        <v>218.5</v>
      </c>
      <c r="M30" s="87">
        <f t="shared" si="7"/>
        <v>218.5</v>
      </c>
      <c r="N30" s="86" t="str">
        <f t="shared" si="8"/>
        <v>Cumpărare directă</v>
      </c>
      <c r="O30" s="70" t="s">
        <v>22</v>
      </c>
      <c r="P30" s="70" t="s">
        <v>21</v>
      </c>
      <c r="Q30" s="69" t="s">
        <v>20</v>
      </c>
    </row>
    <row r="31" spans="1:19" s="100" customFormat="1" ht="24.75" customHeight="1">
      <c r="A31" s="96">
        <v>12</v>
      </c>
      <c r="B31" s="84" t="s">
        <v>109</v>
      </c>
      <c r="C31" s="109" t="s">
        <v>107</v>
      </c>
      <c r="D31" s="97">
        <v>500</v>
      </c>
      <c r="E31" s="93">
        <f t="shared" si="9"/>
        <v>403.2258064516129</v>
      </c>
      <c r="F31" s="92">
        <f t="shared" si="0"/>
        <v>201.61290322580646</v>
      </c>
      <c r="G31" s="92">
        <f t="shared" si="1"/>
        <v>881.0483870967743</v>
      </c>
      <c r="H31" s="91">
        <f t="shared" si="2"/>
        <v>1762.0967741935485</v>
      </c>
      <c r="I31" s="91">
        <f t="shared" si="3"/>
        <v>201.61290322580646</v>
      </c>
      <c r="J31" s="90">
        <f t="shared" si="4"/>
        <v>881.0483870967743</v>
      </c>
      <c r="K31" s="89">
        <f t="shared" si="5"/>
        <v>422.9032258064515</v>
      </c>
      <c r="L31" s="88">
        <f t="shared" si="6"/>
        <v>2185</v>
      </c>
      <c r="M31" s="87">
        <f t="shared" si="7"/>
        <v>2185</v>
      </c>
      <c r="N31" s="86" t="str">
        <f t="shared" si="8"/>
        <v>Cumpărare directă</v>
      </c>
      <c r="O31" s="70" t="s">
        <v>22</v>
      </c>
      <c r="P31" s="70" t="s">
        <v>21</v>
      </c>
      <c r="Q31" s="69" t="s">
        <v>20</v>
      </c>
      <c r="R31" s="102"/>
      <c r="S31" s="101"/>
    </row>
    <row r="32" spans="1:19" s="100" customFormat="1" ht="22.5" customHeight="1">
      <c r="A32" s="96">
        <v>13</v>
      </c>
      <c r="B32" s="84" t="s">
        <v>108</v>
      </c>
      <c r="C32" s="109" t="s">
        <v>107</v>
      </c>
      <c r="D32" s="97">
        <v>100</v>
      </c>
      <c r="E32" s="93">
        <f t="shared" si="9"/>
        <v>80.64516129032258</v>
      </c>
      <c r="F32" s="92">
        <f t="shared" si="0"/>
        <v>40.32258064516129</v>
      </c>
      <c r="G32" s="92">
        <f t="shared" si="1"/>
        <v>176.20967741935485</v>
      </c>
      <c r="H32" s="91">
        <f t="shared" si="2"/>
        <v>352.4193548387097</v>
      </c>
      <c r="I32" s="91">
        <f t="shared" si="3"/>
        <v>40.32258064516129</v>
      </c>
      <c r="J32" s="90">
        <f t="shared" si="4"/>
        <v>176.20967741935485</v>
      </c>
      <c r="K32" s="89">
        <f t="shared" si="5"/>
        <v>84.5806451612903</v>
      </c>
      <c r="L32" s="88">
        <f t="shared" si="6"/>
        <v>437</v>
      </c>
      <c r="M32" s="87">
        <f t="shared" si="7"/>
        <v>437</v>
      </c>
      <c r="N32" s="86" t="str">
        <f t="shared" si="8"/>
        <v>Cumpărare directă</v>
      </c>
      <c r="O32" s="70" t="s">
        <v>22</v>
      </c>
      <c r="P32" s="70" t="s">
        <v>21</v>
      </c>
      <c r="Q32" s="69" t="s">
        <v>20</v>
      </c>
      <c r="R32" s="102"/>
      <c r="S32" s="101"/>
    </row>
    <row r="33" spans="1:19" s="107" customFormat="1" ht="25.5" customHeight="1">
      <c r="A33" s="96">
        <v>14</v>
      </c>
      <c r="B33" s="85" t="s">
        <v>106</v>
      </c>
      <c r="C33" s="112" t="s">
        <v>105</v>
      </c>
      <c r="D33" s="97">
        <v>100</v>
      </c>
      <c r="E33" s="93">
        <f t="shared" si="9"/>
        <v>80.64516129032258</v>
      </c>
      <c r="F33" s="92">
        <f t="shared" si="0"/>
        <v>40.32258064516129</v>
      </c>
      <c r="G33" s="92">
        <f t="shared" si="1"/>
        <v>176.20967741935485</v>
      </c>
      <c r="H33" s="91">
        <f t="shared" si="2"/>
        <v>352.4193548387097</v>
      </c>
      <c r="I33" s="91">
        <f t="shared" si="3"/>
        <v>40.32258064516129</v>
      </c>
      <c r="J33" s="90">
        <f t="shared" si="4"/>
        <v>176.20967741935485</v>
      </c>
      <c r="K33" s="89">
        <f t="shared" si="5"/>
        <v>84.5806451612903</v>
      </c>
      <c r="L33" s="88">
        <f t="shared" si="6"/>
        <v>437</v>
      </c>
      <c r="M33" s="87">
        <f t="shared" si="7"/>
        <v>437</v>
      </c>
      <c r="N33" s="86" t="str">
        <f t="shared" si="8"/>
        <v>Cumpărare directă</v>
      </c>
      <c r="O33" s="70" t="s">
        <v>22</v>
      </c>
      <c r="P33" s="70" t="s">
        <v>21</v>
      </c>
      <c r="Q33" s="69" t="s">
        <v>20</v>
      </c>
      <c r="R33" s="108"/>
      <c r="S33" s="108"/>
    </row>
    <row r="34" spans="1:19" s="100" customFormat="1" ht="26.25" customHeight="1">
      <c r="A34" s="96">
        <v>15</v>
      </c>
      <c r="B34" s="84" t="s">
        <v>104</v>
      </c>
      <c r="C34" s="109" t="s">
        <v>103</v>
      </c>
      <c r="D34" s="97">
        <v>50</v>
      </c>
      <c r="E34" s="93">
        <f t="shared" si="9"/>
        <v>40.32258064516129</v>
      </c>
      <c r="F34" s="92">
        <f t="shared" si="0"/>
        <v>20.161290322580644</v>
      </c>
      <c r="G34" s="92">
        <f t="shared" si="1"/>
        <v>88.10483870967742</v>
      </c>
      <c r="H34" s="91">
        <f t="shared" si="2"/>
        <v>176.20967741935485</v>
      </c>
      <c r="I34" s="91">
        <f t="shared" si="3"/>
        <v>20.161290322580644</v>
      </c>
      <c r="J34" s="90">
        <f t="shared" si="4"/>
        <v>88.10483870967742</v>
      </c>
      <c r="K34" s="89">
        <f t="shared" si="5"/>
        <v>42.29032258064515</v>
      </c>
      <c r="L34" s="88">
        <f t="shared" si="6"/>
        <v>218.5</v>
      </c>
      <c r="M34" s="87">
        <f t="shared" si="7"/>
        <v>218.5</v>
      </c>
      <c r="N34" s="86" t="str">
        <f t="shared" si="8"/>
        <v>Cumpărare directă</v>
      </c>
      <c r="O34" s="70" t="s">
        <v>22</v>
      </c>
      <c r="P34" s="70" t="s">
        <v>21</v>
      </c>
      <c r="Q34" s="69" t="s">
        <v>20</v>
      </c>
      <c r="R34" s="102"/>
      <c r="S34" s="101"/>
    </row>
    <row r="35" spans="1:19" s="100" customFormat="1" ht="22.5" customHeight="1">
      <c r="A35" s="96">
        <v>16</v>
      </c>
      <c r="B35" s="84" t="s">
        <v>102</v>
      </c>
      <c r="C35" s="109" t="s">
        <v>99</v>
      </c>
      <c r="D35" s="97">
        <v>50</v>
      </c>
      <c r="E35" s="93">
        <f t="shared" si="9"/>
        <v>40.32258064516129</v>
      </c>
      <c r="F35" s="92">
        <f t="shared" si="0"/>
        <v>20.161290322580644</v>
      </c>
      <c r="G35" s="92">
        <f t="shared" si="1"/>
        <v>88.10483870967742</v>
      </c>
      <c r="H35" s="91">
        <f t="shared" si="2"/>
        <v>176.20967741935485</v>
      </c>
      <c r="I35" s="91">
        <f t="shared" si="3"/>
        <v>20.161290322580644</v>
      </c>
      <c r="J35" s="90">
        <f t="shared" si="4"/>
        <v>88.10483870967742</v>
      </c>
      <c r="K35" s="89">
        <f t="shared" si="5"/>
        <v>42.29032258064515</v>
      </c>
      <c r="L35" s="88">
        <f t="shared" si="6"/>
        <v>218.5</v>
      </c>
      <c r="M35" s="87">
        <f t="shared" si="7"/>
        <v>218.5</v>
      </c>
      <c r="N35" s="86" t="str">
        <f t="shared" si="8"/>
        <v>Cumpărare directă</v>
      </c>
      <c r="O35" s="70" t="s">
        <v>22</v>
      </c>
      <c r="P35" s="70" t="s">
        <v>21</v>
      </c>
      <c r="Q35" s="69" t="s">
        <v>20</v>
      </c>
      <c r="R35" s="102"/>
      <c r="S35" s="101"/>
    </row>
    <row r="36" spans="1:19" s="100" customFormat="1" ht="21.75" customHeight="1">
      <c r="A36" s="96">
        <v>17</v>
      </c>
      <c r="B36" s="84" t="s">
        <v>101</v>
      </c>
      <c r="C36" s="109" t="s">
        <v>99</v>
      </c>
      <c r="D36" s="97">
        <v>30</v>
      </c>
      <c r="E36" s="93">
        <f t="shared" si="9"/>
        <v>24.193548387096776</v>
      </c>
      <c r="F36" s="92">
        <f t="shared" si="0"/>
        <v>12.096774193548388</v>
      </c>
      <c r="G36" s="92">
        <f t="shared" si="1"/>
        <v>52.862903225806456</v>
      </c>
      <c r="H36" s="91">
        <f t="shared" si="2"/>
        <v>105.72580645161291</v>
      </c>
      <c r="I36" s="91">
        <f t="shared" si="3"/>
        <v>12.096774193548388</v>
      </c>
      <c r="J36" s="90">
        <f t="shared" si="4"/>
        <v>52.862903225806456</v>
      </c>
      <c r="K36" s="89">
        <f t="shared" si="5"/>
        <v>25.37419354838711</v>
      </c>
      <c r="L36" s="88">
        <f t="shared" si="6"/>
        <v>131.10000000000002</v>
      </c>
      <c r="M36" s="87">
        <f t="shared" si="7"/>
        <v>131.10000000000002</v>
      </c>
      <c r="N36" s="86" t="str">
        <f t="shared" si="8"/>
        <v>Cumpărare directă</v>
      </c>
      <c r="O36" s="70" t="s">
        <v>22</v>
      </c>
      <c r="P36" s="70" t="s">
        <v>21</v>
      </c>
      <c r="Q36" s="69" t="s">
        <v>20</v>
      </c>
      <c r="R36" s="102"/>
      <c r="S36" s="101"/>
    </row>
    <row r="37" spans="1:19" s="100" customFormat="1" ht="22.5" customHeight="1">
      <c r="A37" s="96">
        <v>18</v>
      </c>
      <c r="B37" s="84" t="s">
        <v>100</v>
      </c>
      <c r="C37" s="109" t="s">
        <v>99</v>
      </c>
      <c r="D37" s="97">
        <v>30</v>
      </c>
      <c r="E37" s="93">
        <f t="shared" si="9"/>
        <v>24.193548387096776</v>
      </c>
      <c r="F37" s="92">
        <f t="shared" si="0"/>
        <v>12.096774193548388</v>
      </c>
      <c r="G37" s="92">
        <f t="shared" si="1"/>
        <v>52.862903225806456</v>
      </c>
      <c r="H37" s="91">
        <f t="shared" si="2"/>
        <v>105.72580645161291</v>
      </c>
      <c r="I37" s="91">
        <f t="shared" si="3"/>
        <v>12.096774193548388</v>
      </c>
      <c r="J37" s="90">
        <f t="shared" si="4"/>
        <v>52.862903225806456</v>
      </c>
      <c r="K37" s="89">
        <f t="shared" si="5"/>
        <v>25.37419354838711</v>
      </c>
      <c r="L37" s="88">
        <f t="shared" si="6"/>
        <v>131.10000000000002</v>
      </c>
      <c r="M37" s="87">
        <f t="shared" si="7"/>
        <v>131.10000000000002</v>
      </c>
      <c r="N37" s="86" t="str">
        <f t="shared" si="8"/>
        <v>Cumpărare directă</v>
      </c>
      <c r="O37" s="70" t="s">
        <v>22</v>
      </c>
      <c r="P37" s="70" t="s">
        <v>21</v>
      </c>
      <c r="Q37" s="69" t="s">
        <v>20</v>
      </c>
      <c r="R37" s="102"/>
      <c r="S37" s="101"/>
    </row>
    <row r="38" spans="1:19" s="107" customFormat="1" ht="26.25" customHeight="1">
      <c r="A38" s="96">
        <v>19</v>
      </c>
      <c r="B38" s="84" t="s">
        <v>98</v>
      </c>
      <c r="C38" s="99" t="s">
        <v>97</v>
      </c>
      <c r="D38" s="97">
        <v>50</v>
      </c>
      <c r="E38" s="93">
        <f t="shared" si="9"/>
        <v>40.32258064516129</v>
      </c>
      <c r="F38" s="93">
        <f t="shared" si="0"/>
        <v>20.161290322580644</v>
      </c>
      <c r="G38" s="92">
        <f t="shared" si="1"/>
        <v>88.10483870967742</v>
      </c>
      <c r="H38" s="91">
        <f t="shared" si="2"/>
        <v>176.20967741935485</v>
      </c>
      <c r="I38" s="89">
        <f t="shared" si="3"/>
        <v>20.161290322580644</v>
      </c>
      <c r="J38" s="90">
        <f t="shared" si="4"/>
        <v>88.10483870967742</v>
      </c>
      <c r="K38" s="89">
        <f t="shared" si="5"/>
        <v>42.29032258064515</v>
      </c>
      <c r="L38" s="88">
        <f t="shared" si="6"/>
        <v>218.5</v>
      </c>
      <c r="M38" s="87">
        <f t="shared" si="7"/>
        <v>218.5</v>
      </c>
      <c r="N38" s="86" t="str">
        <f t="shared" si="8"/>
        <v>Cumpărare directă</v>
      </c>
      <c r="O38" s="70" t="s">
        <v>22</v>
      </c>
      <c r="P38" s="70" t="s">
        <v>21</v>
      </c>
      <c r="Q38" s="69" t="s">
        <v>20</v>
      </c>
      <c r="R38" s="108"/>
      <c r="S38" s="108"/>
    </row>
    <row r="39" spans="1:19" s="107" customFormat="1" ht="24" customHeight="1">
      <c r="A39" s="96">
        <v>20</v>
      </c>
      <c r="B39" s="84" t="s">
        <v>96</v>
      </c>
      <c r="C39" s="99" t="s">
        <v>95</v>
      </c>
      <c r="D39" s="97">
        <v>30</v>
      </c>
      <c r="E39" s="93">
        <f t="shared" si="9"/>
        <v>24.193548387096776</v>
      </c>
      <c r="F39" s="93">
        <f t="shared" si="0"/>
        <v>12.096774193548388</v>
      </c>
      <c r="G39" s="92">
        <f t="shared" si="1"/>
        <v>52.862903225806456</v>
      </c>
      <c r="H39" s="91">
        <f t="shared" si="2"/>
        <v>105.72580645161291</v>
      </c>
      <c r="I39" s="89">
        <f t="shared" si="3"/>
        <v>12.096774193548388</v>
      </c>
      <c r="J39" s="90">
        <f t="shared" si="4"/>
        <v>52.862903225806456</v>
      </c>
      <c r="K39" s="89">
        <f t="shared" si="5"/>
        <v>25.37419354838711</v>
      </c>
      <c r="L39" s="88">
        <f t="shared" si="6"/>
        <v>131.10000000000002</v>
      </c>
      <c r="M39" s="87">
        <f t="shared" si="7"/>
        <v>131.10000000000002</v>
      </c>
      <c r="N39" s="86" t="str">
        <f t="shared" si="8"/>
        <v>Cumpărare directă</v>
      </c>
      <c r="O39" s="70" t="s">
        <v>22</v>
      </c>
      <c r="P39" s="70" t="s">
        <v>21</v>
      </c>
      <c r="Q39" s="69" t="s">
        <v>20</v>
      </c>
      <c r="R39" s="108"/>
      <c r="S39" s="108"/>
    </row>
    <row r="40" spans="1:19" s="100" customFormat="1" ht="22.5" customHeight="1">
      <c r="A40" s="96">
        <v>21</v>
      </c>
      <c r="B40" s="84" t="s">
        <v>94</v>
      </c>
      <c r="C40" s="109" t="s">
        <v>91</v>
      </c>
      <c r="D40" s="97">
        <v>25</v>
      </c>
      <c r="E40" s="93">
        <f t="shared" si="9"/>
        <v>20.161290322580644</v>
      </c>
      <c r="F40" s="92">
        <f t="shared" si="0"/>
        <v>10.080645161290322</v>
      </c>
      <c r="G40" s="92">
        <f t="shared" si="1"/>
        <v>44.05241935483871</v>
      </c>
      <c r="H40" s="91">
        <f t="shared" si="2"/>
        <v>88.10483870967742</v>
      </c>
      <c r="I40" s="91">
        <f t="shared" si="3"/>
        <v>10.080645161290322</v>
      </c>
      <c r="J40" s="90">
        <f t="shared" si="4"/>
        <v>44.05241935483871</v>
      </c>
      <c r="K40" s="89">
        <f t="shared" si="5"/>
        <v>21.145161290322577</v>
      </c>
      <c r="L40" s="88">
        <f t="shared" si="6"/>
        <v>109.25</v>
      </c>
      <c r="M40" s="87">
        <f t="shared" si="7"/>
        <v>109.25</v>
      </c>
      <c r="N40" s="86" t="str">
        <f t="shared" si="8"/>
        <v>Cumpărare directă</v>
      </c>
      <c r="O40" s="70" t="s">
        <v>22</v>
      </c>
      <c r="P40" s="70" t="s">
        <v>21</v>
      </c>
      <c r="Q40" s="69" t="s">
        <v>20</v>
      </c>
      <c r="R40" s="102"/>
      <c r="S40" s="101"/>
    </row>
    <row r="41" spans="1:19" s="100" customFormat="1" ht="24.75" customHeight="1">
      <c r="A41" s="96">
        <v>22</v>
      </c>
      <c r="B41" s="84" t="s">
        <v>93</v>
      </c>
      <c r="C41" s="109" t="s">
        <v>91</v>
      </c>
      <c r="D41" s="97">
        <v>50</v>
      </c>
      <c r="E41" s="93">
        <f t="shared" si="9"/>
        <v>40.32258064516129</v>
      </c>
      <c r="F41" s="92">
        <f t="shared" si="0"/>
        <v>20.161290322580644</v>
      </c>
      <c r="G41" s="92">
        <f t="shared" si="1"/>
        <v>88.10483870967742</v>
      </c>
      <c r="H41" s="91">
        <f t="shared" si="2"/>
        <v>176.20967741935485</v>
      </c>
      <c r="I41" s="91">
        <f t="shared" si="3"/>
        <v>20.161290322580644</v>
      </c>
      <c r="J41" s="90">
        <f t="shared" si="4"/>
        <v>88.10483870967742</v>
      </c>
      <c r="K41" s="89">
        <f t="shared" si="5"/>
        <v>42.29032258064515</v>
      </c>
      <c r="L41" s="88">
        <f t="shared" si="6"/>
        <v>218.5</v>
      </c>
      <c r="M41" s="87">
        <f t="shared" si="7"/>
        <v>218.5</v>
      </c>
      <c r="N41" s="86" t="str">
        <f t="shared" si="8"/>
        <v>Cumpărare directă</v>
      </c>
      <c r="O41" s="70" t="s">
        <v>22</v>
      </c>
      <c r="P41" s="70" t="s">
        <v>21</v>
      </c>
      <c r="Q41" s="69" t="s">
        <v>20</v>
      </c>
      <c r="R41" s="102"/>
      <c r="S41" s="101"/>
    </row>
    <row r="42" spans="1:19" s="100" customFormat="1" ht="24" customHeight="1">
      <c r="A42" s="96">
        <v>23</v>
      </c>
      <c r="B42" s="84" t="s">
        <v>92</v>
      </c>
      <c r="C42" s="109" t="s">
        <v>91</v>
      </c>
      <c r="D42" s="97">
        <v>50</v>
      </c>
      <c r="E42" s="93">
        <f t="shared" si="9"/>
        <v>40.32258064516129</v>
      </c>
      <c r="F42" s="92">
        <f t="shared" si="0"/>
        <v>20.161290322580644</v>
      </c>
      <c r="G42" s="92">
        <f t="shared" si="1"/>
        <v>88.10483870967742</v>
      </c>
      <c r="H42" s="91">
        <f t="shared" si="2"/>
        <v>176.20967741935485</v>
      </c>
      <c r="I42" s="91">
        <f t="shared" si="3"/>
        <v>20.161290322580644</v>
      </c>
      <c r="J42" s="90">
        <f t="shared" si="4"/>
        <v>88.10483870967742</v>
      </c>
      <c r="K42" s="89">
        <f t="shared" si="5"/>
        <v>42.29032258064515</v>
      </c>
      <c r="L42" s="88">
        <f t="shared" si="6"/>
        <v>218.5</v>
      </c>
      <c r="M42" s="87">
        <f t="shared" si="7"/>
        <v>218.5</v>
      </c>
      <c r="N42" s="86" t="str">
        <f t="shared" si="8"/>
        <v>Cumpărare directă</v>
      </c>
      <c r="O42" s="70" t="s">
        <v>22</v>
      </c>
      <c r="P42" s="70" t="s">
        <v>21</v>
      </c>
      <c r="Q42" s="69" t="s">
        <v>20</v>
      </c>
      <c r="R42" s="102"/>
      <c r="S42" s="101"/>
    </row>
    <row r="43" spans="1:19" s="100" customFormat="1" ht="21.75" customHeight="1">
      <c r="A43" s="96">
        <v>24</v>
      </c>
      <c r="B43" s="84" t="s">
        <v>90</v>
      </c>
      <c r="C43" s="109" t="s">
        <v>89</v>
      </c>
      <c r="D43" s="97">
        <v>30</v>
      </c>
      <c r="E43" s="93">
        <f t="shared" si="9"/>
        <v>24.193548387096776</v>
      </c>
      <c r="F43" s="92">
        <f t="shared" si="0"/>
        <v>12.096774193548388</v>
      </c>
      <c r="G43" s="92">
        <f t="shared" si="1"/>
        <v>52.862903225806456</v>
      </c>
      <c r="H43" s="91">
        <f t="shared" si="2"/>
        <v>105.72580645161291</v>
      </c>
      <c r="I43" s="91">
        <f t="shared" si="3"/>
        <v>12.096774193548388</v>
      </c>
      <c r="J43" s="90">
        <f t="shared" si="4"/>
        <v>52.862903225806456</v>
      </c>
      <c r="K43" s="89">
        <f t="shared" si="5"/>
        <v>25.37419354838711</v>
      </c>
      <c r="L43" s="88">
        <f t="shared" si="6"/>
        <v>131.10000000000002</v>
      </c>
      <c r="M43" s="87">
        <f t="shared" si="7"/>
        <v>131.10000000000002</v>
      </c>
      <c r="N43" s="86" t="str">
        <f t="shared" si="8"/>
        <v>Cumpărare directă</v>
      </c>
      <c r="O43" s="70" t="s">
        <v>22</v>
      </c>
      <c r="P43" s="70" t="s">
        <v>21</v>
      </c>
      <c r="Q43" s="69" t="s">
        <v>20</v>
      </c>
      <c r="R43" s="102"/>
      <c r="S43" s="101"/>
    </row>
    <row r="44" spans="1:18" s="107" customFormat="1" ht="24" customHeight="1">
      <c r="A44" s="96">
        <v>25</v>
      </c>
      <c r="B44" s="85" t="s">
        <v>88</v>
      </c>
      <c r="C44" s="50" t="s">
        <v>79</v>
      </c>
      <c r="D44" s="111">
        <v>80</v>
      </c>
      <c r="E44" s="78">
        <f t="shared" si="9"/>
        <v>64.51612903225806</v>
      </c>
      <c r="F44" s="77">
        <f t="shared" si="0"/>
        <v>32.25806451612903</v>
      </c>
      <c r="G44" s="92">
        <f t="shared" si="1"/>
        <v>140.96774193548387</v>
      </c>
      <c r="H44" s="91">
        <f t="shared" si="2"/>
        <v>281.93548387096774</v>
      </c>
      <c r="I44" s="76">
        <f t="shared" si="3"/>
        <v>32.25806451612903</v>
      </c>
      <c r="J44" s="90">
        <f t="shared" si="4"/>
        <v>140.96774193548387</v>
      </c>
      <c r="K44" s="89">
        <f t="shared" si="5"/>
        <v>67.66451612903228</v>
      </c>
      <c r="L44" s="88">
        <f t="shared" si="6"/>
        <v>349.6</v>
      </c>
      <c r="M44" s="87">
        <f t="shared" si="7"/>
        <v>349.6</v>
      </c>
      <c r="N44" s="86" t="str">
        <f t="shared" si="8"/>
        <v>Cumpărare directă</v>
      </c>
      <c r="O44" s="70" t="s">
        <v>22</v>
      </c>
      <c r="P44" s="70" t="s">
        <v>21</v>
      </c>
      <c r="Q44" s="69" t="s">
        <v>20</v>
      </c>
      <c r="R44" s="108"/>
    </row>
    <row r="45" spans="1:18" s="107" customFormat="1" ht="27.75" customHeight="1">
      <c r="A45" s="96">
        <v>26</v>
      </c>
      <c r="B45" s="85" t="s">
        <v>87</v>
      </c>
      <c r="C45" s="50" t="s">
        <v>79</v>
      </c>
      <c r="D45" s="111">
        <v>50</v>
      </c>
      <c r="E45" s="78">
        <f t="shared" si="9"/>
        <v>40.32258064516129</v>
      </c>
      <c r="F45" s="77">
        <f t="shared" si="0"/>
        <v>20.161290322580644</v>
      </c>
      <c r="G45" s="92">
        <f t="shared" si="1"/>
        <v>88.10483870967742</v>
      </c>
      <c r="H45" s="91">
        <f t="shared" si="2"/>
        <v>176.20967741935485</v>
      </c>
      <c r="I45" s="76">
        <f t="shared" si="3"/>
        <v>20.161290322580644</v>
      </c>
      <c r="J45" s="90">
        <f t="shared" si="4"/>
        <v>88.10483870967742</v>
      </c>
      <c r="K45" s="89">
        <f t="shared" si="5"/>
        <v>42.29032258064515</v>
      </c>
      <c r="L45" s="88">
        <f t="shared" si="6"/>
        <v>218.5</v>
      </c>
      <c r="M45" s="87">
        <f t="shared" si="7"/>
        <v>218.5</v>
      </c>
      <c r="N45" s="86" t="str">
        <f t="shared" si="8"/>
        <v>Cumpărare directă</v>
      </c>
      <c r="O45" s="70" t="s">
        <v>22</v>
      </c>
      <c r="P45" s="70" t="s">
        <v>21</v>
      </c>
      <c r="Q45" s="69" t="s">
        <v>20</v>
      </c>
      <c r="R45" s="108"/>
    </row>
    <row r="46" spans="1:18" s="107" customFormat="1" ht="27.75" customHeight="1">
      <c r="A46" s="96">
        <v>27</v>
      </c>
      <c r="B46" s="85" t="s">
        <v>86</v>
      </c>
      <c r="C46" s="50" t="s">
        <v>79</v>
      </c>
      <c r="D46" s="111">
        <v>30</v>
      </c>
      <c r="E46" s="78">
        <f t="shared" si="9"/>
        <v>24.193548387096776</v>
      </c>
      <c r="F46" s="77">
        <f t="shared" si="0"/>
        <v>12.096774193548388</v>
      </c>
      <c r="G46" s="92">
        <f t="shared" si="1"/>
        <v>52.862903225806456</v>
      </c>
      <c r="H46" s="91">
        <f t="shared" si="2"/>
        <v>105.72580645161291</v>
      </c>
      <c r="I46" s="76">
        <f t="shared" si="3"/>
        <v>12.096774193548388</v>
      </c>
      <c r="J46" s="90">
        <f t="shared" si="4"/>
        <v>52.862903225806456</v>
      </c>
      <c r="K46" s="89">
        <f t="shared" si="5"/>
        <v>25.37419354838711</v>
      </c>
      <c r="L46" s="88">
        <f t="shared" si="6"/>
        <v>131.10000000000002</v>
      </c>
      <c r="M46" s="87">
        <f t="shared" si="7"/>
        <v>131.10000000000002</v>
      </c>
      <c r="N46" s="86" t="str">
        <f t="shared" si="8"/>
        <v>Cumpărare directă</v>
      </c>
      <c r="O46" s="70" t="s">
        <v>22</v>
      </c>
      <c r="P46" s="70" t="s">
        <v>21</v>
      </c>
      <c r="Q46" s="69" t="s">
        <v>20</v>
      </c>
      <c r="R46" s="108"/>
    </row>
    <row r="47" spans="1:19" s="100" customFormat="1" ht="27.75" customHeight="1">
      <c r="A47" s="96">
        <v>28</v>
      </c>
      <c r="B47" s="85" t="s">
        <v>85</v>
      </c>
      <c r="C47" s="106" t="s">
        <v>81</v>
      </c>
      <c r="D47" s="97">
        <v>1000</v>
      </c>
      <c r="E47" s="93">
        <f t="shared" si="9"/>
        <v>806.4516129032259</v>
      </c>
      <c r="F47" s="92">
        <f t="shared" si="0"/>
        <v>403.2258064516129</v>
      </c>
      <c r="G47" s="92">
        <f t="shared" si="1"/>
        <v>1762.0967741935485</v>
      </c>
      <c r="H47" s="91">
        <f t="shared" si="2"/>
        <v>3524.193548387097</v>
      </c>
      <c r="I47" s="91">
        <f t="shared" si="3"/>
        <v>403.2258064516129</v>
      </c>
      <c r="J47" s="90">
        <f t="shared" si="4"/>
        <v>1762.0967741935485</v>
      </c>
      <c r="K47" s="89">
        <f t="shared" si="5"/>
        <v>845.806451612903</v>
      </c>
      <c r="L47" s="88">
        <f t="shared" si="6"/>
        <v>4370</v>
      </c>
      <c r="M47" s="87">
        <f t="shared" si="7"/>
        <v>4370</v>
      </c>
      <c r="N47" s="86" t="str">
        <f t="shared" si="8"/>
        <v>Cumpărare directă</v>
      </c>
      <c r="O47" s="70" t="s">
        <v>22</v>
      </c>
      <c r="P47" s="70" t="s">
        <v>21</v>
      </c>
      <c r="Q47" s="69" t="s">
        <v>20</v>
      </c>
      <c r="R47" s="101"/>
      <c r="S47" s="101"/>
    </row>
    <row r="48" spans="1:19" s="100" customFormat="1" ht="27.75" customHeight="1">
      <c r="A48" s="96">
        <v>29</v>
      </c>
      <c r="B48" s="110" t="s">
        <v>84</v>
      </c>
      <c r="C48" s="106" t="s">
        <v>83</v>
      </c>
      <c r="D48" s="97">
        <v>700</v>
      </c>
      <c r="E48" s="93">
        <f t="shared" si="9"/>
        <v>564.516129032258</v>
      </c>
      <c r="F48" s="92">
        <f t="shared" si="0"/>
        <v>282.258064516129</v>
      </c>
      <c r="G48" s="92">
        <f t="shared" si="1"/>
        <v>1233.467741935484</v>
      </c>
      <c r="H48" s="91">
        <f t="shared" si="2"/>
        <v>2466.935483870968</v>
      </c>
      <c r="I48" s="91">
        <f t="shared" si="3"/>
        <v>282.258064516129</v>
      </c>
      <c r="J48" s="90">
        <f t="shared" si="4"/>
        <v>1233.467741935484</v>
      </c>
      <c r="K48" s="89">
        <f t="shared" si="5"/>
        <v>592.0645161290322</v>
      </c>
      <c r="L48" s="88">
        <f t="shared" si="6"/>
        <v>3059</v>
      </c>
      <c r="M48" s="87">
        <f t="shared" si="7"/>
        <v>3059</v>
      </c>
      <c r="N48" s="86" t="str">
        <f t="shared" si="8"/>
        <v>Cumpărare directă</v>
      </c>
      <c r="O48" s="70" t="s">
        <v>22</v>
      </c>
      <c r="P48" s="70" t="s">
        <v>21</v>
      </c>
      <c r="Q48" s="69" t="s">
        <v>20</v>
      </c>
      <c r="R48" s="101"/>
      <c r="S48" s="101"/>
    </row>
    <row r="49" spans="1:19" s="100" customFormat="1" ht="27.75" customHeight="1">
      <c r="A49" s="96">
        <v>30</v>
      </c>
      <c r="B49" s="85" t="s">
        <v>82</v>
      </c>
      <c r="C49" s="106" t="s">
        <v>81</v>
      </c>
      <c r="D49" s="97">
        <v>1200</v>
      </c>
      <c r="E49" s="93">
        <f t="shared" si="9"/>
        <v>967.741935483871</v>
      </c>
      <c r="F49" s="92">
        <f t="shared" si="0"/>
        <v>483.8709677419355</v>
      </c>
      <c r="G49" s="92">
        <f t="shared" si="1"/>
        <v>2114.516129032258</v>
      </c>
      <c r="H49" s="91">
        <f t="shared" si="2"/>
        <v>4229.032258064516</v>
      </c>
      <c r="I49" s="91">
        <f t="shared" si="3"/>
        <v>483.8709677419355</v>
      </c>
      <c r="J49" s="90">
        <f t="shared" si="4"/>
        <v>2114.516129032258</v>
      </c>
      <c r="K49" s="89">
        <f t="shared" si="5"/>
        <v>1014.9677419354839</v>
      </c>
      <c r="L49" s="88">
        <f t="shared" si="6"/>
        <v>5244</v>
      </c>
      <c r="M49" s="87">
        <f t="shared" si="7"/>
        <v>5244</v>
      </c>
      <c r="N49" s="86" t="str">
        <f t="shared" si="8"/>
        <v>Cumpărare directă</v>
      </c>
      <c r="O49" s="70" t="s">
        <v>22</v>
      </c>
      <c r="P49" s="70" t="s">
        <v>21</v>
      </c>
      <c r="Q49" s="69" t="s">
        <v>20</v>
      </c>
      <c r="R49" s="101"/>
      <c r="S49" s="101"/>
    </row>
    <row r="50" spans="1:19" s="100" customFormat="1" ht="25.5" customHeight="1">
      <c r="A50" s="96">
        <v>31</v>
      </c>
      <c r="B50" s="85" t="s">
        <v>80</v>
      </c>
      <c r="C50" s="50" t="s">
        <v>79</v>
      </c>
      <c r="D50" s="97">
        <v>200</v>
      </c>
      <c r="E50" s="93">
        <f t="shared" si="9"/>
        <v>161.29032258064515</v>
      </c>
      <c r="F50" s="92">
        <f t="shared" si="0"/>
        <v>80.64516129032258</v>
      </c>
      <c r="G50" s="92">
        <f t="shared" si="1"/>
        <v>352.4193548387097</v>
      </c>
      <c r="H50" s="91">
        <f t="shared" si="2"/>
        <v>704.8387096774194</v>
      </c>
      <c r="I50" s="91">
        <f t="shared" si="3"/>
        <v>80.64516129032258</v>
      </c>
      <c r="J50" s="90">
        <f t="shared" si="4"/>
        <v>352.4193548387097</v>
      </c>
      <c r="K50" s="89">
        <f t="shared" si="5"/>
        <v>169.1612903225806</v>
      </c>
      <c r="L50" s="88">
        <f t="shared" si="6"/>
        <v>874</v>
      </c>
      <c r="M50" s="87">
        <f t="shared" si="7"/>
        <v>874</v>
      </c>
      <c r="N50" s="86" t="str">
        <f t="shared" si="8"/>
        <v>Cumpărare directă</v>
      </c>
      <c r="O50" s="70" t="s">
        <v>22</v>
      </c>
      <c r="P50" s="70" t="s">
        <v>21</v>
      </c>
      <c r="Q50" s="69" t="s">
        <v>20</v>
      </c>
      <c r="R50" s="101"/>
      <c r="S50" s="101"/>
    </row>
    <row r="51" spans="1:19" s="100" customFormat="1" ht="24" customHeight="1">
      <c r="A51" s="96">
        <v>32</v>
      </c>
      <c r="B51" s="85" t="s">
        <v>78</v>
      </c>
      <c r="C51" s="106" t="s">
        <v>77</v>
      </c>
      <c r="D51" s="97">
        <v>500</v>
      </c>
      <c r="E51" s="93">
        <f t="shared" si="9"/>
        <v>403.2258064516129</v>
      </c>
      <c r="F51" s="92">
        <f t="shared" si="0"/>
        <v>201.61290322580646</v>
      </c>
      <c r="G51" s="92">
        <f t="shared" si="1"/>
        <v>881.0483870967743</v>
      </c>
      <c r="H51" s="91">
        <f t="shared" si="2"/>
        <v>1762.0967741935485</v>
      </c>
      <c r="I51" s="91">
        <f t="shared" si="3"/>
        <v>201.61290322580646</v>
      </c>
      <c r="J51" s="90">
        <f t="shared" si="4"/>
        <v>881.0483870967743</v>
      </c>
      <c r="K51" s="89">
        <f t="shared" si="5"/>
        <v>422.9032258064515</v>
      </c>
      <c r="L51" s="88">
        <f t="shared" si="6"/>
        <v>2185</v>
      </c>
      <c r="M51" s="87">
        <f t="shared" si="7"/>
        <v>2185</v>
      </c>
      <c r="N51" s="86" t="str">
        <f t="shared" si="8"/>
        <v>Cumpărare directă</v>
      </c>
      <c r="O51" s="70" t="s">
        <v>22</v>
      </c>
      <c r="P51" s="70" t="s">
        <v>21</v>
      </c>
      <c r="Q51" s="69" t="s">
        <v>20</v>
      </c>
      <c r="R51" s="101"/>
      <c r="S51" s="101"/>
    </row>
    <row r="52" spans="1:19" s="100" customFormat="1" ht="27" customHeight="1">
      <c r="A52" s="96">
        <v>33</v>
      </c>
      <c r="B52" s="85" t="s">
        <v>76</v>
      </c>
      <c r="C52" s="106" t="s">
        <v>75</v>
      </c>
      <c r="D52" s="97">
        <v>300</v>
      </c>
      <c r="E52" s="93">
        <f t="shared" si="9"/>
        <v>241.93548387096774</v>
      </c>
      <c r="F52" s="92">
        <f aca="true" t="shared" si="10" ref="F52:F83">E52*0.5</f>
        <v>120.96774193548387</v>
      </c>
      <c r="G52" s="92">
        <f aca="true" t="shared" si="11" ref="G52:G83">F52*4.37</f>
        <v>528.6290322580645</v>
      </c>
      <c r="H52" s="91">
        <f aca="true" t="shared" si="12" ref="H52:H80">E52*4.37</f>
        <v>1057.258064516129</v>
      </c>
      <c r="I52" s="91">
        <f aca="true" t="shared" si="13" ref="I52:I80">E52*0.5</f>
        <v>120.96774193548387</v>
      </c>
      <c r="J52" s="90">
        <f aca="true" t="shared" si="14" ref="J52:J83">I52*4.37</f>
        <v>528.6290322580645</v>
      </c>
      <c r="K52" s="89">
        <f aca="true" t="shared" si="15" ref="K52:K83">L52-H52</f>
        <v>253.74193548387098</v>
      </c>
      <c r="L52" s="88">
        <f aca="true" t="shared" si="16" ref="L52:L80">H52*1.24</f>
        <v>1311</v>
      </c>
      <c r="M52" s="87">
        <f aca="true" t="shared" si="17" ref="M52:M83">L52</f>
        <v>1311</v>
      </c>
      <c r="N52" s="86" t="str">
        <f aca="true" t="shared" si="18" ref="N52:N80">IF(E52&lt;15000,"Cumpărare directă",IF(E52&lt;100000,"cerere de ofertă","Licitaţie deschisă"))</f>
        <v>Cumpărare directă</v>
      </c>
      <c r="O52" s="70" t="s">
        <v>22</v>
      </c>
      <c r="P52" s="70" t="s">
        <v>21</v>
      </c>
      <c r="Q52" s="69" t="s">
        <v>20</v>
      </c>
      <c r="R52" s="1"/>
      <c r="S52" s="101"/>
    </row>
    <row r="53" spans="1:19" s="107" customFormat="1" ht="26.25" customHeight="1">
      <c r="A53" s="96">
        <v>34</v>
      </c>
      <c r="B53" s="83" t="s">
        <v>74</v>
      </c>
      <c r="C53" s="109" t="s">
        <v>73</v>
      </c>
      <c r="D53" s="97">
        <v>1300</v>
      </c>
      <c r="E53" s="92">
        <f t="shared" si="9"/>
        <v>1048.3870967741937</v>
      </c>
      <c r="F53" s="92">
        <f t="shared" si="10"/>
        <v>524.1935483870968</v>
      </c>
      <c r="G53" s="92">
        <f t="shared" si="11"/>
        <v>2290.725806451613</v>
      </c>
      <c r="H53" s="91">
        <f t="shared" si="12"/>
        <v>4581.451612903226</v>
      </c>
      <c r="I53" s="89">
        <f t="shared" si="13"/>
        <v>524.1935483870968</v>
      </c>
      <c r="J53" s="90">
        <f t="shared" si="14"/>
        <v>2290.725806451613</v>
      </c>
      <c r="K53" s="89">
        <f t="shared" si="15"/>
        <v>1099.5483870967746</v>
      </c>
      <c r="L53" s="89">
        <f t="shared" si="16"/>
        <v>5681.000000000001</v>
      </c>
      <c r="M53" s="87">
        <f t="shared" si="17"/>
        <v>5681.000000000001</v>
      </c>
      <c r="N53" s="86" t="str">
        <f t="shared" si="18"/>
        <v>Cumpărare directă</v>
      </c>
      <c r="O53" s="70" t="s">
        <v>22</v>
      </c>
      <c r="P53" s="70" t="s">
        <v>21</v>
      </c>
      <c r="Q53" s="69" t="s">
        <v>20</v>
      </c>
      <c r="R53" s="1"/>
      <c r="S53" s="108"/>
    </row>
    <row r="54" spans="1:19" s="100" customFormat="1" ht="27.75" customHeight="1">
      <c r="A54" s="96">
        <v>35</v>
      </c>
      <c r="B54" s="83" t="s">
        <v>72</v>
      </c>
      <c r="C54" s="99" t="s">
        <v>71</v>
      </c>
      <c r="D54" s="97">
        <v>8600</v>
      </c>
      <c r="E54" s="93">
        <f aca="true" t="shared" si="19" ref="E54:E85">D54/1.24</f>
        <v>6935.483870967742</v>
      </c>
      <c r="F54" s="92">
        <f t="shared" si="10"/>
        <v>3467.741935483871</v>
      </c>
      <c r="G54" s="92">
        <f t="shared" si="11"/>
        <v>15154.032258064517</v>
      </c>
      <c r="H54" s="91">
        <f t="shared" si="12"/>
        <v>30308.064516129034</v>
      </c>
      <c r="I54" s="91">
        <f t="shared" si="13"/>
        <v>3467.741935483871</v>
      </c>
      <c r="J54" s="90">
        <f t="shared" si="14"/>
        <v>15154.032258064517</v>
      </c>
      <c r="K54" s="89">
        <f t="shared" si="15"/>
        <v>7273.935483870966</v>
      </c>
      <c r="L54" s="88">
        <f t="shared" si="16"/>
        <v>37582</v>
      </c>
      <c r="M54" s="87">
        <f t="shared" si="17"/>
        <v>37582</v>
      </c>
      <c r="N54" s="86" t="str">
        <f t="shared" si="18"/>
        <v>Cumpărare directă</v>
      </c>
      <c r="O54" s="70" t="s">
        <v>22</v>
      </c>
      <c r="P54" s="70" t="s">
        <v>21</v>
      </c>
      <c r="Q54" s="69" t="s">
        <v>20</v>
      </c>
      <c r="R54" s="101"/>
      <c r="S54" s="101"/>
    </row>
    <row r="55" spans="1:19" s="100" customFormat="1" ht="27.75" customHeight="1">
      <c r="A55" s="96">
        <v>36</v>
      </c>
      <c r="B55" s="99" t="s">
        <v>70</v>
      </c>
      <c r="C55" s="106" t="s">
        <v>69</v>
      </c>
      <c r="D55" s="97">
        <v>500</v>
      </c>
      <c r="E55" s="93">
        <f t="shared" si="19"/>
        <v>403.2258064516129</v>
      </c>
      <c r="F55" s="92">
        <f t="shared" si="10"/>
        <v>201.61290322580646</v>
      </c>
      <c r="G55" s="92">
        <f t="shared" si="11"/>
        <v>881.0483870967743</v>
      </c>
      <c r="H55" s="91">
        <f t="shared" si="12"/>
        <v>1762.0967741935485</v>
      </c>
      <c r="I55" s="91">
        <f t="shared" si="13"/>
        <v>201.61290322580646</v>
      </c>
      <c r="J55" s="90">
        <f t="shared" si="14"/>
        <v>881.0483870967743</v>
      </c>
      <c r="K55" s="89">
        <f t="shared" si="15"/>
        <v>422.9032258064515</v>
      </c>
      <c r="L55" s="88">
        <f t="shared" si="16"/>
        <v>2185</v>
      </c>
      <c r="M55" s="87">
        <f t="shared" si="17"/>
        <v>2185</v>
      </c>
      <c r="N55" s="86" t="str">
        <f t="shared" si="18"/>
        <v>Cumpărare directă</v>
      </c>
      <c r="O55" s="70" t="s">
        <v>22</v>
      </c>
      <c r="P55" s="70" t="s">
        <v>21</v>
      </c>
      <c r="Q55" s="69" t="s">
        <v>20</v>
      </c>
      <c r="R55" s="28"/>
      <c r="S55" s="101"/>
    </row>
    <row r="56" spans="1:19" s="100" customFormat="1" ht="27.75" customHeight="1">
      <c r="A56" s="96">
        <v>37</v>
      </c>
      <c r="B56" s="99" t="s">
        <v>68</v>
      </c>
      <c r="C56" s="105" t="s">
        <v>67</v>
      </c>
      <c r="D56" s="97">
        <v>1500</v>
      </c>
      <c r="E56" s="93">
        <f t="shared" si="19"/>
        <v>1209.6774193548388</v>
      </c>
      <c r="F56" s="92">
        <f t="shared" si="10"/>
        <v>604.8387096774194</v>
      </c>
      <c r="G56" s="92">
        <f t="shared" si="11"/>
        <v>2643.145161290323</v>
      </c>
      <c r="H56" s="91">
        <f t="shared" si="12"/>
        <v>5286.290322580646</v>
      </c>
      <c r="I56" s="91">
        <f t="shared" si="13"/>
        <v>604.8387096774194</v>
      </c>
      <c r="J56" s="90">
        <f t="shared" si="14"/>
        <v>2643.145161290323</v>
      </c>
      <c r="K56" s="89">
        <f t="shared" si="15"/>
        <v>1268.709677419355</v>
      </c>
      <c r="L56" s="88">
        <f t="shared" si="16"/>
        <v>6555.000000000001</v>
      </c>
      <c r="M56" s="87">
        <f t="shared" si="17"/>
        <v>6555.000000000001</v>
      </c>
      <c r="N56" s="86" t="str">
        <f t="shared" si="18"/>
        <v>Cumpărare directă</v>
      </c>
      <c r="O56" s="70" t="s">
        <v>22</v>
      </c>
      <c r="P56" s="70" t="s">
        <v>21</v>
      </c>
      <c r="Q56" s="69" t="s">
        <v>20</v>
      </c>
      <c r="R56" s="102"/>
      <c r="S56" s="101"/>
    </row>
    <row r="57" spans="1:19" s="100" customFormat="1" ht="27.75" customHeight="1">
      <c r="A57" s="96">
        <v>38</v>
      </c>
      <c r="B57" s="99" t="s">
        <v>66</v>
      </c>
      <c r="C57" s="98" t="s">
        <v>65</v>
      </c>
      <c r="D57" s="97">
        <v>200</v>
      </c>
      <c r="E57" s="93">
        <f t="shared" si="19"/>
        <v>161.29032258064515</v>
      </c>
      <c r="F57" s="92">
        <f t="shared" si="10"/>
        <v>80.64516129032258</v>
      </c>
      <c r="G57" s="92">
        <f t="shared" si="11"/>
        <v>352.4193548387097</v>
      </c>
      <c r="H57" s="91">
        <f t="shared" si="12"/>
        <v>704.8387096774194</v>
      </c>
      <c r="I57" s="91">
        <f t="shared" si="13"/>
        <v>80.64516129032258</v>
      </c>
      <c r="J57" s="90">
        <f t="shared" si="14"/>
        <v>352.4193548387097</v>
      </c>
      <c r="K57" s="89">
        <f t="shared" si="15"/>
        <v>169.1612903225806</v>
      </c>
      <c r="L57" s="88">
        <f t="shared" si="16"/>
        <v>874</v>
      </c>
      <c r="M57" s="87">
        <f t="shared" si="17"/>
        <v>874</v>
      </c>
      <c r="N57" s="86" t="str">
        <f t="shared" si="18"/>
        <v>Cumpărare directă</v>
      </c>
      <c r="O57" s="70" t="s">
        <v>22</v>
      </c>
      <c r="P57" s="70" t="s">
        <v>21</v>
      </c>
      <c r="Q57" s="69" t="s">
        <v>20</v>
      </c>
      <c r="R57" s="102"/>
      <c r="S57" s="101"/>
    </row>
    <row r="58" spans="1:19" s="100" customFormat="1" ht="27.75" customHeight="1">
      <c r="A58" s="96">
        <v>39</v>
      </c>
      <c r="B58" s="99" t="s">
        <v>64</v>
      </c>
      <c r="C58" s="98" t="s">
        <v>63</v>
      </c>
      <c r="D58" s="97">
        <v>300</v>
      </c>
      <c r="E58" s="93">
        <f t="shared" si="19"/>
        <v>241.93548387096774</v>
      </c>
      <c r="F58" s="92">
        <f t="shared" si="10"/>
        <v>120.96774193548387</v>
      </c>
      <c r="G58" s="92">
        <f t="shared" si="11"/>
        <v>528.6290322580645</v>
      </c>
      <c r="H58" s="91">
        <f t="shared" si="12"/>
        <v>1057.258064516129</v>
      </c>
      <c r="I58" s="91">
        <f t="shared" si="13"/>
        <v>120.96774193548387</v>
      </c>
      <c r="J58" s="90">
        <f t="shared" si="14"/>
        <v>528.6290322580645</v>
      </c>
      <c r="K58" s="89">
        <f t="shared" si="15"/>
        <v>253.74193548387098</v>
      </c>
      <c r="L58" s="88">
        <f t="shared" si="16"/>
        <v>1311</v>
      </c>
      <c r="M58" s="87">
        <f t="shared" si="17"/>
        <v>1311</v>
      </c>
      <c r="N58" s="86" t="str">
        <f t="shared" si="18"/>
        <v>Cumpărare directă</v>
      </c>
      <c r="O58" s="70" t="s">
        <v>22</v>
      </c>
      <c r="P58" s="70" t="s">
        <v>21</v>
      </c>
      <c r="Q58" s="69" t="s">
        <v>20</v>
      </c>
      <c r="R58" s="102"/>
      <c r="S58" s="101"/>
    </row>
    <row r="59" spans="1:19" s="100" customFormat="1" ht="48">
      <c r="A59" s="96">
        <v>40</v>
      </c>
      <c r="B59" s="99" t="s">
        <v>62</v>
      </c>
      <c r="C59" s="104" t="s">
        <v>61</v>
      </c>
      <c r="D59" s="97">
        <v>30000</v>
      </c>
      <c r="E59" s="93">
        <f t="shared" si="19"/>
        <v>24193.548387096773</v>
      </c>
      <c r="F59" s="92">
        <f t="shared" si="10"/>
        <v>12096.774193548386</v>
      </c>
      <c r="G59" s="92">
        <f t="shared" si="11"/>
        <v>52862.90322580645</v>
      </c>
      <c r="H59" s="91">
        <f t="shared" si="12"/>
        <v>105725.8064516129</v>
      </c>
      <c r="I59" s="91">
        <f t="shared" si="13"/>
        <v>12096.774193548386</v>
      </c>
      <c r="J59" s="90">
        <f t="shared" si="14"/>
        <v>52862.90322580645</v>
      </c>
      <c r="K59" s="89">
        <f t="shared" si="15"/>
        <v>25374.193548387106</v>
      </c>
      <c r="L59" s="88">
        <f t="shared" si="16"/>
        <v>131100</v>
      </c>
      <c r="M59" s="87">
        <f t="shared" si="17"/>
        <v>131100</v>
      </c>
      <c r="N59" s="86" t="str">
        <f t="shared" si="18"/>
        <v>cerere de ofertă</v>
      </c>
      <c r="O59" s="70" t="s">
        <v>22</v>
      </c>
      <c r="P59" s="70" t="s">
        <v>21</v>
      </c>
      <c r="Q59" s="69" t="s">
        <v>20</v>
      </c>
      <c r="R59" s="102"/>
      <c r="S59" s="101"/>
    </row>
    <row r="60" spans="1:19" s="100" customFormat="1" ht="39" customHeight="1">
      <c r="A60" s="96">
        <v>41</v>
      </c>
      <c r="B60" s="99" t="s">
        <v>60</v>
      </c>
      <c r="C60" s="99" t="s">
        <v>59</v>
      </c>
      <c r="D60" s="97">
        <v>10000</v>
      </c>
      <c r="E60" s="93">
        <f t="shared" si="19"/>
        <v>8064.5161290322585</v>
      </c>
      <c r="F60" s="92">
        <f t="shared" si="10"/>
        <v>4032.2580645161293</v>
      </c>
      <c r="G60" s="92">
        <f t="shared" si="11"/>
        <v>17620.967741935485</v>
      </c>
      <c r="H60" s="91">
        <f t="shared" si="12"/>
        <v>35241.93548387097</v>
      </c>
      <c r="I60" s="91">
        <f t="shared" si="13"/>
        <v>4032.2580645161293</v>
      </c>
      <c r="J60" s="90">
        <f t="shared" si="14"/>
        <v>17620.967741935485</v>
      </c>
      <c r="K60" s="89">
        <f t="shared" si="15"/>
        <v>8458.06451612903</v>
      </c>
      <c r="L60" s="88">
        <f t="shared" si="16"/>
        <v>43700</v>
      </c>
      <c r="M60" s="87">
        <f t="shared" si="17"/>
        <v>43700</v>
      </c>
      <c r="N60" s="86" t="str">
        <f t="shared" si="18"/>
        <v>Cumpărare directă</v>
      </c>
      <c r="O60" s="70" t="s">
        <v>22</v>
      </c>
      <c r="P60" s="70" t="s">
        <v>21</v>
      </c>
      <c r="Q60" s="69" t="s">
        <v>20</v>
      </c>
      <c r="R60" s="102"/>
      <c r="S60" s="101"/>
    </row>
    <row r="61" spans="1:19" s="100" customFormat="1" ht="26.25" customHeight="1">
      <c r="A61" s="96">
        <v>42</v>
      </c>
      <c r="B61" s="99" t="s">
        <v>58</v>
      </c>
      <c r="C61" s="103" t="s">
        <v>57</v>
      </c>
      <c r="D61" s="97">
        <v>9000</v>
      </c>
      <c r="E61" s="93">
        <f t="shared" si="19"/>
        <v>7258.064516129032</v>
      </c>
      <c r="F61" s="92">
        <f t="shared" si="10"/>
        <v>3629.032258064516</v>
      </c>
      <c r="G61" s="92">
        <f t="shared" si="11"/>
        <v>15858.870967741936</v>
      </c>
      <c r="H61" s="91">
        <f t="shared" si="12"/>
        <v>31717.74193548387</v>
      </c>
      <c r="I61" s="91">
        <f t="shared" si="13"/>
        <v>3629.032258064516</v>
      </c>
      <c r="J61" s="90">
        <f t="shared" si="14"/>
        <v>15858.870967741936</v>
      </c>
      <c r="K61" s="89">
        <f t="shared" si="15"/>
        <v>7612.258064516129</v>
      </c>
      <c r="L61" s="88">
        <f t="shared" si="16"/>
        <v>39330</v>
      </c>
      <c r="M61" s="87">
        <f t="shared" si="17"/>
        <v>39330</v>
      </c>
      <c r="N61" s="86" t="str">
        <f t="shared" si="18"/>
        <v>Cumpărare directă</v>
      </c>
      <c r="O61" s="70" t="s">
        <v>22</v>
      </c>
      <c r="P61" s="70" t="s">
        <v>21</v>
      </c>
      <c r="Q61" s="69" t="s">
        <v>20</v>
      </c>
      <c r="R61" s="102"/>
      <c r="S61" s="101"/>
    </row>
    <row r="62" spans="1:19" s="100" customFormat="1" ht="37.5" customHeight="1">
      <c r="A62" s="96">
        <v>43</v>
      </c>
      <c r="B62" s="99" t="s">
        <v>56</v>
      </c>
      <c r="C62" s="103" t="s">
        <v>55</v>
      </c>
      <c r="D62" s="97">
        <v>29000</v>
      </c>
      <c r="E62" s="93">
        <f t="shared" si="19"/>
        <v>23387.09677419355</v>
      </c>
      <c r="F62" s="92">
        <f t="shared" si="10"/>
        <v>11693.548387096775</v>
      </c>
      <c r="G62" s="92">
        <f t="shared" si="11"/>
        <v>51100.80645161291</v>
      </c>
      <c r="H62" s="91">
        <f t="shared" si="12"/>
        <v>102201.61290322582</v>
      </c>
      <c r="I62" s="91">
        <f t="shared" si="13"/>
        <v>11693.548387096775</v>
      </c>
      <c r="J62" s="90">
        <f t="shared" si="14"/>
        <v>51100.80645161291</v>
      </c>
      <c r="K62" s="89">
        <f t="shared" si="15"/>
        <v>24528.387096774197</v>
      </c>
      <c r="L62" s="88">
        <f t="shared" si="16"/>
        <v>126730.00000000001</v>
      </c>
      <c r="M62" s="87">
        <f t="shared" si="17"/>
        <v>126730.00000000001</v>
      </c>
      <c r="N62" s="86" t="str">
        <f t="shared" si="18"/>
        <v>cerere de ofertă</v>
      </c>
      <c r="O62" s="70" t="s">
        <v>22</v>
      </c>
      <c r="P62" s="70" t="s">
        <v>21</v>
      </c>
      <c r="Q62" s="69" t="s">
        <v>20</v>
      </c>
      <c r="R62" s="102"/>
      <c r="S62" s="101"/>
    </row>
    <row r="63" spans="1:19" s="100" customFormat="1" ht="27.75" customHeight="1">
      <c r="A63" s="96">
        <v>44</v>
      </c>
      <c r="B63" s="99" t="s">
        <v>54</v>
      </c>
      <c r="C63" s="99" t="s">
        <v>50</v>
      </c>
      <c r="D63" s="97">
        <v>200</v>
      </c>
      <c r="E63" s="93">
        <f t="shared" si="19"/>
        <v>161.29032258064515</v>
      </c>
      <c r="F63" s="92">
        <f t="shared" si="10"/>
        <v>80.64516129032258</v>
      </c>
      <c r="G63" s="92">
        <f t="shared" si="11"/>
        <v>352.4193548387097</v>
      </c>
      <c r="H63" s="91">
        <f t="shared" si="12"/>
        <v>704.8387096774194</v>
      </c>
      <c r="I63" s="91">
        <f t="shared" si="13"/>
        <v>80.64516129032258</v>
      </c>
      <c r="J63" s="90">
        <f t="shared" si="14"/>
        <v>352.4193548387097</v>
      </c>
      <c r="K63" s="89">
        <f t="shared" si="15"/>
        <v>169.1612903225806</v>
      </c>
      <c r="L63" s="88">
        <f t="shared" si="16"/>
        <v>874</v>
      </c>
      <c r="M63" s="87">
        <f t="shared" si="17"/>
        <v>874</v>
      </c>
      <c r="N63" s="86" t="str">
        <f t="shared" si="18"/>
        <v>Cumpărare directă</v>
      </c>
      <c r="O63" s="70" t="s">
        <v>22</v>
      </c>
      <c r="P63" s="70" t="s">
        <v>21</v>
      </c>
      <c r="Q63" s="69" t="s">
        <v>20</v>
      </c>
      <c r="R63" s="102"/>
      <c r="S63" s="101"/>
    </row>
    <row r="64" spans="1:19" s="100" customFormat="1" ht="27.75" customHeight="1">
      <c r="A64" s="96">
        <v>45</v>
      </c>
      <c r="B64" s="99" t="s">
        <v>53</v>
      </c>
      <c r="C64" s="99" t="s">
        <v>50</v>
      </c>
      <c r="D64" s="97">
        <v>250</v>
      </c>
      <c r="E64" s="93">
        <f t="shared" si="19"/>
        <v>201.61290322580646</v>
      </c>
      <c r="F64" s="92">
        <f t="shared" si="10"/>
        <v>100.80645161290323</v>
      </c>
      <c r="G64" s="92">
        <f t="shared" si="11"/>
        <v>440.52419354838713</v>
      </c>
      <c r="H64" s="91">
        <f t="shared" si="12"/>
        <v>881.0483870967743</v>
      </c>
      <c r="I64" s="91">
        <f t="shared" si="13"/>
        <v>100.80645161290323</v>
      </c>
      <c r="J64" s="90">
        <f t="shared" si="14"/>
        <v>440.52419354838713</v>
      </c>
      <c r="K64" s="89">
        <f t="shared" si="15"/>
        <v>211.45161290322574</v>
      </c>
      <c r="L64" s="88">
        <f t="shared" si="16"/>
        <v>1092.5</v>
      </c>
      <c r="M64" s="87">
        <f t="shared" si="17"/>
        <v>1092.5</v>
      </c>
      <c r="N64" s="86" t="str">
        <f t="shared" si="18"/>
        <v>Cumpărare directă</v>
      </c>
      <c r="O64" s="70" t="s">
        <v>22</v>
      </c>
      <c r="P64" s="70" t="s">
        <v>21</v>
      </c>
      <c r="Q64" s="69" t="s">
        <v>20</v>
      </c>
      <c r="R64" s="102"/>
      <c r="S64" s="101"/>
    </row>
    <row r="65" spans="1:19" s="100" customFormat="1" ht="27.75" customHeight="1">
      <c r="A65" s="96">
        <v>46</v>
      </c>
      <c r="B65" s="99" t="s">
        <v>52</v>
      </c>
      <c r="C65" s="99" t="s">
        <v>50</v>
      </c>
      <c r="D65" s="97">
        <v>100</v>
      </c>
      <c r="E65" s="93">
        <f t="shared" si="19"/>
        <v>80.64516129032258</v>
      </c>
      <c r="F65" s="92">
        <f t="shared" si="10"/>
        <v>40.32258064516129</v>
      </c>
      <c r="G65" s="92">
        <f t="shared" si="11"/>
        <v>176.20967741935485</v>
      </c>
      <c r="H65" s="91">
        <f t="shared" si="12"/>
        <v>352.4193548387097</v>
      </c>
      <c r="I65" s="91">
        <f t="shared" si="13"/>
        <v>40.32258064516129</v>
      </c>
      <c r="J65" s="90">
        <f t="shared" si="14"/>
        <v>176.20967741935485</v>
      </c>
      <c r="K65" s="89">
        <f t="shared" si="15"/>
        <v>84.5806451612903</v>
      </c>
      <c r="L65" s="88">
        <f t="shared" si="16"/>
        <v>437</v>
      </c>
      <c r="M65" s="87">
        <f t="shared" si="17"/>
        <v>437</v>
      </c>
      <c r="N65" s="86" t="str">
        <f t="shared" si="18"/>
        <v>Cumpărare directă</v>
      </c>
      <c r="O65" s="70" t="s">
        <v>22</v>
      </c>
      <c r="P65" s="70" t="s">
        <v>21</v>
      </c>
      <c r="Q65" s="69" t="s">
        <v>20</v>
      </c>
      <c r="R65" s="102"/>
      <c r="S65" s="101"/>
    </row>
    <row r="66" spans="1:19" s="100" customFormat="1" ht="27.75" customHeight="1">
      <c r="A66" s="96">
        <v>47</v>
      </c>
      <c r="B66" s="99" t="s">
        <v>51</v>
      </c>
      <c r="C66" s="99" t="s">
        <v>50</v>
      </c>
      <c r="D66" s="97">
        <v>4000</v>
      </c>
      <c r="E66" s="93">
        <f t="shared" si="19"/>
        <v>3225.8064516129034</v>
      </c>
      <c r="F66" s="92">
        <f t="shared" si="10"/>
        <v>1612.9032258064517</v>
      </c>
      <c r="G66" s="92">
        <f t="shared" si="11"/>
        <v>7048.387096774194</v>
      </c>
      <c r="H66" s="91">
        <f t="shared" si="12"/>
        <v>14096.774193548388</v>
      </c>
      <c r="I66" s="91">
        <f t="shared" si="13"/>
        <v>1612.9032258064517</v>
      </c>
      <c r="J66" s="90">
        <f t="shared" si="14"/>
        <v>7048.387096774194</v>
      </c>
      <c r="K66" s="89">
        <f t="shared" si="15"/>
        <v>3383.225806451612</v>
      </c>
      <c r="L66" s="88">
        <f t="shared" si="16"/>
        <v>17480</v>
      </c>
      <c r="M66" s="87">
        <f t="shared" si="17"/>
        <v>17480</v>
      </c>
      <c r="N66" s="86" t="str">
        <f t="shared" si="18"/>
        <v>Cumpărare directă</v>
      </c>
      <c r="O66" s="70" t="s">
        <v>22</v>
      </c>
      <c r="P66" s="70" t="s">
        <v>21</v>
      </c>
      <c r="Q66" s="69" t="s">
        <v>20</v>
      </c>
      <c r="R66" s="102"/>
      <c r="S66" s="101"/>
    </row>
    <row r="67" spans="1:19" s="100" customFormat="1" ht="27.75" customHeight="1">
      <c r="A67" s="96">
        <v>48</v>
      </c>
      <c r="B67" s="99" t="s">
        <v>49</v>
      </c>
      <c r="C67" s="99" t="s">
        <v>47</v>
      </c>
      <c r="D67" s="97">
        <v>650</v>
      </c>
      <c r="E67" s="93">
        <f t="shared" si="19"/>
        <v>524.1935483870968</v>
      </c>
      <c r="F67" s="92">
        <f t="shared" si="10"/>
        <v>262.0967741935484</v>
      </c>
      <c r="G67" s="92">
        <f t="shared" si="11"/>
        <v>1145.3629032258066</v>
      </c>
      <c r="H67" s="91">
        <f t="shared" si="12"/>
        <v>2290.725806451613</v>
      </c>
      <c r="I67" s="91">
        <f t="shared" si="13"/>
        <v>262.0967741935484</v>
      </c>
      <c r="J67" s="90">
        <f t="shared" si="14"/>
        <v>1145.3629032258066</v>
      </c>
      <c r="K67" s="89">
        <f t="shared" si="15"/>
        <v>549.7741935483873</v>
      </c>
      <c r="L67" s="88">
        <f t="shared" si="16"/>
        <v>2840.5000000000005</v>
      </c>
      <c r="M67" s="87">
        <f t="shared" si="17"/>
        <v>2840.5000000000005</v>
      </c>
      <c r="N67" s="86" t="str">
        <f t="shared" si="18"/>
        <v>Cumpărare directă</v>
      </c>
      <c r="O67" s="70" t="s">
        <v>22</v>
      </c>
      <c r="P67" s="70" t="s">
        <v>21</v>
      </c>
      <c r="Q67" s="69" t="s">
        <v>20</v>
      </c>
      <c r="R67" s="102"/>
      <c r="S67" s="101"/>
    </row>
    <row r="68" spans="1:19" s="100" customFormat="1" ht="27.75" customHeight="1">
      <c r="A68" s="96">
        <v>49</v>
      </c>
      <c r="B68" s="99" t="s">
        <v>48</v>
      </c>
      <c r="C68" s="99" t="s">
        <v>47</v>
      </c>
      <c r="D68" s="97">
        <v>2500</v>
      </c>
      <c r="E68" s="93">
        <f t="shared" si="19"/>
        <v>2016.1290322580646</v>
      </c>
      <c r="F68" s="92">
        <f t="shared" si="10"/>
        <v>1008.0645161290323</v>
      </c>
      <c r="G68" s="92">
        <f t="shared" si="11"/>
        <v>4405.241935483871</v>
      </c>
      <c r="H68" s="91">
        <f t="shared" si="12"/>
        <v>8810.483870967742</v>
      </c>
      <c r="I68" s="91">
        <f t="shared" si="13"/>
        <v>1008.0645161290323</v>
      </c>
      <c r="J68" s="90">
        <f t="shared" si="14"/>
        <v>4405.241935483871</v>
      </c>
      <c r="K68" s="89">
        <f t="shared" si="15"/>
        <v>2114.5161290322576</v>
      </c>
      <c r="L68" s="88">
        <f t="shared" si="16"/>
        <v>10925</v>
      </c>
      <c r="M68" s="87">
        <f t="shared" si="17"/>
        <v>10925</v>
      </c>
      <c r="N68" s="86" t="str">
        <f t="shared" si="18"/>
        <v>Cumpărare directă</v>
      </c>
      <c r="O68" s="70" t="s">
        <v>22</v>
      </c>
      <c r="P68" s="70" t="s">
        <v>21</v>
      </c>
      <c r="Q68" s="69" t="s">
        <v>20</v>
      </c>
      <c r="R68" s="102"/>
      <c r="S68" s="101"/>
    </row>
    <row r="69" spans="1:19" s="100" customFormat="1" ht="27.75" customHeight="1">
      <c r="A69" s="96">
        <v>50</v>
      </c>
      <c r="B69" s="99" t="s">
        <v>46</v>
      </c>
      <c r="C69" s="99" t="s">
        <v>45</v>
      </c>
      <c r="D69" s="97">
        <v>3750</v>
      </c>
      <c r="E69" s="93">
        <f t="shared" si="19"/>
        <v>3024.1935483870966</v>
      </c>
      <c r="F69" s="92">
        <f t="shared" si="10"/>
        <v>1512.0967741935483</v>
      </c>
      <c r="G69" s="92">
        <f t="shared" si="11"/>
        <v>6607.862903225806</v>
      </c>
      <c r="H69" s="91">
        <f t="shared" si="12"/>
        <v>13215.725806451612</v>
      </c>
      <c r="I69" s="91">
        <f t="shared" si="13"/>
        <v>1512.0967741935483</v>
      </c>
      <c r="J69" s="90">
        <f t="shared" si="14"/>
        <v>6607.862903225806</v>
      </c>
      <c r="K69" s="89">
        <f t="shared" si="15"/>
        <v>3171.774193548388</v>
      </c>
      <c r="L69" s="88">
        <f t="shared" si="16"/>
        <v>16387.5</v>
      </c>
      <c r="M69" s="87">
        <f t="shared" si="17"/>
        <v>16387.5</v>
      </c>
      <c r="N69" s="86" t="str">
        <f t="shared" si="18"/>
        <v>Cumpărare directă</v>
      </c>
      <c r="O69" s="70" t="s">
        <v>22</v>
      </c>
      <c r="P69" s="70" t="s">
        <v>21</v>
      </c>
      <c r="Q69" s="69" t="s">
        <v>20</v>
      </c>
      <c r="R69" s="102"/>
      <c r="S69" s="101"/>
    </row>
    <row r="70" spans="1:17" ht="44.25" customHeight="1">
      <c r="A70" s="96">
        <v>51</v>
      </c>
      <c r="B70" s="98" t="s">
        <v>44</v>
      </c>
      <c r="C70" s="99" t="s">
        <v>43</v>
      </c>
      <c r="D70" s="97">
        <v>2500</v>
      </c>
      <c r="E70" s="93">
        <f t="shared" si="19"/>
        <v>2016.1290322580646</v>
      </c>
      <c r="F70" s="92">
        <f t="shared" si="10"/>
        <v>1008.0645161290323</v>
      </c>
      <c r="G70" s="92">
        <f t="shared" si="11"/>
        <v>4405.241935483871</v>
      </c>
      <c r="H70" s="91">
        <f t="shared" si="12"/>
        <v>8810.483870967742</v>
      </c>
      <c r="I70" s="91">
        <f t="shared" si="13"/>
        <v>1008.0645161290323</v>
      </c>
      <c r="J70" s="90">
        <f t="shared" si="14"/>
        <v>4405.241935483871</v>
      </c>
      <c r="K70" s="89">
        <f t="shared" si="15"/>
        <v>2114.5161290322576</v>
      </c>
      <c r="L70" s="88">
        <f t="shared" si="16"/>
        <v>10925</v>
      </c>
      <c r="M70" s="87">
        <f t="shared" si="17"/>
        <v>10925</v>
      </c>
      <c r="N70" s="86" t="str">
        <f t="shared" si="18"/>
        <v>Cumpărare directă</v>
      </c>
      <c r="O70" s="70" t="s">
        <v>22</v>
      </c>
      <c r="P70" s="70" t="s">
        <v>21</v>
      </c>
      <c r="Q70" s="69" t="s">
        <v>20</v>
      </c>
    </row>
    <row r="71" spans="1:17" ht="39" customHeight="1">
      <c r="A71" s="96">
        <v>52</v>
      </c>
      <c r="B71" s="98" t="s">
        <v>42</v>
      </c>
      <c r="C71" s="99" t="s">
        <v>41</v>
      </c>
      <c r="D71" s="97">
        <v>25000</v>
      </c>
      <c r="E71" s="93">
        <f t="shared" si="19"/>
        <v>20161.290322580644</v>
      </c>
      <c r="F71" s="92">
        <f t="shared" si="10"/>
        <v>10080.645161290322</v>
      </c>
      <c r="G71" s="92">
        <f t="shared" si="11"/>
        <v>44052.419354838705</v>
      </c>
      <c r="H71" s="91">
        <f t="shared" si="12"/>
        <v>88104.83870967741</v>
      </c>
      <c r="I71" s="91">
        <f t="shared" si="13"/>
        <v>10080.645161290322</v>
      </c>
      <c r="J71" s="90">
        <f t="shared" si="14"/>
        <v>44052.419354838705</v>
      </c>
      <c r="K71" s="89">
        <f t="shared" si="15"/>
        <v>21145.161290322576</v>
      </c>
      <c r="L71" s="88">
        <f t="shared" si="16"/>
        <v>109249.99999999999</v>
      </c>
      <c r="M71" s="87">
        <f t="shared" si="17"/>
        <v>109249.99999999999</v>
      </c>
      <c r="N71" s="86" t="str">
        <f t="shared" si="18"/>
        <v>cerere de ofertă</v>
      </c>
      <c r="O71" s="70" t="s">
        <v>22</v>
      </c>
      <c r="P71" s="70" t="s">
        <v>21</v>
      </c>
      <c r="Q71" s="69" t="s">
        <v>20</v>
      </c>
    </row>
    <row r="72" spans="1:17" ht="40.5" customHeight="1">
      <c r="A72" s="96">
        <v>53</v>
      </c>
      <c r="B72" s="98" t="s">
        <v>40</v>
      </c>
      <c r="C72" s="99" t="s">
        <v>39</v>
      </c>
      <c r="D72" s="97">
        <v>40000</v>
      </c>
      <c r="E72" s="93">
        <f t="shared" si="19"/>
        <v>32258.064516129034</v>
      </c>
      <c r="F72" s="92">
        <f t="shared" si="10"/>
        <v>16129.032258064517</v>
      </c>
      <c r="G72" s="92">
        <f t="shared" si="11"/>
        <v>70483.87096774194</v>
      </c>
      <c r="H72" s="91">
        <f t="shared" si="12"/>
        <v>140967.74193548388</v>
      </c>
      <c r="I72" s="91">
        <f t="shared" si="13"/>
        <v>16129.032258064517</v>
      </c>
      <c r="J72" s="90">
        <f t="shared" si="14"/>
        <v>70483.87096774194</v>
      </c>
      <c r="K72" s="89">
        <f t="shared" si="15"/>
        <v>33832.25806451612</v>
      </c>
      <c r="L72" s="88">
        <f t="shared" si="16"/>
        <v>174800</v>
      </c>
      <c r="M72" s="87">
        <f t="shared" si="17"/>
        <v>174800</v>
      </c>
      <c r="N72" s="86" t="str">
        <f t="shared" si="18"/>
        <v>cerere de ofertă</v>
      </c>
      <c r="O72" s="70" t="s">
        <v>22</v>
      </c>
      <c r="P72" s="70" t="s">
        <v>21</v>
      </c>
      <c r="Q72" s="69" t="s">
        <v>20</v>
      </c>
    </row>
    <row r="73" spans="1:17" ht="37.5" customHeight="1">
      <c r="A73" s="96">
        <v>54</v>
      </c>
      <c r="B73" s="83" t="s">
        <v>38</v>
      </c>
      <c r="C73" s="99" t="s">
        <v>37</v>
      </c>
      <c r="D73" s="97">
        <v>12500</v>
      </c>
      <c r="E73" s="93">
        <f t="shared" si="19"/>
        <v>10080.645161290322</v>
      </c>
      <c r="F73" s="92">
        <f t="shared" si="10"/>
        <v>5040.322580645161</v>
      </c>
      <c r="G73" s="92">
        <f t="shared" si="11"/>
        <v>22026.209677419352</v>
      </c>
      <c r="H73" s="91">
        <f t="shared" si="12"/>
        <v>44052.419354838705</v>
      </c>
      <c r="I73" s="91">
        <f t="shared" si="13"/>
        <v>5040.322580645161</v>
      </c>
      <c r="J73" s="90">
        <f t="shared" si="14"/>
        <v>22026.209677419352</v>
      </c>
      <c r="K73" s="89">
        <f t="shared" si="15"/>
        <v>10572.580645161288</v>
      </c>
      <c r="L73" s="88">
        <f t="shared" si="16"/>
        <v>54624.99999999999</v>
      </c>
      <c r="M73" s="87">
        <f t="shared" si="17"/>
        <v>54624.99999999999</v>
      </c>
      <c r="N73" s="86" t="str">
        <f t="shared" si="18"/>
        <v>Cumpărare directă</v>
      </c>
      <c r="O73" s="70" t="s">
        <v>22</v>
      </c>
      <c r="P73" s="70" t="s">
        <v>21</v>
      </c>
      <c r="Q73" s="69" t="s">
        <v>20</v>
      </c>
    </row>
    <row r="74" spans="1:17" ht="38.25" customHeight="1">
      <c r="A74" s="96">
        <v>55</v>
      </c>
      <c r="B74" s="98" t="s">
        <v>36</v>
      </c>
      <c r="C74" s="83" t="s">
        <v>35</v>
      </c>
      <c r="D74" s="97">
        <v>20000</v>
      </c>
      <c r="E74" s="93">
        <f t="shared" si="19"/>
        <v>16129.032258064517</v>
      </c>
      <c r="F74" s="92">
        <f t="shared" si="10"/>
        <v>8064.5161290322585</v>
      </c>
      <c r="G74" s="92">
        <f t="shared" si="11"/>
        <v>35241.93548387097</v>
      </c>
      <c r="H74" s="91">
        <f t="shared" si="12"/>
        <v>70483.87096774194</v>
      </c>
      <c r="I74" s="91">
        <f t="shared" si="13"/>
        <v>8064.5161290322585</v>
      </c>
      <c r="J74" s="90">
        <f t="shared" si="14"/>
        <v>35241.93548387097</v>
      </c>
      <c r="K74" s="89">
        <f t="shared" si="15"/>
        <v>16916.12903225806</v>
      </c>
      <c r="L74" s="88">
        <f t="shared" si="16"/>
        <v>87400</v>
      </c>
      <c r="M74" s="87">
        <v>81651.38</v>
      </c>
      <c r="N74" s="86" t="str">
        <f t="shared" si="18"/>
        <v>cerere de ofertă</v>
      </c>
      <c r="O74" s="70" t="s">
        <v>22</v>
      </c>
      <c r="P74" s="70" t="s">
        <v>21</v>
      </c>
      <c r="Q74" s="69" t="s">
        <v>20</v>
      </c>
    </row>
    <row r="75" spans="1:17" ht="36" customHeight="1">
      <c r="A75" s="96">
        <v>56</v>
      </c>
      <c r="B75" s="98" t="s">
        <v>34</v>
      </c>
      <c r="C75" s="98" t="s">
        <v>33</v>
      </c>
      <c r="D75" s="97">
        <v>5000</v>
      </c>
      <c r="E75" s="93">
        <f t="shared" si="19"/>
        <v>4032.2580645161293</v>
      </c>
      <c r="F75" s="92">
        <f t="shared" si="10"/>
        <v>2016.1290322580646</v>
      </c>
      <c r="G75" s="92">
        <f t="shared" si="11"/>
        <v>8810.483870967742</v>
      </c>
      <c r="H75" s="91">
        <f t="shared" si="12"/>
        <v>17620.967741935485</v>
      </c>
      <c r="I75" s="91">
        <f t="shared" si="13"/>
        <v>2016.1290322580646</v>
      </c>
      <c r="J75" s="90">
        <f t="shared" si="14"/>
        <v>8810.483870967742</v>
      </c>
      <c r="K75" s="89">
        <f t="shared" si="15"/>
        <v>4229.032258064515</v>
      </c>
      <c r="L75" s="88">
        <f t="shared" si="16"/>
        <v>21850</v>
      </c>
      <c r="M75" s="87">
        <f aca="true" t="shared" si="20" ref="M75:M80">L75</f>
        <v>21850</v>
      </c>
      <c r="N75" s="86" t="str">
        <f t="shared" si="18"/>
        <v>Cumpărare directă</v>
      </c>
      <c r="O75" s="70" t="s">
        <v>22</v>
      </c>
      <c r="P75" s="70" t="s">
        <v>21</v>
      </c>
      <c r="Q75" s="69" t="s">
        <v>20</v>
      </c>
    </row>
    <row r="76" spans="1:17" ht="36" customHeight="1">
      <c r="A76" s="96">
        <v>57</v>
      </c>
      <c r="B76" s="85" t="s">
        <v>32</v>
      </c>
      <c r="C76" s="84" t="s">
        <v>31</v>
      </c>
      <c r="D76" s="94">
        <v>4000</v>
      </c>
      <c r="E76" s="93">
        <f t="shared" si="19"/>
        <v>3225.8064516129034</v>
      </c>
      <c r="F76" s="92">
        <f t="shared" si="10"/>
        <v>1612.9032258064517</v>
      </c>
      <c r="G76" s="92">
        <f t="shared" si="11"/>
        <v>7048.387096774194</v>
      </c>
      <c r="H76" s="91">
        <f t="shared" si="12"/>
        <v>14096.774193548388</v>
      </c>
      <c r="I76" s="91">
        <f t="shared" si="13"/>
        <v>1612.9032258064517</v>
      </c>
      <c r="J76" s="90">
        <f t="shared" si="14"/>
        <v>7048.387096774194</v>
      </c>
      <c r="K76" s="89">
        <f t="shared" si="15"/>
        <v>3383.225806451612</v>
      </c>
      <c r="L76" s="88">
        <f t="shared" si="16"/>
        <v>17480</v>
      </c>
      <c r="M76" s="87">
        <f t="shared" si="20"/>
        <v>17480</v>
      </c>
      <c r="N76" s="86" t="str">
        <f t="shared" si="18"/>
        <v>Cumpărare directă</v>
      </c>
      <c r="O76" s="70" t="s">
        <v>22</v>
      </c>
      <c r="P76" s="70" t="s">
        <v>21</v>
      </c>
      <c r="Q76" s="69" t="s">
        <v>20</v>
      </c>
    </row>
    <row r="77" spans="1:17" ht="24" customHeight="1">
      <c r="A77" s="96">
        <v>58</v>
      </c>
      <c r="B77" s="95" t="s">
        <v>30</v>
      </c>
      <c r="C77" s="84" t="s">
        <v>29</v>
      </c>
      <c r="D77" s="94">
        <v>3750</v>
      </c>
      <c r="E77" s="93">
        <f t="shared" si="19"/>
        <v>3024.1935483870966</v>
      </c>
      <c r="F77" s="92">
        <f t="shared" si="10"/>
        <v>1512.0967741935483</v>
      </c>
      <c r="G77" s="92">
        <f t="shared" si="11"/>
        <v>6607.862903225806</v>
      </c>
      <c r="H77" s="91">
        <f t="shared" si="12"/>
        <v>13215.725806451612</v>
      </c>
      <c r="I77" s="91">
        <f t="shared" si="13"/>
        <v>1512.0967741935483</v>
      </c>
      <c r="J77" s="90">
        <f t="shared" si="14"/>
        <v>6607.862903225806</v>
      </c>
      <c r="K77" s="89">
        <f t="shared" si="15"/>
        <v>3171.774193548388</v>
      </c>
      <c r="L77" s="88">
        <f t="shared" si="16"/>
        <v>16387.5</v>
      </c>
      <c r="M77" s="87">
        <f t="shared" si="20"/>
        <v>16387.5</v>
      </c>
      <c r="N77" s="86" t="str">
        <f t="shared" si="18"/>
        <v>Cumpărare directă</v>
      </c>
      <c r="O77" s="70" t="s">
        <v>22</v>
      </c>
      <c r="P77" s="70" t="s">
        <v>21</v>
      </c>
      <c r="Q77" s="69" t="s">
        <v>20</v>
      </c>
    </row>
    <row r="78" spans="1:17" ht="26.25" customHeight="1">
      <c r="A78" s="82">
        <v>59</v>
      </c>
      <c r="B78" s="85" t="s">
        <v>28</v>
      </c>
      <c r="C78" s="84" t="s">
        <v>27</v>
      </c>
      <c r="D78" s="79">
        <v>3475</v>
      </c>
      <c r="E78" s="78">
        <f t="shared" si="19"/>
        <v>2802.4193548387098</v>
      </c>
      <c r="F78" s="77">
        <f t="shared" si="10"/>
        <v>1401.2096774193549</v>
      </c>
      <c r="G78" s="77">
        <f t="shared" si="11"/>
        <v>6123.286290322581</v>
      </c>
      <c r="H78" s="76">
        <f t="shared" si="12"/>
        <v>12246.572580645163</v>
      </c>
      <c r="I78" s="76">
        <f t="shared" si="13"/>
        <v>1401.2096774193549</v>
      </c>
      <c r="J78" s="75">
        <f t="shared" si="14"/>
        <v>6123.286290322581</v>
      </c>
      <c r="K78" s="74">
        <f t="shared" si="15"/>
        <v>2939.177419354839</v>
      </c>
      <c r="L78" s="73">
        <f t="shared" si="16"/>
        <v>15185.750000000002</v>
      </c>
      <c r="M78" s="72">
        <f t="shared" si="20"/>
        <v>15185.750000000002</v>
      </c>
      <c r="N78" s="71" t="str">
        <f t="shared" si="18"/>
        <v>Cumpărare directă</v>
      </c>
      <c r="O78" s="70" t="s">
        <v>22</v>
      </c>
      <c r="P78" s="70" t="s">
        <v>21</v>
      </c>
      <c r="Q78" s="69" t="s">
        <v>20</v>
      </c>
    </row>
    <row r="79" spans="1:17" ht="25.5" customHeight="1">
      <c r="A79" s="82">
        <v>60</v>
      </c>
      <c r="B79" s="83" t="s">
        <v>26</v>
      </c>
      <c r="C79" s="50" t="s">
        <v>25</v>
      </c>
      <c r="D79" s="79">
        <v>300</v>
      </c>
      <c r="E79" s="78">
        <f t="shared" si="19"/>
        <v>241.93548387096774</v>
      </c>
      <c r="F79" s="77">
        <f t="shared" si="10"/>
        <v>120.96774193548387</v>
      </c>
      <c r="G79" s="77">
        <f t="shared" si="11"/>
        <v>528.6290322580645</v>
      </c>
      <c r="H79" s="76">
        <f t="shared" si="12"/>
        <v>1057.258064516129</v>
      </c>
      <c r="I79" s="76">
        <f t="shared" si="13"/>
        <v>120.96774193548387</v>
      </c>
      <c r="J79" s="75">
        <f t="shared" si="14"/>
        <v>528.6290322580645</v>
      </c>
      <c r="K79" s="74">
        <f t="shared" si="15"/>
        <v>253.74193548387098</v>
      </c>
      <c r="L79" s="73">
        <f t="shared" si="16"/>
        <v>1311</v>
      </c>
      <c r="M79" s="72">
        <f t="shared" si="20"/>
        <v>1311</v>
      </c>
      <c r="N79" s="71" t="str">
        <f t="shared" si="18"/>
        <v>Cumpărare directă</v>
      </c>
      <c r="O79" s="70" t="s">
        <v>22</v>
      </c>
      <c r="P79" s="70" t="s">
        <v>21</v>
      </c>
      <c r="Q79" s="69" t="s">
        <v>20</v>
      </c>
    </row>
    <row r="80" spans="1:17" ht="26.25" customHeight="1">
      <c r="A80" s="82">
        <v>61</v>
      </c>
      <c r="B80" s="81" t="s">
        <v>24</v>
      </c>
      <c r="C80" s="80" t="s">
        <v>23</v>
      </c>
      <c r="D80" s="79">
        <v>200</v>
      </c>
      <c r="E80" s="78">
        <f t="shared" si="19"/>
        <v>161.29032258064515</v>
      </c>
      <c r="F80" s="77">
        <f t="shared" si="10"/>
        <v>80.64516129032258</v>
      </c>
      <c r="G80" s="77">
        <f t="shared" si="11"/>
        <v>352.4193548387097</v>
      </c>
      <c r="H80" s="76">
        <f t="shared" si="12"/>
        <v>704.8387096774194</v>
      </c>
      <c r="I80" s="76">
        <f t="shared" si="13"/>
        <v>80.64516129032258</v>
      </c>
      <c r="J80" s="75">
        <f t="shared" si="14"/>
        <v>352.4193548387097</v>
      </c>
      <c r="K80" s="74">
        <f t="shared" si="15"/>
        <v>169.1612903225806</v>
      </c>
      <c r="L80" s="73">
        <f t="shared" si="16"/>
        <v>874</v>
      </c>
      <c r="M80" s="72">
        <f t="shared" si="20"/>
        <v>874</v>
      </c>
      <c r="N80" s="71" t="str">
        <f t="shared" si="18"/>
        <v>Cumpărare directă</v>
      </c>
      <c r="O80" s="70" t="s">
        <v>22</v>
      </c>
      <c r="P80" s="70" t="s">
        <v>21</v>
      </c>
      <c r="Q80" s="69" t="s">
        <v>20</v>
      </c>
    </row>
    <row r="81" spans="1:27" ht="48" customHeight="1" thickBot="1">
      <c r="A81" s="68"/>
      <c r="B81" s="154" t="s">
        <v>19</v>
      </c>
      <c r="C81" s="154"/>
      <c r="D81" s="67">
        <f aca="true" t="shared" si="21" ref="D81:M81">SUM(D20:D80)</f>
        <v>232380</v>
      </c>
      <c r="E81" s="66">
        <f t="shared" si="21"/>
        <v>187725.81064516125</v>
      </c>
      <c r="F81" s="66">
        <f t="shared" si="21"/>
        <v>93862.90532258063</v>
      </c>
      <c r="G81" s="66">
        <f t="shared" si="21"/>
        <v>410180.8962596775</v>
      </c>
      <c r="H81" s="66">
        <f t="shared" si="21"/>
        <v>820361.792519355</v>
      </c>
      <c r="I81" s="66">
        <f t="shared" si="21"/>
        <v>93862.90532258063</v>
      </c>
      <c r="J81" s="66">
        <f t="shared" si="21"/>
        <v>410180.8962596775</v>
      </c>
      <c r="K81" s="66">
        <f t="shared" si="21"/>
        <v>196886.83020464517</v>
      </c>
      <c r="L81" s="65">
        <f t="shared" si="21"/>
        <v>1017248.622724</v>
      </c>
      <c r="M81" s="65">
        <f t="shared" si="21"/>
        <v>1011500.002724</v>
      </c>
      <c r="N81" s="64"/>
      <c r="O81" s="63"/>
      <c r="P81" s="62"/>
      <c r="Q81" s="61"/>
      <c r="R81" s="59"/>
      <c r="S81" s="60"/>
      <c r="T81" s="59"/>
      <c r="U81" s="59"/>
      <c r="V81" s="59"/>
      <c r="W81" s="59"/>
      <c r="X81" s="59"/>
      <c r="Y81" s="59"/>
      <c r="Z81" s="59"/>
      <c r="AA81" s="59"/>
    </row>
    <row r="82" spans="1:17" ht="14.25" customHeight="1">
      <c r="A82" s="9"/>
      <c r="B82" s="55"/>
      <c r="C82" s="9"/>
      <c r="D82" s="9"/>
      <c r="E82" s="43"/>
      <c r="F82" s="43"/>
      <c r="G82" s="43"/>
      <c r="H82" s="11"/>
      <c r="I82" s="11"/>
      <c r="J82" s="11"/>
      <c r="K82" s="11"/>
      <c r="L82" s="43"/>
      <c r="M82" s="43"/>
      <c r="N82" s="58"/>
      <c r="O82" s="9"/>
      <c r="P82" s="9"/>
      <c r="Q82" s="9"/>
    </row>
    <row r="83" spans="1:18" s="35" customFormat="1" ht="24">
      <c r="A83" s="28"/>
      <c r="B83" s="57" t="s">
        <v>18</v>
      </c>
      <c r="C83" s="56" t="s">
        <v>17</v>
      </c>
      <c r="D83" s="55"/>
      <c r="E83" s="54"/>
      <c r="F83" s="6"/>
      <c r="G83" s="1"/>
      <c r="H83" s="1"/>
      <c r="I83" s="1"/>
      <c r="J83" s="1"/>
      <c r="K83" s="1"/>
      <c r="L83" s="13"/>
      <c r="M83" s="13"/>
      <c r="N83" s="13"/>
      <c r="O83" s="38"/>
      <c r="P83" s="40"/>
      <c r="Q83" s="40"/>
      <c r="R83" s="39"/>
    </row>
    <row r="84" spans="1:18" s="35" customFormat="1" ht="12">
      <c r="A84" s="53"/>
      <c r="B84" s="51" t="s">
        <v>16</v>
      </c>
      <c r="C84" s="52">
        <v>40000</v>
      </c>
      <c r="D84" s="47"/>
      <c r="E84" s="2"/>
      <c r="F84" s="47"/>
      <c r="G84" s="1"/>
      <c r="H84" s="1"/>
      <c r="I84" s="1"/>
      <c r="J84" s="1"/>
      <c r="K84" s="1"/>
      <c r="L84" s="13"/>
      <c r="M84" s="13"/>
      <c r="N84" s="13"/>
      <c r="O84" s="38"/>
      <c r="P84" s="40"/>
      <c r="Q84" s="40"/>
      <c r="R84" s="39"/>
    </row>
    <row r="85" spans="1:18" s="35" customFormat="1" ht="12">
      <c r="A85" s="34"/>
      <c r="B85" s="51" t="s">
        <v>15</v>
      </c>
      <c r="C85" s="49">
        <v>65000</v>
      </c>
      <c r="D85" s="48"/>
      <c r="E85" s="2"/>
      <c r="F85" s="47"/>
      <c r="G85" s="1"/>
      <c r="H85" s="1"/>
      <c r="I85" s="1"/>
      <c r="J85" s="1"/>
      <c r="K85" s="1"/>
      <c r="L85" s="13"/>
      <c r="M85" s="13"/>
      <c r="N85" s="13"/>
      <c r="O85" s="38"/>
      <c r="P85" s="40"/>
      <c r="Q85" s="40"/>
      <c r="R85" s="39"/>
    </row>
    <row r="86" spans="1:18" s="35" customFormat="1" ht="36">
      <c r="A86" s="34"/>
      <c r="B86" s="50" t="s">
        <v>14</v>
      </c>
      <c r="C86" s="49">
        <v>2500</v>
      </c>
      <c r="D86" s="48"/>
      <c r="E86" s="2"/>
      <c r="F86" s="47"/>
      <c r="G86" s="1"/>
      <c r="H86" s="1"/>
      <c r="I86" s="1"/>
      <c r="J86" s="1"/>
      <c r="K86" s="1"/>
      <c r="L86" s="13"/>
      <c r="M86" s="13"/>
      <c r="N86" s="13"/>
      <c r="O86" s="38"/>
      <c r="P86" s="40"/>
      <c r="Q86" s="40"/>
      <c r="R86" s="39"/>
    </row>
    <row r="87" spans="1:18" s="35" customFormat="1" ht="48">
      <c r="A87" s="34"/>
      <c r="B87" s="50" t="s">
        <v>13</v>
      </c>
      <c r="C87" s="49">
        <v>1000</v>
      </c>
      <c r="D87" s="48"/>
      <c r="E87" s="2"/>
      <c r="F87" s="47"/>
      <c r="G87" s="1"/>
      <c r="H87" s="1"/>
      <c r="I87" s="1"/>
      <c r="J87" s="1"/>
      <c r="K87" s="1"/>
      <c r="L87" s="13"/>
      <c r="M87" s="13"/>
      <c r="N87" s="13"/>
      <c r="O87" s="38"/>
      <c r="P87" s="40"/>
      <c r="Q87" s="40"/>
      <c r="R87" s="39"/>
    </row>
    <row r="88" spans="1:18" s="35" customFormat="1" ht="12">
      <c r="A88" s="46"/>
      <c r="B88" s="45" t="s">
        <v>12</v>
      </c>
      <c r="C88" s="44">
        <f>SUM(C84:C87)</f>
        <v>108500</v>
      </c>
      <c r="D88" s="43"/>
      <c r="E88" s="42"/>
      <c r="F88" s="41"/>
      <c r="G88" s="32"/>
      <c r="H88" s="32"/>
      <c r="I88" s="32"/>
      <c r="J88" s="32"/>
      <c r="K88" s="32"/>
      <c r="L88" s="13"/>
      <c r="M88" s="13"/>
      <c r="N88" s="13"/>
      <c r="O88" s="38"/>
      <c r="P88" s="40"/>
      <c r="Q88" s="40"/>
      <c r="R88" s="39"/>
    </row>
    <row r="89" spans="1:18" s="35" customFormat="1" ht="12">
      <c r="A89" s="34"/>
      <c r="B89" s="1"/>
      <c r="C89" s="1"/>
      <c r="D89" s="1"/>
      <c r="E89" s="1"/>
      <c r="F89" s="33"/>
      <c r="G89" s="1"/>
      <c r="H89" s="1"/>
      <c r="I89" s="1"/>
      <c r="J89" s="1"/>
      <c r="K89" s="1"/>
      <c r="L89" s="13"/>
      <c r="M89" s="13"/>
      <c r="N89" s="13"/>
      <c r="O89" s="38"/>
      <c r="P89" s="37"/>
      <c r="Q89" s="37"/>
      <c r="R89" s="36"/>
    </row>
    <row r="90" spans="1:9" ht="12">
      <c r="A90" s="34"/>
      <c r="E90" s="33"/>
      <c r="I90" s="33"/>
    </row>
    <row r="91" spans="1:10" s="32" customFormat="1" ht="33" customHeight="1">
      <c r="A91" s="155" t="s">
        <v>11</v>
      </c>
      <c r="B91" s="155"/>
      <c r="C91" s="155"/>
      <c r="D91" s="155"/>
      <c r="E91" s="155"/>
      <c r="F91" s="155"/>
      <c r="G91" s="155"/>
      <c r="H91" s="155"/>
      <c r="I91" s="155"/>
      <c r="J91" s="155"/>
    </row>
    <row r="92" spans="1:17" ht="12">
      <c r="A92" s="9"/>
      <c r="B92" s="31"/>
      <c r="C92" s="3"/>
      <c r="D92" s="3"/>
      <c r="E92" s="30"/>
      <c r="F92" s="30"/>
      <c r="G92" s="30"/>
      <c r="H92" s="30"/>
      <c r="I92" s="30"/>
      <c r="J92" s="30"/>
      <c r="K92" s="30"/>
      <c r="L92" s="30"/>
      <c r="M92" s="30"/>
      <c r="N92" s="9"/>
      <c r="O92" s="29"/>
      <c r="P92" s="29"/>
      <c r="Q92" s="9"/>
    </row>
    <row r="93" spans="1:17" ht="22.5" customHeight="1">
      <c r="A93" s="28"/>
      <c r="B93" s="156" t="s">
        <v>10</v>
      </c>
      <c r="C93" s="156"/>
      <c r="D93" s="27"/>
      <c r="E93" s="27"/>
      <c r="F93" s="156" t="s">
        <v>9</v>
      </c>
      <c r="G93" s="156"/>
      <c r="H93" s="27"/>
      <c r="J93" s="156" t="s">
        <v>8</v>
      </c>
      <c r="K93" s="156"/>
      <c r="L93" s="27"/>
      <c r="M93" s="27"/>
      <c r="N93" s="27"/>
      <c r="O93" s="156" t="s">
        <v>7</v>
      </c>
      <c r="P93" s="156"/>
      <c r="Q93" s="156"/>
    </row>
    <row r="94" spans="1:17" ht="16.5" customHeight="1">
      <c r="A94" s="28"/>
      <c r="B94" s="156" t="s">
        <v>5</v>
      </c>
      <c r="C94" s="156"/>
      <c r="D94" s="27"/>
      <c r="E94" s="27"/>
      <c r="F94" s="156" t="s">
        <v>6</v>
      </c>
      <c r="G94" s="156"/>
      <c r="H94" s="27"/>
      <c r="J94" s="156" t="s">
        <v>5</v>
      </c>
      <c r="K94" s="156"/>
      <c r="L94" s="27"/>
      <c r="M94" s="27"/>
      <c r="N94" s="27"/>
      <c r="O94" s="156" t="s">
        <v>4</v>
      </c>
      <c r="P94" s="156"/>
      <c r="Q94" s="156"/>
    </row>
    <row r="95" spans="1:17" ht="42" customHeight="1">
      <c r="A95" s="28"/>
      <c r="B95" s="156" t="s">
        <v>3</v>
      </c>
      <c r="C95" s="156"/>
      <c r="D95" s="27"/>
      <c r="E95" s="27"/>
      <c r="F95" s="156" t="s">
        <v>2</v>
      </c>
      <c r="G95" s="156"/>
      <c r="H95" s="27"/>
      <c r="J95" s="156" t="s">
        <v>1</v>
      </c>
      <c r="K95" s="156"/>
      <c r="L95" s="27"/>
      <c r="M95" s="27"/>
      <c r="N95" s="27"/>
      <c r="O95" s="156" t="s">
        <v>0</v>
      </c>
      <c r="P95" s="156"/>
      <c r="Q95" s="156"/>
    </row>
    <row r="96" spans="1:17" ht="12">
      <c r="A96" s="9"/>
      <c r="B96" s="3"/>
      <c r="C96" s="2"/>
      <c r="D96" s="2"/>
      <c r="E96" s="7"/>
      <c r="F96" s="7"/>
      <c r="G96" s="7"/>
      <c r="H96" s="6"/>
      <c r="I96" s="6"/>
      <c r="J96" s="6"/>
      <c r="K96" s="6"/>
      <c r="L96" s="6"/>
      <c r="M96" s="6"/>
      <c r="N96" s="9"/>
      <c r="O96" s="2"/>
      <c r="P96" s="26"/>
      <c r="Q96" s="2"/>
    </row>
    <row r="97" spans="1:17" ht="12">
      <c r="A97" s="9"/>
      <c r="B97" s="3"/>
      <c r="C97" s="3"/>
      <c r="D97" s="3"/>
      <c r="E97" s="7"/>
      <c r="F97" s="7"/>
      <c r="G97" s="7"/>
      <c r="H97" s="6"/>
      <c r="I97" s="6"/>
      <c r="J97" s="6"/>
      <c r="K97" s="6"/>
      <c r="L97" s="6"/>
      <c r="M97" s="6"/>
      <c r="N97" s="9"/>
      <c r="O97" s="2"/>
      <c r="P97" s="3"/>
      <c r="Q97" s="2"/>
    </row>
    <row r="98" spans="1:17" ht="12">
      <c r="A98" s="9"/>
      <c r="B98" s="3"/>
      <c r="C98" s="3"/>
      <c r="D98" s="3"/>
      <c r="E98" s="7"/>
      <c r="F98" s="7"/>
      <c r="G98" s="7"/>
      <c r="H98" s="6"/>
      <c r="I98" s="6"/>
      <c r="J98" s="6"/>
      <c r="K98" s="6"/>
      <c r="L98" s="6"/>
      <c r="M98" s="6"/>
      <c r="N98" s="5"/>
      <c r="O98" s="4"/>
      <c r="P98" s="3"/>
      <c r="Q98" s="2"/>
    </row>
    <row r="99" spans="1:17" ht="12">
      <c r="A99" s="9"/>
      <c r="B99" s="3"/>
      <c r="C99" s="20"/>
      <c r="D99" s="20"/>
      <c r="E99" s="7"/>
      <c r="F99" s="7"/>
      <c r="G99" s="7"/>
      <c r="H99" s="6"/>
      <c r="I99" s="6"/>
      <c r="J99" s="6"/>
      <c r="K99" s="6"/>
      <c r="L99" s="6"/>
      <c r="M99" s="6"/>
      <c r="N99" s="5"/>
      <c r="O99" s="4"/>
      <c r="P99" s="3"/>
      <c r="Q99" s="2"/>
    </row>
    <row r="100" spans="1:17" ht="12">
      <c r="A100" s="9"/>
      <c r="B100" s="25"/>
      <c r="C100" s="3"/>
      <c r="D100" s="3"/>
      <c r="E100" s="24"/>
      <c r="F100" s="24"/>
      <c r="G100" s="24"/>
      <c r="H100" s="6"/>
      <c r="I100" s="6"/>
      <c r="J100" s="6"/>
      <c r="K100" s="6"/>
      <c r="L100" s="6"/>
      <c r="M100" s="6"/>
      <c r="N100" s="5"/>
      <c r="O100" s="4"/>
      <c r="P100" s="3"/>
      <c r="Q100" s="2"/>
    </row>
    <row r="101" spans="1:17" ht="12">
      <c r="A101" s="9"/>
      <c r="B101" s="22"/>
      <c r="C101" s="20"/>
      <c r="D101" s="20"/>
      <c r="E101" s="7"/>
      <c r="F101" s="7"/>
      <c r="G101" s="7"/>
      <c r="H101" s="6"/>
      <c r="I101" s="6"/>
      <c r="J101" s="6"/>
      <c r="K101" s="6"/>
      <c r="L101" s="6"/>
      <c r="M101" s="6"/>
      <c r="N101" s="5"/>
      <c r="O101" s="4"/>
      <c r="P101" s="3"/>
      <c r="Q101" s="2"/>
    </row>
    <row r="102" spans="1:17" ht="12">
      <c r="A102" s="9"/>
      <c r="B102" s="3"/>
      <c r="C102" s="23"/>
      <c r="D102" s="23"/>
      <c r="E102" s="7"/>
      <c r="F102" s="7"/>
      <c r="G102" s="7"/>
      <c r="H102" s="6"/>
      <c r="I102" s="6"/>
      <c r="J102" s="6"/>
      <c r="K102" s="6"/>
      <c r="L102" s="6"/>
      <c r="M102" s="6"/>
      <c r="N102" s="5"/>
      <c r="O102" s="4"/>
      <c r="P102" s="3"/>
      <c r="Q102" s="2"/>
    </row>
    <row r="103" spans="1:17" ht="12">
      <c r="A103" s="9"/>
      <c r="B103" s="22"/>
      <c r="C103" s="20"/>
      <c r="D103" s="20"/>
      <c r="E103" s="19"/>
      <c r="F103" s="19"/>
      <c r="G103" s="19"/>
      <c r="H103" s="6"/>
      <c r="I103" s="6"/>
      <c r="J103" s="6"/>
      <c r="K103" s="6"/>
      <c r="L103" s="6"/>
      <c r="M103" s="6"/>
      <c r="N103" s="2"/>
      <c r="O103" s="4"/>
      <c r="P103" s="3"/>
      <c r="Q103" s="2"/>
    </row>
    <row r="104" spans="1:17" ht="12">
      <c r="A104" s="9"/>
      <c r="B104" s="3"/>
      <c r="C104" s="20"/>
      <c r="D104" s="20"/>
      <c r="E104" s="19"/>
      <c r="F104" s="19"/>
      <c r="G104" s="19"/>
      <c r="H104" s="6"/>
      <c r="I104" s="6"/>
      <c r="J104" s="6"/>
      <c r="K104" s="6"/>
      <c r="L104" s="6"/>
      <c r="M104" s="6"/>
      <c r="N104" s="2"/>
      <c r="O104" s="4"/>
      <c r="P104" s="3"/>
      <c r="Q104" s="2"/>
    </row>
    <row r="105" spans="1:17" ht="12">
      <c r="A105" s="9"/>
      <c r="B105" s="21"/>
      <c r="C105" s="20"/>
      <c r="D105" s="20"/>
      <c r="E105" s="19"/>
      <c r="F105" s="19"/>
      <c r="G105" s="19"/>
      <c r="H105" s="18"/>
      <c r="I105" s="18"/>
      <c r="J105" s="18"/>
      <c r="K105" s="18"/>
      <c r="L105" s="17"/>
      <c r="M105" s="17"/>
      <c r="N105" s="2"/>
      <c r="O105" s="4"/>
      <c r="P105" s="3"/>
      <c r="Q105" s="2"/>
    </row>
    <row r="106" spans="1:17" ht="12">
      <c r="A106" s="9"/>
      <c r="B106" s="16"/>
      <c r="C106" s="14"/>
      <c r="D106" s="14"/>
      <c r="E106" s="13"/>
      <c r="F106" s="13"/>
      <c r="G106" s="13"/>
      <c r="H106" s="12"/>
      <c r="I106" s="12"/>
      <c r="J106" s="12"/>
      <c r="K106" s="12"/>
      <c r="L106" s="11"/>
      <c r="M106" s="11"/>
      <c r="N106" s="5"/>
      <c r="O106" s="4"/>
      <c r="P106" s="3"/>
      <c r="Q106" s="2"/>
    </row>
    <row r="107" spans="1:17" ht="12">
      <c r="A107" s="9"/>
      <c r="B107" s="15"/>
      <c r="C107" s="14"/>
      <c r="D107" s="14"/>
      <c r="E107" s="13"/>
      <c r="F107" s="13"/>
      <c r="G107" s="13"/>
      <c r="H107" s="12"/>
      <c r="I107" s="12"/>
      <c r="J107" s="12"/>
      <c r="K107" s="12"/>
      <c r="L107" s="11"/>
      <c r="M107" s="11"/>
      <c r="N107" s="5"/>
      <c r="O107" s="4"/>
      <c r="P107" s="10"/>
      <c r="Q107" s="2"/>
    </row>
    <row r="108" spans="1:17" ht="12">
      <c r="A108" s="9"/>
      <c r="B108" s="2"/>
      <c r="C108" s="8"/>
      <c r="D108" s="8"/>
      <c r="E108" s="7"/>
      <c r="F108" s="7"/>
      <c r="G108" s="7"/>
      <c r="H108" s="6"/>
      <c r="I108" s="6"/>
      <c r="J108" s="6"/>
      <c r="K108" s="6"/>
      <c r="L108" s="6"/>
      <c r="M108" s="6"/>
      <c r="N108" s="5"/>
      <c r="O108" s="4"/>
      <c r="P108" s="3"/>
      <c r="Q108" s="2"/>
    </row>
    <row r="109" spans="1:17" ht="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1:17" ht="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1:17" ht="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1:17" ht="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1:17" ht="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1:17" ht="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1:17" ht="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1:17" ht="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1:17" ht="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</sheetData>
  <sheetProtection/>
  <mergeCells count="23">
    <mergeCell ref="B94:C94"/>
    <mergeCell ref="F94:G94"/>
    <mergeCell ref="J94:K94"/>
    <mergeCell ref="O94:Q94"/>
    <mergeCell ref="B95:C95"/>
    <mergeCell ref="F95:G95"/>
    <mergeCell ref="J95:K95"/>
    <mergeCell ref="O95:Q95"/>
    <mergeCell ref="B17:Q17"/>
    <mergeCell ref="B19:Q19"/>
    <mergeCell ref="B81:C81"/>
    <mergeCell ref="A91:J91"/>
    <mergeCell ref="B93:C93"/>
    <mergeCell ref="F93:G93"/>
    <mergeCell ref="J93:K93"/>
    <mergeCell ref="O93:Q93"/>
    <mergeCell ref="A2:C2"/>
    <mergeCell ref="A10:Q10"/>
    <mergeCell ref="A11:Q11"/>
    <mergeCell ref="A12:Q12"/>
    <mergeCell ref="B14:Q14"/>
    <mergeCell ref="B16:P16"/>
    <mergeCell ref="M6:O6"/>
  </mergeCells>
  <printOptions horizontalCentered="1"/>
  <pageMargins left="0.29" right="0.25" top="0.49" bottom="0.54" header="0.25" footer="0.29"/>
  <pageSetup fitToHeight="4" fitToWidth="1" horizontalDpi="600" verticalDpi="600" orientation="landscape" paperSize="9" scale="5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2013-05-09T12:02:36Z</dcterms:created>
  <dcterms:modified xsi:type="dcterms:W3CDTF">2013-05-09T12:58:32Z</dcterms:modified>
  <cp:category/>
  <cp:version/>
  <cp:contentType/>
  <cp:contentStatus/>
</cp:coreProperties>
</file>