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50" yWindow="195" windowWidth="24015" windowHeight="12165"/>
  </bookViews>
  <sheets>
    <sheet name="Foaie1" sheetId="15" r:id="rId1"/>
  </sheets>
  <definedNames>
    <definedName name="_xlnm.Print_Area" localSheetId="0">Foaie1!$A$1:$K$68</definedName>
  </definedNames>
  <calcPr calcId="145621"/>
</workbook>
</file>

<file path=xl/calcChain.xml><?xml version="1.0" encoding="utf-8"?>
<calcChain xmlns="http://schemas.openxmlformats.org/spreadsheetml/2006/main">
  <c r="K12" i="15" l="1"/>
  <c r="J49" i="15"/>
  <c r="J53" i="15"/>
  <c r="J48" i="15" l="1"/>
  <c r="I48" i="15"/>
  <c r="E51" i="15" l="1"/>
  <c r="I51" i="15" l="1"/>
  <c r="J51" i="15"/>
  <c r="E57" i="15"/>
  <c r="E55" i="15"/>
  <c r="J55" i="15" l="1"/>
  <c r="I55" i="15"/>
  <c r="I57" i="15"/>
  <c r="J57" i="15"/>
  <c r="E56" i="15"/>
  <c r="E54" i="15"/>
  <c r="J54" i="15" s="1"/>
  <c r="E53" i="15"/>
  <c r="E52" i="15"/>
  <c r="J52" i="15" s="1"/>
  <c r="E49" i="15"/>
  <c r="E47" i="15"/>
  <c r="E13" i="15"/>
  <c r="E15" i="15"/>
  <c r="E14" i="15"/>
  <c r="K14" i="15" s="1"/>
  <c r="E16" i="15"/>
  <c r="K16" i="15" s="1"/>
  <c r="E12" i="15"/>
  <c r="J12" i="15" l="1"/>
  <c r="J14" i="15"/>
  <c r="J56" i="15"/>
  <c r="I56" i="15"/>
  <c r="J15" i="15"/>
  <c r="J13" i="15"/>
  <c r="J47" i="15"/>
  <c r="I47" i="15"/>
  <c r="I49" i="15"/>
  <c r="J16" i="15"/>
  <c r="J17" i="15" l="1"/>
  <c r="I58" i="15"/>
</calcChain>
</file>

<file path=xl/sharedStrings.xml><?xml version="1.0" encoding="utf-8"?>
<sst xmlns="http://schemas.openxmlformats.org/spreadsheetml/2006/main" count="107" uniqueCount="66">
  <si>
    <t>VICEPRIM-MINISTRU</t>
  </si>
  <si>
    <t>Melania RUSNAC</t>
  </si>
  <si>
    <t>Mihai Busuioc</t>
  </si>
  <si>
    <t xml:space="preserve">Secretar General </t>
  </si>
  <si>
    <t>Nr. Crt.</t>
  </si>
  <si>
    <t>PRODUSE</t>
  </si>
  <si>
    <t>SERVICII</t>
  </si>
  <si>
    <t>Aprob</t>
  </si>
  <si>
    <t>TOTAL</t>
  </si>
  <si>
    <t>Mihaela Voinea, Director,</t>
  </si>
  <si>
    <t>Ministrul Dezvoltarii Regionale si Administratiei Publice</t>
  </si>
  <si>
    <t xml:space="preserve">                                               </t>
  </si>
  <si>
    <t>VASILE DÎNCU</t>
  </si>
  <si>
    <t xml:space="preserve">Sursa de finantare: Bugetul de Asistență Tehnică al Programului Operational Comun „Bazinul Mării Negre 2007-2013” </t>
  </si>
  <si>
    <t xml:space="preserve"> Director General, 
Direcția Generală Management Financiar, Resurse Umane și Achiziții</t>
  </si>
  <si>
    <t>Direcția Achiziții Publice</t>
  </si>
  <si>
    <t>Iulia HERTZOG</t>
  </si>
  <si>
    <t>Direcţia AM Programe Cooperare Teritorială Europeană</t>
  </si>
  <si>
    <t>PROGRAMUL ANUAL AL ACHIZIŢIILOR PUBLICE PENTRU ANUL BUGETAR 2016</t>
  </si>
  <si>
    <t>Ministerul Dezvoltării Regionale şi Administrației Publice</t>
  </si>
  <si>
    <t>Cod CPV
2</t>
  </si>
  <si>
    <t xml:space="preserve">Valoare estimată a contractului/ acordului cadru ce urmeaza a fi atribuit fără TVA  -Lei, în 2016
3                       </t>
  </si>
  <si>
    <t>Procedura de atribuire a contractului
4</t>
  </si>
  <si>
    <t>Data estimată pt. iniţierea procedurii
5</t>
  </si>
  <si>
    <t>Data estimată pt. atribuirea contractului
6</t>
  </si>
  <si>
    <t>Modalitatea de derulare a procedurii  online/offline
7</t>
  </si>
  <si>
    <t>Valoarea care se plătește în anul 2016 lei cu TVA
8</t>
  </si>
  <si>
    <t>Valoarea in EURO cu TVA</t>
  </si>
  <si>
    <t xml:space="preserve">Papetarie, birotica, dosare, bibliorafturi, hartie, accesorii de birou si alte consumabile </t>
  </si>
  <si>
    <t>Tonere, cartus capse, drum-unit, kit cuptor, fuser, piese de schimb si alte consumabile pt. multifunctionale.</t>
  </si>
  <si>
    <t>30124000-4 Piese şi accesorii pentru maşini de birou</t>
  </si>
  <si>
    <t>Echipamente IT si alte accesorii</t>
  </si>
  <si>
    <t>Flipboard-whiteboard magneti, flipchart magnetic</t>
  </si>
  <si>
    <t>30191000-4 Echipament de birou, cu excepţia mobilierului</t>
  </si>
  <si>
    <t>Cuptor, expresor, dozator apa</t>
  </si>
  <si>
    <t>39700000-9 Aparate de uz casnic</t>
  </si>
  <si>
    <t>Scaune de birou ergonomice, jaluzele</t>
  </si>
  <si>
    <t>39000000-2 Mobilă (inclusiv mobilă de birou), accesorii de mobilier, aparate de uz casnic (exclusiv dispozitive de iluminat) şi produse de curăţat</t>
  </si>
  <si>
    <t>Autoturism</t>
  </si>
  <si>
    <t>34110000-1 Autoturisme</t>
  </si>
  <si>
    <t>Servicii de intretinere a echipamentelor IT</t>
  </si>
  <si>
    <t>50312600-1 Repararea şi întreţinerea resurselor fizice de tehnologie a informaţiei</t>
  </si>
  <si>
    <t>Mentenanta si gazduire website</t>
  </si>
  <si>
    <t>72267000-4  Servicii de intretinere si reparatii de software</t>
  </si>
  <si>
    <t>Servicii de traducere</t>
  </si>
  <si>
    <t>79530000-8 Servicii de traducere</t>
  </si>
  <si>
    <t>Servicii de organizare evenimente</t>
  </si>
  <si>
    <t>55120000-7 Servicii de reuniuni şi conferinţe organizate la hotel; 79952000-2 Servicii pentru evenimente</t>
  </si>
  <si>
    <t>39294100-0  Produse informative şi de promovare</t>
  </si>
  <si>
    <t>Servicii de siguranţă informatică</t>
  </si>
  <si>
    <t>72910000-2 Servicii de siguranţă informatică</t>
  </si>
  <si>
    <t>Transportul mobilierului/echipamentelor si documentelor</t>
  </si>
  <si>
    <t>60000000-8 Servicii de transport (cu excepţia transportului de deşeuri)</t>
  </si>
  <si>
    <t>Servicii de curierat</t>
  </si>
  <si>
    <t>64100000-7 Servicii postale si de curierat</t>
  </si>
  <si>
    <t>PROGRAMUL ANUAL AL ACHIZIŢIILOR PUBLICE PENTRU ANUL BUGETAR 2016-Evidenta achizitiilor directe si a procedurilor simplificate proprii</t>
  </si>
  <si>
    <t xml:space="preserve">ANEXA 1  </t>
  </si>
  <si>
    <t>achizitie directa (sub prag  132.519)</t>
  </si>
  <si>
    <t>procedura simplificata (prag 132.519-600.129)</t>
  </si>
  <si>
    <t>procedura proprie</t>
  </si>
  <si>
    <t>online</t>
  </si>
  <si>
    <t>30192000-1 Accesorii de birou</t>
  </si>
  <si>
    <t xml:space="preserve">Realizare mat.promoţionale personalizate </t>
  </si>
  <si>
    <t>Obiectul contractului
1
 80.01.                             56.20.</t>
  </si>
  <si>
    <t>Valoarea estimată în lei fără TVA a serviciilor/ produselor/ lucrărilor similare pe întreaga durată a programului 2007-2013</t>
  </si>
  <si>
    <t>30000000-9 Echipament informatic şi accesorii de birou, cu excepţia mobilierului şi a pachetelor software                                30213300-8 Computer de birou                                                30213100-6 Computere portabile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</si>
</sst>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Trebuchet MS"/>
      <family val="2"/>
    </font>
    <font>
      <b/>
      <sz val="9"/>
      <name val="Trebuchet MS"/>
      <family val="2"/>
    </font>
    <font>
      <sz val="11"/>
      <color theme="0"/>
      <name val="Trebuchet MS"/>
      <family val="2"/>
    </font>
    <font>
      <sz val="11"/>
      <name val="Trebuchet MS"/>
      <family val="2"/>
    </font>
    <font>
      <b/>
      <u/>
      <sz val="9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u/>
      <sz val="9"/>
      <name val="Arial"/>
      <family val="2"/>
      <charset val="238"/>
    </font>
    <font>
      <sz val="9"/>
      <color rgb="FFFF0000"/>
      <name val="Trebuchet MS"/>
      <family val="2"/>
    </font>
    <font>
      <sz val="10"/>
      <color rgb="FFFF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</cellStyleXfs>
  <cellXfs count="180">
    <xf numFmtId="0" fontId="0" fillId="0" borderId="0" xfId="0"/>
    <xf numFmtId="49" fontId="5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/>
    <xf numFmtId="3" fontId="4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" fontId="4" fillId="2" borderId="0" xfId="0" applyNumberFormat="1" applyFont="1" applyFill="1" applyAlignment="1">
      <alignment vertical="center" wrapText="1"/>
    </xf>
    <xf numFmtId="0" fontId="4" fillId="2" borderId="0" xfId="0" applyFont="1" applyFill="1"/>
    <xf numFmtId="0" fontId="6" fillId="2" borderId="0" xfId="0" applyFont="1" applyFill="1"/>
    <xf numFmtId="49" fontId="5" fillId="3" borderId="7" xfId="4" applyNumberFormat="1" applyFont="1" applyFill="1" applyBorder="1" applyAlignment="1" applyProtection="1">
      <alignment horizontal="center" vertical="center" wrapText="1"/>
    </xf>
    <xf numFmtId="0" fontId="5" fillId="3" borderId="7" xfId="4" applyNumberFormat="1" applyFont="1" applyFill="1" applyBorder="1" applyAlignment="1" applyProtection="1">
      <alignment horizontal="center" vertical="center" wrapText="1"/>
    </xf>
    <xf numFmtId="4" fontId="5" fillId="3" borderId="7" xfId="4" applyNumberFormat="1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>
      <alignment horizontal="center" wrapText="1"/>
    </xf>
    <xf numFmtId="0" fontId="10" fillId="2" borderId="0" xfId="0" applyFont="1" applyFill="1"/>
    <xf numFmtId="0" fontId="10" fillId="2" borderId="0" xfId="0" applyFont="1" applyFill="1" applyBorder="1"/>
    <xf numFmtId="0" fontId="5" fillId="2" borderId="0" xfId="0" applyFont="1" applyFill="1"/>
    <xf numFmtId="4" fontId="4" fillId="2" borderId="0" xfId="0" applyNumberFormat="1" applyFont="1" applyFill="1"/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4" fontId="4" fillId="2" borderId="0" xfId="4" applyNumberFormat="1" applyFont="1" applyFill="1" applyBorder="1" applyAlignment="1">
      <alignment vertical="center"/>
    </xf>
    <xf numFmtId="4" fontId="4" fillId="2" borderId="0" xfId="4" applyNumberFormat="1" applyFont="1" applyFill="1" applyBorder="1" applyAlignment="1">
      <alignment vertical="center" wrapText="1"/>
    </xf>
    <xf numFmtId="14" fontId="4" fillId="2" borderId="0" xfId="4" applyNumberFormat="1" applyFont="1" applyFill="1" applyBorder="1" applyAlignment="1" applyProtection="1">
      <alignment horizontal="center" vertical="center" wrapText="1"/>
    </xf>
    <xf numFmtId="0" fontId="4" fillId="2" borderId="0" xfId="4" applyNumberFormat="1" applyFont="1" applyFill="1" applyBorder="1" applyAlignment="1" applyProtection="1">
      <alignment horizontal="center" vertical="center" wrapText="1"/>
    </xf>
    <xf numFmtId="4" fontId="4" fillId="2" borderId="0" xfId="4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4" fontId="4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3" fontId="5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4" fontId="10" fillId="2" borderId="0" xfId="0" applyNumberFormat="1" applyFont="1" applyFill="1"/>
    <xf numFmtId="0" fontId="9" fillId="2" borderId="0" xfId="0" applyFont="1" applyFill="1" applyAlignment="1">
      <alignment horizontal="center"/>
    </xf>
    <xf numFmtId="0" fontId="9" fillId="2" borderId="0" xfId="4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" fontId="3" fillId="2" borderId="1" xfId="4" applyNumberFormat="1" applyFont="1" applyFill="1" applyBorder="1" applyAlignment="1" applyProtection="1">
      <alignment vertical="center" wrapText="1"/>
    </xf>
    <xf numFmtId="4" fontId="3" fillId="2" borderId="2" xfId="4" applyNumberFormat="1" applyFont="1" applyFill="1" applyBorder="1" applyAlignment="1" applyProtection="1">
      <alignment vertical="center" wrapText="1"/>
    </xf>
    <xf numFmtId="0" fontId="4" fillId="2" borderId="8" xfId="3" applyNumberFormat="1" applyFont="1" applyFill="1" applyBorder="1" applyAlignment="1" applyProtection="1">
      <alignment horizontal="center" vertical="center" wrapText="1"/>
    </xf>
    <xf numFmtId="0" fontId="4" fillId="2" borderId="4" xfId="3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vertical="center" wrapText="1"/>
    </xf>
    <xf numFmtId="14" fontId="4" fillId="2" borderId="4" xfId="1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0" fontId="4" fillId="2" borderId="14" xfId="3" applyNumberFormat="1" applyFont="1" applyFill="1" applyBorder="1" applyAlignment="1" applyProtection="1">
      <alignment horizontal="center" vertical="center" wrapText="1"/>
    </xf>
    <xf numFmtId="0" fontId="4" fillId="2" borderId="15" xfId="3" applyFont="1" applyFill="1" applyBorder="1" applyAlignment="1">
      <alignment vertical="center" wrapText="1"/>
    </xf>
    <xf numFmtId="4" fontId="4" fillId="2" borderId="15" xfId="0" applyNumberFormat="1" applyFont="1" applyFill="1" applyBorder="1" applyAlignment="1">
      <alignment vertical="center" wrapText="1"/>
    </xf>
    <xf numFmtId="14" fontId="4" fillId="2" borderId="16" xfId="1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4" fillId="2" borderId="1" xfId="3" applyNumberFormat="1" applyFont="1" applyFill="1" applyBorder="1" applyAlignment="1">
      <alignment vertical="center" wrapText="1"/>
    </xf>
    <xf numFmtId="0" fontId="4" fillId="2" borderId="13" xfId="3" applyNumberFormat="1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9" xfId="3" applyFont="1" applyFill="1" applyBorder="1" applyAlignment="1">
      <alignment vertical="center" wrapText="1"/>
    </xf>
    <xf numFmtId="4" fontId="4" fillId="2" borderId="9" xfId="3" applyNumberFormat="1" applyFont="1" applyFill="1" applyBorder="1" applyAlignment="1">
      <alignment vertical="center" wrapText="1"/>
    </xf>
    <xf numFmtId="4" fontId="4" fillId="2" borderId="9" xfId="0" applyNumberFormat="1" applyFont="1" applyFill="1" applyBorder="1" applyAlignment="1">
      <alignment vertical="center" wrapText="1"/>
    </xf>
    <xf numFmtId="49" fontId="3" fillId="2" borderId="1" xfId="4" applyNumberFormat="1" applyFont="1" applyFill="1" applyBorder="1" applyAlignment="1" applyProtection="1">
      <alignment vertical="center"/>
    </xf>
    <xf numFmtId="0" fontId="4" fillId="2" borderId="3" xfId="3" applyNumberFormat="1" applyFont="1" applyFill="1" applyBorder="1" applyAlignment="1" applyProtection="1">
      <alignment horizontal="center" vertical="center" wrapText="1"/>
    </xf>
    <xf numFmtId="4" fontId="3" fillId="2" borderId="9" xfId="4" applyNumberFormat="1" applyFont="1" applyFill="1" applyBorder="1" applyAlignment="1" applyProtection="1">
      <alignment vertical="center" wrapText="1"/>
    </xf>
    <xf numFmtId="14" fontId="4" fillId="2" borderId="9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4" fontId="4" fillId="2" borderId="15" xfId="1" applyNumberFormat="1" applyFont="1" applyFill="1" applyBorder="1" applyAlignment="1">
      <alignment horizontal="center" vertical="center" wrapText="1"/>
    </xf>
    <xf numFmtId="4" fontId="3" fillId="2" borderId="28" xfId="4" applyNumberFormat="1" applyFont="1" applyFill="1" applyBorder="1" applyAlignment="1" applyProtection="1">
      <alignment vertical="center" wrapText="1"/>
    </xf>
    <xf numFmtId="0" fontId="9" fillId="3" borderId="29" xfId="0" applyFont="1" applyFill="1" applyBorder="1" applyAlignment="1">
      <alignment horizontal="left" vertical="center" wrapText="1"/>
    </xf>
    <xf numFmtId="0" fontId="9" fillId="3" borderId="30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vertical="center" wrapText="1"/>
    </xf>
    <xf numFmtId="4" fontId="4" fillId="2" borderId="20" xfId="0" applyNumberFormat="1" applyFont="1" applyFill="1" applyBorder="1" applyAlignment="1">
      <alignment vertical="center" wrapText="1"/>
    </xf>
    <xf numFmtId="4" fontId="4" fillId="2" borderId="20" xfId="4" applyNumberFormat="1" applyFont="1" applyFill="1" applyBorder="1" applyAlignment="1" applyProtection="1">
      <alignment vertical="center" wrapText="1"/>
    </xf>
    <xf numFmtId="14" fontId="4" fillId="2" borderId="20" xfId="1" applyNumberFormat="1" applyFont="1" applyFill="1" applyBorder="1" applyAlignment="1">
      <alignment horizontal="center" vertical="center" wrapText="1"/>
    </xf>
    <xf numFmtId="0" fontId="4" fillId="2" borderId="19" xfId="3" applyNumberFormat="1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4" fontId="3" fillId="2" borderId="16" xfId="4" applyNumberFormat="1" applyFont="1" applyFill="1" applyBorder="1" applyAlignment="1" applyProtection="1">
      <alignment vertical="center" wrapText="1"/>
    </xf>
    <xf numFmtId="4" fontId="4" fillId="2" borderId="15" xfId="4" applyNumberFormat="1" applyFont="1" applyFill="1" applyBorder="1" applyAlignment="1" applyProtection="1">
      <alignment vertical="center" wrapText="1"/>
    </xf>
    <xf numFmtId="0" fontId="4" fillId="2" borderId="5" xfId="0" applyFont="1" applyFill="1" applyBorder="1" applyAlignment="1">
      <alignment vertical="center" wrapText="1"/>
    </xf>
    <xf numFmtId="4" fontId="3" fillId="2" borderId="4" xfId="4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/>
    <xf numFmtId="3" fontId="3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 applyProtection="1">
      <alignment horizontal="center"/>
    </xf>
    <xf numFmtId="4" fontId="3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4" fontId="3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2" fillId="3" borderId="7" xfId="4" applyNumberFormat="1" applyFont="1" applyFill="1" applyBorder="1" applyAlignment="1" applyProtection="1">
      <alignment horizontal="center" vertical="center" wrapText="1"/>
    </xf>
    <xf numFmtId="49" fontId="12" fillId="3" borderId="7" xfId="4" applyNumberFormat="1" applyFont="1" applyFill="1" applyBorder="1" applyAlignment="1" applyProtection="1">
      <alignment horizontal="center" vertical="center" wrapText="1"/>
    </xf>
    <xf numFmtId="4" fontId="12" fillId="3" borderId="7" xfId="4" applyNumberFormat="1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>
      <alignment horizontal="center" wrapText="1"/>
    </xf>
    <xf numFmtId="0" fontId="3" fillId="2" borderId="26" xfId="3" applyNumberFormat="1" applyFont="1" applyFill="1" applyBorder="1" applyAlignment="1" applyProtection="1">
      <alignment horizontal="center" vertical="center" wrapText="1"/>
    </xf>
    <xf numFmtId="0" fontId="3" fillId="2" borderId="27" xfId="3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4" fontId="3" fillId="2" borderId="27" xfId="0" applyNumberFormat="1" applyFont="1" applyFill="1" applyBorder="1" applyAlignment="1">
      <alignment vertical="center" wrapText="1"/>
    </xf>
    <xf numFmtId="14" fontId="3" fillId="2" borderId="27" xfId="1" applyNumberFormat="1" applyFont="1" applyFill="1" applyBorder="1" applyAlignment="1">
      <alignment horizontal="center" vertical="center" wrapText="1"/>
    </xf>
    <xf numFmtId="14" fontId="3" fillId="2" borderId="27" xfId="1" applyNumberFormat="1" applyFont="1" applyFill="1" applyBorder="1" applyAlignment="1">
      <alignment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8" xfId="3" applyNumberFormat="1" applyFont="1" applyFill="1" applyBorder="1" applyAlignment="1" applyProtection="1">
      <alignment horizontal="center" vertical="center" wrapText="1"/>
    </xf>
    <xf numFmtId="0" fontId="3" fillId="2" borderId="4" xfId="3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14" fontId="3" fillId="2" borderId="4" xfId="1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0" fontId="12" fillId="2" borderId="0" xfId="0" applyFont="1" applyFill="1"/>
    <xf numFmtId="4" fontId="3" fillId="2" borderId="0" xfId="0" applyNumberFormat="1" applyFont="1" applyFill="1" applyAlignment="1">
      <alignment horizontal="center"/>
    </xf>
    <xf numFmtId="4" fontId="3" fillId="2" borderId="0" xfId="0" applyNumberFormat="1" applyFont="1" applyFill="1"/>
    <xf numFmtId="0" fontId="12" fillId="2" borderId="0" xfId="0" applyFont="1" applyFill="1" applyAlignment="1">
      <alignment horizontal="center" vertical="center" wrapText="1"/>
    </xf>
    <xf numFmtId="0" fontId="12" fillId="2" borderId="0" xfId="4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3" fillId="2" borderId="1" xfId="3" applyNumberFormat="1" applyFont="1" applyFill="1" applyBorder="1" applyAlignment="1" applyProtection="1">
      <alignment horizontal="center" vertical="center" wrapText="1"/>
    </xf>
    <xf numFmtId="0" fontId="11" fillId="2" borderId="1" xfId="3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vertical="center" wrapText="1"/>
    </xf>
    <xf numFmtId="4" fontId="11" fillId="2" borderId="1" xfId="4" applyNumberFormat="1" applyFont="1" applyFill="1" applyBorder="1" applyAlignment="1" applyProtection="1">
      <alignment vertical="center" wrapText="1"/>
    </xf>
    <xf numFmtId="14" fontId="11" fillId="2" borderId="1" xfId="1" applyNumberFormat="1" applyFont="1" applyFill="1" applyBorder="1" applyAlignment="1">
      <alignment horizontal="center" vertical="center" wrapText="1"/>
    </xf>
    <xf numFmtId="14" fontId="11" fillId="2" borderId="1" xfId="1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right" vertical="center"/>
    </xf>
    <xf numFmtId="4" fontId="3" fillId="2" borderId="28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15" fillId="2" borderId="0" xfId="0" applyFont="1" applyFill="1" applyBorder="1"/>
    <xf numFmtId="0" fontId="14" fillId="2" borderId="0" xfId="0" applyFont="1" applyFill="1" applyBorder="1"/>
    <xf numFmtId="4" fontId="4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4" fontId="5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49" fontId="9" fillId="3" borderId="29" xfId="4" applyNumberFormat="1" applyFont="1" applyFill="1" applyBorder="1" applyAlignment="1" applyProtection="1">
      <alignment horizontal="left" vertical="center" wrapText="1"/>
    </xf>
    <xf numFmtId="49" fontId="9" fillId="3" borderId="30" xfId="4" applyNumberFormat="1" applyFont="1" applyFill="1" applyBorder="1" applyAlignment="1" applyProtection="1">
      <alignment horizontal="left" vertical="center" wrapText="1"/>
    </xf>
    <xf numFmtId="49" fontId="9" fillId="3" borderId="31" xfId="4" applyNumberFormat="1" applyFont="1" applyFill="1" applyBorder="1" applyAlignment="1" applyProtection="1">
      <alignment horizontal="left" vertical="center" wrapText="1"/>
    </xf>
    <xf numFmtId="4" fontId="4" fillId="2" borderId="11" xfId="0" applyNumberFormat="1" applyFont="1" applyFill="1" applyBorder="1" applyAlignment="1">
      <alignment vertical="center"/>
    </xf>
    <xf numFmtId="4" fontId="4" fillId="2" borderId="17" xfId="0" applyNumberFormat="1" applyFont="1" applyFill="1" applyBorder="1" applyAlignment="1">
      <alignment vertical="center"/>
    </xf>
    <xf numFmtId="0" fontId="9" fillId="3" borderId="31" xfId="0" applyFont="1" applyFill="1" applyBorder="1" applyAlignment="1">
      <alignment vertical="center" wrapText="1"/>
    </xf>
    <xf numFmtId="4" fontId="4" fillId="2" borderId="18" xfId="0" applyNumberFormat="1" applyFont="1" applyFill="1" applyBorder="1" applyAlignment="1">
      <alignment vertical="center"/>
    </xf>
    <xf numFmtId="4" fontId="4" fillId="2" borderId="12" xfId="0" applyNumberFormat="1" applyFont="1" applyFill="1" applyBorder="1" applyAlignment="1">
      <alignment vertical="center"/>
    </xf>
    <xf numFmtId="4" fontId="4" fillId="2" borderId="5" xfId="0" applyNumberFormat="1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vertical="center"/>
    </xf>
    <xf numFmtId="0" fontId="9" fillId="3" borderId="30" xfId="0" applyFont="1" applyFill="1" applyBorder="1" applyAlignment="1">
      <alignment vertical="center" wrapText="1"/>
    </xf>
    <xf numFmtId="4" fontId="4" fillId="2" borderId="22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/>
    <xf numFmtId="4" fontId="4" fillId="2" borderId="10" xfId="0" applyNumberFormat="1" applyFont="1" applyFill="1" applyBorder="1" applyAlignment="1">
      <alignment vertical="center"/>
    </xf>
    <xf numFmtId="4" fontId="4" fillId="2" borderId="21" xfId="0" applyNumberFormat="1" applyFont="1" applyFill="1" applyBorder="1" applyAlignment="1"/>
    <xf numFmtId="0" fontId="9" fillId="3" borderId="30" xfId="0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49" fontId="12" fillId="3" borderId="23" xfId="4" applyNumberFormat="1" applyFont="1" applyFill="1" applyBorder="1" applyAlignment="1" applyProtection="1">
      <alignment horizontal="left" vertical="center" wrapText="1"/>
    </xf>
    <xf numFmtId="49" fontId="12" fillId="3" borderId="24" xfId="4" applyNumberFormat="1" applyFont="1" applyFill="1" applyBorder="1" applyAlignment="1" applyProtection="1">
      <alignment horizontal="left" vertical="center" wrapText="1"/>
    </xf>
    <xf numFmtId="49" fontId="12" fillId="3" borderId="25" xfId="4" applyNumberFormat="1" applyFont="1" applyFill="1" applyBorder="1" applyAlignment="1" applyProtection="1">
      <alignment horizontal="left" vertical="center" wrapText="1"/>
    </xf>
    <xf numFmtId="4" fontId="3" fillId="2" borderId="16" xfId="0" applyNumberFormat="1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horizontal="right" vertical="center"/>
    </xf>
  </cellXfs>
  <cellStyles count="5">
    <cellStyle name="Normal" xfId="0" builtinId="0"/>
    <cellStyle name="Normal 2" xfId="1"/>
    <cellStyle name="Normal 3" xfId="2"/>
    <cellStyle name="Normal 3 2" xfId="3"/>
    <cellStyle name="Normal_Sheet1" xfId="4"/>
  </cellStyles>
  <dxfs count="0"/>
  <tableStyles count="0" defaultTableStyle="TableStyleMedium2" defaultPivotStyle="PivotStyleMedium9"/>
  <colors>
    <mruColors>
      <color rgb="FFFFFF99"/>
      <color rgb="FFCCECFF"/>
      <color rgb="FF6600FF"/>
      <color rgb="FF6600CC"/>
      <color rgb="FFFFFFCC"/>
      <color rgb="FF9933FF"/>
      <color rgb="FF6666FF"/>
      <color rgb="FF3333CC"/>
      <color rgb="FFF5F5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abSelected="1" view="pageBreakPreview" zoomScale="94" zoomScaleNormal="85" zoomScaleSheetLayoutView="94" workbookViewId="0">
      <selection activeCell="A12" sqref="A12:J12"/>
    </sheetView>
  </sheetViews>
  <sheetFormatPr defaultRowHeight="17.25" x14ac:dyDescent="0.35"/>
  <cols>
    <col min="1" max="1" width="4.85546875" style="41" customWidth="1"/>
    <col min="2" max="2" width="41.5703125" style="4" customWidth="1"/>
    <col min="3" max="3" width="48.42578125" style="4" customWidth="1"/>
    <col min="4" max="4" width="14.5703125" style="4" hidden="1" customWidth="1"/>
    <col min="5" max="5" width="16" style="4" customWidth="1"/>
    <col min="6" max="6" width="31" style="4" customWidth="1"/>
    <col min="7" max="7" width="10.85546875" style="4" customWidth="1"/>
    <col min="8" max="8" width="12.42578125" style="4" customWidth="1"/>
    <col min="9" max="9" width="13.5703125" style="4" customWidth="1"/>
    <col min="10" max="10" width="16.5703125" style="15" customWidth="1"/>
    <col min="11" max="11" width="19.7109375" style="16" customWidth="1"/>
    <col min="12" max="12" width="10" style="4" customWidth="1"/>
    <col min="13" max="57" width="9.140625" style="4" customWidth="1"/>
    <col min="58" max="58" width="14.42578125" style="4" customWidth="1"/>
    <col min="59" max="16384" width="9.140625" style="4"/>
  </cols>
  <sheetData>
    <row r="1" spans="1:16" ht="17.25" customHeight="1" x14ac:dyDescent="0.3">
      <c r="A1" s="94"/>
      <c r="B1" s="95" t="s">
        <v>19</v>
      </c>
      <c r="C1" s="96"/>
      <c r="D1" s="96"/>
      <c r="E1" s="96"/>
      <c r="F1" s="96"/>
      <c r="G1" s="96"/>
      <c r="H1" s="96"/>
      <c r="I1" s="96"/>
      <c r="J1" s="96"/>
      <c r="K1" s="96"/>
      <c r="L1" s="3"/>
    </row>
    <row r="2" spans="1:16" ht="17.25" customHeight="1" x14ac:dyDescent="0.3">
      <c r="A2" s="94"/>
      <c r="B2" s="96"/>
      <c r="C2" s="96"/>
      <c r="D2" s="96"/>
      <c r="E2" s="96"/>
      <c r="F2" s="96"/>
      <c r="G2" s="97"/>
      <c r="H2" s="98" t="s">
        <v>7</v>
      </c>
      <c r="I2" s="94"/>
      <c r="J2" s="94"/>
      <c r="K2" s="96"/>
      <c r="L2" s="3"/>
    </row>
    <row r="3" spans="1:16" ht="17.25" customHeight="1" x14ac:dyDescent="0.3">
      <c r="A3" s="94"/>
      <c r="B3" s="99"/>
      <c r="C3" s="96"/>
      <c r="D3" s="96"/>
      <c r="E3" s="96"/>
      <c r="F3" s="96"/>
      <c r="G3" s="100"/>
      <c r="H3" s="101" t="s">
        <v>0</v>
      </c>
      <c r="I3" s="94"/>
      <c r="J3" s="94"/>
      <c r="K3" s="96"/>
      <c r="L3" s="3"/>
    </row>
    <row r="4" spans="1:16" ht="17.25" customHeight="1" x14ac:dyDescent="0.3">
      <c r="A4" s="94"/>
      <c r="B4" s="101" t="s">
        <v>3</v>
      </c>
      <c r="C4" s="96"/>
      <c r="D4" s="96"/>
      <c r="E4" s="96"/>
      <c r="F4" s="96"/>
      <c r="G4" s="108"/>
      <c r="H4" s="101" t="s">
        <v>10</v>
      </c>
      <c r="I4" s="101"/>
      <c r="J4" s="94"/>
      <c r="K4" s="94"/>
      <c r="L4" s="3"/>
    </row>
    <row r="5" spans="1:16" ht="16.5" x14ac:dyDescent="0.3">
      <c r="A5" s="94"/>
      <c r="B5" s="102" t="s">
        <v>2</v>
      </c>
      <c r="C5" s="96"/>
      <c r="D5" s="96"/>
      <c r="E5" s="96"/>
      <c r="F5" s="96"/>
      <c r="G5" s="103"/>
      <c r="H5" s="101" t="s">
        <v>12</v>
      </c>
      <c r="I5" s="101"/>
      <c r="J5" s="94"/>
      <c r="K5" s="94"/>
      <c r="L5" s="3"/>
    </row>
    <row r="6" spans="1:16" ht="16.5" x14ac:dyDescent="0.3">
      <c r="A6" s="94"/>
      <c r="B6" s="96"/>
      <c r="C6" s="96"/>
      <c r="D6" s="96"/>
      <c r="E6" s="96"/>
      <c r="F6" s="96"/>
      <c r="G6" s="101" t="s">
        <v>11</v>
      </c>
      <c r="H6" s="101"/>
      <c r="I6" s="100"/>
      <c r="J6" s="100"/>
      <c r="K6" s="94"/>
      <c r="L6" s="3"/>
    </row>
    <row r="7" spans="1:16" ht="16.5" customHeight="1" x14ac:dyDescent="0.3">
      <c r="A7" s="173" t="s">
        <v>18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3"/>
    </row>
    <row r="8" spans="1:16" ht="16.5" customHeight="1" x14ac:dyDescent="0.3">
      <c r="A8" s="174" t="s">
        <v>13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3"/>
    </row>
    <row r="9" spans="1:16" thickBot="1" x14ac:dyDescent="0.35">
      <c r="A9" s="104"/>
      <c r="B9" s="105"/>
      <c r="C9" s="105"/>
      <c r="D9" s="105">
        <v>4.4400000000000004</v>
      </c>
      <c r="E9" s="106"/>
      <c r="F9" s="106"/>
      <c r="G9" s="106"/>
      <c r="H9" s="105"/>
      <c r="I9" s="107"/>
      <c r="J9" s="108"/>
      <c r="K9" s="108"/>
    </row>
    <row r="10" spans="1:16" s="15" customFormat="1" ht="86.25" x14ac:dyDescent="0.35">
      <c r="A10" s="109" t="s">
        <v>4</v>
      </c>
      <c r="B10" s="110" t="s">
        <v>63</v>
      </c>
      <c r="C10" s="109" t="s">
        <v>20</v>
      </c>
      <c r="D10" s="109" t="s">
        <v>27</v>
      </c>
      <c r="E10" s="111" t="s">
        <v>21</v>
      </c>
      <c r="F10" s="109" t="s">
        <v>22</v>
      </c>
      <c r="G10" s="109" t="s">
        <v>23</v>
      </c>
      <c r="H10" s="109" t="s">
        <v>24</v>
      </c>
      <c r="I10" s="109" t="s">
        <v>25</v>
      </c>
      <c r="J10" s="111" t="s">
        <v>26</v>
      </c>
      <c r="K10" s="112" t="s">
        <v>64</v>
      </c>
    </row>
    <row r="11" spans="1:16" s="21" customFormat="1" ht="20.25" customHeight="1" thickBot="1" x14ac:dyDescent="0.35">
      <c r="A11" s="175" t="s">
        <v>5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7"/>
    </row>
    <row r="12" spans="1:16" s="15" customFormat="1" ht="48" x14ac:dyDescent="0.35">
      <c r="A12" s="113">
        <v>1</v>
      </c>
      <c r="B12" s="114" t="s">
        <v>31</v>
      </c>
      <c r="C12" s="115" t="s">
        <v>65</v>
      </c>
      <c r="D12" s="115">
        <v>60000</v>
      </c>
      <c r="E12" s="116">
        <f>(D12/1.2)*$D$9</f>
        <v>222000.00000000003</v>
      </c>
      <c r="F12" s="79" t="s">
        <v>58</v>
      </c>
      <c r="G12" s="117">
        <v>42583</v>
      </c>
      <c r="H12" s="118">
        <v>42644</v>
      </c>
      <c r="I12" s="119" t="s">
        <v>60</v>
      </c>
      <c r="J12" s="147">
        <f>E12*1.2</f>
        <v>266400</v>
      </c>
      <c r="K12" s="178">
        <f>372014.53+E12+E13</f>
        <v>595679.53</v>
      </c>
    </row>
    <row r="13" spans="1:16" s="15" customFormat="1" ht="24" x14ac:dyDescent="0.35">
      <c r="A13" s="50">
        <v>2</v>
      </c>
      <c r="B13" s="92" t="s">
        <v>32</v>
      </c>
      <c r="C13" s="52" t="s">
        <v>33</v>
      </c>
      <c r="D13" s="59">
        <v>450</v>
      </c>
      <c r="E13" s="59">
        <f>(D13/1.2)*$D$9</f>
        <v>1665.0000000000002</v>
      </c>
      <c r="F13" s="93" t="s">
        <v>58</v>
      </c>
      <c r="G13" s="54">
        <v>42614</v>
      </c>
      <c r="H13" s="54">
        <v>42658</v>
      </c>
      <c r="I13" s="151" t="s">
        <v>60</v>
      </c>
      <c r="J13" s="55">
        <f>E13</f>
        <v>1665.0000000000002</v>
      </c>
      <c r="K13" s="179"/>
    </row>
    <row r="14" spans="1:16" s="15" customFormat="1" ht="24" x14ac:dyDescent="0.35">
      <c r="A14" s="120">
        <v>3</v>
      </c>
      <c r="B14" s="121" t="s">
        <v>28</v>
      </c>
      <c r="C14" s="71" t="s">
        <v>61</v>
      </c>
      <c r="D14" s="122">
        <v>9000</v>
      </c>
      <c r="E14" s="122">
        <f>(D14/1.2)*$D$9</f>
        <v>33300</v>
      </c>
      <c r="F14" s="49" t="s">
        <v>58</v>
      </c>
      <c r="G14" s="123">
        <v>42644</v>
      </c>
      <c r="H14" s="123">
        <v>42689</v>
      </c>
      <c r="I14" s="124" t="s">
        <v>60</v>
      </c>
      <c r="J14" s="125">
        <f>6660.1+E14</f>
        <v>39960.1</v>
      </c>
      <c r="K14" s="178">
        <f>90439.76+E14+E15</f>
        <v>145939.76</v>
      </c>
    </row>
    <row r="15" spans="1:16" s="15" customFormat="1" ht="36" x14ac:dyDescent="0.35">
      <c r="A15" s="120">
        <v>4</v>
      </c>
      <c r="B15" s="126" t="s">
        <v>29</v>
      </c>
      <c r="C15" s="127" t="s">
        <v>30</v>
      </c>
      <c r="D15" s="128">
        <v>6000</v>
      </c>
      <c r="E15" s="129">
        <f>(D15/1.2)*$D$9</f>
        <v>22200.000000000004</v>
      </c>
      <c r="F15" s="49" t="s">
        <v>58</v>
      </c>
      <c r="G15" s="130">
        <v>42644</v>
      </c>
      <c r="H15" s="123">
        <v>42689</v>
      </c>
      <c r="I15" s="131" t="s">
        <v>60</v>
      </c>
      <c r="J15" s="125">
        <f>34243.35+E15</f>
        <v>56443.350000000006</v>
      </c>
      <c r="K15" s="179"/>
      <c r="L15" s="2"/>
      <c r="M15" s="2"/>
      <c r="N15" s="2"/>
      <c r="O15" s="2"/>
      <c r="P15" s="2"/>
    </row>
    <row r="16" spans="1:16" s="15" customFormat="1" ht="24" x14ac:dyDescent="0.35">
      <c r="A16" s="138">
        <v>5</v>
      </c>
      <c r="B16" s="139" t="s">
        <v>62</v>
      </c>
      <c r="C16" s="140" t="s">
        <v>48</v>
      </c>
      <c r="D16" s="140">
        <v>55000</v>
      </c>
      <c r="E16" s="141">
        <f>(D16/1.2)*$D$9</f>
        <v>203500.00000000003</v>
      </c>
      <c r="F16" s="142" t="s">
        <v>58</v>
      </c>
      <c r="G16" s="143">
        <v>42552</v>
      </c>
      <c r="H16" s="144">
        <v>42614</v>
      </c>
      <c r="I16" s="145" t="s">
        <v>60</v>
      </c>
      <c r="J16" s="125">
        <f>E16*1.2</f>
        <v>244200.00000000003</v>
      </c>
      <c r="K16" s="146">
        <f>187004.29+E16</f>
        <v>390504.29000000004</v>
      </c>
      <c r="L16" s="2"/>
      <c r="M16" s="2"/>
      <c r="N16" s="2"/>
      <c r="O16" s="2"/>
      <c r="P16" s="2"/>
    </row>
    <row r="17" spans="1:11" s="15" customFormat="1" ht="15" x14ac:dyDescent="0.35">
      <c r="A17" s="108"/>
      <c r="B17" s="108"/>
      <c r="C17" s="108"/>
      <c r="D17" s="108"/>
      <c r="E17" s="108"/>
      <c r="F17" s="108"/>
      <c r="G17" s="108"/>
      <c r="H17" s="108"/>
      <c r="I17" s="132" t="s">
        <v>8</v>
      </c>
      <c r="J17" s="133">
        <f>SUM(J12:J16)</f>
        <v>608668.44999999995</v>
      </c>
      <c r="K17" s="108"/>
    </row>
    <row r="18" spans="1:11" s="15" customFormat="1" ht="15" x14ac:dyDescent="0.35">
      <c r="A18" s="108"/>
      <c r="B18" s="108"/>
      <c r="C18" s="108"/>
      <c r="D18" s="108"/>
      <c r="E18" s="108"/>
      <c r="F18" s="108"/>
      <c r="G18" s="108"/>
      <c r="H18" s="108"/>
      <c r="I18" s="132"/>
      <c r="J18" s="134"/>
      <c r="K18" s="108"/>
    </row>
    <row r="19" spans="1:11" s="15" customFormat="1" ht="15" x14ac:dyDescent="0.35">
      <c r="A19" s="108"/>
      <c r="B19" s="108"/>
      <c r="C19" s="108"/>
      <c r="D19" s="108"/>
      <c r="E19" s="108"/>
      <c r="F19" s="108"/>
      <c r="G19" s="108"/>
      <c r="H19" s="108"/>
      <c r="I19" s="132"/>
      <c r="J19" s="134"/>
      <c r="K19" s="108"/>
    </row>
    <row r="20" spans="1:11" s="15" customFormat="1" ht="15" x14ac:dyDescent="0.35">
      <c r="A20" s="108"/>
      <c r="B20" s="135" t="s">
        <v>1</v>
      </c>
      <c r="C20" s="101"/>
      <c r="D20" s="101"/>
      <c r="E20" s="136" t="s">
        <v>9</v>
      </c>
      <c r="F20" s="108"/>
      <c r="G20" s="108"/>
      <c r="H20" s="108"/>
      <c r="I20" s="137" t="s">
        <v>16</v>
      </c>
      <c r="J20" s="134"/>
    </row>
    <row r="21" spans="1:11" s="15" customFormat="1" ht="36" x14ac:dyDescent="0.35">
      <c r="A21" s="108"/>
      <c r="B21" s="135" t="s">
        <v>14</v>
      </c>
      <c r="C21" s="135"/>
      <c r="D21" s="135"/>
      <c r="E21" s="136" t="s">
        <v>15</v>
      </c>
      <c r="F21" s="108"/>
      <c r="G21" s="108"/>
      <c r="H21" s="108"/>
      <c r="I21" s="137" t="s">
        <v>17</v>
      </c>
      <c r="J21" s="134"/>
      <c r="K21" s="108"/>
    </row>
    <row r="22" spans="1:11" s="15" customFormat="1" ht="15.75" x14ac:dyDescent="0.35">
      <c r="A22" s="108"/>
      <c r="B22" s="135"/>
      <c r="C22" s="135"/>
      <c r="D22" s="135"/>
      <c r="E22" s="136"/>
      <c r="F22" s="108"/>
      <c r="G22" s="108"/>
      <c r="H22" s="108"/>
      <c r="I22" s="137"/>
      <c r="J22" s="134"/>
      <c r="K22" s="21"/>
    </row>
    <row r="23" spans="1:11" s="15" customFormat="1" ht="15.75" x14ac:dyDescent="0.35">
      <c r="B23" s="42"/>
      <c r="C23" s="42"/>
      <c r="D23" s="42"/>
      <c r="E23" s="46"/>
      <c r="G23" s="21"/>
      <c r="I23" s="45"/>
      <c r="J23" s="44"/>
      <c r="K23" s="21"/>
    </row>
    <row r="24" spans="1:11" s="15" customFormat="1" ht="15.75" x14ac:dyDescent="0.35">
      <c r="B24" s="42"/>
      <c r="C24" s="42"/>
      <c r="D24" s="42"/>
      <c r="E24" s="46"/>
      <c r="G24" s="21"/>
      <c r="I24" s="45"/>
      <c r="J24" s="44"/>
      <c r="K24" s="21"/>
    </row>
    <row r="25" spans="1:11" s="15" customFormat="1" ht="15.75" x14ac:dyDescent="0.35">
      <c r="B25" s="42"/>
      <c r="C25" s="42"/>
      <c r="D25" s="42"/>
      <c r="E25" s="46"/>
      <c r="G25" s="21"/>
      <c r="I25" s="45"/>
      <c r="J25" s="44"/>
      <c r="K25" s="21"/>
    </row>
    <row r="26" spans="1:11" s="15" customFormat="1" ht="15.75" x14ac:dyDescent="0.35">
      <c r="B26" s="42"/>
      <c r="C26" s="42"/>
      <c r="D26" s="42"/>
      <c r="E26" s="46"/>
      <c r="G26" s="21"/>
      <c r="I26" s="45"/>
      <c r="J26" s="44"/>
      <c r="K26" s="21"/>
    </row>
    <row r="27" spans="1:11" s="15" customFormat="1" ht="15.75" x14ac:dyDescent="0.35">
      <c r="B27" s="42"/>
      <c r="C27" s="42"/>
      <c r="D27" s="42"/>
      <c r="E27" s="46"/>
      <c r="G27" s="21"/>
      <c r="I27" s="45"/>
      <c r="J27" s="44"/>
      <c r="K27" s="21"/>
    </row>
    <row r="28" spans="1:11" s="15" customFormat="1" ht="15.75" x14ac:dyDescent="0.35">
      <c r="B28" s="42"/>
      <c r="C28" s="42"/>
      <c r="D28" s="42"/>
      <c r="E28" s="46"/>
      <c r="G28" s="21"/>
      <c r="I28" s="45"/>
      <c r="J28" s="44"/>
      <c r="K28" s="21"/>
    </row>
    <row r="29" spans="1:11" s="15" customFormat="1" ht="15.75" x14ac:dyDescent="0.35">
      <c r="B29" s="42"/>
      <c r="C29" s="42"/>
      <c r="D29" s="42"/>
      <c r="E29" s="46"/>
      <c r="G29" s="21"/>
      <c r="I29" s="45"/>
      <c r="J29" s="44"/>
      <c r="K29" s="21"/>
    </row>
    <row r="30" spans="1:11" s="15" customFormat="1" ht="15.75" x14ac:dyDescent="0.35">
      <c r="B30" s="42"/>
      <c r="C30" s="42"/>
      <c r="D30" s="42"/>
      <c r="E30" s="46"/>
      <c r="G30" s="21"/>
      <c r="I30" s="45"/>
      <c r="J30" s="44"/>
      <c r="K30" s="21"/>
    </row>
    <row r="31" spans="1:11" s="15" customFormat="1" ht="15.75" x14ac:dyDescent="0.35">
      <c r="B31" s="42"/>
      <c r="C31" s="42"/>
      <c r="D31" s="42"/>
      <c r="E31" s="46"/>
      <c r="G31" s="21"/>
      <c r="I31" s="45"/>
      <c r="J31" s="44"/>
      <c r="K31" s="21"/>
    </row>
    <row r="32" spans="1:11" s="15" customFormat="1" ht="15.75" x14ac:dyDescent="0.35">
      <c r="B32" s="42"/>
      <c r="C32" s="42"/>
      <c r="D32" s="42"/>
      <c r="E32" s="46"/>
      <c r="G32" s="21"/>
      <c r="I32" s="45"/>
      <c r="J32" s="44"/>
      <c r="K32" s="21"/>
    </row>
    <row r="33" spans="1:12" s="15" customFormat="1" ht="15.75" x14ac:dyDescent="0.35">
      <c r="B33" s="42"/>
      <c r="C33" s="42"/>
      <c r="D33" s="42"/>
      <c r="E33" s="46"/>
      <c r="G33" s="21"/>
      <c r="I33" s="45"/>
      <c r="J33" s="44"/>
      <c r="K33" s="21"/>
    </row>
    <row r="34" spans="1:12" s="15" customFormat="1" ht="15.75" x14ac:dyDescent="0.35">
      <c r="B34" s="42"/>
      <c r="C34" s="42"/>
      <c r="D34" s="42"/>
      <c r="E34" s="46"/>
      <c r="G34" s="21"/>
      <c r="I34" s="45"/>
      <c r="J34" s="44"/>
      <c r="K34" s="21"/>
    </row>
    <row r="35" spans="1:12" s="15" customFormat="1" ht="15.75" x14ac:dyDescent="0.35">
      <c r="B35" s="1" t="s">
        <v>19</v>
      </c>
      <c r="C35" s="2"/>
      <c r="D35" s="2"/>
      <c r="E35" s="2"/>
      <c r="F35" s="2"/>
      <c r="G35" s="2"/>
      <c r="H35" s="2"/>
      <c r="I35" s="2"/>
      <c r="J35" s="2"/>
      <c r="K35" s="21"/>
    </row>
    <row r="36" spans="1:12" s="15" customFormat="1" x14ac:dyDescent="0.35">
      <c r="B36" s="2"/>
      <c r="C36" s="2"/>
      <c r="D36" s="2"/>
      <c r="E36" s="2"/>
      <c r="F36" s="3"/>
      <c r="G36" s="5"/>
      <c r="H36" s="6" t="s">
        <v>7</v>
      </c>
      <c r="I36" s="47"/>
      <c r="J36" s="47"/>
      <c r="K36" s="21"/>
    </row>
    <row r="37" spans="1:12" s="15" customFormat="1" x14ac:dyDescent="0.35">
      <c r="B37" s="7"/>
      <c r="C37" s="2"/>
      <c r="D37" s="2"/>
      <c r="E37" s="2"/>
      <c r="F37" s="3"/>
      <c r="G37" s="8"/>
      <c r="H37" s="9" t="s">
        <v>0</v>
      </c>
      <c r="I37" s="47"/>
      <c r="J37" s="47"/>
      <c r="K37" s="21"/>
    </row>
    <row r="38" spans="1:12" s="15" customFormat="1" x14ac:dyDescent="0.35">
      <c r="B38" s="9" t="s">
        <v>3</v>
      </c>
      <c r="C38" s="2"/>
      <c r="D38" s="2"/>
      <c r="E38" s="2"/>
      <c r="F38" s="3"/>
      <c r="G38" s="4"/>
      <c r="H38" s="9" t="s">
        <v>10</v>
      </c>
      <c r="I38" s="9"/>
      <c r="J38" s="47"/>
      <c r="K38" s="21"/>
    </row>
    <row r="39" spans="1:12" s="15" customFormat="1" x14ac:dyDescent="0.35">
      <c r="B39" s="10" t="s">
        <v>2</v>
      </c>
      <c r="C39" s="2"/>
      <c r="D39" s="2"/>
      <c r="E39" s="2"/>
      <c r="F39" s="3"/>
      <c r="G39" s="11"/>
      <c r="H39" s="9" t="s">
        <v>12</v>
      </c>
      <c r="I39" s="9"/>
      <c r="J39" s="47"/>
      <c r="K39" s="21"/>
    </row>
    <row r="40" spans="1:12" s="15" customFormat="1" ht="15.75" x14ac:dyDescent="0.35">
      <c r="B40" s="42"/>
      <c r="C40" s="42"/>
      <c r="D40" s="42"/>
      <c r="E40" s="46"/>
      <c r="G40" s="21"/>
      <c r="I40" s="45"/>
      <c r="J40" s="44"/>
      <c r="K40" s="75"/>
    </row>
    <row r="41" spans="1:12" ht="15" customHeight="1" x14ac:dyDescent="0.3">
      <c r="A41" s="154" t="s">
        <v>56</v>
      </c>
      <c r="B41" s="75"/>
      <c r="C41" s="75"/>
      <c r="D41" s="75"/>
      <c r="E41" s="75"/>
      <c r="F41" s="75"/>
      <c r="G41" s="75"/>
      <c r="H41" s="75"/>
      <c r="I41" s="75"/>
      <c r="J41" s="75"/>
      <c r="K41" s="76"/>
      <c r="L41" s="3"/>
    </row>
    <row r="42" spans="1:12" ht="16.5" customHeight="1" x14ac:dyDescent="0.3">
      <c r="A42" s="153" t="s">
        <v>55</v>
      </c>
      <c r="B42" s="76"/>
      <c r="C42" s="76"/>
      <c r="D42" s="76"/>
      <c r="E42" s="76"/>
      <c r="F42" s="76"/>
      <c r="G42" s="76"/>
      <c r="H42" s="76"/>
      <c r="I42" s="76"/>
      <c r="J42" s="76"/>
      <c r="K42" s="77"/>
      <c r="L42" s="3"/>
    </row>
    <row r="43" spans="1:12" ht="16.5" customHeight="1" x14ac:dyDescent="0.35">
      <c r="A43" s="152" t="s">
        <v>13</v>
      </c>
      <c r="B43" s="77"/>
      <c r="C43" s="77"/>
      <c r="D43" s="77"/>
      <c r="E43" s="77"/>
      <c r="F43" s="77"/>
      <c r="G43" s="77"/>
      <c r="H43" s="77"/>
      <c r="I43" s="77"/>
      <c r="J43" s="77"/>
      <c r="K43" s="15"/>
      <c r="L43" s="3"/>
    </row>
    <row r="44" spans="1:12" s="15" customFormat="1" ht="15.75" thickBot="1" x14ac:dyDescent="0.4">
      <c r="A44" s="25"/>
      <c r="B44" s="26"/>
      <c r="C44" s="27"/>
      <c r="D44" s="27"/>
      <c r="E44" s="28"/>
      <c r="F44" s="29"/>
      <c r="G44" s="30"/>
      <c r="H44" s="30"/>
      <c r="I44" s="31"/>
      <c r="J44" s="32"/>
    </row>
    <row r="45" spans="1:12" s="15" customFormat="1" ht="120.75" thickBot="1" x14ac:dyDescent="0.4">
      <c r="A45" s="18" t="s">
        <v>4</v>
      </c>
      <c r="B45" s="17" t="s">
        <v>63</v>
      </c>
      <c r="C45" s="18" t="s">
        <v>20</v>
      </c>
      <c r="D45" s="18"/>
      <c r="E45" s="19" t="s">
        <v>21</v>
      </c>
      <c r="F45" s="18" t="s">
        <v>22</v>
      </c>
      <c r="G45" s="18" t="s">
        <v>23</v>
      </c>
      <c r="H45" s="18" t="s">
        <v>24</v>
      </c>
      <c r="I45" s="19" t="s">
        <v>26</v>
      </c>
      <c r="J45" s="20" t="s">
        <v>64</v>
      </c>
    </row>
    <row r="46" spans="1:12" s="21" customFormat="1" ht="20.25" customHeight="1" thickBot="1" x14ac:dyDescent="0.35">
      <c r="A46" s="155"/>
      <c r="B46" s="156" t="s">
        <v>5</v>
      </c>
      <c r="C46" s="156"/>
      <c r="D46" s="156"/>
      <c r="E46" s="156"/>
      <c r="F46" s="156"/>
      <c r="G46" s="156"/>
      <c r="H46" s="156"/>
      <c r="I46" s="156"/>
      <c r="J46" s="157"/>
    </row>
    <row r="47" spans="1:12" s="15" customFormat="1" ht="15" x14ac:dyDescent="0.35">
      <c r="A47" s="50">
        <v>4</v>
      </c>
      <c r="B47" s="92" t="s">
        <v>34</v>
      </c>
      <c r="C47" s="52" t="s">
        <v>35</v>
      </c>
      <c r="D47" s="59">
        <v>250</v>
      </c>
      <c r="E47" s="59">
        <f t="shared" ref="E47:E49" si="0">(D47/1.2)*$D$9</f>
        <v>925.00000000000011</v>
      </c>
      <c r="F47" s="93" t="s">
        <v>57</v>
      </c>
      <c r="G47" s="54">
        <v>42614</v>
      </c>
      <c r="H47" s="54">
        <v>42658</v>
      </c>
      <c r="I47" s="163">
        <f t="shared" ref="I47:I49" si="1">E47*1.2</f>
        <v>1110</v>
      </c>
      <c r="J47" s="158">
        <f>E47</f>
        <v>925.00000000000011</v>
      </c>
      <c r="K47" s="148"/>
    </row>
    <row r="48" spans="1:12" s="15" customFormat="1" ht="15" x14ac:dyDescent="0.35">
      <c r="A48" s="50">
        <v>5</v>
      </c>
      <c r="B48" s="51" t="s">
        <v>38</v>
      </c>
      <c r="C48" s="52" t="s">
        <v>39</v>
      </c>
      <c r="D48" s="52">
        <v>36000</v>
      </c>
      <c r="E48" s="53">
        <v>67000</v>
      </c>
      <c r="F48" s="48" t="s">
        <v>57</v>
      </c>
      <c r="G48" s="54">
        <v>42614</v>
      </c>
      <c r="H48" s="54">
        <v>42675</v>
      </c>
      <c r="I48" s="53">
        <f>E48*1.2</f>
        <v>80400</v>
      </c>
      <c r="J48" s="158">
        <f>E48</f>
        <v>67000</v>
      </c>
      <c r="K48" s="148"/>
    </row>
    <row r="49" spans="1:15" s="15" customFormat="1" ht="45.75" thickBot="1" x14ac:dyDescent="0.4">
      <c r="A49" s="60">
        <v>6</v>
      </c>
      <c r="B49" s="87" t="s">
        <v>36</v>
      </c>
      <c r="C49" s="88" t="s">
        <v>37</v>
      </c>
      <c r="D49" s="89">
        <v>9000</v>
      </c>
      <c r="E49" s="89">
        <f t="shared" si="0"/>
        <v>33300</v>
      </c>
      <c r="F49" s="90" t="s">
        <v>57</v>
      </c>
      <c r="G49" s="63">
        <v>42614</v>
      </c>
      <c r="H49" s="63">
        <v>42658</v>
      </c>
      <c r="I49" s="164">
        <f t="shared" si="1"/>
        <v>39960</v>
      </c>
      <c r="J49" s="159">
        <f>16123+E49</f>
        <v>49423</v>
      </c>
      <c r="K49" s="148"/>
    </row>
    <row r="50" spans="1:15" s="15" customFormat="1" ht="15.75" thickBot="1" x14ac:dyDescent="0.4">
      <c r="A50" s="80"/>
      <c r="B50" s="81" t="s">
        <v>6</v>
      </c>
      <c r="C50" s="81"/>
      <c r="D50" s="81"/>
      <c r="E50" s="81"/>
      <c r="F50" s="81"/>
      <c r="G50" s="172"/>
      <c r="H50" s="172"/>
      <c r="I50" s="165"/>
      <c r="J50" s="160"/>
      <c r="K50" s="148"/>
    </row>
    <row r="51" spans="1:15" s="21" customFormat="1" ht="30" x14ac:dyDescent="0.3">
      <c r="A51" s="50">
        <v>1</v>
      </c>
      <c r="B51" s="61" t="s">
        <v>46</v>
      </c>
      <c r="C51" s="61" t="s">
        <v>47</v>
      </c>
      <c r="D51" s="61">
        <v>70000</v>
      </c>
      <c r="E51" s="62">
        <f>(D51/1.2)*$D$9</f>
        <v>259000.00000000003</v>
      </c>
      <c r="F51" s="91" t="s">
        <v>59</v>
      </c>
      <c r="G51" s="78">
        <v>42614</v>
      </c>
      <c r="H51" s="78">
        <v>42658</v>
      </c>
      <c r="I51" s="166">
        <f>E51*1.2</f>
        <v>310800</v>
      </c>
      <c r="J51" s="159">
        <f>72788.27+E51</f>
        <v>331788.27</v>
      </c>
      <c r="K51" s="149"/>
      <c r="L51" s="22"/>
      <c r="M51" s="22"/>
      <c r="N51" s="22"/>
      <c r="O51" s="22"/>
    </row>
    <row r="52" spans="1:15" s="21" customFormat="1" ht="30" x14ac:dyDescent="0.3">
      <c r="A52" s="72">
        <v>2</v>
      </c>
      <c r="B52" s="56" t="s">
        <v>40</v>
      </c>
      <c r="C52" s="56" t="s">
        <v>41</v>
      </c>
      <c r="D52" s="65">
        <v>5000</v>
      </c>
      <c r="E52" s="64">
        <f t="shared" ref="E52:E56" si="2">(D52/1.2)*$D$9</f>
        <v>18500.000000000004</v>
      </c>
      <c r="F52" s="48" t="s">
        <v>57</v>
      </c>
      <c r="G52" s="58">
        <v>42644</v>
      </c>
      <c r="H52" s="58">
        <v>42689</v>
      </c>
      <c r="I52" s="167">
        <v>0</v>
      </c>
      <c r="J52" s="161">
        <f>13460.71+E52</f>
        <v>31960.710000000003</v>
      </c>
      <c r="K52" s="149"/>
      <c r="L52" s="22"/>
      <c r="M52" s="22"/>
      <c r="N52" s="22"/>
      <c r="O52" s="22"/>
    </row>
    <row r="53" spans="1:15" s="15" customFormat="1" ht="15" x14ac:dyDescent="0.35">
      <c r="A53" s="72">
        <v>3</v>
      </c>
      <c r="B53" s="56" t="s">
        <v>42</v>
      </c>
      <c r="C53" s="57" t="s">
        <v>43</v>
      </c>
      <c r="D53" s="64">
        <v>10000</v>
      </c>
      <c r="E53" s="64">
        <f t="shared" si="2"/>
        <v>37000.000000000007</v>
      </c>
      <c r="F53" s="48" t="s">
        <v>57</v>
      </c>
      <c r="G53" s="58">
        <v>42644</v>
      </c>
      <c r="H53" s="54">
        <v>42689</v>
      </c>
      <c r="I53" s="168">
        <v>0</v>
      </c>
      <c r="J53" s="158">
        <f>43063.97+E53</f>
        <v>80063.97</v>
      </c>
      <c r="K53" s="150"/>
      <c r="L53" s="2"/>
      <c r="M53" s="2"/>
      <c r="N53" s="2"/>
      <c r="O53" s="2"/>
    </row>
    <row r="54" spans="1:15" s="15" customFormat="1" ht="15" x14ac:dyDescent="0.35">
      <c r="A54" s="72">
        <v>4</v>
      </c>
      <c r="B54" s="57" t="s">
        <v>44</v>
      </c>
      <c r="C54" s="56" t="s">
        <v>45</v>
      </c>
      <c r="D54" s="65">
        <v>4000</v>
      </c>
      <c r="E54" s="64">
        <f t="shared" si="2"/>
        <v>14800.000000000002</v>
      </c>
      <c r="F54" s="48" t="s">
        <v>57</v>
      </c>
      <c r="G54" s="58">
        <v>42675</v>
      </c>
      <c r="H54" s="58">
        <v>42713</v>
      </c>
      <c r="I54" s="168">
        <v>11220</v>
      </c>
      <c r="J54" s="158">
        <f>7947.16+E54</f>
        <v>22747.160000000003</v>
      </c>
      <c r="K54" s="150"/>
      <c r="L54" s="2"/>
      <c r="M54" s="2"/>
      <c r="N54" s="2"/>
      <c r="O54" s="2"/>
    </row>
    <row r="55" spans="1:15" s="15" customFormat="1" ht="15" x14ac:dyDescent="0.35">
      <c r="A55" s="72">
        <v>5</v>
      </c>
      <c r="B55" s="57" t="s">
        <v>49</v>
      </c>
      <c r="C55" s="57" t="s">
        <v>50</v>
      </c>
      <c r="D55" s="64">
        <v>29200</v>
      </c>
      <c r="E55" s="64">
        <f t="shared" si="2"/>
        <v>108040.00000000001</v>
      </c>
      <c r="F55" s="48" t="s">
        <v>57</v>
      </c>
      <c r="G55" s="58">
        <v>42566</v>
      </c>
      <c r="H55" s="58">
        <v>42614</v>
      </c>
      <c r="I55" s="169">
        <f>E55*1.2</f>
        <v>129648.00000000001</v>
      </c>
      <c r="J55" s="158">
        <f>E55</f>
        <v>108040.00000000001</v>
      </c>
      <c r="K55" s="150"/>
      <c r="L55" s="2"/>
      <c r="M55" s="2"/>
      <c r="N55" s="2"/>
      <c r="O55" s="2"/>
    </row>
    <row r="56" spans="1:15" s="15" customFormat="1" ht="30.75" thickBot="1" x14ac:dyDescent="0.4">
      <c r="A56" s="86">
        <v>6</v>
      </c>
      <c r="B56" s="67" t="s">
        <v>51</v>
      </c>
      <c r="C56" s="68" t="s">
        <v>52</v>
      </c>
      <c r="D56" s="69">
        <v>800</v>
      </c>
      <c r="E56" s="70">
        <f t="shared" si="2"/>
        <v>2960.0000000000005</v>
      </c>
      <c r="F56" s="73" t="s">
        <v>57</v>
      </c>
      <c r="G56" s="74">
        <v>42583</v>
      </c>
      <c r="H56" s="74">
        <v>42628</v>
      </c>
      <c r="I56" s="170">
        <f>E56*1.2</f>
        <v>3552.0000000000005</v>
      </c>
      <c r="J56" s="162">
        <f>1050+E56</f>
        <v>4010.0000000000005</v>
      </c>
      <c r="K56" s="150"/>
      <c r="L56" s="2"/>
      <c r="M56" s="2"/>
      <c r="N56" s="2"/>
      <c r="O56" s="2"/>
    </row>
    <row r="57" spans="1:15" s="15" customFormat="1" ht="15.75" thickBot="1" x14ac:dyDescent="0.4">
      <c r="A57" s="66">
        <v>1</v>
      </c>
      <c r="B57" s="82" t="s">
        <v>53</v>
      </c>
      <c r="C57" s="82" t="s">
        <v>54</v>
      </c>
      <c r="D57" s="83">
        <v>11000</v>
      </c>
      <c r="E57" s="83">
        <f>(D57/1.2)*$D$9</f>
        <v>40700.000000000007</v>
      </c>
      <c r="F57" s="84" t="s">
        <v>59</v>
      </c>
      <c r="G57" s="85">
        <v>42614</v>
      </c>
      <c r="H57" s="85">
        <v>42658</v>
      </c>
      <c r="I57" s="171">
        <f>E57*1.2</f>
        <v>48840.000000000007</v>
      </c>
      <c r="J57" s="162">
        <f>53830.65+E57</f>
        <v>94530.650000000009</v>
      </c>
      <c r="K57" s="2"/>
      <c r="L57" s="2"/>
      <c r="M57" s="2"/>
      <c r="N57" s="2"/>
      <c r="O57" s="2"/>
    </row>
    <row r="58" spans="1:15" s="15" customFormat="1" ht="15" x14ac:dyDescent="0.35">
      <c r="H58" s="23" t="s">
        <v>8</v>
      </c>
      <c r="I58" s="24">
        <f>SUM(I14:I56)</f>
        <v>576690</v>
      </c>
      <c r="J58" s="24"/>
    </row>
    <row r="59" spans="1:15" s="15" customFormat="1" ht="27" customHeight="1" x14ac:dyDescent="0.35">
      <c r="B59" s="42" t="s">
        <v>1</v>
      </c>
      <c r="C59" s="43"/>
      <c r="D59" s="43"/>
      <c r="E59" s="46" t="s">
        <v>9</v>
      </c>
      <c r="G59" s="21"/>
      <c r="H59" s="21"/>
      <c r="I59" s="45" t="s">
        <v>16</v>
      </c>
      <c r="J59" s="44"/>
      <c r="K59" s="21"/>
    </row>
    <row r="60" spans="1:15" s="15" customFormat="1" ht="27" customHeight="1" x14ac:dyDescent="0.35">
      <c r="B60" s="42" t="s">
        <v>14</v>
      </c>
      <c r="C60" s="42"/>
      <c r="D60" s="42"/>
      <c r="E60" s="46" t="s">
        <v>15</v>
      </c>
      <c r="G60" s="21"/>
      <c r="I60" s="45" t="s">
        <v>17</v>
      </c>
      <c r="J60" s="44"/>
      <c r="K60" s="21"/>
    </row>
    <row r="61" spans="1:15" ht="26.25" customHeight="1" x14ac:dyDescent="0.35">
      <c r="A61" s="12"/>
      <c r="B61" s="13"/>
      <c r="C61" s="13"/>
      <c r="D61" s="13"/>
      <c r="E61" s="14"/>
      <c r="F61" s="13"/>
      <c r="G61" s="13"/>
      <c r="H61" s="13"/>
      <c r="I61" s="33"/>
      <c r="J61" s="23"/>
      <c r="K61" s="4"/>
    </row>
    <row r="62" spans="1:15" x14ac:dyDescent="0.35">
      <c r="A62" s="34"/>
      <c r="B62" s="15"/>
      <c r="C62" s="15"/>
      <c r="D62" s="15"/>
      <c r="E62" s="15"/>
      <c r="F62" s="15"/>
      <c r="G62" s="15"/>
      <c r="H62" s="15"/>
      <c r="I62" s="15"/>
    </row>
    <row r="63" spans="1:15" x14ac:dyDescent="0.35">
      <c r="A63" s="34"/>
      <c r="B63" s="15"/>
      <c r="C63" s="15"/>
      <c r="D63" s="15"/>
      <c r="E63" s="15"/>
      <c r="F63" s="15"/>
      <c r="G63" s="15"/>
      <c r="H63" s="15"/>
      <c r="I63" s="15"/>
    </row>
    <row r="64" spans="1:15" ht="15" customHeight="1" x14ac:dyDescent="0.35">
      <c r="A64" s="34"/>
      <c r="B64" s="15"/>
      <c r="C64" s="15"/>
      <c r="D64" s="15"/>
      <c r="E64" s="15"/>
      <c r="F64" s="35"/>
      <c r="G64" s="36"/>
      <c r="H64" s="37"/>
      <c r="I64" s="14"/>
    </row>
    <row r="65" spans="1:11" ht="15" customHeight="1" x14ac:dyDescent="0.35">
      <c r="A65" s="34"/>
      <c r="B65" s="15"/>
      <c r="C65" s="15"/>
      <c r="D65" s="15"/>
      <c r="E65" s="15"/>
      <c r="F65" s="35"/>
      <c r="G65" s="36"/>
      <c r="H65" s="37"/>
      <c r="I65" s="14"/>
    </row>
    <row r="66" spans="1:11" x14ac:dyDescent="0.35">
      <c r="A66" s="34"/>
      <c r="B66" s="15"/>
      <c r="C66" s="15"/>
      <c r="D66" s="15"/>
      <c r="E66" s="15"/>
      <c r="F66" s="35"/>
      <c r="G66" s="36"/>
      <c r="H66" s="38"/>
      <c r="I66" s="13"/>
    </row>
    <row r="67" spans="1:11" x14ac:dyDescent="0.35">
      <c r="A67" s="34"/>
      <c r="B67" s="15"/>
      <c r="C67" s="15"/>
      <c r="D67" s="15"/>
      <c r="E67" s="15"/>
      <c r="F67" s="24"/>
      <c r="G67" s="36"/>
      <c r="H67" s="38"/>
      <c r="I67" s="13"/>
    </row>
    <row r="68" spans="1:11" x14ac:dyDescent="0.35">
      <c r="A68" s="34"/>
      <c r="B68" s="15"/>
      <c r="C68" s="15"/>
      <c r="D68" s="15"/>
      <c r="E68" s="15"/>
      <c r="F68" s="24"/>
      <c r="G68" s="36"/>
      <c r="H68" s="38"/>
      <c r="I68" s="13"/>
    </row>
    <row r="69" spans="1:11" x14ac:dyDescent="0.35">
      <c r="A69" s="34"/>
      <c r="B69" s="15"/>
      <c r="C69" s="15"/>
      <c r="D69" s="15"/>
      <c r="E69" s="15"/>
      <c r="F69" s="39"/>
      <c r="G69" s="36"/>
      <c r="H69" s="38"/>
      <c r="I69" s="13"/>
    </row>
    <row r="70" spans="1:11" ht="15" customHeight="1" x14ac:dyDescent="0.35">
      <c r="A70" s="34"/>
      <c r="B70" s="15"/>
      <c r="C70" s="15"/>
      <c r="D70" s="15"/>
      <c r="E70" s="15"/>
      <c r="F70" s="40"/>
      <c r="G70" s="36"/>
      <c r="H70" s="37"/>
      <c r="I70" s="14"/>
    </row>
    <row r="71" spans="1:11" ht="15" customHeight="1" x14ac:dyDescent="0.35">
      <c r="A71" s="34"/>
      <c r="B71" s="15"/>
      <c r="C71" s="15"/>
      <c r="D71" s="15"/>
      <c r="E71" s="15"/>
      <c r="F71" s="40"/>
      <c r="G71" s="35"/>
      <c r="H71" s="37"/>
      <c r="I71" s="14"/>
    </row>
    <row r="72" spans="1:11" x14ac:dyDescent="0.35">
      <c r="A72" s="34"/>
      <c r="B72" s="15"/>
      <c r="C72" s="15"/>
      <c r="D72" s="15"/>
      <c r="E72" s="15"/>
      <c r="F72" s="13"/>
      <c r="G72" s="13"/>
      <c r="H72" s="13"/>
      <c r="I72" s="13"/>
    </row>
    <row r="73" spans="1:11" x14ac:dyDescent="0.35">
      <c r="A73" s="15"/>
      <c r="B73" s="15"/>
      <c r="C73" s="15"/>
      <c r="D73" s="15"/>
      <c r="E73" s="15"/>
      <c r="F73" s="15"/>
      <c r="G73" s="15"/>
      <c r="H73" s="15"/>
      <c r="I73" s="15"/>
      <c r="K73" s="4"/>
    </row>
    <row r="74" spans="1:11" ht="16.5" x14ac:dyDescent="0.3">
      <c r="A74" s="4"/>
      <c r="B74" s="21"/>
      <c r="C74" s="21"/>
      <c r="D74" s="21"/>
      <c r="E74" s="21"/>
      <c r="F74" s="21"/>
      <c r="G74" s="21"/>
      <c r="H74" s="21"/>
      <c r="I74" s="21"/>
      <c r="J74" s="4"/>
      <c r="K74" s="4"/>
    </row>
    <row r="75" spans="1:11" ht="16.5" x14ac:dyDescent="0.3">
      <c r="A75" s="4"/>
      <c r="B75" s="21"/>
      <c r="C75" s="21"/>
      <c r="D75" s="21"/>
      <c r="E75" s="21"/>
      <c r="F75" s="21"/>
      <c r="G75" s="21"/>
      <c r="H75" s="21"/>
      <c r="I75" s="21"/>
      <c r="J75" s="4"/>
      <c r="K75" s="4"/>
    </row>
    <row r="76" spans="1:11" ht="16.5" x14ac:dyDescent="0.3">
      <c r="A76" s="4"/>
      <c r="B76" s="21"/>
      <c r="C76" s="21"/>
      <c r="D76" s="21"/>
      <c r="E76" s="21"/>
      <c r="F76" s="21"/>
      <c r="G76" s="21"/>
      <c r="H76" s="21"/>
      <c r="I76" s="21"/>
      <c r="J76" s="4"/>
      <c r="K76" s="4"/>
    </row>
    <row r="77" spans="1:11" ht="16.5" x14ac:dyDescent="0.3">
      <c r="A77" s="4"/>
      <c r="B77" s="21"/>
      <c r="C77" s="21"/>
      <c r="D77" s="21"/>
      <c r="E77" s="21"/>
      <c r="F77" s="21"/>
      <c r="G77" s="21"/>
      <c r="H77" s="21"/>
      <c r="I77" s="21"/>
      <c r="J77" s="4"/>
      <c r="K77" s="4"/>
    </row>
    <row r="78" spans="1:11" ht="16.5" x14ac:dyDescent="0.3">
      <c r="A78" s="4"/>
      <c r="B78" s="21"/>
      <c r="C78" s="21"/>
      <c r="D78" s="21"/>
      <c r="E78" s="21"/>
      <c r="F78" s="21"/>
      <c r="G78" s="21"/>
      <c r="H78" s="21"/>
      <c r="I78" s="21"/>
      <c r="J78" s="4"/>
      <c r="K78" s="4"/>
    </row>
  </sheetData>
  <mergeCells count="5">
    <mergeCell ref="A7:K7"/>
    <mergeCell ref="A8:K8"/>
    <mergeCell ref="A11:K11"/>
    <mergeCell ref="K12:K13"/>
    <mergeCell ref="K14:K15"/>
  </mergeCells>
  <pageMargins left="0.31496062992125984" right="0.31496062992125984" top="0.35433070866141736" bottom="0.35433070866141736" header="0.31496062992125984" footer="0.31496062992125984"/>
  <pageSetup paperSize="9" scale="65" orientation="landscape" horizontalDpi="300" verticalDpi="300" r:id="rId1"/>
  <rowBreaks count="1" manualBreakCount="1">
    <brk id="33" max="10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Foaie1</vt:lpstr>
      <vt:lpstr>Foaie1!Print_Area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2017-01-27T07:54:05Z</dcterms:modified>
</cp:coreProperties>
</file>