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585"/>
  </bookViews>
  <sheets>
    <sheet name="Buget ANFP 2015" sheetId="1" r:id="rId1"/>
  </sheets>
  <definedNames>
    <definedName name="_xlnm.Print_Area" localSheetId="0">'Buget ANFP 2015'!$D$1:$K$113</definedName>
  </definedNames>
  <calcPr calcId="144525"/>
</workbook>
</file>

<file path=xl/calcChain.xml><?xml version="1.0" encoding="utf-8"?>
<calcChain xmlns="http://schemas.openxmlformats.org/spreadsheetml/2006/main">
  <c r="G102" i="1" l="1"/>
  <c r="K101" i="1"/>
  <c r="K99" i="1" s="1"/>
  <c r="K98" i="1" s="1"/>
  <c r="K97" i="1" s="1"/>
  <c r="K96" i="1" s="1"/>
  <c r="J101" i="1"/>
  <c r="J99" i="1" s="1"/>
  <c r="J98" i="1" s="1"/>
  <c r="J97" i="1" s="1"/>
  <c r="J96" i="1" s="1"/>
  <c r="I101" i="1"/>
  <c r="H101" i="1"/>
  <c r="G101" i="1"/>
  <c r="G100" i="1"/>
  <c r="G99" i="1" s="1"/>
  <c r="G98" i="1" s="1"/>
  <c r="G97" i="1" s="1"/>
  <c r="G96" i="1" s="1"/>
  <c r="I99" i="1"/>
  <c r="I98" i="1" s="1"/>
  <c r="I97" i="1" s="1"/>
  <c r="I96" i="1" s="1"/>
  <c r="H99" i="1"/>
  <c r="H98" i="1" s="1"/>
  <c r="H97" i="1" s="1"/>
  <c r="H96" i="1" s="1"/>
  <c r="G85" i="1"/>
  <c r="J84" i="1"/>
  <c r="J80" i="1" s="1"/>
  <c r="J79" i="1" s="1"/>
  <c r="J78" i="1" s="1"/>
  <c r="G84" i="1"/>
  <c r="G83" i="1"/>
  <c r="J82" i="1"/>
  <c r="G82" i="1"/>
  <c r="G81" i="1"/>
  <c r="K80" i="1"/>
  <c r="K79" i="1" s="1"/>
  <c r="K78" i="1" s="1"/>
  <c r="I80" i="1"/>
  <c r="H80" i="1"/>
  <c r="G80" i="1" s="1"/>
  <c r="G79" i="1" s="1"/>
  <c r="G78" i="1" s="1"/>
  <c r="I79" i="1"/>
  <c r="I78" i="1" s="1"/>
  <c r="G76" i="1"/>
  <c r="G75" i="1" s="1"/>
  <c r="K75" i="1"/>
  <c r="J75" i="1"/>
  <c r="I75" i="1"/>
  <c r="H75" i="1"/>
  <c r="G74" i="1"/>
  <c r="G73" i="1"/>
  <c r="G72" i="1"/>
  <c r="G71" i="1"/>
  <c r="J70" i="1"/>
  <c r="I70" i="1"/>
  <c r="H70" i="1"/>
  <c r="H65" i="1" s="1"/>
  <c r="G69" i="1"/>
  <c r="G68" i="1"/>
  <c r="G67" i="1"/>
  <c r="I66" i="1"/>
  <c r="G66" i="1" s="1"/>
  <c r="H66" i="1"/>
  <c r="K65" i="1"/>
  <c r="J65" i="1"/>
  <c r="I62" i="1"/>
  <c r="H62" i="1"/>
  <c r="K61" i="1"/>
  <c r="K54" i="1" s="1"/>
  <c r="J61" i="1"/>
  <c r="G61" i="1" s="1"/>
  <c r="G60" i="1"/>
  <c r="G59" i="1"/>
  <c r="J58" i="1"/>
  <c r="J54" i="1" s="1"/>
  <c r="J57" i="1"/>
  <c r="G57" i="1"/>
  <c r="G56" i="1"/>
  <c r="G55" i="1"/>
  <c r="I54" i="1"/>
  <c r="H54" i="1"/>
  <c r="G54" i="1" s="1"/>
  <c r="G53" i="1"/>
  <c r="G52" i="1"/>
  <c r="G51" i="1"/>
  <c r="G50" i="1"/>
  <c r="K49" i="1"/>
  <c r="K47" i="1" s="1"/>
  <c r="G49" i="1"/>
  <c r="G48" i="1"/>
  <c r="J47" i="1"/>
  <c r="I47" i="1"/>
  <c r="H47" i="1"/>
  <c r="G47" i="1" s="1"/>
  <c r="G46" i="1"/>
  <c r="K45" i="1"/>
  <c r="I45" i="1"/>
  <c r="G45" i="1" s="1"/>
  <c r="H45" i="1"/>
  <c r="G44" i="1"/>
  <c r="J43" i="1"/>
  <c r="G43" i="1" s="1"/>
  <c r="G42" i="1"/>
  <c r="G41" i="1"/>
  <c r="G40" i="1"/>
  <c r="G39" i="1"/>
  <c r="G38" i="1"/>
  <c r="J37" i="1"/>
  <c r="G37" i="1" s="1"/>
  <c r="G36" i="1"/>
  <c r="G35" i="1"/>
  <c r="K34" i="1"/>
  <c r="I34" i="1"/>
  <c r="H34" i="1"/>
  <c r="H33" i="1"/>
  <c r="G32" i="1"/>
  <c r="G31" i="1"/>
  <c r="G30" i="1"/>
  <c r="G29" i="1"/>
  <c r="K28" i="1"/>
  <c r="J28" i="1"/>
  <c r="J27" i="1" s="1"/>
  <c r="G28" i="1"/>
  <c r="K27" i="1"/>
  <c r="I27" i="1"/>
  <c r="H27" i="1"/>
  <c r="G27" i="1" s="1"/>
  <c r="G26" i="1"/>
  <c r="K25" i="1"/>
  <c r="G25" i="1"/>
  <c r="K24" i="1"/>
  <c r="J24" i="1"/>
  <c r="I24" i="1"/>
  <c r="H24" i="1"/>
  <c r="G24" i="1" s="1"/>
  <c r="K23" i="1"/>
  <c r="J23" i="1"/>
  <c r="G23" i="1"/>
  <c r="G22" i="1"/>
  <c r="G21" i="1"/>
  <c r="J20" i="1"/>
  <c r="J19" i="1" s="1"/>
  <c r="J18" i="1" s="1"/>
  <c r="G20" i="1"/>
  <c r="G19" i="1" s="1"/>
  <c r="G18" i="1" s="1"/>
  <c r="K19" i="1"/>
  <c r="K18" i="1" s="1"/>
  <c r="I19" i="1"/>
  <c r="H19" i="1"/>
  <c r="H18" i="1" s="1"/>
  <c r="I18" i="1"/>
  <c r="I17" i="1" l="1"/>
  <c r="I16" i="1" s="1"/>
  <c r="G34" i="1"/>
  <c r="H17" i="1"/>
  <c r="H16" i="1" s="1"/>
  <c r="K17" i="1"/>
  <c r="K16" i="1" s="1"/>
  <c r="K33" i="1"/>
  <c r="I65" i="1"/>
  <c r="G65" i="1" s="1"/>
  <c r="J34" i="1"/>
  <c r="J33" i="1" s="1"/>
  <c r="J17" i="1" s="1"/>
  <c r="J16" i="1" s="1"/>
  <c r="G58" i="1"/>
  <c r="G70" i="1"/>
  <c r="H79" i="1"/>
  <c r="H78" i="1" s="1"/>
  <c r="I33" i="1"/>
  <c r="G33" i="1" s="1"/>
  <c r="G17" i="1" s="1"/>
  <c r="G16" i="1" s="1"/>
</calcChain>
</file>

<file path=xl/sharedStrings.xml><?xml version="1.0" encoding="utf-8"?>
<sst xmlns="http://schemas.openxmlformats.org/spreadsheetml/2006/main" count="196" uniqueCount="171">
  <si>
    <t>MINISTERUL DEZVOLTĂRII REGIONALE ŞI ADMINISTRAŢIEI PUBLICE</t>
  </si>
  <si>
    <t>Nr………………………../  ……………………………….</t>
  </si>
  <si>
    <t xml:space="preserve"> APROB,</t>
  </si>
  <si>
    <t xml:space="preserve">                                                                             </t>
  </si>
  <si>
    <t xml:space="preserve">   ORDONATOR PRINCIPAL DE CREDITE</t>
  </si>
  <si>
    <t xml:space="preserve">                                                                                                         BUGET PE ANUL 2015</t>
  </si>
  <si>
    <t xml:space="preserve">                                                                                 AGENTIA NATIONALA A FUNCTIONARILOR PUBLICI</t>
  </si>
  <si>
    <t>CAP.51.01 AUTORITATI PUBLICE SI ACTIUNI EXTERNE</t>
  </si>
  <si>
    <t>-mii lei-</t>
  </si>
  <si>
    <t>Denumire indicator</t>
  </si>
  <si>
    <t>Cod</t>
  </si>
  <si>
    <t>Program 2015</t>
  </si>
  <si>
    <t>Trim I</t>
  </si>
  <si>
    <t>Trim II</t>
  </si>
  <si>
    <t>Trim III</t>
  </si>
  <si>
    <t>Trim IV</t>
  </si>
  <si>
    <t>A</t>
  </si>
  <si>
    <t>B</t>
  </si>
  <si>
    <t>1=2+3+4+5</t>
  </si>
  <si>
    <t>2</t>
  </si>
  <si>
    <t>3</t>
  </si>
  <si>
    <t>4</t>
  </si>
  <si>
    <t>5</t>
  </si>
  <si>
    <t>AUTORITATI PUBLICE SI ACTIUNI EXTERNE</t>
  </si>
  <si>
    <t>51.01.03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</si>
  <si>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</si>
  <si>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</si>
  <si>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</si>
  <si>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</si>
  <si>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</si>
  <si>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</si>
  <si>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</si>
  <si>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de munca</t>
  </si>
  <si>
    <t>10.01.05</t>
  </si>
  <si>
    <t xml:space="preserve">Indemnizatii de delegare </t>
  </si>
  <si>
    <t>10.01.13</t>
  </si>
  <si>
    <t>Alte drepturi salariale in bani</t>
  </si>
  <si>
    <t>10.01.30</t>
  </si>
  <si>
    <t>Cheltuieli salariale in natura</t>
  </si>
  <si>
    <t>10.02</t>
  </si>
  <si>
    <t>Norme de hrana</t>
  </si>
  <si>
    <t>10.02.02</t>
  </si>
  <si>
    <t>Alte drepturi salariale in natura</t>
  </si>
  <si>
    <t>10.02.30</t>
  </si>
  <si>
    <t>Contributii</t>
  </si>
  <si>
    <t>10.03</t>
  </si>
  <si>
    <t>Contributia de asigurari sociale de stat</t>
  </si>
  <si>
    <t>10.03.01</t>
  </si>
  <si>
    <t>Contributii de asigurari de somaj</t>
  </si>
  <si>
    <t>10.03.02</t>
  </si>
  <si>
    <t>Contrib.de asigurari sociale de sanatate</t>
  </si>
  <si>
    <t>10.03.03</t>
  </si>
  <si>
    <t xml:space="preserve">Contrib.pentru accidente si boli profesionale </t>
  </si>
  <si>
    <t>10.03.04</t>
  </si>
  <si>
    <t>Contrib. pentru concedii medicale</t>
  </si>
  <si>
    <t>10.03.06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</si>
  <si>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</si>
  <si>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</si>
  <si>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</si>
  <si>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</si>
  <si>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</si>
  <si>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</si>
  <si>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</si>
  <si>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</si>
  <si>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</si>
  <si>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</si>
  <si>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</si>
  <si>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</si>
  <si>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</si>
  <si>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</si>
  <si>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</si>
  <si>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</si>
  <si>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</si>
  <si>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</si>
  <si>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</si>
  <si>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</si>
  <si>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</si>
  <si>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</si>
  <si>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</si>
  <si>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</si>
  <si>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</si>
  <si>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 xml:space="preserve">          Sef Serviciu Economic si Administrativ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</si>
  <si>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</si>
  <si>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</si>
  <si>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</si>
  <si>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</si>
  <si>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</si>
  <si>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</si>
  <si>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</si>
  <si>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</si>
  <si>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</si>
  <si>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</si>
  <si>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</si>
  <si>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</si>
  <si>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</si>
  <si>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</si>
  <si>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</si>
  <si>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</si>
  <si>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</si>
  <si>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</si>
  <si>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</si>
  <si>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</si>
  <si>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</si>
  <si>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</si>
  <si>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</si>
  <si>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non-viata</t>
  </si>
  <si>
    <t>20.30.03</t>
  </si>
  <si>
    <t>Chirii</t>
  </si>
  <si>
    <t>20.30.04</t>
  </si>
  <si>
    <t>Drepturi de autor</t>
  </si>
  <si>
    <t>20.30.06</t>
  </si>
  <si>
    <t>Fondul conducatorului institutiei</t>
  </si>
  <si>
    <t>20.30.07</t>
  </si>
  <si>
    <t>Alte cheltuieli cu bunuri si servicii</t>
  </si>
  <si>
    <t>20.30.30</t>
  </si>
  <si>
    <t>Alte transferuri</t>
  </si>
  <si>
    <t>55</t>
  </si>
  <si>
    <t>Programe PHARE</t>
  </si>
  <si>
    <t>55.01.08</t>
  </si>
  <si>
    <t>Alte transferuri curente interne</t>
  </si>
  <si>
    <t>55.01.18</t>
  </si>
  <si>
    <t>Proiecte cu finantare din fonduri externe nerambursabile (FEN ) postaderare</t>
  </si>
  <si>
    <t>56</t>
  </si>
  <si>
    <t>Programe din Fondul European de Dezvoltare Regionala</t>
  </si>
  <si>
    <t>56.01</t>
  </si>
  <si>
    <t>Finantare nationala</t>
  </si>
  <si>
    <t>56.01.01</t>
  </si>
  <si>
    <t>Finantare externa nerambursabila</t>
  </si>
  <si>
    <t>56.01.02</t>
  </si>
  <si>
    <t>Cheltuieli neeligibile</t>
  </si>
  <si>
    <t>56.01.03</t>
  </si>
  <si>
    <t>Programe din Fondul Social European</t>
  </si>
  <si>
    <t>56.02</t>
  </si>
  <si>
    <t>56.02.01</t>
  </si>
  <si>
    <t>56.02.02</t>
  </si>
  <si>
    <t>56.02.03</t>
  </si>
  <si>
    <t>Alte programe comunitare finantate in perioada 2007-2013</t>
  </si>
  <si>
    <t>56.15</t>
  </si>
  <si>
    <t>59</t>
  </si>
  <si>
    <t>Burse</t>
  </si>
  <si>
    <t>59.01</t>
  </si>
  <si>
    <t>Despagubiri civile</t>
  </si>
  <si>
    <t>59.17</t>
  </si>
  <si>
    <t>CHELTUIELI DE CAPITAL</t>
  </si>
  <si>
    <t>70</t>
  </si>
  <si>
    <t>TITLUL X ACTIVE NEFINANCIARE</t>
  </si>
  <si>
    <t>Active fixe ( inclusiv reparatii capitale)</t>
  </si>
  <si>
    <t>71.01</t>
  </si>
  <si>
    <t>Constructii</t>
  </si>
  <si>
    <t>71.01.01</t>
  </si>
  <si>
    <t>Masini, echipamente si mijloace de transport</t>
  </si>
  <si>
    <t>71.01.02</t>
  </si>
  <si>
    <t xml:space="preserve">                                       </t>
  </si>
  <si>
    <t>Mobilier, aparatura birotica si alte active corporale</t>
  </si>
  <si>
    <t>71.01.03</t>
  </si>
  <si>
    <t>Alte active fixe</t>
  </si>
  <si>
    <t>71.01.30</t>
  </si>
  <si>
    <t>Reparatii capitale aferente activelor fixe</t>
  </si>
  <si>
    <t>71.03</t>
  </si>
  <si>
    <t>CAP.80.08 ACTIUNI GENERALE ECONOMICE, COMERCIALE SI DE MUNCA</t>
  </si>
  <si>
    <t>- mii lei -</t>
  </si>
  <si>
    <t>ACTIUNI GENERALE ECONOMICE, COMERCIALE SI DE MUNCA</t>
  </si>
  <si>
    <t>80.08</t>
  </si>
  <si>
    <t>01</t>
  </si>
  <si>
    <t>TITLUL VIII Proiecte cu finantare din fonduri externe nerambursabile postaderare</t>
  </si>
  <si>
    <t>Alte facilitati si instrumente postaderare</t>
  </si>
  <si>
    <t>56.16</t>
  </si>
  <si>
    <t>56.16.02</t>
  </si>
  <si>
    <t>Programul Norvegian pentru Crestere Economica si Dezvoltare Durabila</t>
  </si>
  <si>
    <t>56.18</t>
  </si>
  <si>
    <t>56.18.02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</si>
</sst>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#,##0_ ;\-#,##0\ "/>
  </numFmts>
  <fonts count="2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Tahoma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charset val="238"/>
    </font>
    <font>
      <sz val="8"/>
      <name val="Arial"/>
      <charset val="238"/>
    </font>
    <font>
      <sz val="8"/>
      <name val="Tahoma"/>
      <family val="2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ahoma"/>
      <family val="2"/>
    </font>
    <font>
      <sz val="9"/>
      <name val="Times New Roman"/>
      <family val="1"/>
      <charset val="238"/>
    </font>
    <font>
      <sz val="10"/>
      <name val="Tahoma"/>
      <family val="2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b/>
      <sz val="10"/>
      <name val="Arial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4" fontId="6" fillId="0" borderId="0" xfId="0" applyNumberFormat="1" applyFont="1"/>
    <xf numFmtId="165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10" fillId="0" borderId="0" xfId="0" applyNumberFormat="1" applyFont="1" applyBorder="1"/>
    <xf numFmtId="164" fontId="11" fillId="0" borderId="0" xfId="0" applyNumberFormat="1" applyFont="1" applyBorder="1"/>
    <xf numFmtId="49" fontId="12" fillId="0" borderId="0" xfId="0" applyNumberFormat="1" applyFont="1" applyBorder="1" applyAlignment="1">
      <alignment horizontal="right"/>
    </xf>
    <xf numFmtId="4" fontId="8" fillId="0" borderId="0" xfId="0" applyNumberFormat="1" applyFont="1" applyBorder="1"/>
    <xf numFmtId="165" fontId="13" fillId="0" borderId="0" xfId="0" applyNumberFormat="1" applyFont="1" applyBorder="1" applyAlignment="1">
      <alignment vertical="justify"/>
    </xf>
    <xf numFmtId="0" fontId="7" fillId="0" borderId="0" xfId="0" applyFont="1" applyBorder="1" applyAlignment="1">
      <alignment horizontal="right"/>
    </xf>
    <xf numFmtId="0" fontId="0" fillId="0" borderId="0" xfId="0" applyBorder="1"/>
    <xf numFmtId="3" fontId="14" fillId="0" borderId="2" xfId="0" applyNumberFormat="1" applyFont="1" applyBorder="1"/>
    <xf numFmtId="165" fontId="13" fillId="0" borderId="0" xfId="0" applyNumberFormat="1" applyFont="1" applyBorder="1" applyAlignment="1">
      <alignment horizontal="right" vertical="justify"/>
    </xf>
    <xf numFmtId="4" fontId="7" fillId="0" borderId="0" xfId="0" applyNumberFormat="1" applyFont="1" applyBorder="1"/>
    <xf numFmtId="4" fontId="0" fillId="0" borderId="0" xfId="0" applyNumberFormat="1" applyBorder="1"/>
    <xf numFmtId="4" fontId="9" fillId="0" borderId="0" xfId="0" applyNumberFormat="1" applyFont="1" applyBorder="1"/>
    <xf numFmtId="165" fontId="9" fillId="0" borderId="0" xfId="0" applyNumberFormat="1" applyFont="1" applyBorder="1"/>
    <xf numFmtId="4" fontId="15" fillId="0" borderId="0" xfId="0" applyNumberFormat="1" applyFont="1" applyBorder="1"/>
    <xf numFmtId="3" fontId="15" fillId="0" borderId="0" xfId="0" applyNumberFormat="1" applyFont="1" applyBorder="1"/>
    <xf numFmtId="3" fontId="1" fillId="0" borderId="0" xfId="0" applyNumberFormat="1" applyFont="1" applyBorder="1"/>
    <xf numFmtId="0" fontId="16" fillId="0" borderId="6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/>
    </xf>
    <xf numFmtId="49" fontId="17" fillId="0" borderId="7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49" fontId="16" fillId="0" borderId="10" xfId="0" applyNumberFormat="1" applyFont="1" applyBorder="1" applyAlignment="1">
      <alignment horizontal="center"/>
    </xf>
    <xf numFmtId="0" fontId="9" fillId="0" borderId="11" xfId="0" applyFont="1" applyBorder="1"/>
    <xf numFmtId="3" fontId="14" fillId="0" borderId="4" xfId="0" applyNumberFormat="1" applyFont="1" applyBorder="1"/>
    <xf numFmtId="49" fontId="9" fillId="0" borderId="4" xfId="0" applyNumberFormat="1" applyFont="1" applyBorder="1"/>
    <xf numFmtId="4" fontId="9" fillId="0" borderId="4" xfId="0" applyNumberFormat="1" applyFont="1" applyBorder="1"/>
    <xf numFmtId="4" fontId="9" fillId="0" borderId="5" xfId="0" applyNumberFormat="1" applyFont="1" applyBorder="1"/>
    <xf numFmtId="0" fontId="9" fillId="0" borderId="12" xfId="0" applyFont="1" applyBorder="1"/>
    <xf numFmtId="3" fontId="14" fillId="0" borderId="13" xfId="0" applyNumberFormat="1" applyFont="1" applyBorder="1"/>
    <xf numFmtId="49" fontId="9" fillId="0" borderId="13" xfId="0" applyNumberFormat="1" applyFont="1" applyBorder="1"/>
    <xf numFmtId="4" fontId="9" fillId="0" borderId="13" xfId="0" applyNumberFormat="1" applyFont="1" applyBorder="1"/>
    <xf numFmtId="4" fontId="9" fillId="0" borderId="14" xfId="0" applyNumberFormat="1" applyFont="1" applyBorder="1"/>
    <xf numFmtId="4" fontId="14" fillId="0" borderId="0" xfId="0" applyNumberFormat="1" applyFont="1" applyBorder="1" applyAlignment="1">
      <alignment horizontal="right" wrapText="1"/>
    </xf>
    <xf numFmtId="3" fontId="18" fillId="0" borderId="0" xfId="0" applyNumberFormat="1" applyFont="1" applyBorder="1"/>
    <xf numFmtId="0" fontId="19" fillId="0" borderId="12" xfId="0" applyFont="1" applyBorder="1"/>
    <xf numFmtId="3" fontId="20" fillId="0" borderId="0" xfId="0" applyNumberFormat="1" applyFont="1" applyBorder="1"/>
    <xf numFmtId="0" fontId="14" fillId="0" borderId="12" xfId="0" applyFont="1" applyBorder="1"/>
    <xf numFmtId="166" fontId="14" fillId="0" borderId="13" xfId="0" applyNumberFormat="1" applyFont="1" applyBorder="1" applyAlignment="1">
      <alignment horizontal="right"/>
    </xf>
    <xf numFmtId="49" fontId="14" fillId="0" borderId="13" xfId="0" applyNumberFormat="1" applyFont="1" applyBorder="1"/>
    <xf numFmtId="4" fontId="14" fillId="0" borderId="13" xfId="0" applyNumberFormat="1" applyFont="1" applyBorder="1"/>
    <xf numFmtId="4" fontId="14" fillId="0" borderId="13" xfId="0" applyNumberFormat="1" applyFont="1" applyBorder="1" applyAlignment="1">
      <alignment horizontal="right" wrapText="1"/>
    </xf>
    <xf numFmtId="4" fontId="14" fillId="0" borderId="14" xfId="0" applyNumberFormat="1" applyFont="1" applyBorder="1" applyAlignment="1">
      <alignment horizontal="right" wrapText="1"/>
    </xf>
    <xf numFmtId="165" fontId="14" fillId="0" borderId="0" xfId="0" applyNumberFormat="1" applyFont="1" applyBorder="1"/>
    <xf numFmtId="3" fontId="21" fillId="0" borderId="0" xfId="0" applyNumberFormat="1" applyFont="1" applyBorder="1"/>
    <xf numFmtId="0" fontId="13" fillId="0" borderId="0" xfId="0" applyFont="1" applyBorder="1"/>
    <xf numFmtId="3" fontId="9" fillId="0" borderId="13" xfId="0" applyNumberFormat="1" applyFont="1" applyBorder="1"/>
    <xf numFmtId="4" fontId="9" fillId="0" borderId="0" xfId="0" applyNumberFormat="1" applyFont="1" applyBorder="1" applyAlignment="1">
      <alignment horizontal="right" wrapText="1"/>
    </xf>
    <xf numFmtId="0" fontId="18" fillId="0" borderId="0" xfId="0" applyFont="1"/>
    <xf numFmtId="4" fontId="9" fillId="0" borderId="13" xfId="0" applyNumberFormat="1" applyFont="1" applyBorder="1" applyAlignment="1">
      <alignment horizontal="right" wrapText="1"/>
    </xf>
    <xf numFmtId="4" fontId="9" fillId="0" borderId="14" xfId="0" applyNumberFormat="1" applyFont="1" applyBorder="1" applyAlignment="1">
      <alignment horizontal="right" wrapText="1"/>
    </xf>
    <xf numFmtId="0" fontId="1" fillId="0" borderId="0" xfId="0" applyFont="1"/>
    <xf numFmtId="3" fontId="14" fillId="0" borderId="12" xfId="0" applyNumberFormat="1" applyFont="1" applyBorder="1" applyAlignment="1">
      <alignment wrapText="1"/>
    </xf>
    <xf numFmtId="0" fontId="14" fillId="0" borderId="12" xfId="0" applyFont="1" applyBorder="1" applyAlignment="1">
      <alignment wrapText="1"/>
    </xf>
    <xf numFmtId="49" fontId="14" fillId="0" borderId="12" xfId="0" applyNumberFormat="1" applyFont="1" applyBorder="1" applyAlignment="1">
      <alignment wrapText="1"/>
    </xf>
    <xf numFmtId="49" fontId="9" fillId="0" borderId="12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left"/>
    </xf>
    <xf numFmtId="49" fontId="14" fillId="0" borderId="12" xfId="0" applyNumberFormat="1" applyFont="1" applyBorder="1" applyAlignment="1">
      <alignment horizontal="left"/>
    </xf>
    <xf numFmtId="49" fontId="14" fillId="0" borderId="13" xfId="0" applyNumberFormat="1" applyFont="1" applyBorder="1" applyAlignment="1">
      <alignment horizontal="left"/>
    </xf>
    <xf numFmtId="49" fontId="14" fillId="0" borderId="12" xfId="0" applyNumberFormat="1" applyFont="1" applyBorder="1"/>
    <xf numFmtId="49" fontId="9" fillId="0" borderId="12" xfId="0" applyNumberFormat="1" applyFont="1" applyBorder="1"/>
    <xf numFmtId="0" fontId="18" fillId="0" borderId="0" xfId="0" applyFont="1" applyBorder="1"/>
    <xf numFmtId="49" fontId="9" fillId="0" borderId="12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wrapText="1"/>
    </xf>
    <xf numFmtId="49" fontId="14" fillId="0" borderId="0" xfId="0" applyNumberFormat="1" applyFont="1" applyBorder="1"/>
    <xf numFmtId="4" fontId="14" fillId="0" borderId="0" xfId="0" applyNumberFormat="1" applyFont="1" applyBorder="1"/>
    <xf numFmtId="4" fontId="14" fillId="0" borderId="14" xfId="0" applyNumberFormat="1" applyFont="1" applyFill="1" applyBorder="1" applyAlignment="1">
      <alignment horizontal="right" wrapText="1"/>
    </xf>
    <xf numFmtId="0" fontId="13" fillId="0" borderId="0" xfId="0" applyFont="1" applyBorder="1" applyAlignment="1"/>
    <xf numFmtId="49" fontId="14" fillId="0" borderId="15" xfId="0" applyNumberFormat="1" applyFont="1" applyBorder="1"/>
    <xf numFmtId="49" fontId="14" fillId="0" borderId="8" xfId="0" applyNumberFormat="1" applyFont="1" applyBorder="1"/>
    <xf numFmtId="4" fontId="14" fillId="0" borderId="8" xfId="0" applyNumberFormat="1" applyFont="1" applyBorder="1"/>
    <xf numFmtId="4" fontId="14" fillId="0" borderId="8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right"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4" fillId="0" borderId="15" xfId="0" applyFont="1" applyBorder="1"/>
    <xf numFmtId="3" fontId="9" fillId="0" borderId="8" xfId="0" applyNumberFormat="1" applyFont="1" applyBorder="1"/>
    <xf numFmtId="4" fontId="14" fillId="0" borderId="9" xfId="0" applyNumberFormat="1" applyFont="1" applyBorder="1"/>
    <xf numFmtId="0" fontId="14" fillId="0" borderId="0" xfId="0" applyFont="1" applyBorder="1"/>
    <xf numFmtId="3" fontId="14" fillId="0" borderId="0" xfId="0" applyNumberFormat="1" applyFont="1" applyBorder="1"/>
    <xf numFmtId="49" fontId="9" fillId="0" borderId="0" xfId="0" applyNumberFormat="1" applyFont="1" applyBorder="1"/>
    <xf numFmtId="49" fontId="10" fillId="0" borderId="0" xfId="0" applyNumberFormat="1" applyFont="1" applyBorder="1"/>
    <xf numFmtId="4" fontId="14" fillId="0" borderId="0" xfId="0" applyNumberFormat="1" applyFont="1" applyBorder="1" applyAlignment="1">
      <alignment horizontal="left" wrapText="1"/>
    </xf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horizontal="right" wrapText="1"/>
    </xf>
    <xf numFmtId="165" fontId="14" fillId="0" borderId="0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left"/>
    </xf>
    <xf numFmtId="1" fontId="14" fillId="0" borderId="0" xfId="0" applyNumberFormat="1" applyFont="1" applyBorder="1" applyAlignment="1">
      <alignment horizontal="left"/>
    </xf>
    <xf numFmtId="0" fontId="7" fillId="0" borderId="0" xfId="0" applyFont="1" applyBorder="1"/>
    <xf numFmtId="164" fontId="14" fillId="0" borderId="0" xfId="0" applyNumberFormat="1" applyFont="1"/>
    <xf numFmtId="1" fontId="14" fillId="0" borderId="0" xfId="0" applyNumberFormat="1" applyFont="1"/>
    <xf numFmtId="49" fontId="9" fillId="0" borderId="0" xfId="0" applyNumberFormat="1" applyFont="1" applyFill="1" applyBorder="1"/>
    <xf numFmtId="0" fontId="14" fillId="0" borderId="0" xfId="0" applyFont="1"/>
    <xf numFmtId="1" fontId="14" fillId="0" borderId="0" xfId="0" applyNumberFormat="1" applyFont="1" applyBorder="1"/>
    <xf numFmtId="0" fontId="9" fillId="0" borderId="0" xfId="0" applyFont="1" applyBorder="1" applyAlignment="1">
      <alignment horizontal="center" vertical="top" wrapText="1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/>
    <xf numFmtId="165" fontId="7" fillId="0" borderId="0" xfId="0" applyNumberFormat="1" applyFont="1" applyBorder="1"/>
    <xf numFmtId="4" fontId="7" fillId="0" borderId="0" xfId="0" applyNumberFormat="1" applyFont="1"/>
    <xf numFmtId="0" fontId="19" fillId="0" borderId="0" xfId="0" applyFont="1" applyBorder="1"/>
    <xf numFmtId="166" fontId="14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164" fontId="9" fillId="0" borderId="0" xfId="0" applyNumberFormat="1" applyFont="1" applyBorder="1" applyAlignment="1">
      <alignment horizontal="right" wrapText="1"/>
    </xf>
    <xf numFmtId="3" fontId="14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wrapText="1"/>
    </xf>
    <xf numFmtId="164" fontId="0" fillId="0" borderId="0" xfId="0" applyNumberFormat="1" applyBorder="1"/>
    <xf numFmtId="1" fontId="0" fillId="0" borderId="0" xfId="0" applyNumberFormat="1" applyBorder="1"/>
    <xf numFmtId="4" fontId="9" fillId="0" borderId="5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left" wrapText="1"/>
    </xf>
    <xf numFmtId="3" fontId="9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164" fontId="9" fillId="0" borderId="4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49"/>
  <sheetViews>
    <sheetView tabSelected="1" zoomScaleNormal="100" workbookViewId="0">
      <selection activeCell="J7" sqref="J7"/>
    </sheetView>
  </sheetViews>
  <sheetFormatPr defaultRowHeight="12.75" x14ac:dyDescent="0.2"/>
  <cols>
    <col min="1" max="1" width="7.140625" customWidth="1"/>
    <col min="2" max="2" width="1.28515625" hidden="1" customWidth="1"/>
    <col min="3" max="3" width="2.140625" hidden="1" customWidth="1"/>
    <col min="4" max="4" width="46.42578125" bestFit="1" customWidth="1"/>
    <col min="5" max="5" width="15.42578125" hidden="1" customWidth="1"/>
    <col min="6" max="6" width="10" customWidth="1"/>
    <col min="7" max="7" width="13" style="2" customWidth="1"/>
    <col min="8" max="8" width="14.28515625" style="2" customWidth="1"/>
    <col min="9" max="9" width="15.28515625" style="2" customWidth="1"/>
    <col min="10" max="10" width="14.28515625" style="2" customWidth="1"/>
    <col min="11" max="11" width="15.5703125" style="3" customWidth="1"/>
    <col min="12" max="12" width="10.7109375" style="4" customWidth="1"/>
    <col min="13" max="13" width="13.85546875" style="5" customWidth="1"/>
    <col min="14" max="14" width="15.28515625" customWidth="1"/>
    <col min="15" max="15" width="10.5703125" customWidth="1"/>
    <col min="16" max="16" width="7.28515625" customWidth="1"/>
    <col min="17" max="17" width="8" customWidth="1"/>
  </cols>
  <sheetData>
    <row r="1" spans="3:17" x14ac:dyDescent="0.2">
      <c r="D1" s="1" t="s">
        <v>0</v>
      </c>
    </row>
    <row r="2" spans="3:17" x14ac:dyDescent="0.2">
      <c r="D2" s="1"/>
      <c r="E2" s="1"/>
      <c r="F2" s="1"/>
      <c r="G2" s="6"/>
    </row>
    <row r="3" spans="3:17" x14ac:dyDescent="0.2">
      <c r="D3" s="1" t="s">
        <v>1</v>
      </c>
      <c r="E3" s="1"/>
      <c r="F3" s="1"/>
      <c r="G3" s="6"/>
    </row>
    <row r="4" spans="3:17" x14ac:dyDescent="0.2">
      <c r="D4" s="1"/>
      <c r="E4" s="1"/>
      <c r="F4" s="1"/>
      <c r="G4" s="6"/>
    </row>
    <row r="5" spans="3:17" x14ac:dyDescent="0.2">
      <c r="D5" s="1"/>
      <c r="E5" s="1"/>
      <c r="F5" s="1"/>
      <c r="G5" s="6"/>
      <c r="H5" s="6"/>
      <c r="I5" s="7"/>
      <c r="J5" s="8" t="s">
        <v>2</v>
      </c>
      <c r="K5" s="8"/>
      <c r="L5" s="9"/>
    </row>
    <row r="6" spans="3:17" x14ac:dyDescent="0.2">
      <c r="D6" s="1" t="s">
        <v>3</v>
      </c>
      <c r="E6" s="1"/>
      <c r="F6" s="1"/>
      <c r="G6" s="6"/>
      <c r="H6" s="6"/>
      <c r="I6" s="7"/>
      <c r="J6" s="7" t="s">
        <v>4</v>
      </c>
      <c r="K6" s="7"/>
      <c r="L6" s="10"/>
    </row>
    <row r="7" spans="3:17" ht="14.25" customHeight="1" x14ac:dyDescent="0.2">
      <c r="D7" s="1"/>
      <c r="E7" s="1"/>
      <c r="F7" s="1"/>
      <c r="G7" s="6"/>
      <c r="H7" s="6"/>
      <c r="I7" s="7"/>
      <c r="J7" s="7"/>
      <c r="K7" s="7"/>
      <c r="L7" s="10"/>
    </row>
    <row r="9" spans="3:17" x14ac:dyDescent="0.2">
      <c r="D9" s="143" t="s">
        <v>5</v>
      </c>
      <c r="E9" s="143"/>
      <c r="F9" s="143"/>
      <c r="G9" s="143"/>
      <c r="H9" s="143"/>
      <c r="I9" s="143"/>
      <c r="J9" s="143"/>
      <c r="K9" s="143"/>
    </row>
    <row r="10" spans="3:17" x14ac:dyDescent="0.2">
      <c r="D10" s="143" t="s">
        <v>6</v>
      </c>
      <c r="E10" s="143"/>
      <c r="F10" s="143"/>
      <c r="G10" s="143"/>
      <c r="H10" s="143"/>
      <c r="I10" s="143"/>
      <c r="J10" s="143"/>
      <c r="K10" s="143"/>
    </row>
    <row r="11" spans="3:17" ht="15" x14ac:dyDescent="0.2">
      <c r="C11" s="11"/>
      <c r="D11" s="12"/>
      <c r="E11" s="13"/>
      <c r="F11" s="14"/>
      <c r="G11" s="15"/>
      <c r="H11" s="16"/>
      <c r="I11" s="17"/>
      <c r="J11" s="17"/>
      <c r="K11" s="18"/>
      <c r="L11" s="19"/>
      <c r="M11" s="20"/>
      <c r="N11" s="21"/>
    </row>
    <row r="12" spans="3:17" ht="15" customHeight="1" thickBot="1" x14ac:dyDescent="0.3">
      <c r="C12" s="22"/>
      <c r="D12" s="23" t="s">
        <v>7</v>
      </c>
      <c r="E12" s="24"/>
      <c r="F12" s="24"/>
      <c r="G12" s="25"/>
      <c r="H12" s="25"/>
      <c r="I12" s="25"/>
      <c r="J12" s="25"/>
      <c r="K12" s="26" t="s">
        <v>8</v>
      </c>
      <c r="L12" s="27"/>
      <c r="M12" s="28"/>
      <c r="N12" s="29"/>
      <c r="O12" s="30"/>
      <c r="P12" s="30"/>
      <c r="Q12" s="30"/>
    </row>
    <row r="13" spans="3:17" ht="13.5" thickBot="1" x14ac:dyDescent="0.25">
      <c r="C13" s="22"/>
      <c r="D13" s="133" t="s">
        <v>9</v>
      </c>
      <c r="E13" s="31"/>
      <c r="F13" s="135" t="s">
        <v>10</v>
      </c>
      <c r="G13" s="137" t="s">
        <v>11</v>
      </c>
      <c r="H13" s="139" t="s">
        <v>12</v>
      </c>
      <c r="I13" s="139" t="s">
        <v>13</v>
      </c>
      <c r="J13" s="141" t="s">
        <v>14</v>
      </c>
      <c r="K13" s="129" t="s">
        <v>15</v>
      </c>
      <c r="L13" s="27"/>
      <c r="M13" s="32"/>
      <c r="N13" s="33"/>
      <c r="O13" s="34"/>
      <c r="P13" s="30"/>
      <c r="Q13" s="30"/>
    </row>
    <row r="14" spans="3:17" ht="33.75" customHeight="1" thickBot="1" x14ac:dyDescent="0.25">
      <c r="C14" s="22"/>
      <c r="D14" s="134"/>
      <c r="E14" s="31"/>
      <c r="F14" s="136"/>
      <c r="G14" s="138"/>
      <c r="H14" s="140"/>
      <c r="I14" s="140"/>
      <c r="J14" s="142"/>
      <c r="K14" s="130"/>
      <c r="L14" s="35"/>
      <c r="M14" s="36"/>
      <c r="N14" s="35"/>
      <c r="O14" s="37"/>
      <c r="P14" s="38"/>
      <c r="Q14" s="39"/>
    </row>
    <row r="15" spans="3:17" ht="9.75" customHeight="1" thickBot="1" x14ac:dyDescent="0.25">
      <c r="C15" s="22"/>
      <c r="D15" s="40" t="s">
        <v>16</v>
      </c>
      <c r="E15" s="41"/>
      <c r="F15" s="42" t="s">
        <v>17</v>
      </c>
      <c r="G15" s="43" t="s">
        <v>18</v>
      </c>
      <c r="H15" s="43" t="s">
        <v>19</v>
      </c>
      <c r="I15" s="43" t="s">
        <v>20</v>
      </c>
      <c r="J15" s="43" t="s">
        <v>21</v>
      </c>
      <c r="K15" s="44" t="s">
        <v>22</v>
      </c>
      <c r="L15" s="35"/>
      <c r="M15" s="36"/>
      <c r="N15" s="35"/>
      <c r="O15" s="37"/>
      <c r="P15" s="38"/>
      <c r="Q15" s="39"/>
    </row>
    <row r="16" spans="3:17" x14ac:dyDescent="0.2">
      <c r="C16" s="22"/>
      <c r="D16" s="45" t="s">
        <v>23</v>
      </c>
      <c r="E16" s="46"/>
      <c r="F16" s="47" t="s">
        <v>24</v>
      </c>
      <c r="G16" s="48">
        <f>G17+G78</f>
        <v>50968</v>
      </c>
      <c r="H16" s="48">
        <f>H17+H78</f>
        <v>15825</v>
      </c>
      <c r="I16" s="48">
        <f>I17+I78</f>
        <v>26666</v>
      </c>
      <c r="J16" s="48">
        <f>J17+J78</f>
        <v>5902</v>
      </c>
      <c r="K16" s="49">
        <f>K17+K78</f>
        <v>2575</v>
      </c>
      <c r="L16" s="35"/>
      <c r="M16" s="36"/>
      <c r="N16" s="35"/>
      <c r="O16" s="35"/>
      <c r="P16" s="38"/>
      <c r="Q16" s="39"/>
    </row>
    <row r="17" spans="3:18" x14ac:dyDescent="0.2">
      <c r="C17" s="22"/>
      <c r="D17" s="50" t="s">
        <v>25</v>
      </c>
      <c r="E17" s="51"/>
      <c r="F17" s="52" t="s">
        <v>26</v>
      </c>
      <c r="G17" s="53">
        <f>G18+G33+G65+G75</f>
        <v>50433</v>
      </c>
      <c r="H17" s="53">
        <f>H18+H33+H62+H65+H75</f>
        <v>15825</v>
      </c>
      <c r="I17" s="53">
        <f>I18+I33+I62+I65+I75</f>
        <v>26666</v>
      </c>
      <c r="J17" s="53">
        <f>J18+J33+J62+J65+J75</f>
        <v>5367</v>
      </c>
      <c r="K17" s="54">
        <f>K18+K33+K62+K65+K75</f>
        <v>2575</v>
      </c>
      <c r="L17" s="35"/>
      <c r="M17" s="36"/>
      <c r="N17" s="35"/>
      <c r="O17" s="35"/>
      <c r="P17" s="55"/>
      <c r="Q17" s="39"/>
    </row>
    <row r="18" spans="3:18" x14ac:dyDescent="0.2">
      <c r="C18" s="22"/>
      <c r="D18" s="50" t="s">
        <v>27</v>
      </c>
      <c r="E18" s="51"/>
      <c r="F18" s="52">
        <v>10</v>
      </c>
      <c r="G18" s="53">
        <f>G19+G24+G27</f>
        <v>9000</v>
      </c>
      <c r="H18" s="53">
        <f>H19+H24+H27</f>
        <v>2800</v>
      </c>
      <c r="I18" s="53">
        <f>I19+I24+I27</f>
        <v>2800</v>
      </c>
      <c r="J18" s="53">
        <f>J19+J24+J27</f>
        <v>1700</v>
      </c>
      <c r="K18" s="54">
        <f>K19+K24+K27</f>
        <v>1700</v>
      </c>
      <c r="L18" s="35"/>
      <c r="M18" s="36"/>
      <c r="N18" s="35"/>
      <c r="O18" s="35"/>
      <c r="P18" s="55"/>
      <c r="Q18" s="56"/>
    </row>
    <row r="19" spans="3:18" x14ac:dyDescent="0.2">
      <c r="C19" s="22"/>
      <c r="D19" s="57" t="s">
        <v>28</v>
      </c>
      <c r="E19" s="51"/>
      <c r="F19" s="52" t="s">
        <v>29</v>
      </c>
      <c r="G19" s="53">
        <f>G20+G21+G22+G23</f>
        <v>6210</v>
      </c>
      <c r="H19" s="53">
        <f>H20+H21+H22+H23</f>
        <v>1886</v>
      </c>
      <c r="I19" s="53">
        <f>I20+I21+I22+I23</f>
        <v>1886</v>
      </c>
      <c r="J19" s="53">
        <f>J20+J21+J22+J23</f>
        <v>1287</v>
      </c>
      <c r="K19" s="54">
        <f>K20+K21+K22+K23</f>
        <v>1151</v>
      </c>
      <c r="L19" s="35"/>
      <c r="M19" s="36"/>
      <c r="N19" s="35"/>
      <c r="O19" s="35"/>
      <c r="P19" s="55"/>
      <c r="Q19" s="58"/>
    </row>
    <row r="20" spans="3:18" x14ac:dyDescent="0.2">
      <c r="C20" s="22"/>
      <c r="D20" s="59" t="s">
        <v>30</v>
      </c>
      <c r="E20" s="60"/>
      <c r="F20" s="61" t="s">
        <v>31</v>
      </c>
      <c r="G20" s="62">
        <f t="shared" ref="G20:G33" si="0">H20+I20+J20+K20</f>
        <v>5400</v>
      </c>
      <c r="H20" s="62">
        <v>1541</v>
      </c>
      <c r="I20" s="63">
        <v>1551</v>
      </c>
      <c r="J20" s="63">
        <f>1015+200</f>
        <v>1215</v>
      </c>
      <c r="K20" s="64">
        <v>1093</v>
      </c>
      <c r="L20" s="55"/>
      <c r="M20" s="65"/>
      <c r="N20" s="55"/>
      <c r="O20" s="55"/>
      <c r="P20" s="55"/>
      <c r="Q20" s="66"/>
    </row>
    <row r="21" spans="3:18" x14ac:dyDescent="0.2">
      <c r="C21" s="22"/>
      <c r="D21" s="59" t="s">
        <v>32</v>
      </c>
      <c r="E21" s="51"/>
      <c r="F21" s="61" t="s">
        <v>33</v>
      </c>
      <c r="G21" s="62">
        <f t="shared" si="0"/>
        <v>320</v>
      </c>
      <c r="H21" s="62">
        <v>100</v>
      </c>
      <c r="I21" s="63">
        <v>100</v>
      </c>
      <c r="J21" s="63">
        <v>67</v>
      </c>
      <c r="K21" s="64">
        <v>53</v>
      </c>
      <c r="L21" s="55"/>
      <c r="M21" s="65"/>
      <c r="N21" s="55"/>
      <c r="O21" s="55"/>
      <c r="P21" s="55"/>
      <c r="Q21" s="66"/>
    </row>
    <row r="22" spans="3:18" s="70" customFormat="1" x14ac:dyDescent="0.2">
      <c r="C22" s="67"/>
      <c r="D22" s="50" t="s">
        <v>34</v>
      </c>
      <c r="E22" s="68"/>
      <c r="F22" s="52" t="s">
        <v>35</v>
      </c>
      <c r="G22" s="53">
        <f t="shared" si="0"/>
        <v>40</v>
      </c>
      <c r="H22" s="53">
        <v>20</v>
      </c>
      <c r="I22" s="53">
        <v>10</v>
      </c>
      <c r="J22" s="53">
        <v>5</v>
      </c>
      <c r="K22" s="54">
        <v>5</v>
      </c>
      <c r="L22" s="35"/>
      <c r="M22" s="36"/>
      <c r="N22" s="35"/>
      <c r="O22" s="69"/>
      <c r="P22" s="69"/>
      <c r="Q22" s="58"/>
    </row>
    <row r="23" spans="3:18" s="73" customFormat="1" x14ac:dyDescent="0.2">
      <c r="C23" s="22"/>
      <c r="D23" s="59" t="s">
        <v>36</v>
      </c>
      <c r="E23" s="51"/>
      <c r="F23" s="52" t="s">
        <v>37</v>
      </c>
      <c r="G23" s="53">
        <f t="shared" si="0"/>
        <v>450</v>
      </c>
      <c r="H23" s="53">
        <v>225</v>
      </c>
      <c r="I23" s="71">
        <v>225</v>
      </c>
      <c r="J23" s="71">
        <f>165-165</f>
        <v>0</v>
      </c>
      <c r="K23" s="72">
        <f>150-150</f>
        <v>0</v>
      </c>
      <c r="L23" s="69"/>
      <c r="M23" s="36"/>
      <c r="N23" s="69"/>
      <c r="O23" s="69"/>
      <c r="P23" s="55"/>
      <c r="Q23" s="66"/>
    </row>
    <row r="24" spans="3:18" s="73" customFormat="1" x14ac:dyDescent="0.2">
      <c r="C24" s="22"/>
      <c r="D24" s="59" t="s">
        <v>38</v>
      </c>
      <c r="E24" s="51"/>
      <c r="F24" s="52" t="s">
        <v>39</v>
      </c>
      <c r="G24" s="53">
        <f t="shared" si="0"/>
        <v>1280</v>
      </c>
      <c r="H24" s="53">
        <f>H25+H26</f>
        <v>414</v>
      </c>
      <c r="I24" s="53">
        <f>I25+I26</f>
        <v>414</v>
      </c>
      <c r="J24" s="53">
        <f>J25+J26</f>
        <v>125</v>
      </c>
      <c r="K24" s="54">
        <f>K25+K26</f>
        <v>327</v>
      </c>
      <c r="L24" s="35"/>
      <c r="M24" s="36"/>
      <c r="N24" s="35"/>
      <c r="O24" s="35"/>
      <c r="P24" s="55"/>
      <c r="Q24" s="66"/>
    </row>
    <row r="25" spans="3:18" x14ac:dyDescent="0.2">
      <c r="C25" s="22"/>
      <c r="D25" s="59" t="s">
        <v>40</v>
      </c>
      <c r="E25" s="51"/>
      <c r="F25" s="61" t="s">
        <v>41</v>
      </c>
      <c r="G25" s="62">
        <f t="shared" si="0"/>
        <v>1280</v>
      </c>
      <c r="H25" s="62">
        <v>414</v>
      </c>
      <c r="I25" s="63">
        <v>414</v>
      </c>
      <c r="J25" s="63">
        <v>125</v>
      </c>
      <c r="K25" s="64">
        <f>147+180</f>
        <v>327</v>
      </c>
      <c r="L25" s="55"/>
      <c r="M25" s="65"/>
      <c r="N25" s="55"/>
      <c r="O25" s="55"/>
      <c r="P25" s="55"/>
      <c r="Q25" s="66"/>
    </row>
    <row r="26" spans="3:18" x14ac:dyDescent="0.2">
      <c r="C26" s="22"/>
      <c r="D26" s="59" t="s">
        <v>42</v>
      </c>
      <c r="E26" s="51"/>
      <c r="F26" s="61" t="s">
        <v>43</v>
      </c>
      <c r="G26" s="62">
        <f t="shared" si="0"/>
        <v>0</v>
      </c>
      <c r="H26" s="62">
        <v>0</v>
      </c>
      <c r="I26" s="63">
        <v>0</v>
      </c>
      <c r="J26" s="63">
        <v>0</v>
      </c>
      <c r="K26" s="64">
        <v>0</v>
      </c>
      <c r="L26" s="55"/>
      <c r="M26" s="65"/>
      <c r="N26" s="55"/>
      <c r="O26" s="55"/>
      <c r="P26" s="55"/>
      <c r="Q26" s="66"/>
    </row>
    <row r="27" spans="3:18" s="70" customFormat="1" x14ac:dyDescent="0.2">
      <c r="C27" s="67"/>
      <c r="D27" s="50" t="s">
        <v>44</v>
      </c>
      <c r="E27" s="68"/>
      <c r="F27" s="52" t="s">
        <v>45</v>
      </c>
      <c r="G27" s="53">
        <f t="shared" si="0"/>
        <v>1510</v>
      </c>
      <c r="H27" s="53">
        <f>SUM(H28:H32)</f>
        <v>500</v>
      </c>
      <c r="I27" s="53">
        <f>SUM(I28:I32)</f>
        <v>500</v>
      </c>
      <c r="J27" s="53">
        <f>SUM(J28:J32)</f>
        <v>288</v>
      </c>
      <c r="K27" s="54">
        <f>SUM(K28:K32)</f>
        <v>222</v>
      </c>
      <c r="L27" s="35"/>
      <c r="M27" s="36"/>
      <c r="N27" s="35"/>
      <c r="O27" s="69"/>
      <c r="P27" s="69"/>
      <c r="Q27" s="58"/>
    </row>
    <row r="28" spans="3:18" ht="15" customHeight="1" x14ac:dyDescent="0.2">
      <c r="C28" s="22"/>
      <c r="D28" s="74" t="s">
        <v>46</v>
      </c>
      <c r="E28" s="68"/>
      <c r="F28" s="61" t="s">
        <v>47</v>
      </c>
      <c r="G28" s="62">
        <f t="shared" si="0"/>
        <v>1035</v>
      </c>
      <c r="H28" s="62">
        <v>360</v>
      </c>
      <c r="I28" s="63">
        <v>360</v>
      </c>
      <c r="J28" s="63">
        <f>220-35</f>
        <v>185</v>
      </c>
      <c r="K28" s="64">
        <f>160-30</f>
        <v>130</v>
      </c>
      <c r="L28" s="55"/>
      <c r="M28" s="65"/>
      <c r="N28" s="55"/>
      <c r="O28" s="55"/>
      <c r="P28" s="55"/>
      <c r="Q28" s="66"/>
    </row>
    <row r="29" spans="3:18" ht="13.5" customHeight="1" x14ac:dyDescent="0.2">
      <c r="C29" s="22"/>
      <c r="D29" s="75" t="s">
        <v>48</v>
      </c>
      <c r="E29" s="68"/>
      <c r="F29" s="61" t="s">
        <v>49</v>
      </c>
      <c r="G29" s="62">
        <f t="shared" si="0"/>
        <v>50</v>
      </c>
      <c r="H29" s="62">
        <v>15</v>
      </c>
      <c r="I29" s="63">
        <v>15</v>
      </c>
      <c r="J29" s="63">
        <v>10</v>
      </c>
      <c r="K29" s="64">
        <v>10</v>
      </c>
      <c r="L29" s="55"/>
      <c r="M29" s="65"/>
      <c r="N29" s="55"/>
      <c r="O29" s="55"/>
      <c r="P29" s="55"/>
      <c r="Q29" s="66"/>
      <c r="R29" s="30"/>
    </row>
    <row r="30" spans="3:18" ht="16.5" customHeight="1" x14ac:dyDescent="0.2">
      <c r="C30" s="22"/>
      <c r="D30" s="75" t="s">
        <v>50</v>
      </c>
      <c r="E30" s="68"/>
      <c r="F30" s="61" t="s">
        <v>51</v>
      </c>
      <c r="G30" s="62">
        <f t="shared" si="0"/>
        <v>350</v>
      </c>
      <c r="H30" s="62">
        <v>100</v>
      </c>
      <c r="I30" s="63">
        <v>100</v>
      </c>
      <c r="J30" s="63">
        <v>80</v>
      </c>
      <c r="K30" s="64">
        <v>70</v>
      </c>
      <c r="L30" s="55"/>
      <c r="M30" s="65"/>
      <c r="N30" s="55"/>
      <c r="O30" s="55"/>
      <c r="P30" s="55"/>
      <c r="Q30" s="66"/>
    </row>
    <row r="31" spans="3:18" ht="14.25" customHeight="1" x14ac:dyDescent="0.2">
      <c r="C31" s="22"/>
      <c r="D31" s="75" t="s">
        <v>52</v>
      </c>
      <c r="E31" s="68"/>
      <c r="F31" s="61" t="s">
        <v>53</v>
      </c>
      <c r="G31" s="62">
        <f t="shared" si="0"/>
        <v>15</v>
      </c>
      <c r="H31" s="62">
        <v>5</v>
      </c>
      <c r="I31" s="63">
        <v>5</v>
      </c>
      <c r="J31" s="63">
        <v>3</v>
      </c>
      <c r="K31" s="64">
        <v>2</v>
      </c>
      <c r="L31" s="55"/>
      <c r="M31" s="65"/>
      <c r="N31" s="55"/>
      <c r="O31" s="55"/>
      <c r="P31" s="55"/>
      <c r="Q31" s="66"/>
    </row>
    <row r="32" spans="3:18" x14ac:dyDescent="0.2">
      <c r="C32" s="22"/>
      <c r="D32" s="59" t="s">
        <v>54</v>
      </c>
      <c r="E32" s="51"/>
      <c r="F32" s="61" t="s">
        <v>55</v>
      </c>
      <c r="G32" s="62">
        <f t="shared" si="0"/>
        <v>60</v>
      </c>
      <c r="H32" s="62">
        <v>20</v>
      </c>
      <c r="I32" s="63">
        <v>20</v>
      </c>
      <c r="J32" s="63">
        <v>10</v>
      </c>
      <c r="K32" s="64">
        <v>10</v>
      </c>
      <c r="L32" s="55"/>
      <c r="M32" s="65"/>
      <c r="N32" s="55"/>
      <c r="O32" s="55"/>
      <c r="P32" s="55"/>
      <c r="Q32" s="66"/>
    </row>
    <row r="33" spans="3:17" s="70" customFormat="1" x14ac:dyDescent="0.2">
      <c r="C33" s="67"/>
      <c r="D33" s="50" t="s">
        <v>56</v>
      </c>
      <c r="E33" s="68"/>
      <c r="F33" s="52" t="s">
        <v>57</v>
      </c>
      <c r="G33" s="53">
        <f t="shared" si="0"/>
        <v>3460</v>
      </c>
      <c r="H33" s="53">
        <f>H34+H44+H45+H47+H50+H52+H54+H53</f>
        <v>900</v>
      </c>
      <c r="I33" s="53">
        <f>I34+I44+I45+I47+I50+I52+I54+I53</f>
        <v>900</v>
      </c>
      <c r="J33" s="53">
        <f>J34+J44+J45+J47+J50+J52+J54+J53</f>
        <v>910</v>
      </c>
      <c r="K33" s="54">
        <f>K34+K44+K45+K47+K50+K52+K54+K53</f>
        <v>750</v>
      </c>
      <c r="L33" s="35"/>
      <c r="M33" s="36"/>
      <c r="N33" s="35"/>
      <c r="O33" s="69"/>
      <c r="P33" s="69"/>
      <c r="Q33" s="58"/>
    </row>
    <row r="34" spans="3:17" s="70" customFormat="1" x14ac:dyDescent="0.2">
      <c r="C34" s="67"/>
      <c r="D34" s="50" t="s">
        <v>58</v>
      </c>
      <c r="E34" s="68"/>
      <c r="F34" s="52" t="s">
        <v>59</v>
      </c>
      <c r="G34" s="53">
        <f>G35+G36+G37+G38+G39+G40+G41+G42+G43</f>
        <v>2584</v>
      </c>
      <c r="H34" s="53">
        <f>SUM(H35:H43)</f>
        <v>675</v>
      </c>
      <c r="I34" s="53">
        <f>SUM(I35:I43)</f>
        <v>639</v>
      </c>
      <c r="J34" s="53">
        <f>SUM(J35:J43)</f>
        <v>660</v>
      </c>
      <c r="K34" s="54">
        <f>SUM(K35:K43)</f>
        <v>610</v>
      </c>
      <c r="L34" s="35"/>
      <c r="M34" s="36"/>
      <c r="N34" s="35"/>
      <c r="O34" s="69"/>
      <c r="P34" s="69"/>
      <c r="Q34" s="58"/>
    </row>
    <row r="35" spans="3:17" x14ac:dyDescent="0.2">
      <c r="C35" s="22"/>
      <c r="D35" s="59" t="s">
        <v>60</v>
      </c>
      <c r="E35" s="51"/>
      <c r="F35" s="61" t="s">
        <v>61</v>
      </c>
      <c r="G35" s="62">
        <f t="shared" ref="G35:G61" si="1">H35+I35+J35+K35</f>
        <v>50</v>
      </c>
      <c r="H35" s="62">
        <v>10</v>
      </c>
      <c r="I35" s="63">
        <v>20</v>
      </c>
      <c r="J35" s="63">
        <v>10</v>
      </c>
      <c r="K35" s="64">
        <v>10</v>
      </c>
      <c r="L35" s="55"/>
      <c r="M35" s="65"/>
      <c r="N35" s="55"/>
      <c r="O35" s="55"/>
      <c r="P35" s="55"/>
      <c r="Q35" s="39"/>
    </row>
    <row r="36" spans="3:17" x14ac:dyDescent="0.2">
      <c r="C36" s="22"/>
      <c r="D36" s="59" t="s">
        <v>62</v>
      </c>
      <c r="E36" s="51"/>
      <c r="F36" s="61" t="s">
        <v>63</v>
      </c>
      <c r="G36" s="62">
        <f t="shared" si="1"/>
        <v>20</v>
      </c>
      <c r="H36" s="62">
        <v>5</v>
      </c>
      <c r="I36" s="63">
        <v>10</v>
      </c>
      <c r="J36" s="63">
        <v>5</v>
      </c>
      <c r="K36" s="64">
        <v>0</v>
      </c>
      <c r="L36" s="55"/>
      <c r="M36" s="65"/>
      <c r="N36" s="55"/>
      <c r="O36" s="55"/>
      <c r="P36" s="55"/>
      <c r="Q36" s="39"/>
    </row>
    <row r="37" spans="3:17" x14ac:dyDescent="0.2">
      <c r="C37" s="22"/>
      <c r="D37" s="59" t="s">
        <v>64</v>
      </c>
      <c r="E37" s="51"/>
      <c r="F37" s="61" t="s">
        <v>65</v>
      </c>
      <c r="G37" s="62">
        <f t="shared" si="1"/>
        <v>910</v>
      </c>
      <c r="H37" s="62">
        <v>207</v>
      </c>
      <c r="I37" s="63">
        <v>138</v>
      </c>
      <c r="J37" s="63">
        <f>110+50</f>
        <v>160</v>
      </c>
      <c r="K37" s="64">
        <v>405</v>
      </c>
      <c r="L37" s="55"/>
      <c r="M37" s="65"/>
      <c r="N37" s="55"/>
      <c r="O37" s="55"/>
      <c r="P37" s="55"/>
      <c r="Q37" s="39"/>
    </row>
    <row r="38" spans="3:17" x14ac:dyDescent="0.2">
      <c r="C38" s="22"/>
      <c r="D38" s="59" t="s">
        <v>66</v>
      </c>
      <c r="E38" s="51"/>
      <c r="F38" s="61" t="s">
        <v>67</v>
      </c>
      <c r="G38" s="62">
        <f t="shared" si="1"/>
        <v>50</v>
      </c>
      <c r="H38" s="62">
        <v>15</v>
      </c>
      <c r="I38" s="63">
        <v>15</v>
      </c>
      <c r="J38" s="63">
        <v>10</v>
      </c>
      <c r="K38" s="64">
        <v>10</v>
      </c>
      <c r="L38" s="55"/>
      <c r="M38" s="65"/>
      <c r="N38" s="55"/>
      <c r="O38" s="55"/>
      <c r="P38" s="55"/>
      <c r="Q38" s="39"/>
    </row>
    <row r="39" spans="3:17" x14ac:dyDescent="0.2">
      <c r="C39" s="22"/>
      <c r="D39" s="59" t="s">
        <v>68</v>
      </c>
      <c r="E39" s="51"/>
      <c r="F39" s="61" t="s">
        <v>69</v>
      </c>
      <c r="G39" s="62">
        <f t="shared" si="1"/>
        <v>170</v>
      </c>
      <c r="H39" s="62">
        <v>30</v>
      </c>
      <c r="I39" s="63">
        <v>80</v>
      </c>
      <c r="J39" s="63">
        <v>20</v>
      </c>
      <c r="K39" s="64">
        <v>40</v>
      </c>
      <c r="L39" s="55"/>
      <c r="M39" s="65"/>
      <c r="N39" s="55"/>
      <c r="O39" s="55"/>
      <c r="P39" s="55"/>
      <c r="Q39" s="39"/>
    </row>
    <row r="40" spans="3:17" ht="15" customHeight="1" x14ac:dyDescent="0.2">
      <c r="C40" s="22"/>
      <c r="D40" s="59" t="s">
        <v>70</v>
      </c>
      <c r="E40" s="51"/>
      <c r="F40" s="61" t="s">
        <v>71</v>
      </c>
      <c r="G40" s="62">
        <f t="shared" si="1"/>
        <v>4</v>
      </c>
      <c r="H40" s="62">
        <v>4</v>
      </c>
      <c r="I40" s="63">
        <v>0</v>
      </c>
      <c r="J40" s="63">
        <v>0</v>
      </c>
      <c r="K40" s="64">
        <v>0</v>
      </c>
      <c r="L40" s="55"/>
      <c r="M40" s="65"/>
      <c r="N40" s="55"/>
      <c r="O40" s="55"/>
      <c r="P40" s="55"/>
      <c r="Q40" s="39"/>
    </row>
    <row r="41" spans="3:17" ht="16.5" customHeight="1" x14ac:dyDescent="0.2">
      <c r="C41" s="22"/>
      <c r="D41" s="75" t="s">
        <v>72</v>
      </c>
      <c r="E41" s="68"/>
      <c r="F41" s="61" t="s">
        <v>73</v>
      </c>
      <c r="G41" s="62">
        <f t="shared" si="1"/>
        <v>150</v>
      </c>
      <c r="H41" s="62">
        <v>50</v>
      </c>
      <c r="I41" s="63">
        <v>50</v>
      </c>
      <c r="J41" s="63">
        <v>25</v>
      </c>
      <c r="K41" s="64">
        <v>25</v>
      </c>
      <c r="L41" s="55"/>
      <c r="M41" s="65"/>
      <c r="N41" s="55"/>
      <c r="O41" s="55"/>
      <c r="P41" s="55"/>
      <c r="Q41" s="39"/>
    </row>
    <row r="42" spans="3:17" x14ac:dyDescent="0.2">
      <c r="C42" s="22"/>
      <c r="D42" s="75" t="s">
        <v>74</v>
      </c>
      <c r="E42" s="68"/>
      <c r="F42" s="61" t="s">
        <v>75</v>
      </c>
      <c r="G42" s="62">
        <f t="shared" si="1"/>
        <v>130</v>
      </c>
      <c r="H42" s="62">
        <v>34</v>
      </c>
      <c r="I42" s="63">
        <v>46</v>
      </c>
      <c r="J42" s="63">
        <v>30</v>
      </c>
      <c r="K42" s="64">
        <v>20</v>
      </c>
      <c r="L42" s="55"/>
      <c r="M42" s="65"/>
      <c r="N42" s="55"/>
      <c r="O42" s="55"/>
      <c r="P42" s="55"/>
      <c r="Q42" s="39"/>
    </row>
    <row r="43" spans="3:17" x14ac:dyDescent="0.2">
      <c r="C43" s="22"/>
      <c r="D43" s="76" t="s">
        <v>76</v>
      </c>
      <c r="E43" s="68"/>
      <c r="F43" s="61" t="s">
        <v>77</v>
      </c>
      <c r="G43" s="62">
        <f t="shared" si="1"/>
        <v>1100</v>
      </c>
      <c r="H43" s="62">
        <v>320</v>
      </c>
      <c r="I43" s="63">
        <v>280</v>
      </c>
      <c r="J43" s="63">
        <f>300+100</f>
        <v>400</v>
      </c>
      <c r="K43" s="64">
        <v>100</v>
      </c>
      <c r="L43" s="55"/>
      <c r="M43" s="65"/>
      <c r="N43" s="55"/>
      <c r="O43" s="55"/>
      <c r="P43" s="55"/>
      <c r="Q43" s="39"/>
    </row>
    <row r="44" spans="3:17" s="70" customFormat="1" x14ac:dyDescent="0.2">
      <c r="C44" s="67"/>
      <c r="D44" s="50" t="s">
        <v>78</v>
      </c>
      <c r="E44" s="68"/>
      <c r="F44" s="52" t="s">
        <v>79</v>
      </c>
      <c r="G44" s="53">
        <f t="shared" si="1"/>
        <v>20</v>
      </c>
      <c r="H44" s="53">
        <v>0</v>
      </c>
      <c r="I44" s="71">
        <v>20</v>
      </c>
      <c r="J44" s="71">
        <v>0</v>
      </c>
      <c r="K44" s="72">
        <v>0</v>
      </c>
      <c r="L44" s="69"/>
      <c r="M44" s="36"/>
      <c r="N44" s="69"/>
      <c r="O44" s="69"/>
      <c r="P44" s="69"/>
      <c r="Q44" s="56"/>
    </row>
    <row r="45" spans="3:17" s="70" customFormat="1" x14ac:dyDescent="0.2">
      <c r="C45" s="67"/>
      <c r="D45" s="77" t="s">
        <v>80</v>
      </c>
      <c r="E45" s="78" t="s">
        <v>81</v>
      </c>
      <c r="F45" s="78" t="s">
        <v>82</v>
      </c>
      <c r="G45" s="53">
        <f t="shared" si="1"/>
        <v>30</v>
      </c>
      <c r="H45" s="53">
        <f>H46</f>
        <v>10</v>
      </c>
      <c r="I45" s="53">
        <f>I46</f>
        <v>20</v>
      </c>
      <c r="J45" s="53">
        <v>0</v>
      </c>
      <c r="K45" s="54">
        <f>K46</f>
        <v>0</v>
      </c>
      <c r="L45" s="35"/>
      <c r="M45" s="36"/>
      <c r="N45" s="35"/>
      <c r="O45" s="69"/>
      <c r="P45" s="69"/>
      <c r="Q45" s="56"/>
    </row>
    <row r="46" spans="3:17" x14ac:dyDescent="0.2">
      <c r="C46" s="22"/>
      <c r="D46" s="79" t="s">
        <v>83</v>
      </c>
      <c r="E46" s="80"/>
      <c r="F46" s="80" t="s">
        <v>84</v>
      </c>
      <c r="G46" s="62">
        <f t="shared" si="1"/>
        <v>30</v>
      </c>
      <c r="H46" s="62">
        <v>10</v>
      </c>
      <c r="I46" s="63">
        <v>20</v>
      </c>
      <c r="J46" s="63">
        <v>0</v>
      </c>
      <c r="K46" s="64">
        <v>0</v>
      </c>
      <c r="L46" s="55"/>
      <c r="M46" s="65"/>
      <c r="N46" s="55"/>
      <c r="O46" s="55"/>
      <c r="P46" s="55"/>
      <c r="Q46" s="39"/>
    </row>
    <row r="47" spans="3:17" s="70" customFormat="1" x14ac:dyDescent="0.2">
      <c r="C47" s="67"/>
      <c r="D47" s="77" t="s">
        <v>85</v>
      </c>
      <c r="E47" s="78"/>
      <c r="F47" s="78" t="s">
        <v>86</v>
      </c>
      <c r="G47" s="53">
        <f t="shared" si="1"/>
        <v>260</v>
      </c>
      <c r="H47" s="53">
        <f>H48+H49</f>
        <v>50</v>
      </c>
      <c r="I47" s="53">
        <f>I48+I49</f>
        <v>90</v>
      </c>
      <c r="J47" s="53">
        <f>J48+J49</f>
        <v>70</v>
      </c>
      <c r="K47" s="54">
        <f>K48+K49</f>
        <v>50</v>
      </c>
      <c r="L47" s="35"/>
      <c r="M47" s="36"/>
      <c r="N47" s="35"/>
      <c r="O47" s="69"/>
      <c r="P47" s="69"/>
      <c r="Q47" s="58"/>
    </row>
    <row r="48" spans="3:17" x14ac:dyDescent="0.2">
      <c r="C48" s="22"/>
      <c r="D48" s="81" t="s">
        <v>87</v>
      </c>
      <c r="E48" s="61"/>
      <c r="F48" s="61" t="s">
        <v>88</v>
      </c>
      <c r="G48" s="62">
        <f t="shared" si="1"/>
        <v>170</v>
      </c>
      <c r="H48" s="62">
        <v>45</v>
      </c>
      <c r="I48" s="63">
        <v>40</v>
      </c>
      <c r="J48" s="63">
        <v>65</v>
      </c>
      <c r="K48" s="64">
        <v>20</v>
      </c>
      <c r="L48" s="55"/>
      <c r="M48" s="65"/>
      <c r="N48" s="55"/>
      <c r="O48" s="55"/>
      <c r="P48" s="55"/>
      <c r="Q48" s="39"/>
    </row>
    <row r="49" spans="3:18" x14ac:dyDescent="0.2">
      <c r="C49" s="22"/>
      <c r="D49" s="81" t="s">
        <v>89</v>
      </c>
      <c r="E49" s="61"/>
      <c r="F49" s="61" t="s">
        <v>90</v>
      </c>
      <c r="G49" s="62">
        <f t="shared" si="1"/>
        <v>90</v>
      </c>
      <c r="H49" s="62">
        <v>5</v>
      </c>
      <c r="I49" s="63">
        <v>50</v>
      </c>
      <c r="J49" s="63">
        <v>5</v>
      </c>
      <c r="K49" s="64">
        <f>20+10</f>
        <v>30</v>
      </c>
      <c r="L49" s="55"/>
      <c r="M49" s="65"/>
      <c r="N49" s="55"/>
      <c r="O49" s="55"/>
      <c r="P49" s="55"/>
      <c r="Q49" s="39"/>
    </row>
    <row r="50" spans="3:18" s="70" customFormat="1" x14ac:dyDescent="0.2">
      <c r="C50" s="67"/>
      <c r="D50" s="82" t="s">
        <v>91</v>
      </c>
      <c r="E50" s="52"/>
      <c r="F50" s="52" t="s">
        <v>92</v>
      </c>
      <c r="G50" s="53">
        <f t="shared" si="1"/>
        <v>3</v>
      </c>
      <c r="H50" s="53">
        <v>0</v>
      </c>
      <c r="I50" s="71">
        <v>3</v>
      </c>
      <c r="J50" s="71">
        <v>0</v>
      </c>
      <c r="K50" s="72">
        <v>0</v>
      </c>
      <c r="L50" s="69"/>
      <c r="M50" s="36"/>
      <c r="N50" s="69"/>
      <c r="O50" s="69"/>
      <c r="P50" s="69"/>
      <c r="Q50" s="56"/>
    </row>
    <row r="51" spans="3:18" s="70" customFormat="1" x14ac:dyDescent="0.2">
      <c r="C51" s="67"/>
      <c r="D51" s="82" t="s">
        <v>93</v>
      </c>
      <c r="E51" s="52"/>
      <c r="F51" s="52" t="s">
        <v>94</v>
      </c>
      <c r="G51" s="53">
        <f t="shared" si="1"/>
        <v>0</v>
      </c>
      <c r="H51" s="53">
        <v>0</v>
      </c>
      <c r="I51" s="71">
        <v>0</v>
      </c>
      <c r="J51" s="71">
        <v>0</v>
      </c>
      <c r="K51" s="72">
        <v>0</v>
      </c>
      <c r="L51" s="69"/>
      <c r="M51" s="36"/>
      <c r="N51" s="69"/>
      <c r="O51" s="69"/>
      <c r="P51" s="69"/>
      <c r="Q51" s="56"/>
    </row>
    <row r="52" spans="3:18" s="70" customFormat="1" x14ac:dyDescent="0.2">
      <c r="C52" s="67"/>
      <c r="D52" s="82" t="s">
        <v>95</v>
      </c>
      <c r="E52" s="52"/>
      <c r="F52" s="52" t="s">
        <v>96</v>
      </c>
      <c r="G52" s="53">
        <f t="shared" si="1"/>
        <v>50</v>
      </c>
      <c r="H52" s="53">
        <v>10</v>
      </c>
      <c r="I52" s="71">
        <v>10</v>
      </c>
      <c r="J52" s="71">
        <v>30</v>
      </c>
      <c r="K52" s="72">
        <v>0</v>
      </c>
      <c r="L52" s="69"/>
      <c r="M52" s="36"/>
      <c r="N52" s="69"/>
      <c r="O52" s="69"/>
      <c r="P52" s="69"/>
      <c r="Q52" s="56"/>
    </row>
    <row r="53" spans="3:18" s="70" customFormat="1" x14ac:dyDescent="0.2">
      <c r="C53" s="67"/>
      <c r="D53" s="82" t="s">
        <v>97</v>
      </c>
      <c r="E53" s="52"/>
      <c r="F53" s="52" t="s">
        <v>98</v>
      </c>
      <c r="G53" s="53">
        <f t="shared" si="1"/>
        <v>0</v>
      </c>
      <c r="H53" s="53">
        <v>0</v>
      </c>
      <c r="I53" s="71">
        <v>0</v>
      </c>
      <c r="J53" s="71">
        <v>0</v>
      </c>
      <c r="K53" s="72">
        <v>0</v>
      </c>
      <c r="L53" s="69"/>
      <c r="M53" s="36"/>
      <c r="N53" s="69"/>
      <c r="O53" s="69"/>
      <c r="P53" s="69"/>
      <c r="Q53" s="56"/>
    </row>
    <row r="54" spans="3:18" s="70" customFormat="1" x14ac:dyDescent="0.2">
      <c r="C54" s="67"/>
      <c r="D54" s="82" t="s">
        <v>99</v>
      </c>
      <c r="E54" s="52"/>
      <c r="F54" s="52" t="s">
        <v>100</v>
      </c>
      <c r="G54" s="53">
        <f t="shared" si="1"/>
        <v>513</v>
      </c>
      <c r="H54" s="53">
        <f>H55+H56+H57+H58+H59+H60+H61</f>
        <v>155</v>
      </c>
      <c r="I54" s="53">
        <f>I55+I56+I57+I58+I59+I60+I61</f>
        <v>118</v>
      </c>
      <c r="J54" s="53">
        <f>J55+J56+J57+J58+J59+J60+J61</f>
        <v>150</v>
      </c>
      <c r="K54" s="54">
        <f>K55+K56+K57+K58+K59+K60+K61</f>
        <v>90</v>
      </c>
      <c r="L54" s="35"/>
      <c r="M54" s="65"/>
      <c r="N54" s="35"/>
      <c r="O54" s="69"/>
      <c r="P54" s="69"/>
      <c r="Q54" s="56"/>
      <c r="R54" s="83"/>
    </row>
    <row r="55" spans="3:18" x14ac:dyDescent="0.2">
      <c r="C55" s="22"/>
      <c r="D55" s="81" t="s">
        <v>101</v>
      </c>
      <c r="E55" s="52"/>
      <c r="F55" s="61" t="s">
        <v>102</v>
      </c>
      <c r="G55" s="62">
        <f t="shared" si="1"/>
        <v>0</v>
      </c>
      <c r="H55" s="62">
        <v>0</v>
      </c>
      <c r="I55" s="63">
        <v>0</v>
      </c>
      <c r="J55" s="63">
        <v>0</v>
      </c>
      <c r="K55" s="64">
        <v>0</v>
      </c>
      <c r="L55" s="55"/>
      <c r="M55" s="65"/>
      <c r="N55" s="55"/>
      <c r="O55" s="55"/>
      <c r="P55" s="55"/>
      <c r="Q55" s="39"/>
      <c r="R55" s="30"/>
    </row>
    <row r="56" spans="3:18" x14ac:dyDescent="0.2">
      <c r="C56" s="22"/>
      <c r="D56" s="81" t="s">
        <v>103</v>
      </c>
      <c r="E56" s="61"/>
      <c r="F56" s="61" t="s">
        <v>104</v>
      </c>
      <c r="G56" s="62">
        <f t="shared" si="1"/>
        <v>4</v>
      </c>
      <c r="H56" s="62">
        <v>2</v>
      </c>
      <c r="I56" s="63">
        <v>2</v>
      </c>
      <c r="J56" s="63">
        <v>0</v>
      </c>
      <c r="K56" s="64">
        <v>0</v>
      </c>
      <c r="L56" s="55"/>
      <c r="M56" s="65"/>
      <c r="N56" s="55"/>
      <c r="O56" s="55"/>
      <c r="P56" s="55"/>
      <c r="Q56" s="39"/>
      <c r="R56" s="30"/>
    </row>
    <row r="57" spans="3:18" x14ac:dyDescent="0.2">
      <c r="C57" s="22"/>
      <c r="D57" s="81" t="s">
        <v>105</v>
      </c>
      <c r="E57" s="61"/>
      <c r="F57" s="61" t="s">
        <v>106</v>
      </c>
      <c r="G57" s="62">
        <f t="shared" si="1"/>
        <v>24</v>
      </c>
      <c r="H57" s="62">
        <v>5</v>
      </c>
      <c r="I57" s="63">
        <v>3</v>
      </c>
      <c r="J57" s="63">
        <f>16</f>
        <v>16</v>
      </c>
      <c r="K57" s="64">
        <v>0</v>
      </c>
      <c r="L57" s="55"/>
      <c r="M57" s="65"/>
      <c r="N57" s="55"/>
      <c r="O57" s="55"/>
      <c r="P57" s="55"/>
      <c r="Q57" s="39"/>
      <c r="R57" s="30"/>
    </row>
    <row r="58" spans="3:18" x14ac:dyDescent="0.2">
      <c r="C58" s="22"/>
      <c r="D58" s="81" t="s">
        <v>107</v>
      </c>
      <c r="E58" s="61"/>
      <c r="F58" s="61" t="s">
        <v>108</v>
      </c>
      <c r="G58" s="62">
        <f t="shared" si="1"/>
        <v>0</v>
      </c>
      <c r="H58" s="62">
        <v>0</v>
      </c>
      <c r="I58" s="63">
        <v>6</v>
      </c>
      <c r="J58" s="63">
        <f>-6</f>
        <v>-6</v>
      </c>
      <c r="K58" s="64">
        <v>0</v>
      </c>
      <c r="L58" s="55"/>
      <c r="M58" s="65"/>
      <c r="N58" s="55"/>
      <c r="O58" s="55"/>
      <c r="P58" s="55"/>
      <c r="Q58" s="39"/>
      <c r="R58" s="30"/>
    </row>
    <row r="59" spans="3:18" x14ac:dyDescent="0.2">
      <c r="C59" s="22"/>
      <c r="D59" s="81" t="s">
        <v>109</v>
      </c>
      <c r="E59" s="61"/>
      <c r="F59" s="61" t="s">
        <v>110</v>
      </c>
      <c r="G59" s="62">
        <f t="shared" si="1"/>
        <v>0</v>
      </c>
      <c r="H59" s="62">
        <v>0</v>
      </c>
      <c r="I59" s="63">
        <v>0</v>
      </c>
      <c r="J59" s="63">
        <v>0</v>
      </c>
      <c r="K59" s="64">
        <v>0</v>
      </c>
      <c r="L59" s="55"/>
      <c r="M59" s="65"/>
      <c r="N59" s="55"/>
      <c r="O59" s="55"/>
      <c r="P59" s="55"/>
      <c r="Q59" s="39"/>
      <c r="R59" s="30"/>
    </row>
    <row r="60" spans="3:18" x14ac:dyDescent="0.2">
      <c r="C60" s="22"/>
      <c r="D60" s="81" t="s">
        <v>111</v>
      </c>
      <c r="E60" s="61"/>
      <c r="F60" s="61" t="s">
        <v>112</v>
      </c>
      <c r="G60" s="62">
        <f t="shared" si="1"/>
        <v>5</v>
      </c>
      <c r="H60" s="62">
        <v>3</v>
      </c>
      <c r="I60" s="63">
        <v>2</v>
      </c>
      <c r="J60" s="63">
        <v>0</v>
      </c>
      <c r="K60" s="64">
        <v>0</v>
      </c>
      <c r="L60" s="55"/>
      <c r="M60" s="65"/>
      <c r="N60" s="55"/>
      <c r="O60" s="55"/>
      <c r="P60" s="55"/>
      <c r="Q60" s="39"/>
      <c r="R60" s="30"/>
    </row>
    <row r="61" spans="3:18" x14ac:dyDescent="0.2">
      <c r="C61" s="22"/>
      <c r="D61" s="81" t="s">
        <v>113</v>
      </c>
      <c r="E61" s="61"/>
      <c r="F61" s="61" t="s">
        <v>114</v>
      </c>
      <c r="G61" s="62">
        <f t="shared" si="1"/>
        <v>480</v>
      </c>
      <c r="H61" s="62">
        <v>145</v>
      </c>
      <c r="I61" s="63">
        <v>105</v>
      </c>
      <c r="J61" s="63">
        <f>250-110</f>
        <v>140</v>
      </c>
      <c r="K61" s="64">
        <f>100-10</f>
        <v>90</v>
      </c>
      <c r="L61" s="55"/>
      <c r="M61" s="65"/>
      <c r="N61" s="55"/>
      <c r="O61" s="55"/>
      <c r="P61" s="55"/>
      <c r="Q61" s="39"/>
      <c r="R61" s="30"/>
    </row>
    <row r="62" spans="3:18" s="70" customFormat="1" ht="12" customHeight="1" x14ac:dyDescent="0.2">
      <c r="C62" s="67"/>
      <c r="D62" s="82" t="s">
        <v>115</v>
      </c>
      <c r="E62" s="52"/>
      <c r="F62" s="52" t="s">
        <v>116</v>
      </c>
      <c r="G62" s="53">
        <v>0</v>
      </c>
      <c r="H62" s="53">
        <f>H63+H64</f>
        <v>0</v>
      </c>
      <c r="I62" s="53">
        <f>I63+I64</f>
        <v>0</v>
      </c>
      <c r="J62" s="53">
        <v>0</v>
      </c>
      <c r="K62" s="54">
        <v>0</v>
      </c>
      <c r="L62" s="35"/>
      <c r="M62" s="36"/>
      <c r="N62" s="35"/>
      <c r="O62" s="69"/>
      <c r="P62" s="69"/>
      <c r="Q62" s="56"/>
      <c r="R62" s="83"/>
    </row>
    <row r="63" spans="3:18" x14ac:dyDescent="0.2">
      <c r="C63" s="22"/>
      <c r="D63" s="81" t="s">
        <v>117</v>
      </c>
      <c r="E63" s="61"/>
      <c r="F63" s="61" t="s">
        <v>118</v>
      </c>
      <c r="G63" s="62">
        <v>0</v>
      </c>
      <c r="H63" s="62">
        <v>0</v>
      </c>
      <c r="I63" s="63">
        <v>0</v>
      </c>
      <c r="J63" s="63">
        <v>0</v>
      </c>
      <c r="K63" s="64">
        <v>0</v>
      </c>
      <c r="L63" s="55"/>
      <c r="M63" s="65"/>
      <c r="N63" s="55"/>
      <c r="O63" s="55"/>
      <c r="P63" s="55"/>
      <c r="Q63" s="39"/>
      <c r="R63" s="30"/>
    </row>
    <row r="64" spans="3:18" x14ac:dyDescent="0.2">
      <c r="C64" s="22"/>
      <c r="D64" s="81" t="s">
        <v>119</v>
      </c>
      <c r="E64" s="61"/>
      <c r="F64" s="61" t="s">
        <v>120</v>
      </c>
      <c r="G64" s="62">
        <v>0</v>
      </c>
      <c r="H64" s="62">
        <v>0</v>
      </c>
      <c r="I64" s="63">
        <v>0</v>
      </c>
      <c r="J64" s="63">
        <v>0</v>
      </c>
      <c r="K64" s="64">
        <v>0</v>
      </c>
      <c r="L64" s="55"/>
      <c r="M64" s="65"/>
      <c r="N64" s="55"/>
      <c r="O64" s="55"/>
      <c r="P64" s="55"/>
      <c r="Q64" s="39"/>
      <c r="R64" s="30"/>
    </row>
    <row r="65" spans="3:18" s="70" customFormat="1" ht="24" x14ac:dyDescent="0.2">
      <c r="C65" s="67"/>
      <c r="D65" s="84" t="s">
        <v>121</v>
      </c>
      <c r="E65" s="52"/>
      <c r="F65" s="52" t="s">
        <v>122</v>
      </c>
      <c r="G65" s="53">
        <f t="shared" ref="G65:G74" si="2">H65+I65+J65+K65</f>
        <v>37473</v>
      </c>
      <c r="H65" s="53">
        <f>H66+H70+H74</f>
        <v>12000</v>
      </c>
      <c r="I65" s="53">
        <f>I66+I70+I74</f>
        <v>22841</v>
      </c>
      <c r="J65" s="53">
        <f>J66+J70+J74</f>
        <v>2632</v>
      </c>
      <c r="K65" s="54">
        <f>K66+K70+K74</f>
        <v>0</v>
      </c>
      <c r="L65" s="35"/>
      <c r="M65" s="36"/>
      <c r="N65" s="69"/>
      <c r="O65" s="69"/>
      <c r="P65" s="69"/>
      <c r="Q65" s="56"/>
      <c r="R65" s="83"/>
    </row>
    <row r="66" spans="3:18" x14ac:dyDescent="0.2">
      <c r="C66" s="22"/>
      <c r="D66" s="84" t="s">
        <v>123</v>
      </c>
      <c r="E66" s="52"/>
      <c r="F66" s="52" t="s">
        <v>124</v>
      </c>
      <c r="G66" s="53">
        <f t="shared" si="2"/>
        <v>14976</v>
      </c>
      <c r="H66" s="53">
        <f>H67+H68</f>
        <v>8000</v>
      </c>
      <c r="I66" s="53">
        <f>I67+I68</f>
        <v>6976</v>
      </c>
      <c r="J66" s="71">
        <v>0</v>
      </c>
      <c r="K66" s="72">
        <v>0</v>
      </c>
      <c r="L66" s="55"/>
      <c r="M66" s="65"/>
      <c r="N66" s="55"/>
      <c r="O66" s="55"/>
      <c r="P66" s="55"/>
      <c r="Q66" s="39"/>
      <c r="R66" s="30"/>
    </row>
    <row r="67" spans="3:18" x14ac:dyDescent="0.2">
      <c r="C67" s="22"/>
      <c r="D67" s="76" t="s">
        <v>125</v>
      </c>
      <c r="E67" s="61" t="s">
        <v>126</v>
      </c>
      <c r="F67" s="61" t="s">
        <v>126</v>
      </c>
      <c r="G67" s="62">
        <f t="shared" si="2"/>
        <v>2247</v>
      </c>
      <c r="H67" s="62">
        <v>1000</v>
      </c>
      <c r="I67" s="63">
        <v>1247</v>
      </c>
      <c r="J67" s="63">
        <v>0</v>
      </c>
      <c r="K67" s="64">
        <v>0</v>
      </c>
      <c r="L67" s="55"/>
      <c r="M67" s="65"/>
      <c r="N67" s="55"/>
      <c r="O67" s="55"/>
      <c r="P67" s="55"/>
      <c r="Q67" s="39"/>
      <c r="R67" s="30"/>
    </row>
    <row r="68" spans="3:18" x14ac:dyDescent="0.2">
      <c r="C68" s="22"/>
      <c r="D68" s="76" t="s">
        <v>127</v>
      </c>
      <c r="E68" s="61" t="s">
        <v>128</v>
      </c>
      <c r="F68" s="61" t="s">
        <v>128</v>
      </c>
      <c r="G68" s="62">
        <f t="shared" si="2"/>
        <v>12729</v>
      </c>
      <c r="H68" s="62">
        <v>7000</v>
      </c>
      <c r="I68" s="63">
        <v>5729</v>
      </c>
      <c r="J68" s="63">
        <v>0</v>
      </c>
      <c r="K68" s="64">
        <v>0</v>
      </c>
      <c r="L68" s="55"/>
      <c r="M68" s="65"/>
      <c r="N68" s="55"/>
      <c r="O68" s="55"/>
      <c r="P68" s="55"/>
      <c r="Q68" s="39"/>
      <c r="R68" s="30"/>
    </row>
    <row r="69" spans="3:18" x14ac:dyDescent="0.2">
      <c r="C69" s="22"/>
      <c r="D69" s="76" t="s">
        <v>129</v>
      </c>
      <c r="E69" s="61" t="s">
        <v>130</v>
      </c>
      <c r="F69" s="61" t="s">
        <v>130</v>
      </c>
      <c r="G69" s="62">
        <f t="shared" si="2"/>
        <v>0</v>
      </c>
      <c r="H69" s="62">
        <v>0</v>
      </c>
      <c r="I69" s="63">
        <v>0</v>
      </c>
      <c r="J69" s="63">
        <v>0</v>
      </c>
      <c r="K69" s="64">
        <v>0</v>
      </c>
      <c r="L69" s="55"/>
      <c r="M69" s="65"/>
      <c r="N69" s="55"/>
      <c r="O69" s="55"/>
      <c r="P69" s="55"/>
      <c r="Q69" s="39"/>
      <c r="R69" s="30"/>
    </row>
    <row r="70" spans="3:18" x14ac:dyDescent="0.2">
      <c r="C70" s="22"/>
      <c r="D70" s="82" t="s">
        <v>131</v>
      </c>
      <c r="E70" s="52"/>
      <c r="F70" s="52" t="s">
        <v>132</v>
      </c>
      <c r="G70" s="53">
        <f t="shared" si="2"/>
        <v>22497</v>
      </c>
      <c r="H70" s="53">
        <f>H71+H72+H73</f>
        <v>4000</v>
      </c>
      <c r="I70" s="53">
        <f>I71+I72+I73</f>
        <v>15865</v>
      </c>
      <c r="J70" s="53">
        <f>J71+J72+J73</f>
        <v>2632</v>
      </c>
      <c r="K70" s="72">
        <v>0</v>
      </c>
      <c r="L70" s="55"/>
      <c r="M70" s="65"/>
      <c r="N70" s="55"/>
      <c r="O70" s="55"/>
      <c r="P70" s="55"/>
      <c r="Q70" s="39"/>
      <c r="R70" s="30"/>
    </row>
    <row r="71" spans="3:18" x14ac:dyDescent="0.2">
      <c r="C71" s="22"/>
      <c r="D71" s="76" t="s">
        <v>125</v>
      </c>
      <c r="E71" s="61"/>
      <c r="F71" s="61" t="s">
        <v>133</v>
      </c>
      <c r="G71" s="62">
        <f t="shared" si="2"/>
        <v>3198</v>
      </c>
      <c r="H71" s="62">
        <v>800</v>
      </c>
      <c r="I71" s="63">
        <v>2187</v>
      </c>
      <c r="J71" s="63">
        <v>211</v>
      </c>
      <c r="K71" s="64">
        <v>0</v>
      </c>
      <c r="L71" s="55"/>
      <c r="M71" s="65"/>
      <c r="N71" s="55"/>
      <c r="O71" s="55"/>
      <c r="P71" s="55"/>
      <c r="Q71" s="39"/>
      <c r="R71" s="30"/>
    </row>
    <row r="72" spans="3:18" x14ac:dyDescent="0.2">
      <c r="C72" s="22"/>
      <c r="D72" s="76" t="s">
        <v>127</v>
      </c>
      <c r="E72" s="61"/>
      <c r="F72" s="61" t="s">
        <v>134</v>
      </c>
      <c r="G72" s="62">
        <f t="shared" si="2"/>
        <v>16406</v>
      </c>
      <c r="H72" s="62">
        <v>2000</v>
      </c>
      <c r="I72" s="63">
        <v>12278</v>
      </c>
      <c r="J72" s="63">
        <v>2128</v>
      </c>
      <c r="K72" s="64">
        <v>0</v>
      </c>
      <c r="L72" s="55"/>
      <c r="M72" s="65"/>
      <c r="N72" s="55"/>
      <c r="O72" s="55"/>
      <c r="P72" s="55"/>
      <c r="Q72" s="85"/>
      <c r="R72" s="86"/>
    </row>
    <row r="73" spans="3:18" x14ac:dyDescent="0.2">
      <c r="C73" s="22"/>
      <c r="D73" s="76" t="s">
        <v>129</v>
      </c>
      <c r="E73" s="61"/>
      <c r="F73" s="61" t="s">
        <v>135</v>
      </c>
      <c r="G73" s="62">
        <f t="shared" si="2"/>
        <v>2893</v>
      </c>
      <c r="H73" s="62">
        <v>1200</v>
      </c>
      <c r="I73" s="63">
        <v>1400</v>
      </c>
      <c r="J73" s="63">
        <v>293</v>
      </c>
      <c r="K73" s="64">
        <v>0</v>
      </c>
      <c r="L73" s="55"/>
      <c r="M73" s="65"/>
      <c r="N73" s="55"/>
      <c r="O73" s="55"/>
      <c r="P73" s="55"/>
      <c r="Q73" s="85"/>
      <c r="R73" s="86"/>
    </row>
    <row r="74" spans="3:18" x14ac:dyDescent="0.2">
      <c r="C74" s="22"/>
      <c r="D74" s="81" t="s">
        <v>136</v>
      </c>
      <c r="E74" s="61"/>
      <c r="F74" s="61" t="s">
        <v>137</v>
      </c>
      <c r="G74" s="62">
        <f t="shared" si="2"/>
        <v>0</v>
      </c>
      <c r="H74" s="62">
        <v>0</v>
      </c>
      <c r="I74" s="63">
        <v>0</v>
      </c>
      <c r="J74" s="63">
        <v>0</v>
      </c>
      <c r="K74" s="64">
        <v>0</v>
      </c>
      <c r="L74" s="55"/>
      <c r="M74" s="65"/>
      <c r="N74" s="55"/>
      <c r="O74" s="55"/>
      <c r="P74" s="55"/>
      <c r="Q74" s="85"/>
      <c r="R74" s="86"/>
    </row>
    <row r="75" spans="3:18" x14ac:dyDescent="0.2">
      <c r="C75" s="22"/>
      <c r="D75" s="82" t="s">
        <v>99</v>
      </c>
      <c r="E75" s="52"/>
      <c r="F75" s="52" t="s">
        <v>138</v>
      </c>
      <c r="G75" s="53">
        <f>G76</f>
        <v>500</v>
      </c>
      <c r="H75" s="53">
        <f>H76</f>
        <v>125</v>
      </c>
      <c r="I75" s="53">
        <f>I76</f>
        <v>125</v>
      </c>
      <c r="J75" s="53">
        <f>J76</f>
        <v>125</v>
      </c>
      <c r="K75" s="54">
        <f>K76</f>
        <v>125</v>
      </c>
      <c r="L75" s="55"/>
      <c r="M75" s="36"/>
      <c r="N75" s="55"/>
      <c r="O75" s="55"/>
      <c r="P75" s="55"/>
      <c r="Q75" s="39"/>
      <c r="R75" s="30"/>
    </row>
    <row r="76" spans="3:18" x14ac:dyDescent="0.2">
      <c r="C76" s="22"/>
      <c r="D76" s="81" t="s">
        <v>139</v>
      </c>
      <c r="E76" s="61"/>
      <c r="F76" s="61" t="s">
        <v>140</v>
      </c>
      <c r="G76" s="62">
        <f>H76+I76+J76+K76</f>
        <v>500</v>
      </c>
      <c r="H76" s="62">
        <v>125</v>
      </c>
      <c r="I76" s="63">
        <v>125</v>
      </c>
      <c r="J76" s="63">
        <v>125</v>
      </c>
      <c r="K76" s="64">
        <v>125</v>
      </c>
      <c r="L76" s="55"/>
      <c r="M76" s="65"/>
      <c r="N76" s="55"/>
      <c r="O76" s="55"/>
      <c r="P76" s="55"/>
      <c r="Q76" s="39"/>
      <c r="R76" s="30"/>
    </row>
    <row r="77" spans="3:18" x14ac:dyDescent="0.2">
      <c r="C77" s="22"/>
      <c r="D77" s="81" t="s">
        <v>141</v>
      </c>
      <c r="E77" s="61"/>
      <c r="F77" s="61" t="s">
        <v>142</v>
      </c>
      <c r="G77" s="62">
        <v>0</v>
      </c>
      <c r="H77" s="62">
        <v>0</v>
      </c>
      <c r="I77" s="63">
        <v>0</v>
      </c>
      <c r="J77" s="63">
        <v>0</v>
      </c>
      <c r="K77" s="64">
        <v>0</v>
      </c>
      <c r="L77" s="55"/>
      <c r="M77" s="65"/>
      <c r="N77" s="55"/>
      <c r="O77" s="55"/>
      <c r="P77" s="55"/>
      <c r="Q77" s="39"/>
      <c r="R77" s="30"/>
    </row>
    <row r="78" spans="3:18" s="70" customFormat="1" x14ac:dyDescent="0.2">
      <c r="C78" s="67"/>
      <c r="D78" s="82" t="s">
        <v>143</v>
      </c>
      <c r="E78" s="52"/>
      <c r="F78" s="52" t="s">
        <v>144</v>
      </c>
      <c r="G78" s="53">
        <f>G79</f>
        <v>535</v>
      </c>
      <c r="H78" s="53">
        <f t="shared" ref="H78:K79" si="3">H79</f>
        <v>0</v>
      </c>
      <c r="I78" s="53">
        <f t="shared" si="3"/>
        <v>0</v>
      </c>
      <c r="J78" s="53">
        <f t="shared" si="3"/>
        <v>535</v>
      </c>
      <c r="K78" s="54">
        <f t="shared" si="3"/>
        <v>0</v>
      </c>
      <c r="L78" s="35"/>
      <c r="M78" s="36"/>
      <c r="N78" s="35"/>
      <c r="O78" s="69"/>
      <c r="P78" s="69"/>
      <c r="Q78" s="58"/>
      <c r="R78" s="83"/>
    </row>
    <row r="79" spans="3:18" ht="15" customHeight="1" x14ac:dyDescent="0.2">
      <c r="C79" s="22"/>
      <c r="D79" s="82" t="s">
        <v>145</v>
      </c>
      <c r="E79" s="52"/>
      <c r="F79" s="52">
        <v>71</v>
      </c>
      <c r="G79" s="53">
        <f>G80</f>
        <v>535</v>
      </c>
      <c r="H79" s="53">
        <f t="shared" si="3"/>
        <v>0</v>
      </c>
      <c r="I79" s="53">
        <f t="shared" si="3"/>
        <v>0</v>
      </c>
      <c r="J79" s="53">
        <f t="shared" si="3"/>
        <v>535</v>
      </c>
      <c r="K79" s="54">
        <f t="shared" si="3"/>
        <v>0</v>
      </c>
      <c r="L79" s="87"/>
      <c r="M79" s="65"/>
      <c r="N79" s="87"/>
      <c r="O79" s="55"/>
      <c r="P79" s="55"/>
      <c r="Q79" s="39"/>
      <c r="R79" s="30"/>
    </row>
    <row r="80" spans="3:18" ht="16.5" customHeight="1" x14ac:dyDescent="0.2">
      <c r="C80" s="22"/>
      <c r="D80" s="82" t="s">
        <v>146</v>
      </c>
      <c r="E80" s="52"/>
      <c r="F80" s="52" t="s">
        <v>147</v>
      </c>
      <c r="G80" s="53">
        <f t="shared" ref="G80:G85" si="4">H80+I80+J80+K80</f>
        <v>535</v>
      </c>
      <c r="H80" s="53">
        <f>SUM(H81:H84)</f>
        <v>0</v>
      </c>
      <c r="I80" s="53">
        <f>SUM(I81:I84)</f>
        <v>0</v>
      </c>
      <c r="J80" s="53">
        <f>J81+J82+J83+J84</f>
        <v>535</v>
      </c>
      <c r="K80" s="54">
        <f>SUM(K81:K84)</f>
        <v>0</v>
      </c>
      <c r="L80" s="87"/>
      <c r="M80" s="65"/>
      <c r="N80" s="87"/>
      <c r="O80" s="55"/>
      <c r="P80" s="55"/>
      <c r="Q80" s="39"/>
      <c r="R80" s="30"/>
    </row>
    <row r="81" spans="3:18" ht="15.75" customHeight="1" x14ac:dyDescent="0.2">
      <c r="C81" s="22"/>
      <c r="D81" s="81" t="s">
        <v>148</v>
      </c>
      <c r="E81" s="61"/>
      <c r="F81" s="61" t="s">
        <v>149</v>
      </c>
      <c r="G81" s="62">
        <f t="shared" si="4"/>
        <v>0</v>
      </c>
      <c r="H81" s="62">
        <v>0</v>
      </c>
      <c r="I81" s="63">
        <v>0</v>
      </c>
      <c r="J81" s="63">
        <v>0</v>
      </c>
      <c r="K81" s="88">
        <v>0</v>
      </c>
      <c r="L81" s="55"/>
      <c r="M81" s="65"/>
      <c r="N81" s="55"/>
      <c r="O81" s="55"/>
      <c r="P81" s="55"/>
      <c r="Q81" s="39"/>
      <c r="R81" s="30"/>
    </row>
    <row r="82" spans="3:18" ht="14.25" customHeight="1" x14ac:dyDescent="0.2">
      <c r="C82" s="89"/>
      <c r="D82" s="81" t="s">
        <v>150</v>
      </c>
      <c r="E82" s="61"/>
      <c r="F82" s="61" t="s">
        <v>151</v>
      </c>
      <c r="G82" s="62">
        <f t="shared" si="4"/>
        <v>265</v>
      </c>
      <c r="H82" s="62">
        <v>0</v>
      </c>
      <c r="I82" s="63">
        <v>0</v>
      </c>
      <c r="J82" s="63">
        <f>300-35</f>
        <v>265</v>
      </c>
      <c r="K82" s="64">
        <v>0</v>
      </c>
      <c r="L82" s="55"/>
      <c r="M82" s="65"/>
      <c r="N82" s="55"/>
      <c r="O82" s="55"/>
      <c r="P82" s="55"/>
      <c r="Q82" s="39"/>
      <c r="R82" s="30"/>
    </row>
    <row r="83" spans="3:18" ht="15" customHeight="1" x14ac:dyDescent="0.2">
      <c r="C83" s="89" t="s">
        <v>152</v>
      </c>
      <c r="D83" s="81" t="s">
        <v>153</v>
      </c>
      <c r="E83" s="61"/>
      <c r="F83" s="61" t="s">
        <v>154</v>
      </c>
      <c r="G83" s="62">
        <f t="shared" si="4"/>
        <v>0</v>
      </c>
      <c r="H83" s="62">
        <v>0</v>
      </c>
      <c r="I83" s="63">
        <v>0</v>
      </c>
      <c r="J83" s="63">
        <v>0</v>
      </c>
      <c r="K83" s="64">
        <v>0</v>
      </c>
      <c r="L83" s="55"/>
      <c r="M83" s="65"/>
      <c r="N83" s="55"/>
      <c r="O83" s="55"/>
      <c r="P83" s="55"/>
      <c r="Q83" s="39"/>
      <c r="R83" s="30"/>
    </row>
    <row r="84" spans="3:18" ht="14.25" customHeight="1" x14ac:dyDescent="0.2">
      <c r="C84" s="89"/>
      <c r="D84" s="81" t="s">
        <v>155</v>
      </c>
      <c r="E84" s="61"/>
      <c r="F84" s="61" t="s">
        <v>156</v>
      </c>
      <c r="G84" s="62">
        <f t="shared" si="4"/>
        <v>270</v>
      </c>
      <c r="H84" s="62">
        <v>0</v>
      </c>
      <c r="I84" s="63">
        <v>0</v>
      </c>
      <c r="J84" s="63">
        <f>235+35</f>
        <v>270</v>
      </c>
      <c r="K84" s="64">
        <v>0</v>
      </c>
      <c r="L84" s="55"/>
      <c r="M84" s="65"/>
      <c r="N84" s="55"/>
      <c r="O84" s="55"/>
      <c r="P84" s="55"/>
      <c r="Q84" s="39"/>
      <c r="R84" s="30"/>
    </row>
    <row r="85" spans="3:18" ht="15" customHeight="1" thickBot="1" x14ac:dyDescent="0.25">
      <c r="C85" s="22"/>
      <c r="D85" s="90" t="s">
        <v>157</v>
      </c>
      <c r="E85" s="91"/>
      <c r="F85" s="91" t="s">
        <v>158</v>
      </c>
      <c r="G85" s="92">
        <f t="shared" si="4"/>
        <v>0</v>
      </c>
      <c r="H85" s="92">
        <v>0</v>
      </c>
      <c r="I85" s="93">
        <v>0</v>
      </c>
      <c r="J85" s="93">
        <v>0</v>
      </c>
      <c r="K85" s="94">
        <v>0</v>
      </c>
      <c r="L85" s="55"/>
      <c r="M85" s="65"/>
      <c r="N85" s="55"/>
      <c r="O85" s="55"/>
      <c r="P85" s="55"/>
      <c r="Q85" s="39"/>
      <c r="R85" s="30"/>
    </row>
    <row r="86" spans="3:18" ht="15" customHeight="1" x14ac:dyDescent="0.2">
      <c r="C86" s="22"/>
      <c r="D86" s="86"/>
      <c r="E86" s="86"/>
      <c r="F86" s="86"/>
      <c r="G86" s="87"/>
      <c r="H86" s="87"/>
      <c r="I86" s="55"/>
      <c r="J86" s="55"/>
      <c r="K86" s="55"/>
      <c r="L86" s="55"/>
      <c r="M86" s="65"/>
      <c r="N86" s="55"/>
      <c r="O86" s="55"/>
      <c r="P86" s="55"/>
      <c r="Q86" s="39"/>
      <c r="R86" s="30"/>
    </row>
    <row r="87" spans="3:18" ht="15" customHeight="1" x14ac:dyDescent="0.2">
      <c r="C87" s="22"/>
      <c r="D87" s="86"/>
      <c r="E87" s="86"/>
      <c r="F87" s="86"/>
      <c r="G87" s="87"/>
      <c r="H87" s="87"/>
      <c r="I87" s="55"/>
      <c r="J87" s="55"/>
      <c r="K87" s="55"/>
      <c r="L87" s="55"/>
      <c r="M87" s="65"/>
      <c r="N87" s="55"/>
      <c r="O87" s="55"/>
      <c r="P87" s="55"/>
      <c r="Q87" s="39"/>
      <c r="R87" s="30"/>
    </row>
    <row r="88" spans="3:18" ht="15" customHeight="1" x14ac:dyDescent="0.2">
      <c r="C88" s="22"/>
      <c r="D88" s="86"/>
      <c r="E88" s="86"/>
      <c r="F88" s="86"/>
      <c r="G88" s="87"/>
      <c r="H88" s="87"/>
      <c r="I88" s="55"/>
      <c r="J88" s="55"/>
      <c r="K88" s="55"/>
      <c r="L88" s="55"/>
      <c r="M88" s="65"/>
      <c r="N88" s="55"/>
      <c r="O88" s="55"/>
      <c r="P88" s="55"/>
      <c r="Q88" s="39"/>
      <c r="R88" s="30"/>
    </row>
    <row r="89" spans="3:18" ht="15.75" customHeight="1" x14ac:dyDescent="0.2">
      <c r="C89" s="22"/>
      <c r="D89" s="86"/>
      <c r="E89" s="86"/>
      <c r="F89" s="86"/>
      <c r="G89" s="87"/>
      <c r="H89" s="87"/>
      <c r="I89" s="55"/>
      <c r="J89" s="55"/>
      <c r="K89" s="55"/>
      <c r="L89" s="55"/>
      <c r="M89" s="65"/>
      <c r="N89" s="55"/>
      <c r="O89" s="55"/>
      <c r="P89" s="55"/>
      <c r="Q89" s="39"/>
      <c r="R89" s="30"/>
    </row>
    <row r="90" spans="3:18" ht="15" customHeight="1" x14ac:dyDescent="0.2">
      <c r="C90" s="22"/>
      <c r="D90" s="86"/>
      <c r="E90" s="86"/>
      <c r="F90" s="86"/>
      <c r="G90" s="87"/>
      <c r="H90" s="87"/>
      <c r="I90" s="55"/>
      <c r="J90" s="55"/>
      <c r="K90" s="55"/>
      <c r="L90" s="55"/>
      <c r="M90" s="65"/>
      <c r="N90" s="55"/>
      <c r="O90" s="55"/>
      <c r="P90" s="55"/>
      <c r="Q90" s="39"/>
      <c r="R90" s="30"/>
    </row>
    <row r="91" spans="3:18" ht="15" customHeight="1" x14ac:dyDescent="0.2">
      <c r="C91" s="22"/>
      <c r="D91" s="86"/>
      <c r="E91" s="86"/>
      <c r="F91" s="86"/>
      <c r="G91" s="87"/>
      <c r="H91" s="87"/>
      <c r="I91" s="55"/>
      <c r="J91" s="55"/>
      <c r="K91" s="55"/>
      <c r="L91" s="55"/>
      <c r="M91" s="65"/>
      <c r="N91" s="55"/>
      <c r="O91" s="55"/>
      <c r="P91" s="55"/>
      <c r="Q91" s="39"/>
      <c r="R91" s="30"/>
    </row>
    <row r="92" spans="3:18" ht="18" customHeight="1" thickBot="1" x14ac:dyDescent="0.3">
      <c r="C92" s="22"/>
      <c r="D92" s="23" t="s">
        <v>159</v>
      </c>
      <c r="E92" s="24"/>
      <c r="F92" s="24"/>
      <c r="G92" s="25"/>
      <c r="H92" s="25"/>
      <c r="I92" s="25"/>
      <c r="J92" s="25"/>
      <c r="K92" s="26" t="s">
        <v>160</v>
      </c>
      <c r="L92" s="55"/>
      <c r="M92" s="65"/>
      <c r="N92" s="55"/>
      <c r="O92" s="55"/>
      <c r="P92" s="55"/>
      <c r="Q92" s="39"/>
      <c r="R92" s="30"/>
    </row>
    <row r="93" spans="3:18" ht="15" customHeight="1" thickBot="1" x14ac:dyDescent="0.25">
      <c r="C93" s="22"/>
      <c r="D93" s="133" t="s">
        <v>9</v>
      </c>
      <c r="E93" s="31"/>
      <c r="F93" s="135" t="s">
        <v>10</v>
      </c>
      <c r="G93" s="137" t="s">
        <v>11</v>
      </c>
      <c r="H93" s="139" t="s">
        <v>12</v>
      </c>
      <c r="I93" s="139" t="s">
        <v>13</v>
      </c>
      <c r="J93" s="141" t="s">
        <v>14</v>
      </c>
      <c r="K93" s="129" t="s">
        <v>15</v>
      </c>
      <c r="L93" s="55"/>
      <c r="M93" s="65"/>
      <c r="N93" s="55"/>
      <c r="O93" s="55"/>
      <c r="P93" s="55"/>
      <c r="Q93" s="39"/>
      <c r="R93" s="30"/>
    </row>
    <row r="94" spans="3:18" ht="36" customHeight="1" thickBot="1" x14ac:dyDescent="0.25">
      <c r="C94" s="22"/>
      <c r="D94" s="134"/>
      <c r="E94" s="31"/>
      <c r="F94" s="136"/>
      <c r="G94" s="138"/>
      <c r="H94" s="140"/>
      <c r="I94" s="140"/>
      <c r="J94" s="142"/>
      <c r="K94" s="130"/>
      <c r="L94" s="55"/>
      <c r="M94" s="65"/>
      <c r="N94" s="55"/>
      <c r="O94" s="55"/>
      <c r="P94" s="55"/>
      <c r="Q94" s="39"/>
      <c r="R94" s="30"/>
    </row>
    <row r="95" spans="3:18" ht="15" customHeight="1" thickBot="1" x14ac:dyDescent="0.25">
      <c r="C95" s="22"/>
      <c r="D95" s="40" t="s">
        <v>16</v>
      </c>
      <c r="E95" s="41"/>
      <c r="F95" s="42" t="s">
        <v>17</v>
      </c>
      <c r="G95" s="43" t="s">
        <v>18</v>
      </c>
      <c r="H95" s="43" t="s">
        <v>19</v>
      </c>
      <c r="I95" s="43" t="s">
        <v>20</v>
      </c>
      <c r="J95" s="43" t="s">
        <v>21</v>
      </c>
      <c r="K95" s="44" t="s">
        <v>22</v>
      </c>
      <c r="L95" s="55"/>
      <c r="M95" s="65"/>
      <c r="N95" s="55"/>
      <c r="O95" s="55"/>
      <c r="P95" s="55"/>
      <c r="Q95" s="39"/>
      <c r="R95" s="30"/>
    </row>
    <row r="96" spans="3:18" ht="24.75" customHeight="1" x14ac:dyDescent="0.2">
      <c r="C96" s="22"/>
      <c r="D96" s="95" t="s">
        <v>161</v>
      </c>
      <c r="E96" s="46"/>
      <c r="F96" s="47" t="s">
        <v>162</v>
      </c>
      <c r="G96" s="48">
        <f t="shared" ref="G96:K97" si="5">G97</f>
        <v>413</v>
      </c>
      <c r="H96" s="48">
        <f t="shared" si="5"/>
        <v>300</v>
      </c>
      <c r="I96" s="48">
        <f t="shared" si="5"/>
        <v>0</v>
      </c>
      <c r="J96" s="48">
        <f t="shared" si="5"/>
        <v>113</v>
      </c>
      <c r="K96" s="49">
        <f t="shared" si="5"/>
        <v>0</v>
      </c>
      <c r="L96" s="55"/>
      <c r="M96" s="65"/>
      <c r="N96" s="55"/>
      <c r="O96" s="55"/>
      <c r="P96" s="55"/>
      <c r="Q96" s="39"/>
      <c r="R96" s="30"/>
    </row>
    <row r="97" spans="3:18" ht="15" customHeight="1" x14ac:dyDescent="0.2">
      <c r="C97" s="22"/>
      <c r="D97" s="50" t="s">
        <v>25</v>
      </c>
      <c r="E97" s="51"/>
      <c r="F97" s="52" t="s">
        <v>163</v>
      </c>
      <c r="G97" s="53">
        <f>G98</f>
        <v>413</v>
      </c>
      <c r="H97" s="53">
        <f t="shared" si="5"/>
        <v>300</v>
      </c>
      <c r="I97" s="53">
        <f t="shared" si="5"/>
        <v>0</v>
      </c>
      <c r="J97" s="53">
        <f t="shared" si="5"/>
        <v>113</v>
      </c>
      <c r="K97" s="54">
        <f t="shared" si="5"/>
        <v>0</v>
      </c>
      <c r="L97" s="55"/>
      <c r="M97" s="65"/>
      <c r="N97" s="55"/>
      <c r="O97" s="55"/>
      <c r="P97" s="55"/>
      <c r="Q97" s="39"/>
      <c r="R97" s="30"/>
    </row>
    <row r="98" spans="3:18" ht="28.5" customHeight="1" x14ac:dyDescent="0.2">
      <c r="C98" s="22"/>
      <c r="D98" s="96" t="s">
        <v>164</v>
      </c>
      <c r="E98" s="51"/>
      <c r="F98" s="52" t="s">
        <v>122</v>
      </c>
      <c r="G98" s="53">
        <f>G99+G101</f>
        <v>413</v>
      </c>
      <c r="H98" s="53">
        <f>H99+H101</f>
        <v>300</v>
      </c>
      <c r="I98" s="53">
        <f>I99</f>
        <v>0</v>
      </c>
      <c r="J98" s="53">
        <f>J99</f>
        <v>113</v>
      </c>
      <c r="K98" s="54">
        <f>K99</f>
        <v>0</v>
      </c>
      <c r="L98" s="55"/>
      <c r="M98" s="65"/>
      <c r="N98" s="55"/>
      <c r="O98" s="55"/>
      <c r="P98" s="55"/>
      <c r="Q98" s="39"/>
      <c r="R98" s="30"/>
    </row>
    <row r="99" spans="3:18" ht="15" customHeight="1" x14ac:dyDescent="0.2">
      <c r="C99" s="22"/>
      <c r="D99" s="50" t="s">
        <v>165</v>
      </c>
      <c r="E99" s="51"/>
      <c r="F99" s="52" t="s">
        <v>166</v>
      </c>
      <c r="G99" s="53">
        <f>G100</f>
        <v>113</v>
      </c>
      <c r="H99" s="53">
        <f>H100</f>
        <v>0</v>
      </c>
      <c r="I99" s="53">
        <f>I100+I101+I102+I103</f>
        <v>0</v>
      </c>
      <c r="J99" s="53">
        <f>J100+J101+J102+J103</f>
        <v>113</v>
      </c>
      <c r="K99" s="54">
        <f>K100+K101+K102+K103</f>
        <v>0</v>
      </c>
      <c r="L99" s="55"/>
      <c r="M99" s="65"/>
      <c r="N99" s="55"/>
      <c r="O99" s="55"/>
      <c r="P99" s="55"/>
      <c r="Q99" s="39"/>
      <c r="R99" s="30"/>
    </row>
    <row r="100" spans="3:18" ht="15" customHeight="1" x14ac:dyDescent="0.2">
      <c r="C100" s="22"/>
      <c r="D100" s="59" t="s">
        <v>127</v>
      </c>
      <c r="E100" s="60"/>
      <c r="F100" s="61" t="s">
        <v>167</v>
      </c>
      <c r="G100" s="62">
        <f>H100+I100+J100+K100</f>
        <v>113</v>
      </c>
      <c r="H100" s="62">
        <v>0</v>
      </c>
      <c r="I100" s="63">
        <v>0</v>
      </c>
      <c r="J100" s="63">
        <v>113</v>
      </c>
      <c r="K100" s="64">
        <v>0</v>
      </c>
      <c r="L100" s="55"/>
      <c r="M100" s="65"/>
      <c r="N100" s="55"/>
      <c r="O100" s="55"/>
      <c r="P100" s="55"/>
      <c r="Q100" s="39"/>
      <c r="R100" s="30"/>
    </row>
    <row r="101" spans="3:18" ht="26.25" customHeight="1" x14ac:dyDescent="0.2">
      <c r="C101" s="22"/>
      <c r="D101" s="96" t="s">
        <v>168</v>
      </c>
      <c r="E101" s="51"/>
      <c r="F101" s="52" t="s">
        <v>169</v>
      </c>
      <c r="G101" s="53">
        <f>H101+I101+J101+K101</f>
        <v>300</v>
      </c>
      <c r="H101" s="53">
        <f>H102</f>
        <v>300</v>
      </c>
      <c r="I101" s="53">
        <f>I102</f>
        <v>0</v>
      </c>
      <c r="J101" s="53">
        <f>J102</f>
        <v>0</v>
      </c>
      <c r="K101" s="54">
        <f>K102</f>
        <v>0</v>
      </c>
      <c r="L101" s="55"/>
      <c r="M101" s="65"/>
      <c r="N101" s="55"/>
      <c r="O101" s="55"/>
      <c r="P101" s="55"/>
      <c r="Q101" s="39"/>
      <c r="R101" s="30"/>
    </row>
    <row r="102" spans="3:18" ht="15" customHeight="1" thickBot="1" x14ac:dyDescent="0.25">
      <c r="C102" s="22"/>
      <c r="D102" s="97" t="s">
        <v>127</v>
      </c>
      <c r="E102" s="98"/>
      <c r="F102" s="91" t="s">
        <v>170</v>
      </c>
      <c r="G102" s="92">
        <f>H102+I102+J102+K102</f>
        <v>300</v>
      </c>
      <c r="H102" s="92">
        <v>300</v>
      </c>
      <c r="I102" s="92">
        <v>0</v>
      </c>
      <c r="J102" s="92">
        <v>0</v>
      </c>
      <c r="K102" s="99">
        <v>0</v>
      </c>
      <c r="L102" s="55"/>
      <c r="M102" s="65"/>
      <c r="N102" s="55"/>
      <c r="O102" s="55"/>
      <c r="P102" s="55"/>
      <c r="Q102" s="39"/>
      <c r="R102" s="30"/>
    </row>
    <row r="103" spans="3:18" s="30" customFormat="1" ht="15" customHeight="1" x14ac:dyDescent="0.2">
      <c r="C103" s="22"/>
      <c r="D103" s="100"/>
      <c r="E103" s="101"/>
      <c r="F103" s="102"/>
      <c r="G103" s="35"/>
      <c r="H103" s="35"/>
      <c r="I103" s="69"/>
      <c r="J103" s="69"/>
      <c r="K103" s="69"/>
      <c r="L103" s="55"/>
      <c r="M103" s="65"/>
      <c r="N103" s="55"/>
      <c r="O103" s="55"/>
      <c r="P103" s="55"/>
      <c r="Q103" s="39"/>
    </row>
    <row r="104" spans="3:18" ht="15" customHeight="1" x14ac:dyDescent="0.2">
      <c r="C104" s="22"/>
      <c r="D104" s="86"/>
      <c r="E104" s="86"/>
      <c r="F104" s="86"/>
      <c r="G104" s="87"/>
      <c r="H104" s="87"/>
      <c r="I104" s="55"/>
      <c r="J104" s="55"/>
      <c r="K104" s="55"/>
      <c r="L104" s="55"/>
      <c r="M104" s="65"/>
      <c r="N104" s="55"/>
      <c r="O104" s="55"/>
      <c r="P104" s="55"/>
      <c r="Q104" s="39"/>
      <c r="R104" s="30"/>
    </row>
    <row r="105" spans="3:18" ht="15" customHeight="1" x14ac:dyDescent="0.2">
      <c r="C105" s="22"/>
      <c r="D105" s="86"/>
      <c r="E105" s="86"/>
      <c r="F105" s="86"/>
      <c r="G105" s="87"/>
      <c r="H105" s="87"/>
      <c r="I105" s="55"/>
      <c r="J105" s="55"/>
      <c r="K105" s="55"/>
      <c r="L105" s="55"/>
      <c r="M105" s="65"/>
      <c r="N105" s="55"/>
      <c r="O105" s="55"/>
      <c r="P105" s="55"/>
      <c r="Q105" s="39"/>
      <c r="R105" s="30"/>
    </row>
    <row r="106" spans="3:18" ht="15" customHeight="1" x14ac:dyDescent="0.25">
      <c r="C106" s="22"/>
      <c r="D106" s="103"/>
      <c r="E106" s="86"/>
      <c r="F106" s="86"/>
      <c r="G106" s="87"/>
      <c r="H106" s="87"/>
      <c r="I106" s="55"/>
      <c r="J106" s="55"/>
      <c r="K106" s="55"/>
      <c r="L106" s="55"/>
      <c r="M106" s="65"/>
      <c r="N106" s="55"/>
      <c r="O106" s="55"/>
      <c r="P106" s="55"/>
      <c r="Q106" s="39"/>
      <c r="R106" s="30"/>
    </row>
    <row r="107" spans="3:18" ht="15" customHeight="1" x14ac:dyDescent="0.25">
      <c r="C107" s="22"/>
      <c r="D107" s="103"/>
      <c r="E107" s="86"/>
      <c r="F107" s="86"/>
      <c r="G107" s="87"/>
      <c r="H107" s="87"/>
      <c r="I107" s="55"/>
      <c r="J107" s="104"/>
      <c r="K107" s="55"/>
      <c r="L107" s="55"/>
      <c r="M107" s="65"/>
      <c r="N107" s="55"/>
      <c r="O107" s="55"/>
      <c r="P107" s="55"/>
      <c r="Q107" s="39"/>
      <c r="R107" s="30"/>
    </row>
    <row r="108" spans="3:18" ht="15" customHeight="1" x14ac:dyDescent="0.2">
      <c r="C108" s="22"/>
      <c r="D108" s="86"/>
      <c r="E108" s="86"/>
      <c r="F108" s="86"/>
      <c r="G108" s="87"/>
      <c r="H108" s="87"/>
      <c r="I108" s="55"/>
      <c r="J108" s="131"/>
      <c r="K108" s="131"/>
      <c r="L108" s="55"/>
      <c r="M108" s="65"/>
      <c r="N108" s="55"/>
      <c r="O108" s="55"/>
      <c r="P108" s="55"/>
      <c r="Q108" s="39"/>
      <c r="R108" s="30"/>
    </row>
    <row r="109" spans="3:18" ht="15" customHeight="1" x14ac:dyDescent="0.2">
      <c r="C109" s="22"/>
      <c r="D109" s="86"/>
      <c r="E109" s="86"/>
      <c r="F109" s="86"/>
      <c r="G109" s="87"/>
      <c r="H109" s="87"/>
      <c r="I109" s="55"/>
      <c r="J109" s="55"/>
      <c r="K109" s="55"/>
      <c r="L109" s="55"/>
      <c r="M109" s="65"/>
      <c r="N109" s="55"/>
      <c r="O109" s="55"/>
      <c r="P109" s="55"/>
      <c r="Q109" s="39"/>
      <c r="R109" s="30"/>
    </row>
    <row r="110" spans="3:18" ht="15" customHeight="1" x14ac:dyDescent="0.2">
      <c r="C110" s="22"/>
      <c r="D110" s="86"/>
      <c r="E110" s="86"/>
      <c r="F110" s="86"/>
      <c r="G110" s="105"/>
      <c r="H110" s="106"/>
      <c r="I110" s="106"/>
      <c r="J110" s="106"/>
      <c r="K110" s="55"/>
      <c r="L110" s="55"/>
      <c r="M110" s="107"/>
      <c r="N110" s="55"/>
      <c r="O110" s="55"/>
      <c r="P110" s="55"/>
      <c r="Q110" s="39"/>
      <c r="R110" s="30"/>
    </row>
    <row r="111" spans="3:18" ht="15.75" x14ac:dyDescent="0.25">
      <c r="C111" s="22"/>
      <c r="D111" s="103"/>
      <c r="E111" s="86"/>
      <c r="F111" s="86"/>
      <c r="G111" s="105"/>
      <c r="H111" s="105"/>
      <c r="I111" s="108"/>
      <c r="J111" s="108"/>
      <c r="K111" s="109"/>
      <c r="L111" s="55"/>
      <c r="M111" s="107"/>
      <c r="N111" s="55"/>
      <c r="O111" s="55"/>
      <c r="P111" s="55"/>
      <c r="Q111" s="30"/>
    </row>
    <row r="112" spans="3:18" ht="15.75" x14ac:dyDescent="0.25">
      <c r="C112" s="110"/>
      <c r="D112" s="103"/>
      <c r="E112" s="86"/>
      <c r="F112" s="86"/>
      <c r="G112" s="105"/>
      <c r="H112" s="111"/>
      <c r="I112" s="111"/>
      <c r="J112" s="111"/>
      <c r="K112" s="112"/>
      <c r="L112" s="55"/>
      <c r="M112" s="107"/>
      <c r="N112" s="55"/>
      <c r="O112" s="55"/>
      <c r="P112" s="55"/>
      <c r="Q112" s="30"/>
    </row>
    <row r="113" spans="3:17" x14ac:dyDescent="0.2">
      <c r="C113" s="110"/>
      <c r="D113" s="113"/>
      <c r="E113" s="114"/>
      <c r="F113" s="114"/>
      <c r="G113" s="111"/>
      <c r="H113" s="111"/>
      <c r="I113" s="111"/>
      <c r="J113" s="111"/>
      <c r="K113" s="86"/>
      <c r="L113" s="55"/>
      <c r="M113" s="107"/>
      <c r="N113" s="55"/>
      <c r="O113" s="55"/>
      <c r="P113" s="55"/>
      <c r="Q113" s="30"/>
    </row>
    <row r="114" spans="3:17" x14ac:dyDescent="0.2">
      <c r="C114" s="110"/>
      <c r="D114" s="113"/>
      <c r="E114" s="100"/>
      <c r="F114" s="100"/>
      <c r="G114" s="105"/>
      <c r="H114" s="105"/>
      <c r="I114" s="105"/>
      <c r="J114" s="105"/>
      <c r="K114" s="100"/>
      <c r="L114" s="55"/>
      <c r="M114" s="107"/>
      <c r="N114" s="55"/>
      <c r="O114" s="55"/>
      <c r="P114" s="55"/>
      <c r="Q114" s="30"/>
    </row>
    <row r="115" spans="3:17" x14ac:dyDescent="0.2">
      <c r="C115" s="110"/>
      <c r="D115" s="23"/>
      <c r="E115" s="100"/>
      <c r="F115" s="100"/>
      <c r="G115" s="105"/>
      <c r="H115" s="105"/>
      <c r="I115" s="105"/>
      <c r="J115" s="105"/>
      <c r="K115" s="115"/>
      <c r="L115" s="55"/>
      <c r="M115" s="107"/>
      <c r="N115" s="55"/>
      <c r="O115" s="55"/>
      <c r="P115" s="55"/>
      <c r="Q115" s="30"/>
    </row>
    <row r="116" spans="3:17" x14ac:dyDescent="0.2">
      <c r="C116" s="110"/>
      <c r="D116" s="23"/>
      <c r="E116" s="100"/>
      <c r="F116" s="100"/>
      <c r="G116" s="105"/>
      <c r="H116" s="105"/>
      <c r="I116" s="105"/>
      <c r="J116" s="105"/>
      <c r="K116" s="115"/>
      <c r="L116" s="55"/>
      <c r="M116" s="107"/>
      <c r="N116" s="55"/>
      <c r="O116" s="55"/>
      <c r="P116" s="55"/>
      <c r="Q116" s="30"/>
    </row>
    <row r="117" spans="3:17" x14ac:dyDescent="0.2">
      <c r="C117" s="110"/>
      <c r="D117" s="23"/>
      <c r="E117" s="100"/>
      <c r="F117" s="100"/>
      <c r="G117" s="105"/>
      <c r="H117" s="105"/>
      <c r="I117" s="105"/>
      <c r="J117" s="105"/>
      <c r="K117" s="115"/>
      <c r="L117" s="55"/>
      <c r="M117" s="107"/>
      <c r="N117" s="55"/>
      <c r="O117" s="55"/>
      <c r="P117" s="55"/>
      <c r="Q117" s="30"/>
    </row>
    <row r="118" spans="3:17" x14ac:dyDescent="0.2">
      <c r="C118" s="110"/>
      <c r="D118" s="116"/>
      <c r="E118" s="101"/>
      <c r="F118" s="117"/>
      <c r="G118" s="105"/>
      <c r="H118" s="132"/>
      <c r="I118" s="132"/>
      <c r="J118" s="132"/>
      <c r="K118" s="132"/>
      <c r="L118" s="55"/>
      <c r="M118" s="107"/>
      <c r="N118" s="55"/>
      <c r="O118" s="55"/>
      <c r="P118" s="55"/>
      <c r="Q118" s="30"/>
    </row>
    <row r="119" spans="3:17" x14ac:dyDescent="0.2">
      <c r="C119" s="110"/>
      <c r="D119" s="23"/>
      <c r="E119" s="101"/>
      <c r="F119" s="86"/>
      <c r="G119" s="118"/>
      <c r="H119" s="118"/>
      <c r="I119" s="118"/>
      <c r="J119" s="118"/>
      <c r="K119" s="35"/>
      <c r="L119" s="55"/>
      <c r="M119" s="107"/>
      <c r="N119" s="55"/>
      <c r="O119" s="55"/>
      <c r="P119" s="55"/>
      <c r="Q119" s="30"/>
    </row>
    <row r="120" spans="3:17" x14ac:dyDescent="0.2">
      <c r="C120" s="21"/>
      <c r="D120" s="23"/>
      <c r="E120" s="101"/>
      <c r="F120" s="102"/>
      <c r="G120" s="118"/>
      <c r="H120" s="118"/>
      <c r="I120" s="118"/>
      <c r="J120" s="118"/>
      <c r="K120" s="35"/>
      <c r="L120" s="33"/>
      <c r="M120" s="119"/>
      <c r="N120" s="110"/>
      <c r="O120" s="30"/>
      <c r="P120" s="30"/>
      <c r="Q120" s="30"/>
    </row>
    <row r="121" spans="3:17" x14ac:dyDescent="0.2">
      <c r="C121" s="21"/>
      <c r="D121" s="23"/>
      <c r="E121" s="101"/>
      <c r="F121" s="102"/>
      <c r="G121" s="118"/>
      <c r="H121" s="118"/>
      <c r="I121" s="118"/>
      <c r="J121" s="118"/>
      <c r="K121" s="35"/>
      <c r="L121" s="120"/>
      <c r="M121" s="20"/>
      <c r="N121" s="21"/>
    </row>
    <row r="122" spans="3:17" x14ac:dyDescent="0.2">
      <c r="C122" s="21"/>
      <c r="D122" s="23"/>
      <c r="E122" s="101"/>
      <c r="F122" s="102"/>
      <c r="G122" s="118"/>
      <c r="H122" s="118"/>
      <c r="I122" s="118"/>
      <c r="J122" s="118"/>
      <c r="K122" s="35"/>
      <c r="L122" s="120"/>
      <c r="M122" s="20"/>
      <c r="N122" s="21"/>
    </row>
    <row r="123" spans="3:17" x14ac:dyDescent="0.2">
      <c r="C123" s="21"/>
      <c r="D123" s="121"/>
      <c r="E123" s="101"/>
      <c r="F123" s="102"/>
      <c r="G123" s="118"/>
      <c r="H123" s="118"/>
      <c r="I123" s="118"/>
      <c r="J123" s="118"/>
      <c r="K123" s="35"/>
      <c r="L123" s="120"/>
      <c r="M123" s="20"/>
      <c r="N123" s="21"/>
    </row>
    <row r="124" spans="3:17" x14ac:dyDescent="0.2">
      <c r="C124" s="21"/>
      <c r="D124" s="100"/>
      <c r="E124" s="122"/>
      <c r="F124" s="86"/>
      <c r="G124" s="105"/>
      <c r="H124" s="105"/>
      <c r="I124" s="106"/>
      <c r="J124" s="106"/>
      <c r="K124" s="55"/>
      <c r="L124" s="120"/>
      <c r="M124" s="20"/>
      <c r="N124" s="21"/>
    </row>
    <row r="125" spans="3:17" x14ac:dyDescent="0.2">
      <c r="D125" s="100"/>
      <c r="E125" s="101"/>
      <c r="F125" s="86"/>
      <c r="G125" s="105"/>
      <c r="H125" s="105"/>
      <c r="I125" s="106"/>
      <c r="J125" s="106"/>
      <c r="K125" s="55"/>
    </row>
    <row r="126" spans="3:17" x14ac:dyDescent="0.2">
      <c r="D126" s="23"/>
      <c r="E126" s="123"/>
      <c r="F126" s="102"/>
      <c r="G126" s="118"/>
      <c r="H126" s="118"/>
      <c r="I126" s="118"/>
      <c r="J126" s="118"/>
      <c r="K126" s="35"/>
    </row>
    <row r="127" spans="3:17" x14ac:dyDescent="0.2">
      <c r="D127" s="100"/>
      <c r="E127" s="101"/>
      <c r="F127" s="102"/>
      <c r="G127" s="118"/>
      <c r="H127" s="118"/>
      <c r="I127" s="124"/>
      <c r="J127" s="124"/>
      <c r="K127" s="69"/>
    </row>
    <row r="128" spans="3:17" x14ac:dyDescent="0.2">
      <c r="D128" s="100"/>
      <c r="E128" s="101"/>
      <c r="F128" s="102"/>
      <c r="G128" s="118"/>
      <c r="H128" s="118"/>
      <c r="I128" s="118"/>
      <c r="J128" s="118"/>
      <c r="K128" s="35"/>
    </row>
    <row r="129" spans="4:11" x14ac:dyDescent="0.2">
      <c r="D129" s="100"/>
      <c r="E129" s="101"/>
      <c r="F129" s="86"/>
      <c r="G129" s="105"/>
      <c r="H129" s="105"/>
      <c r="I129" s="106"/>
      <c r="J129" s="106"/>
      <c r="K129" s="55"/>
    </row>
    <row r="130" spans="4:11" x14ac:dyDescent="0.2">
      <c r="D130" s="100"/>
      <c r="E130" s="101"/>
      <c r="F130" s="86"/>
      <c r="G130" s="105"/>
      <c r="H130" s="105"/>
      <c r="I130" s="106"/>
      <c r="J130" s="106"/>
      <c r="K130" s="55"/>
    </row>
    <row r="131" spans="4:11" x14ac:dyDescent="0.2">
      <c r="D131" s="23"/>
      <c r="E131" s="123"/>
      <c r="F131" s="102"/>
      <c r="G131" s="118"/>
      <c r="H131" s="118"/>
      <c r="I131" s="118"/>
      <c r="J131" s="118"/>
      <c r="K131" s="35"/>
    </row>
    <row r="132" spans="4:11" x14ac:dyDescent="0.2">
      <c r="D132" s="125"/>
      <c r="E132" s="123"/>
      <c r="F132" s="86"/>
      <c r="G132" s="105"/>
      <c r="H132" s="105"/>
      <c r="I132" s="106"/>
      <c r="J132" s="106"/>
      <c r="K132" s="55"/>
    </row>
    <row r="133" spans="4:11" x14ac:dyDescent="0.2">
      <c r="D133" s="126"/>
      <c r="E133" s="123"/>
      <c r="F133" s="86"/>
      <c r="G133" s="105"/>
      <c r="H133" s="105"/>
      <c r="I133" s="106"/>
      <c r="J133" s="106"/>
      <c r="K133" s="55"/>
    </row>
    <row r="134" spans="4:11" x14ac:dyDescent="0.2">
      <c r="D134" s="126"/>
      <c r="E134" s="123"/>
      <c r="F134" s="86"/>
      <c r="G134" s="105"/>
      <c r="H134" s="105"/>
      <c r="I134" s="106"/>
      <c r="J134" s="106"/>
      <c r="K134" s="55"/>
    </row>
    <row r="135" spans="4:11" x14ac:dyDescent="0.2">
      <c r="D135" s="126"/>
      <c r="E135" s="123"/>
      <c r="F135" s="86"/>
      <c r="G135" s="105"/>
      <c r="H135" s="105"/>
      <c r="I135" s="106"/>
      <c r="J135" s="106"/>
      <c r="K135" s="55"/>
    </row>
    <row r="136" spans="4:11" x14ac:dyDescent="0.2">
      <c r="D136" s="100"/>
      <c r="E136" s="101"/>
      <c r="F136" s="86"/>
      <c r="G136" s="105"/>
      <c r="H136" s="105"/>
      <c r="I136" s="106"/>
      <c r="J136" s="106"/>
      <c r="K136" s="55"/>
    </row>
    <row r="137" spans="4:11" x14ac:dyDescent="0.2">
      <c r="D137" s="30"/>
      <c r="E137" s="30"/>
      <c r="F137" s="30"/>
      <c r="G137" s="127"/>
      <c r="H137" s="127"/>
      <c r="I137" s="127"/>
      <c r="J137" s="127"/>
      <c r="K137" s="128"/>
    </row>
    <row r="138" spans="4:11" x14ac:dyDescent="0.2">
      <c r="D138" s="30"/>
      <c r="E138" s="30"/>
      <c r="F138" s="30"/>
      <c r="G138" s="127"/>
      <c r="H138" s="127"/>
      <c r="I138" s="127"/>
      <c r="J138" s="127"/>
      <c r="K138" s="128"/>
    </row>
    <row r="139" spans="4:11" x14ac:dyDescent="0.2">
      <c r="D139" s="30"/>
      <c r="E139" s="30"/>
      <c r="F139" s="30"/>
      <c r="G139" s="127"/>
      <c r="H139" s="127"/>
      <c r="I139" s="127"/>
      <c r="J139" s="127"/>
      <c r="K139" s="128"/>
    </row>
    <row r="140" spans="4:11" x14ac:dyDescent="0.2">
      <c r="D140" s="30"/>
      <c r="E140" s="30"/>
      <c r="F140" s="30"/>
      <c r="G140" s="127"/>
      <c r="H140" s="127"/>
      <c r="I140" s="127"/>
      <c r="J140" s="127"/>
      <c r="K140" s="128"/>
    </row>
    <row r="141" spans="4:11" x14ac:dyDescent="0.2">
      <c r="D141" s="30"/>
      <c r="E141" s="30"/>
      <c r="F141" s="30"/>
      <c r="G141" s="127"/>
      <c r="H141" s="127"/>
      <c r="I141" s="127"/>
      <c r="J141" s="127"/>
      <c r="K141" s="128"/>
    </row>
    <row r="142" spans="4:11" x14ac:dyDescent="0.2">
      <c r="D142" s="30"/>
      <c r="E142" s="30"/>
      <c r="F142" s="30"/>
      <c r="G142" s="127"/>
      <c r="H142" s="127"/>
      <c r="I142" s="127"/>
      <c r="J142" s="127"/>
      <c r="K142" s="128"/>
    </row>
    <row r="143" spans="4:11" x14ac:dyDescent="0.2">
      <c r="D143" s="30"/>
      <c r="E143" s="30"/>
      <c r="F143" s="30"/>
      <c r="G143" s="127"/>
      <c r="H143" s="127"/>
      <c r="I143" s="127"/>
      <c r="J143" s="127"/>
      <c r="K143" s="128"/>
    </row>
    <row r="144" spans="4:11" x14ac:dyDescent="0.2">
      <c r="D144" s="30"/>
      <c r="E144" s="30"/>
      <c r="F144" s="30"/>
      <c r="G144" s="127"/>
      <c r="H144" s="127"/>
      <c r="I144" s="127"/>
      <c r="J144" s="127"/>
      <c r="K144" s="128"/>
    </row>
    <row r="145" spans="4:11" x14ac:dyDescent="0.2">
      <c r="D145" s="30"/>
      <c r="E145" s="30"/>
      <c r="F145" s="30"/>
      <c r="G145" s="127"/>
      <c r="H145" s="127"/>
      <c r="I145" s="127"/>
      <c r="J145" s="127"/>
      <c r="K145" s="128"/>
    </row>
    <row r="146" spans="4:11" x14ac:dyDescent="0.2">
      <c r="D146" s="30"/>
      <c r="E146" s="30"/>
      <c r="F146" s="30"/>
      <c r="G146" s="127"/>
      <c r="H146" s="127"/>
      <c r="I146" s="127"/>
      <c r="J146" s="127"/>
      <c r="K146" s="128"/>
    </row>
    <row r="147" spans="4:11" x14ac:dyDescent="0.2">
      <c r="D147" s="30"/>
      <c r="E147" s="30"/>
      <c r="F147" s="30"/>
      <c r="G147" s="127"/>
      <c r="H147" s="127"/>
      <c r="I147" s="127"/>
      <c r="J147" s="127"/>
      <c r="K147" s="128"/>
    </row>
    <row r="148" spans="4:11" x14ac:dyDescent="0.2">
      <c r="D148" s="30"/>
      <c r="E148" s="30"/>
      <c r="F148" s="30"/>
      <c r="G148" s="127"/>
      <c r="H148" s="127"/>
      <c r="I148" s="127"/>
      <c r="J148" s="127"/>
      <c r="K148" s="128"/>
    </row>
    <row r="149" spans="4:11" x14ac:dyDescent="0.2">
      <c r="D149" s="30"/>
      <c r="E149" s="30"/>
      <c r="F149" s="30"/>
      <c r="G149" s="127"/>
      <c r="H149" s="127"/>
      <c r="I149" s="127"/>
      <c r="J149" s="127"/>
      <c r="K149" s="128"/>
    </row>
  </sheetData>
  <mergeCells count="18">
    <mergeCell ref="D9:K9"/>
    <mergeCell ref="D10:K10"/>
    <mergeCell ref="D13:D14"/>
    <mergeCell ref="F13:F14"/>
    <mergeCell ref="G13:G14"/>
    <mergeCell ref="H13:H14"/>
    <mergeCell ref="I13:I14"/>
    <mergeCell ref="J13:J14"/>
    <mergeCell ref="K13:K14"/>
    <mergeCell ref="K93:K94"/>
    <mergeCell ref="J108:K108"/>
    <mergeCell ref="H118:K118"/>
    <mergeCell ref="D93:D94"/>
    <mergeCell ref="F93:F94"/>
    <mergeCell ref="G93:G94"/>
    <mergeCell ref="H93:H94"/>
    <mergeCell ref="I93:I94"/>
    <mergeCell ref="J93:J94"/>
  </mergeCells>
  <pageMargins left="1.1811023622047245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Buget ANFP 2015</vt:lpstr>
      <vt:lpstr>'Buget ANFP 2015'!Print_Area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2015-11-04T09:16:59Z</dcterms:created>
  <dcterms:modified xsi:type="dcterms:W3CDTF">2015-11-04T09:18:06Z</dcterms:modified>
</cp:coreProperties>
</file>