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8800" windowHeight="12135"/>
  </bookViews>
  <sheets>
    <sheet name="Sheet1" sheetId="1" r:id="rId1"/>
    <sheet name="Sheet2" sheetId="2" r:id="rId2"/>
  </sheets>
  <externalReferences>
    <externalReference r:id="rId3"/>
  </externalReferences>
  <definedNames>
    <definedName name="_xlnm._FilterDatabase" localSheetId="0" hidden="1">Sheet1!$J$1:$J$199</definedName>
  </definedNames>
  <calcPr calcId="152511"/>
</workbook>
</file>

<file path=xl/calcChain.xml><?xml version="1.0" encoding="utf-8"?>
<calcChain xmlns="http://schemas.openxmlformats.org/spreadsheetml/2006/main">
  <c r="N64" i="1" l="1"/>
  <c r="N55" i="1"/>
  <c r="N63" i="1"/>
  <c r="N62" i="1"/>
  <c r="N66" i="1"/>
  <c r="N54" i="1"/>
  <c r="N53" i="1"/>
  <c r="N61" i="1"/>
  <c r="N59" i="1"/>
  <c r="N52" i="1"/>
  <c r="N58" i="1"/>
  <c r="N60" i="1"/>
  <c r="N50" i="1"/>
  <c r="N13" i="1"/>
  <c r="N7" i="1"/>
  <c r="N6" i="1"/>
  <c r="N143" i="1"/>
  <c r="N142" i="1"/>
  <c r="N140" i="1"/>
  <c r="N139" i="1"/>
  <c r="N10" i="1" l="1"/>
  <c r="N8" i="1" l="1"/>
  <c r="P132" i="1" l="1"/>
  <c r="N130" i="1"/>
  <c r="P15" i="2"/>
  <c r="N103" i="1" l="1"/>
  <c r="N45" i="1"/>
  <c r="P22" i="1" l="1"/>
  <c r="P19" i="1"/>
  <c r="P14" i="1"/>
</calcChain>
</file>

<file path=xl/comments1.xml><?xml version="1.0" encoding="utf-8"?>
<comments xmlns="http://schemas.openxmlformats.org/spreadsheetml/2006/main">
  <authors>
    <author>Author</author>
  </authors>
  <commentList>
    <comment ref="N8" authorId="0">
      <text>
        <r>
          <rPr>
            <b/>
            <sz val="9"/>
            <color indexed="81"/>
            <rFont val="Tahoma"/>
            <charset val="1"/>
          </rPr>
          <t xml:space="preserve">Author:
</t>
        </r>
      </text>
    </comment>
  </commentList>
</comments>
</file>

<file path=xl/sharedStrings.xml><?xml version="1.0" encoding="utf-8"?>
<sst xmlns="http://schemas.openxmlformats.org/spreadsheetml/2006/main" count="1276" uniqueCount="601">
  <si>
    <t>Titlu contract</t>
  </si>
  <si>
    <t>Nr. contract și data atribuirii</t>
  </si>
  <si>
    <t>Obiect contract</t>
  </si>
  <si>
    <t>Procedura aplicată</t>
  </si>
  <si>
    <t>Număr ofertanți</t>
  </si>
  <si>
    <t>Furnizor / Prestator / Executant</t>
  </si>
  <si>
    <t>Valoarea prevăzută în contract (RON)</t>
  </si>
  <si>
    <t>Sursa finanțării</t>
  </si>
  <si>
    <t>Data de început</t>
  </si>
  <si>
    <t>Data de finalizare prevăzută în contract</t>
  </si>
  <si>
    <t>Modificare a cuantumului prețului prin act adițional /  și data acestuia.</t>
  </si>
  <si>
    <t>Executarea contractului</t>
  </si>
  <si>
    <t>Preț final</t>
  </si>
  <si>
    <t>Status</t>
  </si>
  <si>
    <t>(finalizat / în execuție)</t>
  </si>
  <si>
    <t>Valoare plătită (cu TVA)</t>
  </si>
  <si>
    <t>Data</t>
  </si>
  <si>
    <t>efectuării plăţii</t>
  </si>
  <si>
    <t>Contract de prestari servicii</t>
  </si>
  <si>
    <t>Contract de furnizare</t>
  </si>
  <si>
    <t xml:space="preserve"> </t>
  </si>
  <si>
    <t>Parteneri(asociați/subcontractanți/terți/susținători)</t>
  </si>
  <si>
    <t>-</t>
  </si>
  <si>
    <t>KARPAT BUSINESS CONSULTING SRL</t>
  </si>
  <si>
    <t>SIPOCA 9</t>
  </si>
  <si>
    <t xml:space="preserve">5 luni </t>
  </si>
  <si>
    <t>in executie</t>
  </si>
  <si>
    <t xml:space="preserve">finalizat </t>
  </si>
  <si>
    <t>CERTSIGN SA</t>
  </si>
  <si>
    <t>POR</t>
  </si>
  <si>
    <t xml:space="preserve">12 luni </t>
  </si>
  <si>
    <t>4 ani</t>
  </si>
  <si>
    <t>BS</t>
  </si>
  <si>
    <t>AVANGARD BUSINESS GROUP SRL</t>
  </si>
  <si>
    <t>PRAGMA COMPUTERS SRL</t>
  </si>
  <si>
    <t>6 Luni</t>
  </si>
  <si>
    <t>STREAM NETWORKS SRL</t>
  </si>
  <si>
    <t>INTRATEST SA</t>
  </si>
  <si>
    <t>20 Zile</t>
  </si>
  <si>
    <t>Licitaţie deschisă  - on line POR</t>
  </si>
  <si>
    <t>SIPOCA 47</t>
  </si>
  <si>
    <t>DNS BIROTICA SRL</t>
  </si>
  <si>
    <t>Procedura simplificata POR</t>
  </si>
  <si>
    <t>4 Luni</t>
  </si>
  <si>
    <t>2 Luni</t>
  </si>
  <si>
    <t>LUKOIL ROMANIA</t>
  </si>
  <si>
    <t>15 Luni</t>
  </si>
  <si>
    <t>24 Luni</t>
  </si>
  <si>
    <t>SMART INTEGRATION SRL</t>
  </si>
  <si>
    <t>RA APPS</t>
  </si>
  <si>
    <t>1 Luna</t>
  </si>
  <si>
    <t>Nr. Crt.</t>
  </si>
  <si>
    <t xml:space="preserve">CS 4 la AC 89/2016 Asigurarea întreţinerii şi reparării autoturismelor din dotarea MDRAP </t>
  </si>
  <si>
    <t>MERIDIAN SUD INVEST SRL</t>
  </si>
  <si>
    <t>Servicii de consultanţă şi asistenţă tehnică – Lot 1</t>
  </si>
  <si>
    <t>4/08.01.2019</t>
  </si>
  <si>
    <t>5/08.01.2019</t>
  </si>
  <si>
    <t>Licitatie deschisa –POR</t>
  </si>
  <si>
    <t>Servicii de organizare evenimente – CS nr. 2 la AC 151/11.05.2018 SIPOCA 47</t>
  </si>
  <si>
    <t>Procedura simplificata SIPOCA 47</t>
  </si>
  <si>
    <t>Furnizare bonuri de valoare – carburanţi CS nr. 2 la AC nr. 39/2017 auto POR</t>
  </si>
  <si>
    <t>Procedura simplificata POR- reluare competitie</t>
  </si>
  <si>
    <t>OMV PETROM MARKETING SRL</t>
  </si>
  <si>
    <t>Servicii de curăţenie şi întreţinere la sediul AM POCA CS nr. 3 la AC nr. 11/2017</t>
  </si>
  <si>
    <t>6/08.01.2019</t>
  </si>
  <si>
    <t>9/09.01.2019</t>
  </si>
  <si>
    <t>10/10.01.2019</t>
  </si>
  <si>
    <t>Licitatie deschisa – AM POCA</t>
  </si>
  <si>
    <t>CIP AVANTAJ SRL</t>
  </si>
  <si>
    <t>AM POCA</t>
  </si>
  <si>
    <t>Contract furnizare materiale promoţionale necesare promovării programului operaţional comun RO-MD 2014-2020</t>
  </si>
  <si>
    <t>Procedura simplificata RO-MD 2014-2020</t>
  </si>
  <si>
    <t>Servicii privind evaluarea de impact intervenţii –POR 2007-2013</t>
  </si>
  <si>
    <t>11/14.01.2019</t>
  </si>
  <si>
    <t>12/14.01.2019</t>
  </si>
  <si>
    <t>UNIQUE PROMO SRL</t>
  </si>
  <si>
    <t>AS CIVITTA STRATEGI &amp;CONSULTING</t>
  </si>
  <si>
    <t>RER ECOLOGIC SERVICE BUCUREŞTI REBU SA</t>
  </si>
  <si>
    <t>Contract furnizare licente software – AM POCA</t>
  </si>
  <si>
    <t>16/23.01.2019</t>
  </si>
  <si>
    <t>Licitatie deschisa -AM POCA</t>
  </si>
  <si>
    <t>Produse informative si de promovare CS nr.7/2018 SIPOCA 9</t>
  </si>
  <si>
    <t>18/23.01.2019</t>
  </si>
  <si>
    <t>Procedura simplificata  -SIPOCA 9</t>
  </si>
  <si>
    <t>Evenimente CS 10 la AC 138/2016 SIPOCA 38</t>
  </si>
  <si>
    <t>19/25.01.2019</t>
  </si>
  <si>
    <t>Licitatie deschisa - SIPOCA 38 reluare competitie</t>
  </si>
  <si>
    <t>MAGNUM SRL</t>
  </si>
  <si>
    <t>SIPOCA 39</t>
  </si>
  <si>
    <t>Arhivare depozitare MDRAP CS 4 la AC nr. 391/26.10.2017</t>
  </si>
  <si>
    <t>24/30.01.2019</t>
  </si>
  <si>
    <t>Licitatie deschisa  - BS reluare competitie</t>
  </si>
  <si>
    <t xml:space="preserve">Achizitie servicii arhivare/depozitare pentru AM POCA -SIPOCA 39 – 
 ACORD-CADRU
 </t>
  </si>
  <si>
    <t>25/30.01.2019</t>
  </si>
  <si>
    <t xml:space="preserve">Licitatie deschisa SIPOCA 39 </t>
  </si>
  <si>
    <t>CONTERA MEDIA SRL</t>
  </si>
  <si>
    <t>Licitatie deschisa –BS</t>
  </si>
  <si>
    <t>POSTA ROMANA</t>
  </si>
  <si>
    <t xml:space="preserve">Suport IT aferent sistemului integrat- CS nr. 3 la AC nr. 257/2018 </t>
  </si>
  <si>
    <t>33/31.01.2019</t>
  </si>
  <si>
    <t>ADVANCED TEHNOLOGY SYSTEM SRL</t>
  </si>
  <si>
    <t>Servicii de curatenie  - CS nr. 9 la AC 307/2017</t>
  </si>
  <si>
    <t>36/31.01.2019</t>
  </si>
  <si>
    <t>FABI TOTAL GROUP</t>
  </si>
  <si>
    <t xml:space="preserve">Servicii telefonie RO-Ucraina AC Lot 1 </t>
  </si>
  <si>
    <t xml:space="preserve">Servicii telefonie RO-MLD  - AC Lot 2 </t>
  </si>
  <si>
    <t>38/04.02.2019</t>
  </si>
  <si>
    <t>39/04.02.2019</t>
  </si>
  <si>
    <t>Procedura simplificata on line - BS</t>
  </si>
  <si>
    <t>RO-Ucraina</t>
  </si>
  <si>
    <t>Procedura simplificata on line - RO-Ucraina</t>
  </si>
  <si>
    <t>Procedura simplificata on line - RO-MD</t>
  </si>
  <si>
    <t>RO-MD</t>
  </si>
  <si>
    <t>48 Luni</t>
  </si>
  <si>
    <t>Servicii de telefonie mobila AM POR  - CS nr. 2 la AC NR. 15/2017</t>
  </si>
  <si>
    <t>Achizitionare de materiale si produse electrice pentru sediile MDRAP -  AC</t>
  </si>
  <si>
    <t>41/06.02.2019</t>
  </si>
  <si>
    <t>42/06.02.2019</t>
  </si>
  <si>
    <t>TELEKOM ROMANIA MOBILE COMUNICATION</t>
  </si>
  <si>
    <t>EVA NOVEL SRL</t>
  </si>
  <si>
    <t>36 luni</t>
  </si>
  <si>
    <t xml:space="preserve">Campanie Media POR -  Contract Lot 2 </t>
  </si>
  <si>
    <t xml:space="preserve">Campanie Media POR  - Contract Lot 1 </t>
  </si>
  <si>
    <t xml:space="preserve">Campanie Media POR  - Contract Lot 5 </t>
  </si>
  <si>
    <t>44/08.02.2019</t>
  </si>
  <si>
    <t>45/08.02.2019</t>
  </si>
  <si>
    <t>46/08.02.2019</t>
  </si>
  <si>
    <t>ALL MEDIA COMPANY</t>
  </si>
  <si>
    <t>Servicii organizare SIPOCA 47 -  CS nr.5  la AC nr. 151/2018</t>
  </si>
  <si>
    <t xml:space="preserve">Campanie Media POR  - Contract Lot 4 </t>
  </si>
  <si>
    <t>49/12.02.2019</t>
  </si>
  <si>
    <t>51/12.02.2019</t>
  </si>
  <si>
    <t>Procedură simplificată SIPOCA 47</t>
  </si>
  <si>
    <t>Procedură simplificată BS</t>
  </si>
  <si>
    <t>AVANGARDE BUSINESS GROUP</t>
  </si>
  <si>
    <t>Asocierea GODMATHER &amp;DC NEW AD SRL</t>
  </si>
  <si>
    <t>Licitaţie deschisă  - on line BS</t>
  </si>
  <si>
    <t>64/20.02.2019</t>
  </si>
  <si>
    <t>Servicii interpretariat - CS 4 LA AC 138/2018</t>
  </si>
  <si>
    <t>67/20.02.2019</t>
  </si>
  <si>
    <t>Servicii arhivare - CS 5 LA AC 391/2017</t>
  </si>
  <si>
    <t>OLYMEL FLAMINGO FOOD SRL</t>
  </si>
  <si>
    <t>Suport IT aferent  SIMAICI</t>
  </si>
  <si>
    <t>ADVANNCED TECHONOLOGY SUSTEMS</t>
  </si>
  <si>
    <t>71/20.02.2019</t>
  </si>
  <si>
    <t>Servicii gestionare imobile – A A nr.2 la contract nr. 130/2018</t>
  </si>
  <si>
    <t>75/20.02.2019</t>
  </si>
  <si>
    <t>Arhivare şi depozitare AM POCA – CSnr.1 la AC nr. 25/2019</t>
  </si>
  <si>
    <t>CERTSIGN(lider) si DOCUMENT (asociat)IMAGING SYSTEM</t>
  </si>
  <si>
    <t>76/26.02.2019</t>
  </si>
  <si>
    <t>Contract prestări servicii întreţinere şi mentenanţă echipamente IT RO-BG</t>
  </si>
  <si>
    <t>MIDA SOFT BUSINESS</t>
  </si>
  <si>
    <t>77/28.02.2019</t>
  </si>
  <si>
    <t>ACHIZIŢIE DIRECTĂ - BS</t>
  </si>
  <si>
    <t>COMPANIA DE TRANSPORTURI BUSU</t>
  </si>
  <si>
    <t>Achiziţii servicii RCA pt. MDRAP</t>
  </si>
  <si>
    <t>FAST BROKER DE Asigurări şi Reasigurări</t>
  </si>
  <si>
    <t>PROCEDURĂ SIMPLIFICATĂ - BMN</t>
  </si>
  <si>
    <t>Contract furnizare echipamente IT pentru BMN – Lot 2 – server de date rack-abil</t>
  </si>
  <si>
    <t>95/18.03.2019</t>
  </si>
  <si>
    <t>Contract furnizare echipamente IT pentru BMN – lot 3 – UPS rack - abil</t>
  </si>
  <si>
    <t>96/18.03.2019</t>
  </si>
  <si>
    <t>Contract servicii elaborare studii pe domeniul specific pentru Reuniunile Grupurilor de lucru din cadrul Reţelei Europene pentru Administraţie Publică</t>
  </si>
  <si>
    <t>ACZ CONSULTING SRL</t>
  </si>
  <si>
    <t>97/18.03.2019</t>
  </si>
  <si>
    <t>AC – Achiziţionarea de hârtie format A3 şi A4 pentru direcţiile MDRAP - BS</t>
  </si>
  <si>
    <t>PROCEDURĂ SIMPLIFICATĂ - BS</t>
  </si>
  <si>
    <t>98/19.03.2019</t>
  </si>
  <si>
    <t>Reofertare la AC nr. 357/2017 AM POCA</t>
  </si>
  <si>
    <t>102/21.03.2019</t>
  </si>
  <si>
    <t>Telefonie mobilă – RO-UA CS nr. 1 la AC NR. 38/2019</t>
  </si>
  <si>
    <t>PROCEDURĂ SIMPLIFICATĂ- RO-UA</t>
  </si>
  <si>
    <t>TELEKOM ROMÂNIA MOBILE COMUNICATION</t>
  </si>
  <si>
    <t>103/21.03.2019</t>
  </si>
  <si>
    <t>Telefonie mobilă – RO-MD CS nr. 1 la AC NR. 39/2019</t>
  </si>
  <si>
    <t>PROCEDURĂ SIMPLIFICATĂ- RO-MD</t>
  </si>
  <si>
    <t>104/21.03.2019</t>
  </si>
  <si>
    <t>Achiziţia serviciilor de evaluare a acţiunilor de informare şi comunicare – Lot 1 RO-HU</t>
  </si>
  <si>
    <t>LICITAŢIE DESCHISĂ – RO-HU</t>
  </si>
  <si>
    <t>106/21.03.2019</t>
  </si>
  <si>
    <t>Achiziţia serviciilor de evaluare a acţiunilor de informare şi comunicare – Lot 2 RO-MD</t>
  </si>
  <si>
    <t>LICITAŢIE DESCHISĂ – RO-MD</t>
  </si>
  <si>
    <t>107/21.03.2019</t>
  </si>
  <si>
    <t>Expertiză tehnică şi financiară –POR – 4 Expertize – CS nr. 2 la AC – C 481/20.12.2017</t>
  </si>
  <si>
    <t>LICITAŢIE DESCHISĂ - POR</t>
  </si>
  <si>
    <t>AVENSA CONSULTING SRL</t>
  </si>
  <si>
    <t>109/26.03.2019</t>
  </si>
  <si>
    <t>Servicii de curăţenie – CS nr. 13 la AC nr. 307/2017</t>
  </si>
  <si>
    <t>LICITAŢIE DESCHISĂ - BS</t>
  </si>
  <si>
    <t>FABI TOTAL GROUP SRL</t>
  </si>
  <si>
    <t>110/27.03.2019</t>
  </si>
  <si>
    <t>Telefonie mobilă – CS nr. 8 la AC 218/2016</t>
  </si>
  <si>
    <t>ORANGE ROMÂNIA SA</t>
  </si>
  <si>
    <t>112/28.03.2019</t>
  </si>
  <si>
    <t>Contract fuirnizare sistem videoconferinţă POR</t>
  </si>
  <si>
    <t>114/28.03.2019</t>
  </si>
  <si>
    <t>Arhivare şi depozitare pentru MDRAP – CS nr. 6 la AC nr. 391/2017</t>
  </si>
  <si>
    <t>LICITAŢIE DESCHISĂ – BS</t>
  </si>
  <si>
    <t>116/29.03.2019</t>
  </si>
  <si>
    <t>Contract furnizare mobilier pentru RO-SE</t>
  </si>
  <si>
    <t>LICITAŢIE DESCHISĂ ONLINE – RO-SE</t>
  </si>
  <si>
    <t>EURODIDACTICA SRL</t>
  </si>
  <si>
    <t>119/01.04.2019</t>
  </si>
  <si>
    <t>Servicii de vulcanizare CS nr. 6 la AC nr. 64/2017</t>
  </si>
  <si>
    <t>FIBROPT SERVICE SRL</t>
  </si>
  <si>
    <t>120/01.04.2019</t>
  </si>
  <si>
    <t>Servicii gestionare imobile şi întreţinere instalaţii pentru sediile MDRAP</t>
  </si>
  <si>
    <t>CLEAN PREST ACTIV</t>
  </si>
  <si>
    <t>121/01.04.2019</t>
  </si>
  <si>
    <t>Servicii de suport IT aferente SIMAICI – CS nr. 5 la AC 257/2018</t>
  </si>
  <si>
    <t>ADVANCED TEHNOLOGY SYSTEMS SRL</t>
  </si>
  <si>
    <t>122/02.04.2019</t>
  </si>
  <si>
    <t>Achiziţie de carburanţi BVC Benzină – CS nr. 7 la AC 280/2019</t>
  </si>
  <si>
    <t>LICITAŢIE DESCHISĂ ONLINE- BS</t>
  </si>
  <si>
    <t>123/03.04.2019</t>
  </si>
  <si>
    <t>Achiziţie de carburanţi BVC Motorină – CS nr. 7 la AC 281/2019</t>
  </si>
  <si>
    <t>124/03.04.2019</t>
  </si>
  <si>
    <t>Contract furnizare produse şi echipamente IT pentru SIPOCA 59 – Lot 1 – 2 Multifuncţionale color A3 şi consumabile aferente</t>
  </si>
  <si>
    <t>PROCEDURĂ SIMPLIFICATĂ – SIPOCA 59</t>
  </si>
  <si>
    <t>125/03.04.2019</t>
  </si>
  <si>
    <t>Contract furnizare produse şi echipamente IT pentru SIPOCA 59 – Lot 4- Desktop AIO</t>
  </si>
  <si>
    <t>126/03.04.2019</t>
  </si>
  <si>
    <t>130/04.04.2019</t>
  </si>
  <si>
    <t>Contract furnizare produse şi echipamente IT pentru SIPOCA 59 – Lot 2 - Server</t>
  </si>
  <si>
    <t>131/05.04.2019</t>
  </si>
  <si>
    <t>Contract furnizare produse şi echipamente IT pentru SIPOCA 59 – Lot 9 –software publicare electronică</t>
  </si>
  <si>
    <t>133/05.04.2019</t>
  </si>
  <si>
    <t>Servicii organizare evenimente pentru implementarea proiectului” Consolidarea Sistemelor de integritate, cea mai bună strategie de prevenire a corupţiei în administrarea publică, SIPOCA 61 – CS nr. 5 la AC nr. 152/2018</t>
  </si>
  <si>
    <t>PROCEDURĂ SIMPLIFICATĂ – SIPOCA 61</t>
  </si>
  <si>
    <t>AVANGARD BUSUNESS GROUP SRL</t>
  </si>
  <si>
    <t>135/05.04.2019</t>
  </si>
  <si>
    <t>Servicii organizare evenimente – SIPOCA 61 – CS nr. 6 la AC nr. 152/2018</t>
  </si>
  <si>
    <t>136/05.04.2019</t>
  </si>
  <si>
    <t>Servicii organizare evenimente – SIPOCA 61 – CS nr. 7 la AC nr. 152/2018</t>
  </si>
  <si>
    <t>137/05.04.2019</t>
  </si>
  <si>
    <t>Servicii organizare evenimente – SIPOCA 61 – CS nr. 8 la AC nr. 152/2018</t>
  </si>
  <si>
    <t>138/05.04.2019</t>
  </si>
  <si>
    <t>Servicii organizare evenimente – SIPOCA 61 – CS nr. 9 la AC nr. 152/2018</t>
  </si>
  <si>
    <t>139/05.04.2019</t>
  </si>
  <si>
    <t>Servicii organizare evenimente – SIPOCA 61 – CS nr. 10 la AC nr. 152/2018</t>
  </si>
  <si>
    <t>140/05.04.2019</t>
  </si>
  <si>
    <t>Servicii organizare evenimente – SIPOCA 61 – CS nr. 11 la AC nr. 152/2018</t>
  </si>
  <si>
    <t>141/05.04.2019</t>
  </si>
  <si>
    <t>Servicii organizare evenimente – SIPOCA 61 – CS nr. 12 la AC nr. 152/2018</t>
  </si>
  <si>
    <t>142/05.04.2019</t>
  </si>
  <si>
    <t>Medicina muncii –CS nr. 3 la AC nr. 192/2017</t>
  </si>
  <si>
    <t>PROCEDURĂ SIMPLIFICATĂ</t>
  </si>
  <si>
    <t>ROMGERMED</t>
  </si>
  <si>
    <t>144/10.04.2019</t>
  </si>
  <si>
    <t>Servicii de curatenie – CSnr. 11 la AC 307/2017</t>
  </si>
  <si>
    <t>Procedură simplificată ONLINE – RO-BG</t>
  </si>
  <si>
    <t>Procedură simplificată ONLINE -  BS</t>
  </si>
  <si>
    <t>Procedură simplificată - BMN</t>
  </si>
  <si>
    <t>Licitaţie deschisă -  BS</t>
  </si>
  <si>
    <t>EVIDENT GROUP, DOLEX COM, C&amp;C PREVENT</t>
  </si>
  <si>
    <t>Procedură simplificată - BS</t>
  </si>
  <si>
    <t>Achiziţie consumabile birou, articole birotică şi papetărie pt. AM POCA CS nr. 2 la AC nr. 375/2017</t>
  </si>
  <si>
    <t xml:space="preserve">Centralizatorul achizițiilor publice – situația executării contractelor de achiziţii publice - semestrul I, 2019 </t>
  </si>
  <si>
    <t>14/23.01.2019</t>
  </si>
  <si>
    <t>Servicii de curatenie AA nr.2 la AC 307/2017</t>
  </si>
  <si>
    <t>30 luni</t>
  </si>
  <si>
    <t>60 Luni</t>
  </si>
  <si>
    <t>20/28.01.2018</t>
  </si>
  <si>
    <t>Servicii pentru organizare evenimentelor MDRAP 19-21 Martie 2019</t>
  </si>
  <si>
    <t>PROCEDURA PROPRIE  - BS</t>
  </si>
  <si>
    <t>AVANGARDE BUSINESS GROUP SRL</t>
  </si>
  <si>
    <t>22/29.01.2019</t>
  </si>
  <si>
    <t>Servicii bancare – program de cooperare teritoriala europeana 2014-2020 si POR 2014 CS 4 la AC 3/2016</t>
  </si>
  <si>
    <t>Negociere cu publicare prealabila</t>
  </si>
  <si>
    <t>BANCA TRANSILVANIA – suc MARRIOT</t>
  </si>
  <si>
    <t>12 Luni</t>
  </si>
  <si>
    <t>28/30.01.2019</t>
  </si>
  <si>
    <t>Service auto  - Act Aditional nr. 2 la contractul 239/08.08.2018</t>
  </si>
  <si>
    <t>LICITATIE DESCHISA ONLINE  - BS</t>
  </si>
  <si>
    <t>TIMAS SRL</t>
  </si>
  <si>
    <t>CN POSTA ROMANA SA</t>
  </si>
  <si>
    <t>1 An</t>
  </si>
  <si>
    <t>RO-BG</t>
  </si>
  <si>
    <t>84/05.03.2019</t>
  </si>
  <si>
    <t>85/05.03.2019</t>
  </si>
  <si>
    <t>PROCEDURĂ PROPRIE - BS</t>
  </si>
  <si>
    <t>Servicii necesare organizării reuniunii anuale a Programelor Interreg la Bucureşti 22-23 mai în contextul Preşedenţiei Romaniei la Consiliul UE - BS</t>
  </si>
  <si>
    <t>2 Ani</t>
  </si>
  <si>
    <t>BMN</t>
  </si>
  <si>
    <t>93/18.03.2019</t>
  </si>
  <si>
    <t>3 Ani</t>
  </si>
  <si>
    <t>POCA</t>
  </si>
  <si>
    <t>RO-UA</t>
  </si>
  <si>
    <t>DSP</t>
  </si>
  <si>
    <t>RO-HU</t>
  </si>
  <si>
    <t>9 Luni</t>
  </si>
  <si>
    <t>RO-SE</t>
  </si>
  <si>
    <t>8 Luni</t>
  </si>
  <si>
    <t>SIPOCA 59</t>
  </si>
  <si>
    <t>SIPOCA61</t>
  </si>
  <si>
    <t xml:space="preserve">8 Luni </t>
  </si>
  <si>
    <t>147/15.04.2019</t>
  </si>
  <si>
    <t>A C –semnatura electronica calificata pentru MDRAP - BS</t>
  </si>
  <si>
    <t xml:space="preserve">PROCEDURĂ SIMPLIFICATĂ
FARA RELUAREA COMPETITIEI – BS 
</t>
  </si>
  <si>
    <t xml:space="preserve">CERTSIGN SA
 DIGISIGN SA
</t>
  </si>
  <si>
    <t xml:space="preserve">PROCEDURĂ SIMPLIFICATĂ
FARA RELUAREA COMPETIŢIEI - BS
</t>
  </si>
  <si>
    <t>149/16.04.2019</t>
  </si>
  <si>
    <t xml:space="preserve">Servicii de reparare si intretinere aparate de climatizare pentru sediile MDRAP
-CS .nr. 3 la AC 58/2018
</t>
  </si>
  <si>
    <t>AER TECH SERVICE SRL</t>
  </si>
  <si>
    <t xml:space="preserve">Prestari servicii de transport pentru a 8 a editie a SUMITULUI EUROPEAN  AL REGIUNILOR SI ORASELOR  - BS 
PRES RO 2019
</t>
  </si>
  <si>
    <t>ACHIZITIE DIRECTA - BS</t>
  </si>
  <si>
    <t>SOCIETATEA DE TRANSPORTURI BUCURESTI</t>
  </si>
  <si>
    <t>Achizitionare servicii privind transportul de documente si colete in sistem curierat rapid,inter si extern  - Act aditional de suplimentare la AC nr. 266/07.07.2017</t>
  </si>
  <si>
    <t>158/23.04.2019</t>
  </si>
  <si>
    <t>162/23.04.2019</t>
  </si>
  <si>
    <t>Servicii de curatenie  - CS nr. 15 la AC 307/2017</t>
  </si>
  <si>
    <t>163/24.04.2019</t>
  </si>
  <si>
    <t>Servicii curăţenie birouri Splaiul Unirii 10 - CS nr. 16 la AC nr. 307</t>
  </si>
  <si>
    <t xml:space="preserve">LICITAŢIE DESCHISĂ - BS
RELUARE COMPETITIE
</t>
  </si>
  <si>
    <t>164/24.04.2019</t>
  </si>
  <si>
    <t>Contract achiziţionare produse protocol pentru evenimente organizate de MDRAP</t>
  </si>
  <si>
    <t>165/24.04.2019</t>
  </si>
  <si>
    <t>Contract achiziţionare servicii mutare mobilier, fotocop., documente, inclusiov transport  2019</t>
  </si>
  <si>
    <t>ACHIZITIE DIRECTA offline - BS</t>
  </si>
  <si>
    <t>166/25.04.2019</t>
  </si>
  <si>
    <t>Prestări servicii de depozitare arhivare şi servicii MDRAP – CS nr. 7 la AC nr. 391/26.10.2019</t>
  </si>
  <si>
    <t xml:space="preserve">LICITAŢIE DESCHISĂ - BS
 CU RELUARE COMPETITIE
</t>
  </si>
  <si>
    <t xml:space="preserve">CERTSIGN SA
STEFADINA
DIS SRL
</t>
  </si>
  <si>
    <t>167/02.05.2019</t>
  </si>
  <si>
    <t>Achiziţionarea pieselor necesare pentru fotocopiatoarelor şi imprimantelor din MDRAP – CS NR. 3  la AC 19/30.01.2017</t>
  </si>
  <si>
    <t xml:space="preserve">PROCEDURĂ SIMPLIFICATĂ - BS
CU RELUARE COMPETITIE
</t>
  </si>
  <si>
    <t>MIDA SOFT BUSINESS SRL</t>
  </si>
  <si>
    <t>170/06.05.2019</t>
  </si>
  <si>
    <t>Servicii organizare evenimente pentru implementarea proiectului „ Clitate, Standarde, Performanţă, premisele unui management eficient la nivel MDRAP, SIPOCA 47 – CS nr. 7 la CA nr. 151/2018</t>
  </si>
  <si>
    <t>Procedura simplificata - SIPOCA 47</t>
  </si>
  <si>
    <t xml:space="preserve">AVANGARD BUSINESS GROUP </t>
  </si>
  <si>
    <t>174/07.05.2019</t>
  </si>
  <si>
    <t>Servicii interpretariat - CS nr. 6 la AC nr. 138/2018</t>
  </si>
  <si>
    <t xml:space="preserve">LICITAŢIE DESCHISĂ - BS
FARA RELUAREA COMPETIŢIEI 
</t>
  </si>
  <si>
    <t>175/07.05.2019</t>
  </si>
  <si>
    <t>Servicii colectare depozitare deşeuri</t>
  </si>
  <si>
    <t>PROCEDURĂ SIMPLIFICATĂ ONLINE - BS</t>
  </si>
  <si>
    <t>176/08.05.2019</t>
  </si>
  <si>
    <t>Servicii organizare evenimente pentru National Participation Day 15-16 TULCEA</t>
  </si>
  <si>
    <t>PROCEDURĂ PROPRIE</t>
  </si>
  <si>
    <t>COMPLEX DELTA SRL</t>
  </si>
  <si>
    <t>4 luni</t>
  </si>
  <si>
    <t>BS,               BAT DPNCRO TRANS NATIONAL DUNAREA</t>
  </si>
  <si>
    <t>177/14.05.2019</t>
  </si>
  <si>
    <t>Servicii pentru monitorizare auditare şi evaluare proiecte SEAF – Proiect RO-ELVETIA</t>
  </si>
  <si>
    <t>PROCEDURĂ SIMPLIFICATĂ – RO-ELVETIA</t>
  </si>
  <si>
    <t>BIZ SPIN CONSULTING SRL</t>
  </si>
  <si>
    <t>RO-    ELVETIA</t>
  </si>
  <si>
    <t>179/15.05.2019</t>
  </si>
  <si>
    <t>Furnizare articole birou – CS nr. 1 la AC nr. 300/09.08.2017</t>
  </si>
  <si>
    <t>LICITATIE DESCHISA -BS</t>
  </si>
  <si>
    <t>180/15.05.2019</t>
  </si>
  <si>
    <t>Servicii consultanta si asistenta tehnica POR – cs 1 la AC 161/2018</t>
  </si>
  <si>
    <t>LICITAŢIE DESCHISĂ – AM POR</t>
  </si>
  <si>
    <t>AVERSA CONSULTING</t>
  </si>
  <si>
    <t>AM POR</t>
  </si>
  <si>
    <t>182/16.05.2019</t>
  </si>
  <si>
    <t>Servicii de organizare CM POCA  - CS nr. 5 la AC 9/11.01.2017</t>
  </si>
  <si>
    <t>PROCEDURĂ SIMPLIFICATĂ - POCA</t>
  </si>
  <si>
    <t>MEDIA ONE</t>
  </si>
  <si>
    <t>3 Luni</t>
  </si>
  <si>
    <t>184/17.05.2019</t>
  </si>
  <si>
    <t xml:space="preserve">Servicii necesare organizării reuniunii anuale a Programelor Interreg la Bucureşti 22-23 mai în contextul Preşedenţiei Romaniei la Consiliul UE – BS
Act Aditional nr. 1 la contract nr. 85/05,03,2019 - modificare valoare contract
</t>
  </si>
  <si>
    <t>PROCEDURA PROPRIE - BS</t>
  </si>
  <si>
    <t>112,217,00</t>
  </si>
  <si>
    <t>186/21.05.2019</t>
  </si>
  <si>
    <t>Achizitionarea de servicii postale in vederea primirii, prelucrarii si expeditii de corespondenta interna si externa pentru anul 2019</t>
  </si>
  <si>
    <t>187/22.05.2019</t>
  </si>
  <si>
    <t>Furnizare materiale si produse electrice – cs 1 la AC nr. 42/2019</t>
  </si>
  <si>
    <t>PROCEDURA SIMPLIFICATA CU RELUAREA COMPETITIEI - BS</t>
  </si>
  <si>
    <t>EVANOUVEL SRL</t>
  </si>
  <si>
    <t>AC - 36 LUNI</t>
  </si>
  <si>
    <t>192/23.05.2019</t>
  </si>
  <si>
    <t>Servicii de spalare auto MDRAP</t>
  </si>
  <si>
    <t>PROCEDURA SIMPLIFICATA</t>
  </si>
  <si>
    <t>193/24.05.2019</t>
  </si>
  <si>
    <t xml:space="preserve">Furnizare echipamente RO-BG – 
Laptop - 9 buc.
</t>
  </si>
  <si>
    <t>LICITAŢIE DESCHISĂ – RO-BG</t>
  </si>
  <si>
    <t>PRAGMA COMPUTERS</t>
  </si>
  <si>
    <t>20 ZILE</t>
  </si>
  <si>
    <t>194/24.05.2019</t>
  </si>
  <si>
    <t>Servicii asigurare RCA CS 1 lam AC  93/2019</t>
  </si>
  <si>
    <t>PROCEDURA SIMPLIFICATA - BS</t>
  </si>
  <si>
    <t>FAST BROKERS</t>
  </si>
  <si>
    <t>195/27.05.2019</t>
  </si>
  <si>
    <t>Servicii telefonie mobila DSP</t>
  </si>
  <si>
    <t>ACHIZITIE DIRECTA ONLINE - DSP</t>
  </si>
  <si>
    <t>196/27.05.2019</t>
  </si>
  <si>
    <t>Servicii organizare evenimente pentru Reuniunea Directiilor Generale din cadrul Retelei Europene pentru Administratie Publica – EUPAN – 3-4 iunie Bucuresti</t>
  </si>
  <si>
    <t xml:space="preserve">PROCEDURA PROPRIE - BS </t>
  </si>
  <si>
    <t>DANCO PRO COMUNICATION</t>
  </si>
  <si>
    <t>197/29.05.2019</t>
  </si>
  <si>
    <t>AC – C Servicii realizare de studii privind masurarea gradului de satisfactie al beneficiarilor POCA privind sprijinul oferit da catre AM, precum si gradului de constientizare al potentialilor beneficiari in ceea ce priveste POCA</t>
  </si>
  <si>
    <t>LICITAŢIE DESCHISĂ ONLINE - POCA</t>
  </si>
  <si>
    <t xml:space="preserve">ACZ CONSULTING 
-ASOCIATIA CIVITTA STRATEGY&amp;CONSULTING SA
-IRES
ACZ CONSULTING 
-ASOCIATIA CIVITTA STRATEGY&amp;CONSULTING SA
-IRES
</t>
  </si>
  <si>
    <t>200/04.06.2019</t>
  </si>
  <si>
    <t>Furnizare echipamente RU-HU  - Lot 5- multifunctionale</t>
  </si>
  <si>
    <t>10 Zile</t>
  </si>
  <si>
    <t>201/04.06.2019</t>
  </si>
  <si>
    <t xml:space="preserve">Furnizare echipamente RU-HU  - Lot 1 –
Computere AIO
</t>
  </si>
  <si>
    <t>203/05.06.2019</t>
  </si>
  <si>
    <t>Furnizare Materiale promotionale DSP</t>
  </si>
  <si>
    <t>ALMA GROUP RESEARCH SRL</t>
  </si>
  <si>
    <t>204/05.06.2019</t>
  </si>
  <si>
    <t>Achizitia de servicii formare profesionala pentru regulamentul UE 679/2016 privind protectia datelor POR/POCA</t>
  </si>
  <si>
    <t>LICITAŢIE DESCHISĂ – POR/POCA</t>
  </si>
  <si>
    <t>OMEGA TRUST</t>
  </si>
  <si>
    <t>POR/POCA</t>
  </si>
  <si>
    <t>205/05.06.2019</t>
  </si>
  <si>
    <t xml:space="preserve">Furnizare echipamente RU-HU  - Lot 2 – 
Laptopuri
</t>
  </si>
  <si>
    <t>CHRONA COMPUTERS</t>
  </si>
  <si>
    <t>206/10.06.2019</t>
  </si>
  <si>
    <t>Achizitie echipamente IT – DSP – Programul Transnational Dunarea</t>
  </si>
  <si>
    <t>ACHIZITIE DIRECTA – P T DUNAREA</t>
  </si>
  <si>
    <t>Programul Transnational Dunarea</t>
  </si>
  <si>
    <t>6 lUNI</t>
  </si>
  <si>
    <t>209/11.06.2019</t>
  </si>
  <si>
    <t>Servicii de întreţinere şi reparaţii pt. Autoturismele din dotarea MDRAP – Lot 1</t>
  </si>
  <si>
    <t>NESTY AUTO SERVICE SRL</t>
  </si>
  <si>
    <t>210/11.06.2019</t>
  </si>
  <si>
    <t>Servicii privind transportul de documente şi colete, în sistem curierat rapid, intern şi extern</t>
  </si>
  <si>
    <t>COMPANIA NAŢIONALĂ POŞTA ROMÂNĂ</t>
  </si>
  <si>
    <t>211/13.06.2019</t>
  </si>
  <si>
    <t>Servicii de întreţinere şi reparaţii pt. Autoturismele din dotarea MDRAP – Lot 5</t>
  </si>
  <si>
    <t>212/13.06.2019</t>
  </si>
  <si>
    <t>Servicii de consultanţă şi expertiză pentru elaborarea de analiză şi mecanisme de evaluare</t>
  </si>
  <si>
    <t>LICITAŢIE DESCHISĂ – SIPOCA 59</t>
  </si>
  <si>
    <t>213/13.06.2019</t>
  </si>
  <si>
    <t>Servicii de evaluare a implementării propuse de INTERREG RO-SE</t>
  </si>
  <si>
    <t>LICITAŢIE DESCHISĂ – RO-SE</t>
  </si>
  <si>
    <t>7 Luni</t>
  </si>
  <si>
    <t>215/20.06.2019</t>
  </si>
  <si>
    <t>Servicii catering pentru DANUBE PARTICIPATION DAY – 26.06.2019</t>
  </si>
  <si>
    <t>PROCEDURĂ PROPRIE -BS</t>
  </si>
  <si>
    <t>DANCO PRO COMUNICARE SRL</t>
  </si>
  <si>
    <t>216/20.06.2019</t>
  </si>
  <si>
    <t>Achiziţionarea de hârtie format A3 şi A4 pentru direcţiile MDRAP  - CS nr. 2 la AC nr. 161/21.05.2018</t>
  </si>
  <si>
    <t xml:space="preserve">LICITAŢIE DESCHISĂ -BS </t>
  </si>
  <si>
    <t>TEAMPRO STRATEGY CONSULTING SRL</t>
  </si>
  <si>
    <t>217/20.06.2019</t>
  </si>
  <si>
    <t>Achiziţionarea de hârtie format A3 şi A4 pentru direcţiile MDRAP CS nr. 1 la AC nr.98/19.03.2019 - BS</t>
  </si>
  <si>
    <t>DOLEX COM SRL</t>
  </si>
  <si>
    <t>219/24.06.2019</t>
  </si>
  <si>
    <t>Servicii catering necesare unei cibe festive, servicii de transport rutier, ALBA IULIA 25-26. 06.2019</t>
  </si>
  <si>
    <t>BEST BUSINESS EVENTS CONSULTING SRL</t>
  </si>
  <si>
    <t>10 zile</t>
  </si>
  <si>
    <t>220/25.06.2019</t>
  </si>
  <si>
    <t>Organizarea unor evenimente în cadrul activităţii de coordonare a Axei prioritare 3- SUERD</t>
  </si>
  <si>
    <t>PROCEDURĂ PROPRIE  - SUERD</t>
  </si>
  <si>
    <t>SUERD</t>
  </si>
  <si>
    <t>RO-MD     2014-2020</t>
  </si>
  <si>
    <t>54/14.02.2019</t>
  </si>
  <si>
    <t>PREMIER CATERING EVENTS SRL</t>
  </si>
  <si>
    <t>PROCEDURĂ PROPRIE- BS</t>
  </si>
  <si>
    <t>SAMIT 13-15.03.2019</t>
  </si>
  <si>
    <t>62/20.02.2019</t>
  </si>
  <si>
    <t>Service auto- Act Aditional nr. 3 la Contractul nr. 239/2018</t>
  </si>
  <si>
    <t>TIMAS</t>
  </si>
  <si>
    <t>80/28.02.2019</t>
  </si>
  <si>
    <t>Servicii necesare organizării unei cine festive şi servicii organizare evenimente cu ocazia Comitetului de Monitorizare a Progr. Interreg Europe – 26.03.2019</t>
  </si>
  <si>
    <t>CA DOMENIULUI BRAN</t>
  </si>
  <si>
    <t>87/07.03.2019</t>
  </si>
  <si>
    <t>Modificare experţi şi îndreptare eroare valoare totala - POR</t>
  </si>
  <si>
    <t>LICITATIE DESCHISA ONLINE  - POR</t>
  </si>
  <si>
    <t>SMART INTEGRATION</t>
  </si>
  <si>
    <t>Servicii pentru organizarea evenimentelor MDRAP – 7-8 Mai 2019</t>
  </si>
  <si>
    <t>PROCEDURA PROPRIE – PRES RO</t>
  </si>
  <si>
    <t>ALMA TOTAL SOLUTION SRL</t>
  </si>
  <si>
    <t>PRESS RO</t>
  </si>
  <si>
    <t>160/23.04.2019</t>
  </si>
  <si>
    <t>Achiziţionarea de servicii de catering, organizarea cinei festive ESPAN IASI</t>
  </si>
  <si>
    <t>BEST TRAVEL SOLUNTION SRL</t>
  </si>
  <si>
    <t>Intocmit: Ruxandra ZAHARIA, Consilier Ev-Ex, DGA.</t>
  </si>
  <si>
    <t xml:space="preserve">Directia Generala  Achizitii </t>
  </si>
  <si>
    <t>Remus URETEAN,                   Director General,</t>
  </si>
  <si>
    <t>OP763/22,05,2019</t>
  </si>
  <si>
    <t>OP751/20,05,2019</t>
  </si>
  <si>
    <t>OP428/27.03.2019</t>
  </si>
  <si>
    <t>419/10,04,2019</t>
  </si>
  <si>
    <t>426/27,03,2019</t>
  </si>
  <si>
    <t>425/27,03,2019</t>
  </si>
  <si>
    <t>424/27,03,2019</t>
  </si>
  <si>
    <t>381/15,03,2019</t>
  </si>
  <si>
    <t>382/15,03,2019</t>
  </si>
  <si>
    <t>383/15,03,2019</t>
  </si>
  <si>
    <t>384/15,03,2019</t>
  </si>
  <si>
    <t>408/27,03,2019</t>
  </si>
  <si>
    <t>409/27,03,2019</t>
  </si>
  <si>
    <t>410/27,03,2019</t>
  </si>
  <si>
    <t>411/27,03,2019</t>
  </si>
  <si>
    <t>412/27,03,2019</t>
  </si>
  <si>
    <t>413/27,03,2019</t>
  </si>
  <si>
    <t>414/27,03,2019</t>
  </si>
  <si>
    <t>415/27,03,2019</t>
  </si>
  <si>
    <t>416/27,03,2019</t>
  </si>
  <si>
    <t>417/27,03,2019</t>
  </si>
  <si>
    <t>418/27,03,2019</t>
  </si>
  <si>
    <t>420/27,03,2019</t>
  </si>
  <si>
    <t>421/27,03,2019</t>
  </si>
  <si>
    <t>422/27,03,2019</t>
  </si>
  <si>
    <t>423/27,03,2019</t>
  </si>
  <si>
    <t>456/05,04,2019</t>
  </si>
  <si>
    <t>796/30,05,2019</t>
  </si>
  <si>
    <t>441/05,04,2019</t>
  </si>
  <si>
    <t>407/27,03,2019</t>
  </si>
  <si>
    <t>507/16,04,2019</t>
  </si>
  <si>
    <t>508/16,04,2019</t>
  </si>
  <si>
    <t>509/16,04,2019</t>
  </si>
  <si>
    <t>511/16,04,2019</t>
  </si>
  <si>
    <t>513/16,04,2019</t>
  </si>
  <si>
    <t>515/16,04,2019</t>
  </si>
  <si>
    <t>516/16,04,2019</t>
  </si>
  <si>
    <t>517/16,04,2019</t>
  </si>
  <si>
    <t>518/16,04,2019</t>
  </si>
  <si>
    <t>519/16,04,2019</t>
  </si>
  <si>
    <t>520/16,04,2019</t>
  </si>
  <si>
    <t>521/16,04,2019</t>
  </si>
  <si>
    <t>522/16,04,2019</t>
  </si>
  <si>
    <t>523/16,04,2019</t>
  </si>
  <si>
    <t>524/16,04,2019</t>
  </si>
  <si>
    <t>525/16,04,2019</t>
  </si>
  <si>
    <t>527/16,04,2019</t>
  </si>
  <si>
    <t>528/16,04,2019</t>
  </si>
  <si>
    <t>530/16,04,2019</t>
  </si>
  <si>
    <t>594/23,04,2019</t>
  </si>
  <si>
    <t>597/23,04,2019</t>
  </si>
  <si>
    <t>598/23,04,2019</t>
  </si>
  <si>
    <t>599/23,04,2019</t>
  </si>
  <si>
    <t>600/23,04,2019</t>
  </si>
  <si>
    <t>601/23,04,2019</t>
  </si>
  <si>
    <t>602/23,04,2019</t>
  </si>
  <si>
    <t>603/23,04,2019</t>
  </si>
  <si>
    <t>604/23,04,2019</t>
  </si>
  <si>
    <t>627/25,04,2019</t>
  </si>
  <si>
    <t>628/25,04,2019</t>
  </si>
  <si>
    <t>629/25,04,2019</t>
  </si>
  <si>
    <t>630/25,04,2019</t>
  </si>
  <si>
    <t>632/25,04,2019</t>
  </si>
  <si>
    <t>633/25,04,2019</t>
  </si>
  <si>
    <t>563/16,04,2019</t>
  </si>
  <si>
    <t>584/18,04,2019</t>
  </si>
  <si>
    <t>669/09,05,2019</t>
  </si>
  <si>
    <t>595/23,04,2019</t>
  </si>
  <si>
    <t>912/27,06,2019</t>
  </si>
  <si>
    <t>775/23,05,2019</t>
  </si>
  <si>
    <t>811/04,06,2019</t>
  </si>
  <si>
    <t>fara plati</t>
  </si>
  <si>
    <t>557/16.04.2019</t>
  </si>
  <si>
    <t>732/20.05.2019</t>
  </si>
  <si>
    <t>375/13.03.2019</t>
  </si>
  <si>
    <t>828/18,06,2019</t>
  </si>
  <si>
    <t>710/20,05,2019</t>
  </si>
  <si>
    <t>neplatit</t>
  </si>
  <si>
    <t>896/20,06,2019</t>
  </si>
  <si>
    <t>748/20.05.2019</t>
  </si>
  <si>
    <t>747/20.05.2019</t>
  </si>
  <si>
    <t>SIPO CA61</t>
  </si>
  <si>
    <t>OP335/16.04.2019</t>
  </si>
  <si>
    <t>OP259/26.03.2019</t>
  </si>
  <si>
    <t>OP476/30.05.2019</t>
  </si>
  <si>
    <t>OP582/14.06.2019</t>
  </si>
  <si>
    <t>OP295/04.04.2019</t>
  </si>
  <si>
    <t xml:space="preserve">op46/03.04.2019  </t>
  </si>
  <si>
    <t>112/28.05.2019</t>
  </si>
  <si>
    <t>nu s-a platit</t>
  </si>
  <si>
    <t xml:space="preserve">nu </t>
  </si>
  <si>
    <t>nu</t>
  </si>
  <si>
    <t>op38/04.03.2019</t>
  </si>
  <si>
    <t xml:space="preserve">OP252/18.03.2019    </t>
  </si>
  <si>
    <t>op60/03.04.2019         op88/03.05.2019   op116/05.06.2019          op137/03.07.2019</t>
  </si>
  <si>
    <t>nu plt poca</t>
  </si>
  <si>
    <t>poca</t>
  </si>
  <si>
    <t>ASOCiATIA CERTSIGN SA &amp;STEFANIDA CONSERV SA&amp; DOC. SYS SRL</t>
  </si>
  <si>
    <t>ASOCIATIA CERTSIGN SA &amp; DOC. SYS SRL</t>
  </si>
  <si>
    <t>ASOCIEREA CERTSIGN SA/STEFANIDA CONSERV SRL/DOCUMENT IMAGINE SRL</t>
  </si>
  <si>
    <t>OP117/21.06.2019</t>
  </si>
  <si>
    <t>OP86/03.05.2019      OP106/22.05.2019   OP118/24.06.2019</t>
  </si>
  <si>
    <t xml:space="preserve">NU </t>
  </si>
  <si>
    <t>NU</t>
  </si>
  <si>
    <t>115.1/05.06.2019     115.2/05.06.2019</t>
  </si>
  <si>
    <t>98.1/17.05.2019    98.2/17.05.2019</t>
  </si>
  <si>
    <t>162.1/25.02.2019    162.2/25.02.2018</t>
  </si>
  <si>
    <t>265.1/29.03.2019    265.2/29.03.2019</t>
  </si>
  <si>
    <t>264.1/01.04.2019     264.2/01.04.2019</t>
  </si>
  <si>
    <t>362.1/15.04.2019     362.2/15.04.2019    362.3/15.04.2019</t>
  </si>
  <si>
    <t>377.1/14.05.2019     377.2/14.05.2019</t>
  </si>
  <si>
    <t>376.1/15.05.2019     376.2/15.05.2019</t>
  </si>
  <si>
    <t>476.3/21.05.2018</t>
  </si>
  <si>
    <t>496.1/03.06.2019     496.2/03.06.2019</t>
  </si>
  <si>
    <t>488.1/30.05.2019     488.2/29.05.2019    488.3/29.05.2019</t>
  </si>
  <si>
    <t>489.1/03.06.2019    489.2/03.06.2019</t>
  </si>
  <si>
    <t>523.1/05.06.2019  523.2/05.06.2019    523.3/05.06.2016</t>
  </si>
  <si>
    <t>537.1/07.06.2019   537.2/07.06.2019   537.3/07.06.2019</t>
  </si>
  <si>
    <t>399.1/07.06.2019    399.2/07.06.2019</t>
  </si>
  <si>
    <t>545.1/13.06.2019     545.2/13.06.2019</t>
  </si>
  <si>
    <t>378.1/07.06.2019   378.2/07.06.2019</t>
  </si>
  <si>
    <t>613.1/26.06.2019   613.2/26.06.2019    613.3/26.06.2019</t>
  </si>
  <si>
    <t>608.3</t>
  </si>
  <si>
    <t>608.3/28.06.2019</t>
  </si>
  <si>
    <t>602.1/02.07.2019   602.2/02.07.2019</t>
  </si>
  <si>
    <t>op 67,1 si 67,2 /05,04,2019</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</si>
</sst>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9"/>
      <name val="Calibri"/>
      <family val="2"/>
      <charset val="238"/>
      <scheme val="minor"/>
    </font>
    <font>
      <sz val="10"/>
      <name val="Calibri"/>
      <family val="2"/>
      <charset val="238"/>
      <scheme val="minor"/>
    </font>
    <font>
      <sz val="10"/>
      <color theme="1"/>
      <name val="Calibri"/>
      <family val="2"/>
      <charset val="238"/>
      <scheme val="minor"/>
    </font>
    <font>
      <sz val="10"/>
      <color rgb="FFFF0000"/>
      <name val="Calibri"/>
      <family val="2"/>
      <charset val="238"/>
      <scheme val="minor"/>
    </font>
    <font>
      <sz val="9"/>
      <color theme="1"/>
      <name val="Trebuchet MS"/>
      <family val="2"/>
    </font>
    <font>
      <sz val="10"/>
      <color theme="1"/>
      <name val="Trebuchet MS"/>
      <family val="2"/>
    </font>
    <font>
      <sz val="16"/>
      <color theme="1"/>
      <name val="Calibri"/>
      <family val="2"/>
      <scheme val="minor"/>
    </font>
    <font>
      <sz val="11"/>
      <color rgb="FFFF0000"/>
      <name val="Calibri"/>
      <family val="2"/>
      <scheme val="minor"/>
    </font>
    <font>
      <sz val="10"/>
      <color rgb="FFFF0000"/>
      <name val="Calibri"/>
      <family val="2"/>
      <scheme val="minor"/>
    </font>
    <font>
      <sz val="11"/>
      <name val="Calibri"/>
      <family val="2"/>
      <scheme val="minor"/>
    </font>
    <font>
      <sz val="10"/>
      <name val="Calibri"/>
      <family val="2"/>
      <scheme val="minor"/>
    </font>
    <font>
      <b/>
      <sz val="10"/>
      <color rgb="FFFF0000"/>
      <name val="Calibri"/>
      <family val="2"/>
      <charset val="238"/>
      <scheme val="minor"/>
    </font>
    <font>
      <b/>
      <sz val="10"/>
      <color theme="1"/>
      <name val="Calibri"/>
      <family val="2"/>
      <charset val="238"/>
      <scheme val="minor"/>
    </font>
    <font>
      <sz val="12"/>
      <color rgb="FF006100"/>
      <name val="Calibri"/>
      <family val="2"/>
      <charset val="238"/>
      <scheme val="minor"/>
    </font>
    <font>
      <sz val="11"/>
      <color theme="1"/>
      <name val="Calibri"/>
      <family val="2"/>
      <scheme val="minor"/>
    </font>
    <font>
      <sz val="12"/>
      <color rgb="FF9C6500"/>
      <name val="Calibri"/>
      <family val="2"/>
      <charset val="238"/>
      <scheme val="minor"/>
    </font>
    <font>
      <b/>
      <sz val="9"/>
      <color indexed="81"/>
      <name val="Tahoma"/>
      <charset val="1"/>
    </font>
    <font>
      <sz val="12"/>
      <color rgb="FF9C0006"/>
      <name val="Calibri"/>
      <family val="2"/>
      <charset val="238"/>
      <scheme val="minor"/>
    </font>
    <font>
      <sz val="10"/>
      <color theme="1"/>
      <name val="Calibri"/>
      <family val="2"/>
      <scheme val="minor"/>
    </font>
  </fonts>
  <fills count="10">
    <fill>
      <patternFill patternType="none"/>
    </fill>
    <fill>
      <patternFill patternType="gray125"/>
    </fill>
    <fill>
      <patternFill patternType="solid">
        <fgColor rgb="FFBDD6EE"/>
        <bgColor indexed="64"/>
      </patternFill>
    </fill>
    <fill>
      <patternFill patternType="solid">
        <fgColor rgb="FFFFFFFF"/>
        <bgColor indexed="64"/>
      </patternFill>
    </fill>
    <fill>
      <patternFill patternType="solid">
        <fgColor rgb="FFFFC000"/>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s>
  <cellStyleXfs count="5">
    <xf numFmtId="0" fontId="0" fillId="0" borderId="0"/>
    <xf numFmtId="0" fontId="14" fillId="6" borderId="0" applyNumberFormat="0" applyBorder="0" applyAlignment="0" applyProtection="0"/>
    <xf numFmtId="0" fontId="16" fillId="7" borderId="0" applyNumberFormat="0" applyBorder="0" applyAlignment="0" applyProtection="0"/>
    <xf numFmtId="0" fontId="15" fillId="8" borderId="17" applyNumberFormat="0" applyFont="0" applyAlignment="0" applyProtection="0"/>
    <xf numFmtId="0" fontId="18" fillId="9" borderId="0" applyNumberFormat="0" applyBorder="0" applyAlignment="0" applyProtection="0"/>
  </cellStyleXfs>
  <cellXfs count="310">
    <xf numFmtId="0" fontId="0" fillId="0" borderId="0" xfId="0"/>
    <xf numFmtId="0" fontId="0" fillId="0" borderId="0" xfId="0" applyFill="1"/>
    <xf numFmtId="0" fontId="0" fillId="0" borderId="0" xfId="0" applyFill="1" applyAlignment="1">
      <alignment horizontal="center" vertical="center"/>
    </xf>
    <xf numFmtId="0" fontId="6" fillId="2" borderId="1" xfId="0" applyFont="1" applyFill="1" applyBorder="1" applyAlignment="1">
      <alignment horizontal="center" vertical="center" textRotation="90" wrapText="1"/>
    </xf>
    <xf numFmtId="0" fontId="6" fillId="2" borderId="1" xfId="0" applyFont="1" applyFill="1" applyBorder="1" applyAlignment="1">
      <alignment horizontal="center" vertical="center" wrapText="1"/>
    </xf>
    <xf numFmtId="0" fontId="6" fillId="2" borderId="2" xfId="0" applyFont="1" applyFill="1" applyBorder="1" applyAlignment="1">
      <alignment vertical="center" textRotation="90" wrapText="1"/>
    </xf>
    <xf numFmtId="0" fontId="6"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9" fillId="0" borderId="1" xfId="0" applyFont="1" applyFill="1" applyBorder="1" applyAlignment="1">
      <alignment horizontal="left" vertical="top" wrapText="1"/>
    </xf>
    <xf numFmtId="4" fontId="9" fillId="4" borderId="1" xfId="0" applyNumberFormat="1" applyFont="1" applyFill="1" applyBorder="1" applyAlignment="1">
      <alignment horizontal="left" vertical="top"/>
    </xf>
    <xf numFmtId="0" fontId="9" fillId="4" borderId="1" xfId="0" applyFont="1" applyFill="1" applyBorder="1" applyAlignment="1">
      <alignment horizontal="left" vertical="top" wrapText="1"/>
    </xf>
    <xf numFmtId="0" fontId="9" fillId="0" borderId="1" xfId="0" applyFont="1" applyFill="1" applyBorder="1" applyAlignment="1">
      <alignment vertical="top" wrapText="1"/>
    </xf>
    <xf numFmtId="4" fontId="9" fillId="4" borderId="1" xfId="0" applyNumberFormat="1" applyFont="1" applyFill="1" applyBorder="1" applyAlignment="1">
      <alignment vertical="top"/>
    </xf>
    <xf numFmtId="0" fontId="9" fillId="4" borderId="1" xfId="0" applyFont="1" applyFill="1" applyBorder="1" applyAlignment="1">
      <alignment vertical="top" wrapText="1"/>
    </xf>
    <xf numFmtId="0" fontId="0" fillId="0" borderId="1" xfId="0" applyBorder="1"/>
    <xf numFmtId="0" fontId="3" fillId="4" borderId="2" xfId="0" applyFont="1" applyFill="1" applyBorder="1" applyAlignment="1">
      <alignment horizontal="left" vertical="top" wrapText="1"/>
    </xf>
    <xf numFmtId="0" fontId="0" fillId="0" borderId="0" xfId="0" applyAlignment="1">
      <alignment horizontal="center" wrapText="1"/>
    </xf>
    <xf numFmtId="0" fontId="10" fillId="0" borderId="1" xfId="0" applyFont="1" applyBorder="1" applyAlignment="1">
      <alignment vertical="top"/>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4" fontId="11" fillId="0" borderId="1" xfId="0" applyNumberFormat="1" applyFont="1" applyBorder="1" applyAlignment="1">
      <alignment horizontal="left" vertical="top"/>
    </xf>
    <xf numFmtId="0" fontId="11" fillId="3" borderId="1" xfId="0" applyFont="1" applyFill="1" applyBorder="1" applyAlignment="1">
      <alignment horizontal="center" vertical="top" wrapText="1"/>
    </xf>
    <xf numFmtId="14" fontId="11" fillId="0" borderId="1" xfId="0" applyNumberFormat="1" applyFont="1" applyFill="1" applyBorder="1" applyAlignment="1">
      <alignment horizontal="left" vertical="top" wrapText="1"/>
    </xf>
    <xf numFmtId="0" fontId="11" fillId="0" borderId="1" xfId="0" applyFont="1" applyFill="1" applyBorder="1" applyAlignment="1">
      <alignment vertical="top" wrapText="1"/>
    </xf>
    <xf numFmtId="0" fontId="10" fillId="0" borderId="1" xfId="0" applyFont="1" applyBorder="1" applyAlignment="1">
      <alignment horizontal="center" vertical="top" wrapText="1"/>
    </xf>
    <xf numFmtId="0" fontId="11" fillId="0" borderId="1" xfId="0" applyFont="1" applyBorder="1" applyAlignment="1">
      <alignment horizontal="center" vertical="top" wrapText="1"/>
    </xf>
    <xf numFmtId="0" fontId="10" fillId="0" borderId="6" xfId="0" applyFont="1" applyBorder="1" applyAlignment="1">
      <alignment vertical="center"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1" xfId="0" applyFont="1" applyFill="1" applyBorder="1" applyAlignment="1">
      <alignment vertical="top" wrapText="1"/>
    </xf>
    <xf numFmtId="0" fontId="10" fillId="0" borderId="1" xfId="0" applyFont="1" applyBorder="1"/>
    <xf numFmtId="0" fontId="11" fillId="3" borderId="2" xfId="0" applyFont="1" applyFill="1" applyBorder="1" applyAlignment="1">
      <alignment vertical="top" wrapText="1"/>
    </xf>
    <xf numFmtId="0" fontId="10" fillId="0" borderId="0" xfId="0" applyFont="1"/>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8" xfId="0" applyFont="1" applyBorder="1" applyAlignment="1">
      <alignment vertical="top" wrapText="1"/>
    </xf>
    <xf numFmtId="0" fontId="11" fillId="0" borderId="3" xfId="0" applyFont="1" applyBorder="1" applyAlignment="1">
      <alignment horizontal="center" vertical="center" wrapText="1"/>
    </xf>
    <xf numFmtId="4" fontId="10" fillId="0" borderId="1" xfId="0" applyNumberFormat="1" applyFont="1" applyBorder="1" applyAlignment="1">
      <alignment horizontal="left" vertical="center"/>
    </xf>
    <xf numFmtId="0" fontId="10" fillId="0" borderId="1" xfId="0" applyFont="1" applyBorder="1" applyAlignment="1">
      <alignment horizontal="center"/>
    </xf>
    <xf numFmtId="14" fontId="10" fillId="0" borderId="1" xfId="0" applyNumberFormat="1" applyFont="1" applyBorder="1"/>
    <xf numFmtId="4" fontId="10" fillId="0" borderId="0" xfId="0" applyNumberFormat="1" applyFont="1" applyAlignment="1">
      <alignment horizontal="left" vertical="center"/>
    </xf>
    <xf numFmtId="0" fontId="11" fillId="0" borderId="1" xfId="0" applyFont="1" applyFill="1" applyBorder="1" applyAlignment="1">
      <alignment horizontal="right" vertical="top" wrapText="1"/>
    </xf>
    <xf numFmtId="0" fontId="11" fillId="0" borderId="1" xfId="0" applyFont="1" applyFill="1" applyBorder="1" applyAlignment="1">
      <alignment horizontal="right" vertical="center" wrapText="1"/>
    </xf>
    <xf numFmtId="0" fontId="0" fillId="5" borderId="0" xfId="0" applyFill="1"/>
    <xf numFmtId="0" fontId="10" fillId="5" borderId="1" xfId="0" applyFont="1" applyFill="1" applyBorder="1" applyAlignment="1">
      <alignment vertical="top"/>
    </xf>
    <xf numFmtId="0" fontId="11" fillId="5" borderId="1" xfId="0" applyFont="1" applyFill="1" applyBorder="1" applyAlignment="1">
      <alignment horizontal="left" vertical="top" wrapText="1"/>
    </xf>
    <xf numFmtId="0" fontId="10" fillId="5" borderId="7" xfId="0" applyFont="1" applyFill="1" applyBorder="1" applyAlignment="1">
      <alignment vertical="top" wrapText="1"/>
    </xf>
    <xf numFmtId="4" fontId="11" fillId="5" borderId="1" xfId="0" applyNumberFormat="1" applyFont="1" applyFill="1" applyBorder="1" applyAlignment="1">
      <alignment horizontal="left" vertical="top"/>
    </xf>
    <xf numFmtId="0" fontId="11" fillId="5" borderId="1" xfId="0" applyFont="1" applyFill="1" applyBorder="1" applyAlignment="1">
      <alignment horizontal="center" vertical="top" wrapText="1"/>
    </xf>
    <xf numFmtId="14" fontId="11" fillId="5" borderId="1" xfId="0" applyNumberFormat="1" applyFont="1" applyFill="1" applyBorder="1" applyAlignment="1">
      <alignment horizontal="left" vertical="top" wrapText="1"/>
    </xf>
    <xf numFmtId="0" fontId="9" fillId="5" borderId="1" xfId="0" applyFont="1" applyFill="1" applyBorder="1" applyAlignment="1">
      <alignment horizontal="left" vertical="top" wrapText="1"/>
    </xf>
    <xf numFmtId="4" fontId="9" fillId="5" borderId="1" xfId="0" applyNumberFormat="1" applyFont="1" applyFill="1" applyBorder="1" applyAlignment="1">
      <alignment horizontal="left" vertical="top" wrapText="1"/>
    </xf>
    <xf numFmtId="0" fontId="11" fillId="5" borderId="1" xfId="0" applyFont="1" applyFill="1" applyBorder="1" applyAlignment="1">
      <alignment horizontal="right" vertical="top" wrapText="1"/>
    </xf>
    <xf numFmtId="0" fontId="11" fillId="5" borderId="1"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2" xfId="0" applyFont="1" applyFill="1" applyBorder="1" applyAlignment="1">
      <alignment vertical="top" wrapText="1"/>
    </xf>
    <xf numFmtId="0" fontId="11" fillId="5" borderId="3" xfId="0" applyFont="1" applyFill="1" applyBorder="1" applyAlignment="1">
      <alignment horizontal="center" vertical="center" wrapText="1"/>
    </xf>
    <xf numFmtId="0" fontId="11" fillId="5" borderId="1" xfId="0" applyFont="1" applyFill="1" applyBorder="1" applyAlignment="1">
      <alignment vertical="top" wrapText="1"/>
    </xf>
    <xf numFmtId="4" fontId="10" fillId="5" borderId="1" xfId="0" applyNumberFormat="1" applyFont="1" applyFill="1" applyBorder="1" applyAlignment="1">
      <alignment horizontal="left" vertical="center"/>
    </xf>
    <xf numFmtId="0" fontId="10" fillId="5" borderId="1" xfId="0" applyFont="1" applyFill="1" applyBorder="1" applyAlignment="1">
      <alignment horizontal="center"/>
    </xf>
    <xf numFmtId="14" fontId="10" fillId="5" borderId="1" xfId="0" applyNumberFormat="1" applyFont="1" applyFill="1" applyBorder="1"/>
    <xf numFmtId="0" fontId="0" fillId="5" borderId="1" xfId="0" applyFill="1" applyBorder="1"/>
    <xf numFmtId="0" fontId="3" fillId="5" borderId="2" xfId="0" applyFont="1" applyFill="1" applyBorder="1" applyAlignment="1">
      <alignment horizontal="left" vertical="top" wrapText="1"/>
    </xf>
    <xf numFmtId="4" fontId="0" fillId="0" borderId="0" xfId="0" applyNumberFormat="1"/>
    <xf numFmtId="0" fontId="0" fillId="0" borderId="18" xfId="0" applyBorder="1"/>
    <xf numFmtId="4" fontId="0" fillId="0" borderId="18" xfId="0" applyNumberFormat="1" applyBorder="1"/>
    <xf numFmtId="0" fontId="7" fillId="0" borderId="0" xfId="0" applyFont="1" applyBorder="1" applyAlignment="1">
      <alignment horizontal="center" vertical="center"/>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4" fontId="6" fillId="2" borderId="1" xfId="0" applyNumberFormat="1" applyFont="1" applyFill="1" applyBorder="1" applyAlignment="1">
      <alignment horizontal="center" vertical="center" textRotation="90" wrapText="1"/>
    </xf>
    <xf numFmtId="4" fontId="6" fillId="2" borderId="2" xfId="0" applyNumberFormat="1" applyFont="1" applyFill="1" applyBorder="1" applyAlignment="1">
      <alignment horizontal="center" vertical="center" textRotation="90" wrapText="1"/>
    </xf>
    <xf numFmtId="0" fontId="6" fillId="2" borderId="1" xfId="0" applyFont="1" applyFill="1" applyBorder="1" applyAlignment="1">
      <alignment horizontal="center" vertical="center" textRotation="90" wrapText="1"/>
    </xf>
    <xf numFmtId="0" fontId="6" fillId="2" borderId="2" xfId="0" applyFont="1" applyFill="1" applyBorder="1" applyAlignment="1">
      <alignment horizontal="center" vertical="center" textRotation="90"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0" borderId="1" xfId="0" applyFont="1" applyFill="1" applyBorder="1" applyAlignment="1">
      <alignment horizontal="center" vertical="center" textRotation="90" wrapText="1"/>
    </xf>
    <xf numFmtId="0" fontId="6" fillId="0" borderId="2" xfId="0" applyFont="1" applyFill="1" applyBorder="1" applyAlignment="1">
      <alignment horizontal="center" vertical="center" textRotation="90" wrapText="1"/>
    </xf>
    <xf numFmtId="0" fontId="0" fillId="0" borderId="2" xfId="0" applyBorder="1" applyAlignment="1">
      <alignment horizontal="center" vertical="center" textRotation="90" wrapText="1"/>
    </xf>
    <xf numFmtId="0" fontId="0" fillId="0" borderId="5" xfId="0" applyBorder="1" applyAlignment="1">
      <alignment horizontal="center" vertical="center" textRotation="90" wrapText="1"/>
    </xf>
    <xf numFmtId="0" fontId="0" fillId="0" borderId="6" xfId="0" applyBorder="1" applyAlignment="1">
      <alignment horizontal="center" vertical="center" textRotation="90" wrapText="1"/>
    </xf>
    <xf numFmtId="0" fontId="11" fillId="5" borderId="1" xfId="0" applyFont="1" applyFill="1" applyBorder="1" applyAlignment="1">
      <alignment horizontal="left" vertical="top"/>
    </xf>
    <xf numFmtId="0" fontId="11" fillId="5" borderId="1" xfId="0" applyFont="1" applyFill="1" applyBorder="1" applyAlignment="1">
      <alignment horizontal="left" vertical="center" wrapText="1"/>
    </xf>
    <xf numFmtId="0" fontId="10" fillId="5" borderId="0" xfId="0" applyFont="1" applyFill="1" applyAlignment="1">
      <alignment vertical="top" wrapText="1"/>
    </xf>
    <xf numFmtId="4" fontId="19" fillId="5" borderId="1" xfId="0" applyNumberFormat="1" applyFont="1" applyFill="1" applyBorder="1" applyAlignment="1">
      <alignment horizontal="left" vertical="top"/>
    </xf>
    <xf numFmtId="0" fontId="19" fillId="5" borderId="1" xfId="0" applyFont="1" applyFill="1" applyBorder="1" applyAlignment="1">
      <alignment horizontal="left" vertical="top" wrapText="1"/>
    </xf>
    <xf numFmtId="14" fontId="11" fillId="5" borderId="1" xfId="0" applyNumberFormat="1" applyFont="1" applyFill="1" applyBorder="1" applyAlignment="1">
      <alignment horizontal="left" vertical="top"/>
    </xf>
    <xf numFmtId="0" fontId="14" fillId="5" borderId="1" xfId="1" applyFill="1" applyBorder="1" applyAlignment="1">
      <alignment vertical="top"/>
    </xf>
    <xf numFmtId="0" fontId="14" fillId="5" borderId="1" xfId="1" applyFill="1" applyBorder="1" applyAlignment="1">
      <alignment horizontal="left" vertical="top" wrapText="1"/>
    </xf>
    <xf numFmtId="0" fontId="14" fillId="5" borderId="1" xfId="1" applyFill="1" applyBorder="1" applyAlignment="1">
      <alignment horizontal="left" vertical="top"/>
    </xf>
    <xf numFmtId="0" fontId="14" fillId="5" borderId="2" xfId="1" applyFill="1" applyBorder="1" applyAlignment="1">
      <alignment vertical="top" wrapText="1"/>
    </xf>
    <xf numFmtId="4" fontId="14" fillId="5" borderId="1" xfId="1" applyNumberFormat="1" applyFill="1" applyBorder="1" applyAlignment="1">
      <alignment horizontal="left" vertical="top"/>
    </xf>
    <xf numFmtId="0" fontId="14" fillId="5" borderId="1" xfId="1" applyFill="1" applyBorder="1" applyAlignment="1">
      <alignment horizontal="center" vertical="top" wrapText="1"/>
    </xf>
    <xf numFmtId="14" fontId="14" fillId="5" borderId="1" xfId="1" applyNumberFormat="1" applyFill="1" applyBorder="1" applyAlignment="1">
      <alignment horizontal="left" vertical="top" wrapText="1"/>
    </xf>
    <xf numFmtId="0" fontId="14" fillId="5" borderId="1" xfId="1" applyFill="1" applyBorder="1" applyAlignment="1">
      <alignment horizontal="right" vertical="top" wrapText="1"/>
    </xf>
    <xf numFmtId="0" fontId="14" fillId="5" borderId="0" xfId="1" applyFill="1"/>
    <xf numFmtId="0" fontId="10" fillId="5" borderId="1" xfId="0" applyFont="1" applyFill="1" applyBorder="1" applyAlignment="1">
      <alignment vertical="top" wrapText="1"/>
    </xf>
    <xf numFmtId="0" fontId="16" fillId="5" borderId="1" xfId="2" applyFill="1" applyBorder="1" applyAlignment="1">
      <alignment vertical="top"/>
    </xf>
    <xf numFmtId="0" fontId="16" fillId="5" borderId="2" xfId="2" applyFill="1" applyBorder="1" applyAlignment="1">
      <alignment horizontal="left" vertical="top" wrapText="1"/>
    </xf>
    <xf numFmtId="0" fontId="16" fillId="5" borderId="2" xfId="2" applyFill="1" applyBorder="1" applyAlignment="1">
      <alignment horizontal="left" vertical="top"/>
    </xf>
    <xf numFmtId="0" fontId="16" fillId="5" borderId="0" xfId="2" applyFill="1" applyAlignment="1">
      <alignment vertical="top" wrapText="1"/>
    </xf>
    <xf numFmtId="4" fontId="16" fillId="5" borderId="2" xfId="2" applyNumberFormat="1" applyFill="1" applyBorder="1" applyAlignment="1">
      <alignment horizontal="left" vertical="top"/>
    </xf>
    <xf numFmtId="0" fontId="16" fillId="5" borderId="2" xfId="2" applyFill="1" applyBorder="1" applyAlignment="1">
      <alignment horizontal="center" vertical="top" wrapText="1"/>
    </xf>
    <xf numFmtId="14" fontId="16" fillId="5" borderId="2" xfId="2" applyNumberFormat="1" applyFill="1" applyBorder="1" applyAlignment="1">
      <alignment horizontal="left" vertical="top" wrapText="1"/>
    </xf>
    <xf numFmtId="4" fontId="16" fillId="5" borderId="2" xfId="2" applyNumberFormat="1" applyFill="1" applyBorder="1" applyAlignment="1">
      <alignment horizontal="left" vertical="top" wrapText="1"/>
    </xf>
    <xf numFmtId="0" fontId="16" fillId="5" borderId="2" xfId="2" applyFill="1" applyBorder="1" applyAlignment="1">
      <alignment horizontal="right" vertical="top" wrapText="1"/>
    </xf>
    <xf numFmtId="0" fontId="16" fillId="5" borderId="0" xfId="2" applyFill="1"/>
    <xf numFmtId="0" fontId="10" fillId="5" borderId="2" xfId="0" applyFont="1" applyFill="1" applyBorder="1" applyAlignment="1">
      <alignment vertical="top"/>
    </xf>
    <xf numFmtId="0" fontId="11" fillId="5" borderId="2" xfId="0" applyFont="1" applyFill="1" applyBorder="1" applyAlignment="1">
      <alignment horizontal="left" vertical="top" wrapText="1"/>
    </xf>
    <xf numFmtId="4" fontId="11" fillId="5" borderId="1" xfId="0" applyNumberFormat="1" applyFont="1" applyFill="1" applyBorder="1" applyAlignment="1">
      <alignment horizontal="left" vertical="top" wrapText="1"/>
    </xf>
    <xf numFmtId="0" fontId="10" fillId="5" borderId="6" xfId="0" applyFont="1" applyFill="1" applyBorder="1" applyAlignment="1">
      <alignment vertical="top"/>
    </xf>
    <xf numFmtId="4" fontId="19" fillId="5" borderId="1" xfId="0" applyNumberFormat="1" applyFont="1" applyFill="1" applyBorder="1" applyAlignment="1">
      <alignment horizontal="left" vertical="top" wrapText="1"/>
    </xf>
    <xf numFmtId="0" fontId="16" fillId="5" borderId="1" xfId="2" applyFill="1" applyBorder="1" applyAlignment="1">
      <alignment vertical="top" wrapText="1"/>
    </xf>
    <xf numFmtId="0" fontId="16" fillId="5" borderId="1" xfId="2" applyFill="1" applyBorder="1" applyAlignment="1">
      <alignment horizontal="left" vertical="top" wrapText="1"/>
    </xf>
    <xf numFmtId="0" fontId="16" fillId="5" borderId="7" xfId="2" applyFill="1" applyBorder="1" applyAlignment="1">
      <alignment vertical="top" wrapText="1"/>
    </xf>
    <xf numFmtId="4" fontId="16" fillId="5" borderId="1" xfId="2" applyNumberFormat="1" applyFill="1" applyBorder="1" applyAlignment="1">
      <alignment horizontal="left" vertical="top" wrapText="1"/>
    </xf>
    <xf numFmtId="0" fontId="16" fillId="5" borderId="7" xfId="2" applyFill="1" applyBorder="1" applyAlignment="1">
      <alignment horizontal="center" vertical="top"/>
    </xf>
    <xf numFmtId="14" fontId="16" fillId="5" borderId="1" xfId="2" applyNumberFormat="1" applyFill="1" applyBorder="1" applyAlignment="1">
      <alignment horizontal="left" vertical="top" wrapText="1"/>
    </xf>
    <xf numFmtId="4" fontId="16" fillId="5" borderId="1" xfId="2" applyNumberFormat="1" applyFill="1" applyBorder="1" applyAlignment="1">
      <alignment horizontal="left" vertical="top"/>
    </xf>
    <xf numFmtId="0" fontId="16" fillId="5" borderId="1" xfId="2" applyFill="1" applyBorder="1" applyAlignment="1">
      <alignment horizontal="right" vertical="top" wrapText="1"/>
    </xf>
    <xf numFmtId="0" fontId="16" fillId="5" borderId="0" xfId="2" applyFill="1" applyAlignment="1">
      <alignment horizontal="left" vertical="top"/>
    </xf>
    <xf numFmtId="0" fontId="10" fillId="5" borderId="1" xfId="0" applyFont="1" applyFill="1" applyBorder="1" applyAlignment="1">
      <alignment horizontal="center" vertical="top"/>
    </xf>
    <xf numFmtId="0" fontId="18" fillId="5" borderId="1" xfId="4" applyFill="1" applyBorder="1" applyAlignment="1">
      <alignment vertical="top"/>
    </xf>
    <xf numFmtId="0" fontId="18" fillId="5" borderId="1" xfId="4" applyFill="1" applyBorder="1" applyAlignment="1">
      <alignment horizontal="left" vertical="top" wrapText="1"/>
    </xf>
    <xf numFmtId="0" fontId="18" fillId="5" borderId="1" xfId="4" applyFill="1" applyBorder="1" applyAlignment="1">
      <alignment vertical="top" wrapText="1"/>
    </xf>
    <xf numFmtId="4" fontId="18" fillId="5" borderId="1" xfId="4" applyNumberFormat="1" applyFill="1" applyBorder="1" applyAlignment="1">
      <alignment horizontal="left" vertical="top" wrapText="1"/>
    </xf>
    <xf numFmtId="0" fontId="18" fillId="5" borderId="1" xfId="4" applyFill="1" applyBorder="1" applyAlignment="1">
      <alignment horizontal="center" vertical="top"/>
    </xf>
    <xf numFmtId="14" fontId="18" fillId="5" borderId="1" xfId="4" applyNumberFormat="1" applyFill="1" applyBorder="1" applyAlignment="1">
      <alignment horizontal="left" vertical="top" wrapText="1"/>
    </xf>
    <xf numFmtId="0" fontId="18" fillId="5" borderId="1" xfId="4" applyFill="1" applyBorder="1" applyAlignment="1">
      <alignment horizontal="right" vertical="top" wrapText="1"/>
    </xf>
    <xf numFmtId="0" fontId="18" fillId="5" borderId="0" xfId="4" applyFill="1"/>
    <xf numFmtId="4" fontId="11" fillId="5" borderId="2" xfId="0" applyNumberFormat="1" applyFont="1" applyFill="1" applyBorder="1" applyAlignment="1">
      <alignment horizontal="left" vertical="top"/>
    </xf>
    <xf numFmtId="0" fontId="10" fillId="5" borderId="2" xfId="0" applyFont="1" applyFill="1" applyBorder="1" applyAlignment="1">
      <alignment horizontal="center" vertical="top"/>
    </xf>
    <xf numFmtId="14" fontId="11" fillId="5" borderId="2" xfId="0" applyNumberFormat="1" applyFont="1" applyFill="1" applyBorder="1" applyAlignment="1">
      <alignment horizontal="left" vertical="top" wrapText="1"/>
    </xf>
    <xf numFmtId="0" fontId="9" fillId="5" borderId="2" xfId="0" applyFont="1" applyFill="1" applyBorder="1" applyAlignment="1">
      <alignment horizontal="left" vertical="top" wrapText="1"/>
    </xf>
    <xf numFmtId="0" fontId="10" fillId="5" borderId="1" xfId="0" applyFont="1" applyFill="1" applyBorder="1" applyAlignment="1">
      <alignment horizontal="center" vertical="top" wrapText="1"/>
    </xf>
    <xf numFmtId="0" fontId="11" fillId="5" borderId="1" xfId="0" applyFont="1" applyFill="1" applyBorder="1" applyAlignment="1">
      <alignment horizontal="center" vertical="top"/>
    </xf>
    <xf numFmtId="4" fontId="9" fillId="5" borderId="1" xfId="0" applyNumberFormat="1" applyFont="1" applyFill="1" applyBorder="1" applyAlignment="1">
      <alignment horizontal="left" vertical="top"/>
    </xf>
    <xf numFmtId="0" fontId="16" fillId="5" borderId="2" xfId="2" applyFill="1" applyBorder="1" applyAlignment="1">
      <alignment vertical="top" wrapText="1"/>
    </xf>
    <xf numFmtId="0" fontId="16" fillId="5" borderId="1" xfId="2" applyFill="1" applyBorder="1" applyAlignment="1">
      <alignment vertical="center" wrapText="1"/>
    </xf>
    <xf numFmtId="0" fontId="16" fillId="5" borderId="1" xfId="2" applyFill="1" applyBorder="1" applyAlignment="1">
      <alignment horizontal="center" vertical="top" wrapText="1"/>
    </xf>
    <xf numFmtId="0" fontId="16" fillId="5" borderId="1" xfId="2" applyFill="1" applyBorder="1" applyAlignment="1">
      <alignment horizontal="center" vertical="top"/>
    </xf>
    <xf numFmtId="0" fontId="16" fillId="5" borderId="1" xfId="2" applyFill="1" applyBorder="1" applyAlignment="1">
      <alignment horizontal="left" vertical="top"/>
    </xf>
    <xf numFmtId="0" fontId="10" fillId="5" borderId="2" xfId="0" applyFont="1" applyFill="1" applyBorder="1" applyAlignment="1">
      <alignment horizontal="center" vertical="top" wrapText="1"/>
    </xf>
    <xf numFmtId="0" fontId="10" fillId="5" borderId="5" xfId="0" applyFont="1" applyFill="1" applyBorder="1" applyAlignment="1">
      <alignment horizontal="center" vertical="top" wrapText="1"/>
    </xf>
    <xf numFmtId="0" fontId="10" fillId="5" borderId="6" xfId="0" applyFont="1" applyFill="1" applyBorder="1" applyAlignment="1">
      <alignment horizontal="center" vertical="top" wrapText="1"/>
    </xf>
    <xf numFmtId="4" fontId="12" fillId="5" borderId="1" xfId="0" applyNumberFormat="1" applyFont="1" applyFill="1" applyBorder="1" applyAlignment="1">
      <alignment horizontal="left" vertical="top"/>
    </xf>
    <xf numFmtId="0" fontId="10" fillId="5" borderId="6" xfId="0" applyFont="1" applyFill="1" applyBorder="1" applyAlignment="1">
      <alignment vertical="center" wrapText="1"/>
    </xf>
    <xf numFmtId="0" fontId="11" fillId="5" borderId="3" xfId="0" applyFont="1" applyFill="1" applyBorder="1" applyAlignment="1">
      <alignment horizontal="left" vertical="top" wrapText="1"/>
    </xf>
    <xf numFmtId="0" fontId="11" fillId="5" borderId="4" xfId="0" applyFont="1" applyFill="1" applyBorder="1" applyAlignment="1">
      <alignment horizontal="left" vertical="top" wrapText="1"/>
    </xf>
    <xf numFmtId="0" fontId="2" fillId="5" borderId="1" xfId="0" applyFont="1" applyFill="1" applyBorder="1" applyAlignment="1">
      <alignment horizontal="left" vertical="top" wrapText="1"/>
    </xf>
    <xf numFmtId="4" fontId="3" fillId="5" borderId="1" xfId="0" applyNumberFormat="1" applyFont="1" applyFill="1" applyBorder="1" applyAlignment="1">
      <alignment horizontal="left" vertical="top"/>
    </xf>
    <xf numFmtId="0" fontId="4" fillId="5" borderId="1" xfId="0" applyFont="1" applyFill="1" applyBorder="1" applyAlignment="1">
      <alignment horizontal="left" vertical="top" wrapText="1"/>
    </xf>
    <xf numFmtId="0" fontId="10" fillId="5" borderId="2" xfId="0" applyFont="1" applyFill="1" applyBorder="1" applyAlignment="1">
      <alignment horizontal="center" vertical="top"/>
    </xf>
    <xf numFmtId="0" fontId="11" fillId="5" borderId="2" xfId="0" applyFont="1" applyFill="1" applyBorder="1" applyAlignment="1">
      <alignment horizontal="center" vertical="top" wrapText="1"/>
    </xf>
    <xf numFmtId="4" fontId="11" fillId="5" borderId="2" xfId="0" applyNumberFormat="1" applyFont="1" applyFill="1" applyBorder="1" applyAlignment="1">
      <alignment horizontal="center" vertical="top"/>
    </xf>
    <xf numFmtId="14" fontId="11" fillId="5" borderId="2" xfId="0" applyNumberFormat="1" applyFont="1" applyFill="1" applyBorder="1" applyAlignment="1">
      <alignment horizontal="center" vertical="top" wrapText="1"/>
    </xf>
    <xf numFmtId="0" fontId="9" fillId="5" borderId="2" xfId="0" applyFont="1" applyFill="1" applyBorder="1" applyAlignment="1">
      <alignment horizontal="center" vertical="top" wrapText="1"/>
    </xf>
    <xf numFmtId="4" fontId="19" fillId="5" borderId="1" xfId="0" applyNumberFormat="1" applyFont="1" applyFill="1" applyBorder="1" applyAlignment="1">
      <alignment vertical="top"/>
    </xf>
    <xf numFmtId="0" fontId="19" fillId="5" borderId="1" xfId="0" applyFont="1" applyFill="1" applyBorder="1" applyAlignment="1">
      <alignment vertical="top" wrapText="1"/>
    </xf>
    <xf numFmtId="0" fontId="10" fillId="5" borderId="5" xfId="0" applyFont="1" applyFill="1" applyBorder="1" applyAlignment="1">
      <alignment horizontal="center" vertical="top"/>
    </xf>
    <xf numFmtId="0" fontId="11" fillId="5" borderId="5" xfId="0" applyFont="1" applyFill="1" applyBorder="1" applyAlignment="1">
      <alignment horizontal="center" vertical="top" wrapText="1"/>
    </xf>
    <xf numFmtId="4" fontId="11" fillId="5" borderId="5" xfId="0" applyNumberFormat="1" applyFont="1" applyFill="1" applyBorder="1" applyAlignment="1">
      <alignment horizontal="center" vertical="top"/>
    </xf>
    <xf numFmtId="14" fontId="11" fillId="5" borderId="5" xfId="0" applyNumberFormat="1" applyFont="1" applyFill="1" applyBorder="1" applyAlignment="1">
      <alignment horizontal="center" vertical="top" wrapText="1"/>
    </xf>
    <xf numFmtId="0" fontId="9" fillId="5" borderId="5" xfId="0" applyFont="1" applyFill="1" applyBorder="1" applyAlignment="1">
      <alignment horizontal="center" vertical="top" wrapText="1"/>
    </xf>
    <xf numFmtId="0" fontId="10" fillId="5" borderId="6" xfId="0" applyFont="1" applyFill="1" applyBorder="1" applyAlignment="1">
      <alignment horizontal="center" vertical="top"/>
    </xf>
    <xf numFmtId="0" fontId="11" fillId="5" borderId="6" xfId="0" applyFont="1" applyFill="1" applyBorder="1" applyAlignment="1">
      <alignment horizontal="center" vertical="top" wrapText="1"/>
    </xf>
    <xf numFmtId="4" fontId="11" fillId="5" borderId="6" xfId="0" applyNumberFormat="1" applyFont="1" applyFill="1" applyBorder="1" applyAlignment="1">
      <alignment horizontal="center" vertical="top"/>
    </xf>
    <xf numFmtId="14" fontId="11" fillId="5" borderId="6" xfId="0" applyNumberFormat="1" applyFont="1" applyFill="1" applyBorder="1" applyAlignment="1">
      <alignment horizontal="center" vertical="top" wrapText="1"/>
    </xf>
    <xf numFmtId="0" fontId="9" fillId="5" borderId="6" xfId="0" applyFont="1" applyFill="1" applyBorder="1" applyAlignment="1">
      <alignment horizontal="center" vertical="top" wrapText="1"/>
    </xf>
    <xf numFmtId="0" fontId="10" fillId="5" borderId="1" xfId="0" applyFont="1" applyFill="1" applyBorder="1" applyAlignment="1">
      <alignment horizontal="left" vertical="top" wrapText="1"/>
    </xf>
    <xf numFmtId="0" fontId="10" fillId="5" borderId="2" xfId="0" applyFont="1" applyFill="1" applyBorder="1" applyAlignment="1">
      <alignment horizontal="center" vertical="center" wrapText="1"/>
    </xf>
    <xf numFmtId="0" fontId="10" fillId="5" borderId="6" xfId="0" applyFont="1" applyFill="1" applyBorder="1" applyAlignment="1">
      <alignment horizontal="center" vertical="center" wrapText="1"/>
    </xf>
    <xf numFmtId="4" fontId="19" fillId="5" borderId="2" xfId="0" applyNumberFormat="1" applyFont="1" applyFill="1" applyBorder="1" applyAlignment="1">
      <alignment horizontal="center" vertical="top"/>
    </xf>
    <xf numFmtId="4" fontId="19" fillId="5" borderId="6" xfId="0" applyNumberFormat="1" applyFont="1" applyFill="1" applyBorder="1" applyAlignment="1">
      <alignment horizontal="center" vertical="top"/>
    </xf>
    <xf numFmtId="0" fontId="3" fillId="5" borderId="1" xfId="0" applyFont="1" applyFill="1" applyBorder="1" applyAlignment="1">
      <alignment horizontal="left" vertical="top" wrapText="1"/>
    </xf>
    <xf numFmtId="0" fontId="10" fillId="5" borderId="1" xfId="0" applyFont="1" applyFill="1" applyBorder="1" applyAlignment="1">
      <alignment vertical="center" wrapText="1"/>
    </xf>
    <xf numFmtId="0" fontId="11" fillId="5" borderId="4" xfId="0" applyFont="1" applyFill="1" applyBorder="1" applyAlignment="1">
      <alignment vertical="top" wrapText="1"/>
    </xf>
    <xf numFmtId="14" fontId="11" fillId="5" borderId="1" xfId="0" applyNumberFormat="1" applyFont="1" applyFill="1" applyBorder="1" applyAlignment="1">
      <alignment vertical="top" wrapText="1"/>
    </xf>
    <xf numFmtId="0" fontId="3" fillId="5" borderId="1" xfId="0" applyFont="1" applyFill="1" applyBorder="1" applyAlignment="1">
      <alignment vertical="top" wrapText="1"/>
    </xf>
    <xf numFmtId="4" fontId="3" fillId="5" borderId="1" xfId="0" applyNumberFormat="1" applyFont="1" applyFill="1" applyBorder="1" applyAlignment="1">
      <alignment vertical="top"/>
    </xf>
    <xf numFmtId="0" fontId="10" fillId="5" borderId="1" xfId="0" applyFont="1" applyFill="1" applyBorder="1"/>
    <xf numFmtId="0" fontId="11" fillId="5" borderId="8" xfId="0" applyFont="1" applyFill="1" applyBorder="1" applyAlignment="1">
      <alignment horizontal="left" vertical="top" wrapText="1"/>
    </xf>
    <xf numFmtId="4" fontId="11" fillId="5" borderId="0" xfId="0" applyNumberFormat="1" applyFont="1" applyFill="1" applyAlignment="1">
      <alignment horizontal="left" vertical="top"/>
    </xf>
    <xf numFmtId="0" fontId="10" fillId="5" borderId="0" xfId="0" applyFont="1" applyFill="1"/>
    <xf numFmtId="4" fontId="8" fillId="5" borderId="0" xfId="0" applyNumberFormat="1" applyFont="1" applyFill="1" applyAlignment="1">
      <alignment horizontal="left" vertical="top"/>
    </xf>
    <xf numFmtId="4" fontId="10" fillId="5" borderId="1" xfId="0" applyNumberFormat="1" applyFont="1" applyFill="1" applyBorder="1" applyAlignment="1">
      <alignment horizontal="left" vertical="top"/>
    </xf>
    <xf numFmtId="0" fontId="10" fillId="5" borderId="5" xfId="0" applyFont="1" applyFill="1" applyBorder="1" applyAlignment="1">
      <alignment horizontal="center" vertical="center" wrapText="1"/>
    </xf>
    <xf numFmtId="4" fontId="13" fillId="5" borderId="1" xfId="0" applyNumberFormat="1" applyFont="1" applyFill="1" applyBorder="1" applyAlignment="1">
      <alignment vertical="top"/>
    </xf>
    <xf numFmtId="0" fontId="11" fillId="5" borderId="8" xfId="0" applyFont="1" applyFill="1" applyBorder="1" applyAlignment="1">
      <alignment vertical="top" wrapText="1"/>
    </xf>
    <xf numFmtId="0" fontId="9" fillId="5" borderId="1" xfId="0" applyFont="1" applyFill="1" applyBorder="1" applyAlignment="1">
      <alignment vertical="top" wrapText="1"/>
    </xf>
    <xf numFmtId="4" fontId="9" fillId="5" borderId="1" xfId="0" applyNumberFormat="1" applyFont="1" applyFill="1" applyBorder="1" applyAlignment="1">
      <alignment vertical="top"/>
    </xf>
    <xf numFmtId="0" fontId="2" fillId="5" borderId="1" xfId="0" applyFont="1" applyFill="1" applyBorder="1" applyAlignment="1">
      <alignment horizontal="left" vertical="top"/>
    </xf>
    <xf numFmtId="0" fontId="16" fillId="5" borderId="2" xfId="2" applyFill="1" applyBorder="1" applyAlignment="1">
      <alignment vertical="top"/>
    </xf>
    <xf numFmtId="0" fontId="16" fillId="5" borderId="2" xfId="2" applyFill="1" applyBorder="1" applyAlignment="1">
      <alignment horizontal="center" vertical="center" wrapText="1"/>
    </xf>
    <xf numFmtId="0" fontId="16" fillId="5" borderId="2" xfId="2" applyFill="1" applyBorder="1" applyAlignment="1">
      <alignment vertical="center" wrapText="1"/>
    </xf>
    <xf numFmtId="0" fontId="16" fillId="5" borderId="8" xfId="2" applyFill="1" applyBorder="1" applyAlignment="1">
      <alignment vertical="top" wrapText="1"/>
    </xf>
    <xf numFmtId="0" fontId="10" fillId="5" borderId="9" xfId="0" applyFont="1" applyFill="1" applyBorder="1" applyAlignment="1">
      <alignment vertical="top"/>
    </xf>
    <xf numFmtId="0" fontId="11" fillId="5" borderId="10" xfId="0" applyFont="1" applyFill="1" applyBorder="1" applyAlignment="1">
      <alignment vertical="center" wrapText="1"/>
    </xf>
    <xf numFmtId="0" fontId="11" fillId="5" borderId="10" xfId="0" applyFont="1" applyFill="1" applyBorder="1" applyAlignment="1">
      <alignment horizontal="left" vertical="center" wrapText="1" indent="1"/>
    </xf>
    <xf numFmtId="0" fontId="11" fillId="5" borderId="11" xfId="0" applyFont="1" applyFill="1" applyBorder="1" applyAlignment="1">
      <alignment vertical="top" wrapText="1"/>
    </xf>
    <xf numFmtId="0" fontId="11" fillId="5" borderId="10" xfId="0" applyFont="1" applyFill="1" applyBorder="1" applyAlignment="1">
      <alignment horizontal="center" vertical="center" wrapText="1"/>
    </xf>
    <xf numFmtId="0" fontId="11" fillId="5" borderId="10" xfId="0" applyFont="1" applyFill="1" applyBorder="1" applyAlignment="1">
      <alignment vertical="top" wrapText="1"/>
    </xf>
    <xf numFmtId="4" fontId="11" fillId="5" borderId="10" xfId="0" applyNumberFormat="1" applyFont="1" applyFill="1" applyBorder="1" applyAlignment="1">
      <alignment horizontal="left" vertical="top"/>
    </xf>
    <xf numFmtId="0" fontId="11" fillId="5" borderId="10" xfId="0" applyFont="1" applyFill="1" applyBorder="1" applyAlignment="1">
      <alignment horizontal="center" vertical="top" wrapText="1"/>
    </xf>
    <xf numFmtId="14" fontId="11" fillId="5" borderId="10" xfId="0" applyNumberFormat="1" applyFont="1" applyFill="1" applyBorder="1" applyAlignment="1">
      <alignment horizontal="left" vertical="top" wrapText="1"/>
    </xf>
    <xf numFmtId="0" fontId="2" fillId="5" borderId="10" xfId="0" applyFont="1" applyFill="1" applyBorder="1" applyAlignment="1">
      <alignment horizontal="left" vertical="top" wrapText="1"/>
    </xf>
    <xf numFmtId="4" fontId="3" fillId="5" borderId="10" xfId="0" applyNumberFormat="1" applyFont="1" applyFill="1" applyBorder="1" applyAlignment="1">
      <alignment horizontal="left" vertical="top"/>
    </xf>
    <xf numFmtId="0" fontId="2" fillId="5" borderId="10" xfId="0" applyFont="1" applyFill="1" applyBorder="1" applyAlignment="1">
      <alignment horizontal="left" vertical="top"/>
    </xf>
    <xf numFmtId="0" fontId="11" fillId="5" borderId="12" xfId="0" applyFont="1" applyFill="1" applyBorder="1" applyAlignment="1">
      <alignment horizontal="right" vertical="top" wrapText="1"/>
    </xf>
    <xf numFmtId="0" fontId="10" fillId="5" borderId="13" xfId="0" applyFont="1" applyFill="1" applyBorder="1" applyAlignment="1">
      <alignment vertical="top"/>
    </xf>
    <xf numFmtId="0" fontId="11" fillId="5" borderId="14" xfId="0" applyFont="1" applyFill="1" applyBorder="1" applyAlignment="1">
      <alignment vertical="center" wrapText="1"/>
    </xf>
    <xf numFmtId="0" fontId="11" fillId="5" borderId="15" xfId="0" applyFont="1" applyFill="1" applyBorder="1" applyAlignment="1">
      <alignment horizontal="left" vertical="center" wrapText="1" indent="1"/>
    </xf>
    <xf numFmtId="0" fontId="11" fillId="5" borderId="14" xfId="0" applyFont="1" applyFill="1" applyBorder="1" applyAlignment="1">
      <alignment vertical="top" wrapText="1"/>
    </xf>
    <xf numFmtId="0" fontId="11" fillId="5" borderId="15" xfId="0" applyFont="1" applyFill="1" applyBorder="1" applyAlignment="1">
      <alignment horizontal="center" vertical="center" wrapText="1"/>
    </xf>
    <xf numFmtId="4" fontId="11" fillId="5" borderId="15" xfId="0" applyNumberFormat="1" applyFont="1" applyFill="1" applyBorder="1" applyAlignment="1">
      <alignment horizontal="left" vertical="top"/>
    </xf>
    <xf numFmtId="0" fontId="11" fillId="5" borderId="14" xfId="0" applyFont="1" applyFill="1" applyBorder="1" applyAlignment="1">
      <alignment horizontal="center" vertical="top" wrapText="1"/>
    </xf>
    <xf numFmtId="14" fontId="11" fillId="5" borderId="14" xfId="0" applyNumberFormat="1" applyFont="1" applyFill="1" applyBorder="1" applyAlignment="1">
      <alignment horizontal="left" vertical="top" wrapText="1"/>
    </xf>
    <xf numFmtId="0" fontId="2" fillId="5" borderId="14" xfId="0" applyFont="1" applyFill="1" applyBorder="1" applyAlignment="1">
      <alignment horizontal="left" vertical="top" wrapText="1"/>
    </xf>
    <xf numFmtId="4" fontId="3" fillId="5" borderId="14" xfId="0" applyNumberFormat="1" applyFont="1" applyFill="1" applyBorder="1" applyAlignment="1">
      <alignment horizontal="left" vertical="top"/>
    </xf>
    <xf numFmtId="0" fontId="2" fillId="5" borderId="14" xfId="0" applyFont="1" applyFill="1" applyBorder="1" applyAlignment="1">
      <alignment horizontal="left" vertical="top"/>
    </xf>
    <xf numFmtId="0" fontId="11" fillId="5" borderId="16" xfId="0" applyFont="1" applyFill="1" applyBorder="1" applyAlignment="1">
      <alignment horizontal="right" vertical="top" wrapText="1"/>
    </xf>
    <xf numFmtId="0" fontId="11" fillId="5" borderId="6" xfId="0" applyFont="1" applyFill="1" applyBorder="1" applyAlignment="1">
      <alignment horizontal="left" vertical="top" wrapText="1"/>
    </xf>
    <xf numFmtId="0" fontId="11" fillId="5" borderId="6" xfId="0" applyFont="1" applyFill="1" applyBorder="1" applyAlignment="1">
      <alignment vertical="center" wrapText="1"/>
    </xf>
    <xf numFmtId="0" fontId="10" fillId="5" borderId="0" xfId="0" applyFont="1" applyFill="1" applyAlignment="1">
      <alignment wrapText="1"/>
    </xf>
    <xf numFmtId="0" fontId="11" fillId="5" borderId="5" xfId="0" applyFont="1" applyFill="1" applyBorder="1" applyAlignment="1">
      <alignment vertical="top" wrapText="1"/>
    </xf>
    <xf numFmtId="0" fontId="11" fillId="5" borderId="6" xfId="0" applyFont="1" applyFill="1" applyBorder="1" applyAlignment="1">
      <alignment vertical="top" wrapText="1"/>
    </xf>
    <xf numFmtId="4" fontId="10" fillId="5" borderId="0" xfId="0" applyNumberFormat="1" applyFont="1" applyFill="1" applyAlignment="1">
      <alignment horizontal="left" vertical="top"/>
    </xf>
    <xf numFmtId="0" fontId="11" fillId="5" borderId="6" xfId="0" applyFont="1" applyFill="1" applyBorder="1" applyAlignment="1">
      <alignment horizontal="center" vertical="top" wrapText="1"/>
    </xf>
    <xf numFmtId="14" fontId="11" fillId="5" borderId="6" xfId="0" applyNumberFormat="1" applyFont="1" applyFill="1" applyBorder="1" applyAlignment="1">
      <alignment horizontal="left" vertical="top" wrapText="1"/>
    </xf>
    <xf numFmtId="0" fontId="2" fillId="5" borderId="6" xfId="0" applyFont="1" applyFill="1" applyBorder="1" applyAlignment="1">
      <alignment horizontal="left" vertical="top" wrapText="1"/>
    </xf>
    <xf numFmtId="4" fontId="3" fillId="5" borderId="6" xfId="0" applyNumberFormat="1" applyFont="1" applyFill="1" applyBorder="1" applyAlignment="1">
      <alignment horizontal="left" vertical="top"/>
    </xf>
    <xf numFmtId="0" fontId="2" fillId="5" borderId="6" xfId="0" applyFont="1" applyFill="1" applyBorder="1" applyAlignment="1">
      <alignment horizontal="left" vertical="top"/>
    </xf>
    <xf numFmtId="0" fontId="11" fillId="5" borderId="6" xfId="0" applyFont="1" applyFill="1" applyBorder="1" applyAlignment="1">
      <alignment horizontal="right" vertical="top" wrapText="1"/>
    </xf>
    <xf numFmtId="4" fontId="2" fillId="5" borderId="1" xfId="0" applyNumberFormat="1" applyFont="1" applyFill="1" applyBorder="1" applyAlignment="1">
      <alignment horizontal="left" vertical="top"/>
    </xf>
    <xf numFmtId="0" fontId="10" fillId="5" borderId="0" xfId="0" applyFont="1" applyFill="1" applyAlignment="1">
      <alignment vertical="center"/>
    </xf>
    <xf numFmtId="0" fontId="10" fillId="5" borderId="0" xfId="0" applyFont="1" applyFill="1" applyAlignment="1">
      <alignment horizontal="center" vertical="center" wrapText="1"/>
    </xf>
    <xf numFmtId="4" fontId="2" fillId="5" borderId="2" xfId="0" applyNumberFormat="1" applyFont="1" applyFill="1" applyBorder="1" applyAlignment="1">
      <alignment horizontal="left" vertical="top"/>
    </xf>
    <xf numFmtId="0" fontId="2" fillId="5" borderId="2" xfId="0" applyFont="1" applyFill="1" applyBorder="1" applyAlignment="1">
      <alignment horizontal="left" vertical="top"/>
    </xf>
    <xf numFmtId="4" fontId="11" fillId="5" borderId="1" xfId="0" applyNumberFormat="1" applyFont="1" applyFill="1" applyBorder="1" applyAlignment="1">
      <alignment horizontal="left" vertical="center"/>
    </xf>
    <xf numFmtId="14" fontId="11" fillId="5" borderId="1" xfId="0" applyNumberFormat="1" applyFont="1" applyFill="1" applyBorder="1" applyAlignment="1">
      <alignment horizontal="left" vertical="center"/>
    </xf>
    <xf numFmtId="0" fontId="2" fillId="5" borderId="1" xfId="0" applyFont="1" applyFill="1" applyBorder="1" applyAlignment="1">
      <alignment horizontal="left" vertical="center" wrapText="1"/>
    </xf>
    <xf numFmtId="4" fontId="3" fillId="5" borderId="2" xfId="0" applyNumberFormat="1" applyFont="1" applyFill="1" applyBorder="1" applyAlignment="1">
      <alignment horizontal="left" vertical="top" wrapText="1"/>
    </xf>
    <xf numFmtId="0" fontId="11" fillId="5" borderId="1" xfId="0" applyFont="1" applyFill="1" applyBorder="1" applyAlignment="1">
      <alignment horizontal="center" vertical="center"/>
    </xf>
    <xf numFmtId="0" fontId="11" fillId="5" borderId="0" xfId="0" applyFont="1" applyFill="1" applyBorder="1" applyAlignment="1">
      <alignment horizontal="left" vertical="center" wrapText="1"/>
    </xf>
    <xf numFmtId="0" fontId="11" fillId="5" borderId="1" xfId="0" applyFont="1" applyFill="1" applyBorder="1" applyAlignment="1">
      <alignment vertical="center"/>
    </xf>
    <xf numFmtId="0" fontId="11" fillId="5" borderId="1" xfId="0" applyFont="1" applyFill="1" applyBorder="1" applyAlignment="1">
      <alignment horizontal="left" vertical="center"/>
    </xf>
    <xf numFmtId="0" fontId="2" fillId="5" borderId="1" xfId="0" applyFont="1" applyFill="1" applyBorder="1" applyAlignment="1">
      <alignment horizontal="center" vertical="center"/>
    </xf>
    <xf numFmtId="0" fontId="11" fillId="5" borderId="1" xfId="0" applyFont="1" applyFill="1" applyBorder="1" applyAlignment="1">
      <alignment horizontal="right" vertical="center" wrapText="1"/>
    </xf>
    <xf numFmtId="14" fontId="10" fillId="5" borderId="1" xfId="0" applyNumberFormat="1" applyFont="1" applyFill="1" applyBorder="1" applyAlignment="1">
      <alignment horizontal="center" wrapText="1"/>
    </xf>
    <xf numFmtId="0" fontId="1" fillId="5" borderId="1" xfId="0" applyFont="1" applyFill="1" applyBorder="1" applyAlignment="1">
      <alignment vertical="center" wrapText="1"/>
    </xf>
    <xf numFmtId="0" fontId="16" fillId="5" borderId="1" xfId="2" applyFill="1" applyBorder="1" applyAlignment="1">
      <alignment horizontal="center" vertical="center" wrapText="1"/>
    </xf>
    <xf numFmtId="0" fontId="16" fillId="5" borderId="3" xfId="2" applyFill="1" applyBorder="1" applyAlignment="1">
      <alignment horizontal="center" vertical="center" wrapText="1"/>
    </xf>
    <xf numFmtId="4" fontId="16" fillId="5" borderId="1" xfId="2" applyNumberFormat="1" applyFill="1" applyBorder="1" applyAlignment="1">
      <alignment horizontal="left" vertical="center"/>
    </xf>
    <xf numFmtId="0" fontId="16" fillId="5" borderId="1" xfId="2" applyFill="1" applyBorder="1" applyAlignment="1">
      <alignment horizontal="center"/>
    </xf>
    <xf numFmtId="14" fontId="16" fillId="5" borderId="1" xfId="2" applyNumberFormat="1" applyFill="1" applyBorder="1"/>
    <xf numFmtId="0" fontId="16" fillId="5" borderId="1" xfId="2" applyFill="1" applyBorder="1" applyAlignment="1">
      <alignment horizontal="left" vertical="center"/>
    </xf>
    <xf numFmtId="0" fontId="16" fillId="5" borderId="1" xfId="2" applyFill="1" applyBorder="1"/>
    <xf numFmtId="0" fontId="16" fillId="5" borderId="1" xfId="2" applyFill="1" applyBorder="1" applyAlignment="1">
      <alignment horizontal="right" vertical="center" wrapText="1"/>
    </xf>
    <xf numFmtId="0" fontId="11" fillId="5" borderId="2" xfId="0" applyFont="1" applyFill="1" applyBorder="1" applyAlignment="1">
      <alignment horizontal="center" vertical="center" wrapText="1"/>
    </xf>
    <xf numFmtId="4" fontId="10" fillId="5" borderId="2" xfId="0" applyNumberFormat="1" applyFont="1" applyFill="1" applyBorder="1" applyAlignment="1">
      <alignment horizontal="center" vertical="center"/>
    </xf>
    <xf numFmtId="0" fontId="10" fillId="5" borderId="2" xfId="0" applyFont="1" applyFill="1" applyBorder="1" applyAlignment="1">
      <alignment horizontal="center"/>
    </xf>
    <xf numFmtId="14" fontId="10" fillId="5" borderId="2" xfId="0" applyNumberFormat="1" applyFont="1" applyFill="1" applyBorder="1" applyAlignment="1">
      <alignment horizontal="center"/>
    </xf>
    <xf numFmtId="0" fontId="0" fillId="5" borderId="2" xfId="0" applyFill="1" applyBorder="1" applyAlignment="1">
      <alignment horizontal="center"/>
    </xf>
    <xf numFmtId="0" fontId="11" fillId="5" borderId="5" xfId="0" applyFont="1" applyFill="1" applyBorder="1" applyAlignment="1">
      <alignment horizontal="center" vertical="center" wrapText="1"/>
    </xf>
    <xf numFmtId="4" fontId="10" fillId="5" borderId="5" xfId="0" applyNumberFormat="1" applyFont="1" applyFill="1" applyBorder="1" applyAlignment="1">
      <alignment horizontal="center" vertical="center"/>
    </xf>
    <xf numFmtId="0" fontId="10" fillId="5" borderId="5" xfId="0" applyFont="1" applyFill="1" applyBorder="1" applyAlignment="1">
      <alignment horizontal="center"/>
    </xf>
    <xf numFmtId="14" fontId="10" fillId="5" borderId="5" xfId="0" applyNumberFormat="1" applyFont="1" applyFill="1" applyBorder="1" applyAlignment="1">
      <alignment horizontal="center"/>
    </xf>
    <xf numFmtId="0" fontId="0" fillId="5" borderId="5" xfId="0" applyFill="1" applyBorder="1" applyAlignment="1">
      <alignment horizontal="center"/>
    </xf>
    <xf numFmtId="0" fontId="11" fillId="5" borderId="6" xfId="0" applyFont="1" applyFill="1" applyBorder="1" applyAlignment="1">
      <alignment horizontal="center" vertical="center" wrapText="1"/>
    </xf>
    <xf numFmtId="4" fontId="10" fillId="5" borderId="6" xfId="0" applyNumberFormat="1" applyFont="1" applyFill="1" applyBorder="1" applyAlignment="1">
      <alignment horizontal="center" vertical="center"/>
    </xf>
    <xf numFmtId="0" fontId="10" fillId="5" borderId="6" xfId="0" applyFont="1" applyFill="1" applyBorder="1" applyAlignment="1">
      <alignment horizontal="center"/>
    </xf>
    <xf numFmtId="14" fontId="10" fillId="5" borderId="6" xfId="0" applyNumberFormat="1" applyFont="1" applyFill="1" applyBorder="1" applyAlignment="1">
      <alignment horizontal="center"/>
    </xf>
    <xf numFmtId="0" fontId="0" fillId="5" borderId="6" xfId="0" applyFill="1" applyBorder="1" applyAlignment="1">
      <alignment horizontal="center"/>
    </xf>
    <xf numFmtId="4" fontId="13" fillId="5" borderId="2" xfId="0" applyNumberFormat="1" applyFont="1" applyFill="1" applyBorder="1" applyAlignment="1">
      <alignment horizontal="left" vertical="top" wrapText="1"/>
    </xf>
    <xf numFmtId="0" fontId="8" fillId="5" borderId="1" xfId="0" applyFont="1" applyFill="1" applyBorder="1"/>
    <xf numFmtId="4" fontId="10" fillId="5" borderId="2" xfId="0" applyNumberFormat="1" applyFont="1" applyFill="1" applyBorder="1" applyAlignment="1">
      <alignment horizontal="left" vertical="center"/>
    </xf>
    <xf numFmtId="4" fontId="10" fillId="5" borderId="0" xfId="0" applyNumberFormat="1" applyFont="1" applyFill="1" applyAlignment="1">
      <alignment horizontal="left" vertical="center"/>
    </xf>
    <xf numFmtId="14" fontId="10" fillId="5" borderId="1" xfId="0" applyNumberFormat="1" applyFont="1" applyFill="1" applyBorder="1" applyAlignment="1">
      <alignment vertical="top"/>
    </xf>
    <xf numFmtId="0" fontId="10" fillId="5" borderId="0" xfId="0" applyFont="1" applyFill="1" applyAlignment="1">
      <alignment vertical="top"/>
    </xf>
    <xf numFmtId="0" fontId="10" fillId="5" borderId="1" xfId="0" applyFont="1" applyFill="1" applyBorder="1" applyAlignment="1">
      <alignment horizontal="center" wrapText="1"/>
    </xf>
    <xf numFmtId="0" fontId="10" fillId="5" borderId="1" xfId="0" applyFont="1" applyFill="1" applyBorder="1" applyAlignment="1">
      <alignment wrapText="1"/>
    </xf>
    <xf numFmtId="4" fontId="16" fillId="5" borderId="0" xfId="2" applyNumberFormat="1" applyFill="1" applyAlignment="1">
      <alignment horizontal="left" vertical="center"/>
    </xf>
    <xf numFmtId="0" fontId="10" fillId="5" borderId="1" xfId="0" applyFont="1" applyFill="1" applyBorder="1" applyAlignment="1">
      <alignment horizontal="left" vertical="center"/>
    </xf>
    <xf numFmtId="4" fontId="10" fillId="5" borderId="1" xfId="0" applyNumberFormat="1" applyFont="1" applyFill="1" applyBorder="1" applyAlignment="1">
      <alignment horizontal="left"/>
    </xf>
    <xf numFmtId="4" fontId="10" fillId="5" borderId="0" xfId="0" applyNumberFormat="1" applyFont="1" applyFill="1" applyAlignment="1">
      <alignment horizontal="left"/>
    </xf>
    <xf numFmtId="0" fontId="10" fillId="5" borderId="1" xfId="0" applyFont="1" applyFill="1" applyBorder="1" applyAlignment="1">
      <alignment horizontal="right"/>
    </xf>
    <xf numFmtId="0" fontId="10" fillId="5" borderId="17" xfId="3" applyFont="1" applyFill="1" applyAlignment="1">
      <alignment vertical="top"/>
    </xf>
    <xf numFmtId="0" fontId="11" fillId="5" borderId="17" xfId="3" applyFont="1" applyFill="1" applyAlignment="1">
      <alignment horizontal="left" vertical="top" wrapText="1"/>
    </xf>
    <xf numFmtId="0" fontId="10" fillId="5" borderId="17" xfId="3" applyFont="1" applyFill="1"/>
    <xf numFmtId="0" fontId="11" fillId="5" borderId="17" xfId="3" applyFont="1" applyFill="1" applyAlignment="1">
      <alignment vertical="center" wrapText="1"/>
    </xf>
    <xf numFmtId="0" fontId="11" fillId="5" borderId="17" xfId="3" applyFont="1" applyFill="1" applyAlignment="1">
      <alignment vertical="top" wrapText="1"/>
    </xf>
    <xf numFmtId="0" fontId="11" fillId="5" borderId="17" xfId="3" applyFont="1" applyFill="1" applyAlignment="1">
      <alignment horizontal="center" vertical="center" wrapText="1"/>
    </xf>
    <xf numFmtId="4" fontId="10" fillId="5" borderId="17" xfId="3" applyNumberFormat="1" applyFont="1" applyFill="1" applyAlignment="1">
      <alignment vertical="center"/>
    </xf>
    <xf numFmtId="0" fontId="10" fillId="5" borderId="17" xfId="3" applyFont="1" applyFill="1" applyAlignment="1">
      <alignment horizontal="center"/>
    </xf>
    <xf numFmtId="14" fontId="10" fillId="5" borderId="17" xfId="3" applyNumberFormat="1" applyFont="1" applyFill="1"/>
    <xf numFmtId="0" fontId="0" fillId="5" borderId="17" xfId="3" applyFont="1" applyFill="1"/>
    <xf numFmtId="4" fontId="3" fillId="5" borderId="17" xfId="3" applyNumberFormat="1" applyFont="1" applyFill="1" applyAlignment="1">
      <alignment horizontal="left" vertical="top" wrapText="1"/>
    </xf>
    <xf numFmtId="0" fontId="3" fillId="5" borderId="17" xfId="3" applyFont="1" applyFill="1" applyAlignment="1">
      <alignment horizontal="left" vertical="top" wrapText="1"/>
    </xf>
    <xf numFmtId="4" fontId="10" fillId="5" borderId="17" xfId="3" applyNumberFormat="1" applyFont="1" applyFill="1" applyAlignment="1">
      <alignment horizontal="left" vertical="center"/>
    </xf>
    <xf numFmtId="0" fontId="11" fillId="5" borderId="17" xfId="3" applyFont="1" applyFill="1" applyAlignment="1">
      <alignment horizontal="right" vertical="center" wrapText="1"/>
    </xf>
    <xf numFmtId="14" fontId="10" fillId="5" borderId="1" xfId="0" applyNumberFormat="1" applyFont="1" applyFill="1" applyBorder="1" applyAlignment="1">
      <alignment horizontal="left" vertical="center"/>
    </xf>
    <xf numFmtId="0" fontId="0" fillId="5" borderId="1" xfId="0" applyFill="1" applyBorder="1" applyAlignment="1">
      <alignment horizontal="left" vertical="center"/>
    </xf>
    <xf numFmtId="4" fontId="3" fillId="5" borderId="2" xfId="0" applyNumberFormat="1" applyFont="1" applyFill="1" applyBorder="1" applyAlignment="1">
      <alignment horizontal="left" vertical="center" wrapText="1"/>
    </xf>
    <xf numFmtId="0" fontId="3" fillId="5" borderId="2" xfId="0" applyFont="1" applyFill="1" applyBorder="1" applyAlignment="1">
      <alignment horizontal="left" vertical="center" wrapText="1"/>
    </xf>
    <xf numFmtId="0" fontId="10" fillId="5" borderId="1" xfId="0" applyFont="1" applyFill="1" applyBorder="1" applyAlignment="1">
      <alignment horizontal="left" vertical="center" wrapText="1"/>
    </xf>
    <xf numFmtId="14" fontId="10" fillId="5" borderId="0" xfId="0" applyNumberFormat="1" applyFont="1" applyFill="1"/>
    <xf numFmtId="0" fontId="10" fillId="5" borderId="2" xfId="0" applyFont="1" applyFill="1" applyBorder="1" applyAlignment="1">
      <alignment horizontal="center"/>
    </xf>
    <xf numFmtId="14" fontId="10" fillId="5" borderId="2" xfId="0" applyNumberFormat="1" applyFont="1" applyFill="1" applyBorder="1"/>
    <xf numFmtId="14" fontId="11" fillId="5" borderId="2" xfId="0" applyNumberFormat="1" applyFont="1" applyFill="1" applyBorder="1" applyAlignment="1">
      <alignment vertical="top" wrapText="1"/>
    </xf>
    <xf numFmtId="0" fontId="0" fillId="5" borderId="2" xfId="0" applyFill="1" applyBorder="1"/>
    <xf numFmtId="0" fontId="11" fillId="5" borderId="2" xfId="0" applyFont="1" applyFill="1" applyBorder="1" applyAlignment="1">
      <alignment horizontal="right" vertical="center" wrapText="1"/>
    </xf>
  </cellXfs>
  <cellStyles count="5">
    <cellStyle name="Bad" xfId="4" builtinId="27"/>
    <cellStyle name="Good" xfId="1" builtinId="26"/>
    <cellStyle name="Neutral" xfId="2" builtinId="28"/>
    <cellStyle name="Normal" xfId="0" builtinId="0"/>
    <cellStyle name="Note" xfId="3" builtinId="1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garug/AppData/Local/Microsoft/Windows/Temporary%20Internet%20Files/Content.Outlook/HCJ7K5AF/TREZORERIE/furnizori/FACTURI%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nuarie19"/>
      <sheetName val="februarie19"/>
      <sheetName val="MARTIE19"/>
      <sheetName val="APRILIE 19"/>
      <sheetName val="MAI2019"/>
      <sheetName val="iunie2019 "/>
      <sheetName val="iulie2019"/>
      <sheetName val="Sheet2"/>
      <sheetName val="Sheet3"/>
    </sheetNames>
    <sheetDataSet>
      <sheetData sheetId="0" refreshError="1"/>
      <sheetData sheetId="1" refreshError="1"/>
      <sheetData sheetId="2" refreshError="1"/>
      <sheetData sheetId="3">
        <row r="3">
          <cell r="C3">
            <v>81393.7</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99"/>
  <sheetViews>
    <sheetView tabSelected="1" zoomScaleNormal="100" workbookViewId="0">
      <pane ySplit="5" topLeftCell="A142" activePane="bottomLeft" state="frozen"/>
      <selection pane="bottomLeft" activeCell="K191" sqref="K191"/>
    </sheetView>
  </sheetViews>
  <sheetFormatPr defaultRowHeight="15" x14ac:dyDescent="0.25"/>
  <cols>
    <col min="1" max="1" width="5" customWidth="1"/>
    <col min="2" max="2" width="9.85546875" style="1" customWidth="1"/>
    <col min="3" max="3" width="13.85546875" customWidth="1"/>
    <col min="4" max="4" width="23.85546875" customWidth="1"/>
    <col min="5" max="5" width="11.85546875" customWidth="1"/>
    <col min="6" max="6" width="3" customWidth="1"/>
    <col min="7" max="7" width="15.85546875" customWidth="1"/>
    <col min="8" max="8" width="5.7109375" customWidth="1"/>
    <col min="9" max="9" width="16" customWidth="1"/>
    <col min="10" max="10" width="10.7109375" customWidth="1"/>
    <col min="11" max="11" width="12.42578125" bestFit="1" customWidth="1"/>
    <col min="12" max="12" width="11.42578125" customWidth="1"/>
    <col min="13" max="13" width="14" customWidth="1"/>
    <col min="14" max="14" width="11.42578125" style="63" customWidth="1"/>
    <col min="15" max="15" width="21.85546875" customWidth="1"/>
    <col min="16" max="16" width="13.140625" bestFit="1" customWidth="1"/>
    <col min="17" max="17" width="11.7109375" customWidth="1"/>
  </cols>
  <sheetData>
    <row r="1" spans="1:17" x14ac:dyDescent="0.25">
      <c r="B1" s="2"/>
    </row>
    <row r="2" spans="1:17" ht="21" x14ac:dyDescent="0.25">
      <c r="B2" s="66" t="s">
        <v>257</v>
      </c>
      <c r="C2" s="66"/>
      <c r="D2" s="66"/>
      <c r="E2" s="66"/>
      <c r="F2" s="66"/>
      <c r="G2" s="66"/>
      <c r="H2" s="66"/>
      <c r="I2" s="66"/>
      <c r="J2" s="66"/>
      <c r="K2" s="66"/>
      <c r="L2" s="66"/>
      <c r="M2" s="66"/>
      <c r="N2" s="66"/>
      <c r="O2" s="66"/>
      <c r="P2" s="66"/>
      <c r="Q2" s="66"/>
    </row>
    <row r="3" spans="1:17" ht="27.75" customHeight="1" x14ac:dyDescent="0.25">
      <c r="A3" s="77" t="s">
        <v>51</v>
      </c>
      <c r="B3" s="75" t="s">
        <v>0</v>
      </c>
      <c r="C3" s="71" t="s">
        <v>1</v>
      </c>
      <c r="D3" s="71" t="s">
        <v>2</v>
      </c>
      <c r="E3" s="71" t="s">
        <v>3</v>
      </c>
      <c r="F3" s="71" t="s">
        <v>4</v>
      </c>
      <c r="G3" s="71" t="s">
        <v>5</v>
      </c>
      <c r="H3" s="4" t="s">
        <v>20</v>
      </c>
      <c r="I3" s="71" t="s">
        <v>6</v>
      </c>
      <c r="J3" s="71" t="s">
        <v>7</v>
      </c>
      <c r="K3" s="71" t="s">
        <v>8</v>
      </c>
      <c r="L3" s="71" t="s">
        <v>9</v>
      </c>
      <c r="M3" s="71" t="s">
        <v>10</v>
      </c>
      <c r="N3" s="73" t="s">
        <v>11</v>
      </c>
      <c r="O3" s="74"/>
      <c r="P3" s="67" t="s">
        <v>12</v>
      </c>
      <c r="Q3" s="4" t="s">
        <v>13</v>
      </c>
    </row>
    <row r="4" spans="1:17" ht="113.25" customHeight="1" x14ac:dyDescent="0.25">
      <c r="A4" s="78"/>
      <c r="B4" s="75"/>
      <c r="C4" s="71"/>
      <c r="D4" s="71"/>
      <c r="E4" s="71"/>
      <c r="F4" s="71"/>
      <c r="G4" s="71"/>
      <c r="H4" s="3" t="s">
        <v>21</v>
      </c>
      <c r="I4" s="71"/>
      <c r="J4" s="71"/>
      <c r="K4" s="71"/>
      <c r="L4" s="71"/>
      <c r="M4" s="71"/>
      <c r="N4" s="69" t="s">
        <v>15</v>
      </c>
      <c r="O4" s="3" t="s">
        <v>16</v>
      </c>
      <c r="P4" s="67"/>
      <c r="Q4" s="4" t="s">
        <v>14</v>
      </c>
    </row>
    <row r="5" spans="1:17" ht="33.75" customHeight="1" x14ac:dyDescent="0.25">
      <c r="A5" s="79"/>
      <c r="B5" s="76"/>
      <c r="C5" s="72"/>
      <c r="D5" s="72"/>
      <c r="E5" s="72"/>
      <c r="F5" s="72"/>
      <c r="G5" s="71"/>
      <c r="H5" s="5"/>
      <c r="I5" s="72"/>
      <c r="J5" s="72"/>
      <c r="K5" s="72"/>
      <c r="L5" s="72"/>
      <c r="M5" s="72"/>
      <c r="N5" s="70"/>
      <c r="O5" s="7" t="s">
        <v>17</v>
      </c>
      <c r="P5" s="68"/>
      <c r="Q5" s="6"/>
    </row>
    <row r="6" spans="1:17" s="43" customFormat="1" ht="51" x14ac:dyDescent="0.25">
      <c r="A6" s="44">
        <v>1</v>
      </c>
      <c r="B6" s="45" t="s">
        <v>18</v>
      </c>
      <c r="C6" s="80" t="s">
        <v>55</v>
      </c>
      <c r="D6" s="45" t="s">
        <v>52</v>
      </c>
      <c r="E6" s="81" t="s">
        <v>57</v>
      </c>
      <c r="F6" s="45" t="s">
        <v>22</v>
      </c>
      <c r="G6" s="82" t="s">
        <v>53</v>
      </c>
      <c r="H6" s="45" t="s">
        <v>22</v>
      </c>
      <c r="I6" s="47">
        <v>82649.75</v>
      </c>
      <c r="J6" s="48" t="s">
        <v>29</v>
      </c>
      <c r="K6" s="49">
        <v>43473</v>
      </c>
      <c r="L6" s="49">
        <v>43830</v>
      </c>
      <c r="M6" s="50"/>
      <c r="N6" s="83">
        <f>1852.08+1852.09</f>
        <v>3704.17</v>
      </c>
      <c r="O6" s="84" t="s">
        <v>581</v>
      </c>
      <c r="P6" s="47">
        <v>82649.75</v>
      </c>
      <c r="Q6" s="52" t="s">
        <v>26</v>
      </c>
    </row>
    <row r="7" spans="1:17" s="43" customFormat="1" ht="38.25" x14ac:dyDescent="0.25">
      <c r="A7" s="44">
        <v>2</v>
      </c>
      <c r="B7" s="45" t="s">
        <v>18</v>
      </c>
      <c r="C7" s="80" t="s">
        <v>56</v>
      </c>
      <c r="D7" s="82" t="s">
        <v>54</v>
      </c>
      <c r="E7" s="81" t="s">
        <v>57</v>
      </c>
      <c r="F7" s="45" t="s">
        <v>22</v>
      </c>
      <c r="G7" s="45" t="s">
        <v>48</v>
      </c>
      <c r="H7" s="45" t="s">
        <v>22</v>
      </c>
      <c r="I7" s="47">
        <v>2029634.25</v>
      </c>
      <c r="J7" s="48" t="s">
        <v>29</v>
      </c>
      <c r="K7" s="49">
        <v>43473</v>
      </c>
      <c r="L7" s="85" t="s">
        <v>261</v>
      </c>
      <c r="M7" s="50"/>
      <c r="N7" s="83">
        <f>20194.86+20194.86</f>
        <v>40389.72</v>
      </c>
      <c r="O7" s="84" t="s">
        <v>582</v>
      </c>
      <c r="P7" s="47">
        <v>2029634.25</v>
      </c>
      <c r="Q7" s="52" t="s">
        <v>26</v>
      </c>
    </row>
    <row r="8" spans="1:17" s="94" customFormat="1" ht="63" x14ac:dyDescent="0.25">
      <c r="A8" s="86">
        <v>3</v>
      </c>
      <c r="B8" s="87" t="s">
        <v>18</v>
      </c>
      <c r="C8" s="88" t="s">
        <v>64</v>
      </c>
      <c r="D8" s="89" t="s">
        <v>58</v>
      </c>
      <c r="E8" s="87" t="s">
        <v>59</v>
      </c>
      <c r="F8" s="87" t="s">
        <v>22</v>
      </c>
      <c r="G8" s="87" t="s">
        <v>33</v>
      </c>
      <c r="H8" s="87" t="s">
        <v>22</v>
      </c>
      <c r="I8" s="90">
        <v>100624.02</v>
      </c>
      <c r="J8" s="91" t="s">
        <v>40</v>
      </c>
      <c r="K8" s="92">
        <v>43473</v>
      </c>
      <c r="L8" s="92" t="s">
        <v>35</v>
      </c>
      <c r="M8" s="87"/>
      <c r="N8" s="90">
        <f>'[1]APRILIE 19'!$C$3</f>
        <v>81393.7</v>
      </c>
      <c r="O8" s="87" t="s">
        <v>562</v>
      </c>
      <c r="P8" s="90">
        <v>100624.02</v>
      </c>
      <c r="Q8" s="93" t="s">
        <v>26</v>
      </c>
    </row>
    <row r="9" spans="1:17" s="43" customFormat="1" ht="60" x14ac:dyDescent="0.25">
      <c r="A9" s="44">
        <v>4</v>
      </c>
      <c r="B9" s="57" t="s">
        <v>19</v>
      </c>
      <c r="C9" s="80" t="s">
        <v>65</v>
      </c>
      <c r="D9" s="95" t="s">
        <v>60</v>
      </c>
      <c r="E9" s="45" t="s">
        <v>61</v>
      </c>
      <c r="F9" s="45" t="s">
        <v>22</v>
      </c>
      <c r="G9" s="45" t="s">
        <v>62</v>
      </c>
      <c r="H9" s="45" t="s">
        <v>22</v>
      </c>
      <c r="I9" s="47">
        <v>91781.25</v>
      </c>
      <c r="J9" s="48" t="s">
        <v>29</v>
      </c>
      <c r="K9" s="49">
        <v>43474</v>
      </c>
      <c r="L9" s="49">
        <v>43830</v>
      </c>
      <c r="M9" s="50"/>
      <c r="N9" s="51"/>
      <c r="O9" s="50"/>
      <c r="P9" s="47">
        <v>91781.25</v>
      </c>
      <c r="Q9" s="52" t="s">
        <v>26</v>
      </c>
    </row>
    <row r="10" spans="1:17" s="105" customFormat="1" ht="117.75" customHeight="1" x14ac:dyDescent="0.25">
      <c r="A10" s="96">
        <v>5</v>
      </c>
      <c r="B10" s="97" t="s">
        <v>18</v>
      </c>
      <c r="C10" s="98" t="s">
        <v>66</v>
      </c>
      <c r="D10" s="99" t="s">
        <v>63</v>
      </c>
      <c r="E10" s="97" t="s">
        <v>67</v>
      </c>
      <c r="F10" s="97" t="s">
        <v>22</v>
      </c>
      <c r="G10" s="99" t="s">
        <v>68</v>
      </c>
      <c r="H10" s="97" t="s">
        <v>22</v>
      </c>
      <c r="I10" s="100">
        <v>81467.399999999994</v>
      </c>
      <c r="J10" s="101" t="s">
        <v>69</v>
      </c>
      <c r="K10" s="102">
        <v>43475</v>
      </c>
      <c r="L10" s="98" t="s">
        <v>46</v>
      </c>
      <c r="M10" s="97"/>
      <c r="N10" s="103">
        <f>6729.45*4</f>
        <v>26917.8</v>
      </c>
      <c r="O10" s="97" t="s">
        <v>569</v>
      </c>
      <c r="P10" s="100">
        <v>81467.399999999994</v>
      </c>
      <c r="Q10" s="104" t="s">
        <v>26</v>
      </c>
    </row>
    <row r="11" spans="1:17" s="43" customFormat="1" ht="39.75" customHeight="1" x14ac:dyDescent="0.25">
      <c r="A11" s="106">
        <v>6</v>
      </c>
      <c r="B11" s="106" t="s">
        <v>19</v>
      </c>
      <c r="C11" s="106" t="s">
        <v>73</v>
      </c>
      <c r="D11" s="107" t="s">
        <v>70</v>
      </c>
      <c r="E11" s="107" t="s">
        <v>71</v>
      </c>
      <c r="F11" s="106" t="s">
        <v>22</v>
      </c>
      <c r="G11" s="107" t="s">
        <v>75</v>
      </c>
      <c r="H11" s="106" t="s">
        <v>22</v>
      </c>
      <c r="I11" s="106">
        <v>78636.5</v>
      </c>
      <c r="J11" s="107" t="s">
        <v>450</v>
      </c>
      <c r="K11" s="106">
        <v>43479</v>
      </c>
      <c r="L11" s="106" t="s">
        <v>30</v>
      </c>
      <c r="M11" s="106"/>
      <c r="N11" s="51">
        <v>49047.040000000001</v>
      </c>
      <c r="O11" s="50" t="s">
        <v>568</v>
      </c>
      <c r="P11" s="108">
        <v>78636.5</v>
      </c>
      <c r="Q11" s="52" t="s">
        <v>26</v>
      </c>
    </row>
    <row r="12" spans="1:17" s="43" customFormat="1" ht="21" customHeight="1" x14ac:dyDescent="0.25">
      <c r="A12" s="109"/>
      <c r="B12" s="109"/>
      <c r="C12" s="109"/>
      <c r="D12" s="109"/>
      <c r="E12" s="109"/>
      <c r="F12" s="109"/>
      <c r="G12" s="109"/>
      <c r="H12" s="109"/>
      <c r="I12" s="109"/>
      <c r="J12" s="109"/>
      <c r="K12" s="109"/>
      <c r="L12" s="109"/>
      <c r="M12" s="109"/>
      <c r="N12" s="51">
        <v>34425.51</v>
      </c>
      <c r="O12" s="50" t="s">
        <v>558</v>
      </c>
      <c r="P12" s="108"/>
      <c r="Q12" s="52"/>
    </row>
    <row r="13" spans="1:17" s="43" customFormat="1" ht="45" x14ac:dyDescent="0.25">
      <c r="A13" s="44">
        <v>7</v>
      </c>
      <c r="B13" s="107" t="s">
        <v>18</v>
      </c>
      <c r="C13" s="107" t="s">
        <v>74</v>
      </c>
      <c r="D13" s="82" t="s">
        <v>72</v>
      </c>
      <c r="E13" s="107" t="s">
        <v>42</v>
      </c>
      <c r="F13" s="45"/>
      <c r="G13" s="82" t="s">
        <v>76</v>
      </c>
      <c r="H13" s="45" t="s">
        <v>22</v>
      </c>
      <c r="I13" s="108">
        <v>1242360</v>
      </c>
      <c r="J13" s="48" t="s">
        <v>29</v>
      </c>
      <c r="K13" s="49">
        <v>43479</v>
      </c>
      <c r="L13" s="49" t="s">
        <v>35</v>
      </c>
      <c r="M13" s="50"/>
      <c r="N13" s="110">
        <f>149083.2+149083.2</f>
        <v>298166.40000000002</v>
      </c>
      <c r="O13" s="84" t="s">
        <v>583</v>
      </c>
      <c r="P13" s="108">
        <v>1242360</v>
      </c>
      <c r="Q13" s="52" t="s">
        <v>26</v>
      </c>
    </row>
    <row r="14" spans="1:17" s="43" customFormat="1" ht="38.25" x14ac:dyDescent="0.25">
      <c r="A14" s="44">
        <v>8</v>
      </c>
      <c r="B14" s="45" t="s">
        <v>18</v>
      </c>
      <c r="C14" s="45" t="s">
        <v>258</v>
      </c>
      <c r="D14" s="46" t="s">
        <v>259</v>
      </c>
      <c r="E14" s="45" t="s">
        <v>213</v>
      </c>
      <c r="F14" s="45" t="s">
        <v>22</v>
      </c>
      <c r="G14" s="45" t="s">
        <v>189</v>
      </c>
      <c r="H14" s="45" t="s">
        <v>22</v>
      </c>
      <c r="I14" s="47">
        <v>0</v>
      </c>
      <c r="J14" s="48" t="s">
        <v>32</v>
      </c>
      <c r="K14" s="49">
        <v>43488</v>
      </c>
      <c r="L14" s="49" t="s">
        <v>260</v>
      </c>
      <c r="M14" s="50">
        <v>123548.18</v>
      </c>
      <c r="N14" s="51">
        <v>7235.26</v>
      </c>
      <c r="O14" s="50" t="s">
        <v>475</v>
      </c>
      <c r="P14" s="47">
        <f>I14+M14</f>
        <v>123548.18</v>
      </c>
      <c r="Q14" s="52" t="s">
        <v>26</v>
      </c>
    </row>
    <row r="15" spans="1:17" s="119" customFormat="1" ht="47.25" x14ac:dyDescent="0.25">
      <c r="A15" s="96">
        <v>9</v>
      </c>
      <c r="B15" s="111" t="s">
        <v>19</v>
      </c>
      <c r="C15" s="112" t="s">
        <v>79</v>
      </c>
      <c r="D15" s="113" t="s">
        <v>78</v>
      </c>
      <c r="E15" s="112" t="s">
        <v>80</v>
      </c>
      <c r="F15" s="112" t="s">
        <v>22</v>
      </c>
      <c r="G15" s="112" t="s">
        <v>34</v>
      </c>
      <c r="H15" s="112" t="s">
        <v>22</v>
      </c>
      <c r="I15" s="114">
        <v>91822.78</v>
      </c>
      <c r="J15" s="115" t="s">
        <v>69</v>
      </c>
      <c r="K15" s="116">
        <v>43488</v>
      </c>
      <c r="L15" s="112" t="s">
        <v>38</v>
      </c>
      <c r="M15" s="112"/>
      <c r="N15" s="117">
        <v>91822.78</v>
      </c>
      <c r="O15" s="112" t="s">
        <v>567</v>
      </c>
      <c r="P15" s="114">
        <v>91822.78</v>
      </c>
      <c r="Q15" s="118" t="s">
        <v>27</v>
      </c>
    </row>
    <row r="16" spans="1:17" s="43" customFormat="1" ht="45" x14ac:dyDescent="0.25">
      <c r="A16" s="44">
        <v>10</v>
      </c>
      <c r="B16" s="57" t="s">
        <v>19</v>
      </c>
      <c r="C16" s="45" t="s">
        <v>82</v>
      </c>
      <c r="D16" s="95" t="s">
        <v>81</v>
      </c>
      <c r="E16" s="45" t="s">
        <v>83</v>
      </c>
      <c r="F16" s="45" t="s">
        <v>22</v>
      </c>
      <c r="G16" s="57" t="s">
        <v>23</v>
      </c>
      <c r="H16" s="45" t="s">
        <v>22</v>
      </c>
      <c r="I16" s="108">
        <v>23990.400000000001</v>
      </c>
      <c r="J16" s="120" t="s">
        <v>24</v>
      </c>
      <c r="K16" s="49">
        <v>43488</v>
      </c>
      <c r="L16" s="49">
        <v>43540</v>
      </c>
      <c r="M16" s="50"/>
      <c r="N16" s="51">
        <v>23990.400000000001</v>
      </c>
      <c r="O16" s="50" t="s">
        <v>600</v>
      </c>
      <c r="P16" s="108">
        <v>23990.400000000001</v>
      </c>
      <c r="Q16" s="52" t="s">
        <v>27</v>
      </c>
    </row>
    <row r="17" spans="1:17" s="128" customFormat="1" ht="78.75" x14ac:dyDescent="0.25">
      <c r="A17" s="121">
        <v>11</v>
      </c>
      <c r="B17" s="122" t="s">
        <v>18</v>
      </c>
      <c r="C17" s="122" t="s">
        <v>85</v>
      </c>
      <c r="D17" s="123" t="s">
        <v>84</v>
      </c>
      <c r="E17" s="123" t="s">
        <v>86</v>
      </c>
      <c r="F17" s="122" t="s">
        <v>22</v>
      </c>
      <c r="G17" s="123" t="s">
        <v>87</v>
      </c>
      <c r="H17" s="122" t="s">
        <v>22</v>
      </c>
      <c r="I17" s="124">
        <v>91486.5</v>
      </c>
      <c r="J17" s="125"/>
      <c r="K17" s="126">
        <v>43490</v>
      </c>
      <c r="L17" s="126">
        <v>43540</v>
      </c>
      <c r="M17" s="122"/>
      <c r="N17" s="124"/>
      <c r="O17" s="122"/>
      <c r="P17" s="124">
        <v>91486.5</v>
      </c>
      <c r="Q17" s="127" t="s">
        <v>27</v>
      </c>
    </row>
    <row r="18" spans="1:17" s="43" customFormat="1" ht="60" x14ac:dyDescent="0.25">
      <c r="A18" s="44">
        <v>12</v>
      </c>
      <c r="B18" s="45" t="s">
        <v>18</v>
      </c>
      <c r="C18" s="45" t="s">
        <v>262</v>
      </c>
      <c r="D18" s="82" t="s">
        <v>263</v>
      </c>
      <c r="E18" s="57" t="s">
        <v>264</v>
      </c>
      <c r="F18" s="45" t="s">
        <v>22</v>
      </c>
      <c r="G18" s="57" t="s">
        <v>265</v>
      </c>
      <c r="H18" s="45" t="s">
        <v>22</v>
      </c>
      <c r="I18" s="108">
        <v>63170.1</v>
      </c>
      <c r="J18" s="120" t="s">
        <v>32</v>
      </c>
      <c r="K18" s="49">
        <v>43493</v>
      </c>
      <c r="L18" s="49">
        <v>43646</v>
      </c>
      <c r="M18" s="50"/>
      <c r="N18" s="51">
        <v>61668.6</v>
      </c>
      <c r="O18" s="50" t="s">
        <v>476</v>
      </c>
      <c r="P18" s="108">
        <v>63170.1</v>
      </c>
      <c r="Q18" s="52" t="s">
        <v>27</v>
      </c>
    </row>
    <row r="19" spans="1:17" s="43" customFormat="1" ht="75" x14ac:dyDescent="0.25">
      <c r="A19" s="44">
        <v>13</v>
      </c>
      <c r="B19" s="45" t="s">
        <v>18</v>
      </c>
      <c r="C19" s="45" t="s">
        <v>266</v>
      </c>
      <c r="D19" s="95" t="s">
        <v>267</v>
      </c>
      <c r="E19" s="107" t="s">
        <v>268</v>
      </c>
      <c r="F19" s="45" t="s">
        <v>22</v>
      </c>
      <c r="G19" s="107" t="s">
        <v>269</v>
      </c>
      <c r="H19" s="45" t="s">
        <v>22</v>
      </c>
      <c r="I19" s="129">
        <v>133500</v>
      </c>
      <c r="J19" s="130" t="s">
        <v>29</v>
      </c>
      <c r="K19" s="49">
        <v>43494</v>
      </c>
      <c r="L19" s="131" t="s">
        <v>270</v>
      </c>
      <c r="M19" s="132"/>
      <c r="N19" s="51"/>
      <c r="O19" s="50"/>
      <c r="P19" s="129">
        <f>I19</f>
        <v>133500</v>
      </c>
      <c r="Q19" s="52" t="s">
        <v>26</v>
      </c>
    </row>
    <row r="20" spans="1:17" s="43" customFormat="1" ht="75" x14ac:dyDescent="0.25">
      <c r="A20" s="44">
        <v>14</v>
      </c>
      <c r="B20" s="55" t="s">
        <v>18</v>
      </c>
      <c r="C20" s="45" t="s">
        <v>90</v>
      </c>
      <c r="D20" s="82" t="s">
        <v>89</v>
      </c>
      <c r="E20" s="45" t="s">
        <v>91</v>
      </c>
      <c r="F20" s="45" t="s">
        <v>22</v>
      </c>
      <c r="G20" s="133" t="s">
        <v>572</v>
      </c>
      <c r="H20" s="45" t="s">
        <v>22</v>
      </c>
      <c r="I20" s="47">
        <v>26467.81</v>
      </c>
      <c r="J20" s="134" t="s">
        <v>32</v>
      </c>
      <c r="K20" s="49">
        <v>43495</v>
      </c>
      <c r="L20" s="80" t="s">
        <v>50</v>
      </c>
      <c r="M20" s="50"/>
      <c r="N20" s="135">
        <v>16096.61</v>
      </c>
      <c r="O20" s="50" t="s">
        <v>477</v>
      </c>
      <c r="P20" s="47">
        <v>26467.81</v>
      </c>
      <c r="Q20" s="52" t="s">
        <v>27</v>
      </c>
    </row>
    <row r="21" spans="1:17" s="105" customFormat="1" ht="94.5" x14ac:dyDescent="0.25">
      <c r="A21" s="96">
        <v>15</v>
      </c>
      <c r="B21" s="136" t="s">
        <v>18</v>
      </c>
      <c r="C21" s="112" t="s">
        <v>93</v>
      </c>
      <c r="D21" s="137" t="s">
        <v>92</v>
      </c>
      <c r="E21" s="112" t="s">
        <v>94</v>
      </c>
      <c r="F21" s="112" t="s">
        <v>22</v>
      </c>
      <c r="G21" s="138" t="s">
        <v>573</v>
      </c>
      <c r="H21" s="112" t="s">
        <v>22</v>
      </c>
      <c r="I21" s="114">
        <v>1469511.48</v>
      </c>
      <c r="J21" s="139" t="s">
        <v>88</v>
      </c>
      <c r="K21" s="116">
        <v>43495</v>
      </c>
      <c r="L21" s="140" t="s">
        <v>31</v>
      </c>
      <c r="M21" s="112"/>
      <c r="N21" s="114"/>
      <c r="O21" s="112"/>
      <c r="P21" s="114">
        <v>1469511.48</v>
      </c>
      <c r="Q21" s="118" t="s">
        <v>26</v>
      </c>
    </row>
    <row r="22" spans="1:17" s="43" customFormat="1" ht="45" customHeight="1" x14ac:dyDescent="0.25">
      <c r="A22" s="44">
        <v>16</v>
      </c>
      <c r="B22" s="57" t="s">
        <v>18</v>
      </c>
      <c r="C22" s="45" t="s">
        <v>271</v>
      </c>
      <c r="D22" s="141" t="s">
        <v>272</v>
      </c>
      <c r="E22" s="45" t="s">
        <v>273</v>
      </c>
      <c r="F22" s="45" t="s">
        <v>22</v>
      </c>
      <c r="G22" s="141" t="s">
        <v>274</v>
      </c>
      <c r="H22" s="45" t="s">
        <v>22</v>
      </c>
      <c r="I22" s="47">
        <v>0</v>
      </c>
      <c r="J22" s="48" t="s">
        <v>32</v>
      </c>
      <c r="K22" s="49">
        <v>43495</v>
      </c>
      <c r="L22" s="45" t="s">
        <v>50</v>
      </c>
      <c r="M22" s="135">
        <v>35700</v>
      </c>
      <c r="N22" s="135">
        <v>3544.57</v>
      </c>
      <c r="O22" s="50" t="s">
        <v>482</v>
      </c>
      <c r="P22" s="47">
        <f>M22+I22</f>
        <v>35700</v>
      </c>
      <c r="Q22" s="52" t="s">
        <v>27</v>
      </c>
    </row>
    <row r="23" spans="1:17" s="43" customFormat="1" x14ac:dyDescent="0.25">
      <c r="A23" s="44"/>
      <c r="B23" s="57"/>
      <c r="C23" s="45"/>
      <c r="D23" s="142"/>
      <c r="E23" s="45"/>
      <c r="F23" s="45"/>
      <c r="G23" s="142"/>
      <c r="H23" s="45"/>
      <c r="I23" s="47"/>
      <c r="J23" s="48"/>
      <c r="K23" s="49"/>
      <c r="L23" s="45"/>
      <c r="M23" s="135"/>
      <c r="N23" s="135">
        <v>8229.2099999999991</v>
      </c>
      <c r="O23" s="50" t="s">
        <v>483</v>
      </c>
      <c r="P23" s="47"/>
      <c r="Q23" s="52"/>
    </row>
    <row r="24" spans="1:17" s="43" customFormat="1" x14ac:dyDescent="0.25">
      <c r="A24" s="44"/>
      <c r="B24" s="57"/>
      <c r="C24" s="45"/>
      <c r="D24" s="142"/>
      <c r="E24" s="45"/>
      <c r="F24" s="45"/>
      <c r="G24" s="142"/>
      <c r="H24" s="45"/>
      <c r="I24" s="47"/>
      <c r="J24" s="48"/>
      <c r="K24" s="49"/>
      <c r="L24" s="45"/>
      <c r="M24" s="135"/>
      <c r="N24" s="135">
        <v>723.21</v>
      </c>
      <c r="O24" s="50" t="s">
        <v>484</v>
      </c>
      <c r="P24" s="47"/>
      <c r="Q24" s="52"/>
    </row>
    <row r="25" spans="1:17" s="43" customFormat="1" x14ac:dyDescent="0.25">
      <c r="A25" s="44"/>
      <c r="B25" s="57"/>
      <c r="C25" s="45"/>
      <c r="D25" s="142"/>
      <c r="E25" s="45"/>
      <c r="F25" s="45"/>
      <c r="G25" s="142"/>
      <c r="H25" s="45"/>
      <c r="I25" s="47"/>
      <c r="J25" s="48"/>
      <c r="K25" s="49"/>
      <c r="L25" s="45"/>
      <c r="M25" s="135"/>
      <c r="N25" s="135">
        <v>155.82</v>
      </c>
      <c r="O25" s="50" t="s">
        <v>485</v>
      </c>
      <c r="P25" s="47"/>
      <c r="Q25" s="52"/>
    </row>
    <row r="26" spans="1:17" s="43" customFormat="1" x14ac:dyDescent="0.25">
      <c r="A26" s="44"/>
      <c r="B26" s="57"/>
      <c r="C26" s="45"/>
      <c r="D26" s="142"/>
      <c r="E26" s="45"/>
      <c r="F26" s="45"/>
      <c r="G26" s="142"/>
      <c r="H26" s="45"/>
      <c r="I26" s="47"/>
      <c r="J26" s="48"/>
      <c r="K26" s="49"/>
      <c r="L26" s="45"/>
      <c r="M26" s="135"/>
      <c r="N26" s="135">
        <v>363.89</v>
      </c>
      <c r="O26" s="50" t="s">
        <v>486</v>
      </c>
      <c r="P26" s="47"/>
      <c r="Q26" s="52"/>
    </row>
    <row r="27" spans="1:17" s="43" customFormat="1" x14ac:dyDescent="0.25">
      <c r="A27" s="44"/>
      <c r="B27" s="57"/>
      <c r="C27" s="45"/>
      <c r="D27" s="142"/>
      <c r="E27" s="45"/>
      <c r="F27" s="45"/>
      <c r="G27" s="142"/>
      <c r="H27" s="45"/>
      <c r="I27" s="47"/>
      <c r="J27" s="48"/>
      <c r="K27" s="49"/>
      <c r="L27" s="45"/>
      <c r="M27" s="135"/>
      <c r="N27" s="135">
        <v>448.17</v>
      </c>
      <c r="O27" s="50" t="s">
        <v>487</v>
      </c>
      <c r="P27" s="47"/>
      <c r="Q27" s="52"/>
    </row>
    <row r="28" spans="1:17" s="43" customFormat="1" x14ac:dyDescent="0.25">
      <c r="A28" s="44"/>
      <c r="B28" s="57"/>
      <c r="C28" s="45"/>
      <c r="D28" s="142"/>
      <c r="E28" s="45"/>
      <c r="F28" s="45"/>
      <c r="G28" s="142"/>
      <c r="H28" s="45"/>
      <c r="I28" s="47"/>
      <c r="J28" s="48"/>
      <c r="K28" s="49"/>
      <c r="L28" s="45"/>
      <c r="M28" s="135"/>
      <c r="N28" s="135">
        <v>803.17</v>
      </c>
      <c r="O28" s="50" t="s">
        <v>488</v>
      </c>
      <c r="P28" s="47"/>
      <c r="Q28" s="52"/>
    </row>
    <row r="29" spans="1:17" s="43" customFormat="1" x14ac:dyDescent="0.25">
      <c r="A29" s="44"/>
      <c r="B29" s="57"/>
      <c r="C29" s="45"/>
      <c r="D29" s="142"/>
      <c r="E29" s="45"/>
      <c r="F29" s="45"/>
      <c r="G29" s="142"/>
      <c r="H29" s="45"/>
      <c r="I29" s="47"/>
      <c r="J29" s="48"/>
      <c r="K29" s="49"/>
      <c r="L29" s="45"/>
      <c r="M29" s="135"/>
      <c r="N29" s="135">
        <v>585.84</v>
      </c>
      <c r="O29" s="50" t="s">
        <v>489</v>
      </c>
      <c r="P29" s="47"/>
      <c r="Q29" s="52"/>
    </row>
    <row r="30" spans="1:17" s="43" customFormat="1" x14ac:dyDescent="0.25">
      <c r="A30" s="44"/>
      <c r="B30" s="57"/>
      <c r="C30" s="45"/>
      <c r="D30" s="142"/>
      <c r="E30" s="45"/>
      <c r="F30" s="45"/>
      <c r="G30" s="142"/>
      <c r="H30" s="45"/>
      <c r="I30" s="47"/>
      <c r="J30" s="48"/>
      <c r="K30" s="49"/>
      <c r="L30" s="45"/>
      <c r="M30" s="135"/>
      <c r="N30" s="135">
        <v>289.43</v>
      </c>
      <c r="O30" s="50" t="s">
        <v>490</v>
      </c>
      <c r="P30" s="47"/>
      <c r="Q30" s="52"/>
    </row>
    <row r="31" spans="1:17" s="43" customFormat="1" x14ac:dyDescent="0.25">
      <c r="A31" s="44"/>
      <c r="B31" s="57"/>
      <c r="C31" s="45"/>
      <c r="D31" s="142"/>
      <c r="E31" s="45"/>
      <c r="F31" s="45"/>
      <c r="G31" s="142"/>
      <c r="H31" s="45"/>
      <c r="I31" s="47"/>
      <c r="J31" s="48"/>
      <c r="K31" s="49"/>
      <c r="L31" s="45"/>
      <c r="M31" s="135"/>
      <c r="N31" s="135">
        <v>1989.44</v>
      </c>
      <c r="O31" s="50" t="s">
        <v>491</v>
      </c>
      <c r="P31" s="47"/>
      <c r="Q31" s="52"/>
    </row>
    <row r="32" spans="1:17" s="43" customFormat="1" x14ac:dyDescent="0.25">
      <c r="A32" s="44"/>
      <c r="B32" s="57"/>
      <c r="C32" s="45"/>
      <c r="D32" s="142"/>
      <c r="E32" s="45"/>
      <c r="F32" s="45"/>
      <c r="G32" s="142"/>
      <c r="H32" s="45"/>
      <c r="I32" s="47"/>
      <c r="J32" s="48"/>
      <c r="K32" s="49"/>
      <c r="L32" s="45"/>
      <c r="M32" s="135"/>
      <c r="N32" s="135">
        <v>1910.18</v>
      </c>
      <c r="O32" s="50" t="s">
        <v>492</v>
      </c>
      <c r="P32" s="47"/>
      <c r="Q32" s="52"/>
    </row>
    <row r="33" spans="1:17" s="43" customFormat="1" x14ac:dyDescent="0.25">
      <c r="A33" s="44"/>
      <c r="B33" s="57"/>
      <c r="C33" s="45"/>
      <c r="D33" s="142"/>
      <c r="E33" s="45"/>
      <c r="F33" s="45"/>
      <c r="G33" s="142"/>
      <c r="H33" s="45"/>
      <c r="I33" s="47"/>
      <c r="J33" s="48"/>
      <c r="K33" s="49"/>
      <c r="L33" s="45"/>
      <c r="M33" s="135"/>
      <c r="N33" s="135">
        <v>711.43</v>
      </c>
      <c r="O33" s="50" t="s">
        <v>493</v>
      </c>
      <c r="P33" s="47"/>
      <c r="Q33" s="52"/>
    </row>
    <row r="34" spans="1:17" s="43" customFormat="1" x14ac:dyDescent="0.25">
      <c r="A34" s="44"/>
      <c r="B34" s="57"/>
      <c r="C34" s="45"/>
      <c r="D34" s="142"/>
      <c r="E34" s="45"/>
      <c r="F34" s="45"/>
      <c r="G34" s="142"/>
      <c r="H34" s="45"/>
      <c r="I34" s="47"/>
      <c r="J34" s="48"/>
      <c r="K34" s="49"/>
      <c r="L34" s="45"/>
      <c r="M34" s="135"/>
      <c r="N34" s="135">
        <v>941.24</v>
      </c>
      <c r="O34" s="50" t="s">
        <v>494</v>
      </c>
      <c r="P34" s="47"/>
      <c r="Q34" s="52"/>
    </row>
    <row r="35" spans="1:17" s="43" customFormat="1" x14ac:dyDescent="0.25">
      <c r="A35" s="44"/>
      <c r="B35" s="57"/>
      <c r="C35" s="45"/>
      <c r="D35" s="142"/>
      <c r="E35" s="45"/>
      <c r="F35" s="45"/>
      <c r="G35" s="142"/>
      <c r="H35" s="45"/>
      <c r="I35" s="47"/>
      <c r="J35" s="48"/>
      <c r="K35" s="49"/>
      <c r="L35" s="45"/>
      <c r="M35" s="135"/>
      <c r="N35" s="135">
        <v>552.11</v>
      </c>
      <c r="O35" s="50" t="s">
        <v>495</v>
      </c>
      <c r="P35" s="47"/>
      <c r="Q35" s="52"/>
    </row>
    <row r="36" spans="1:17" s="43" customFormat="1" x14ac:dyDescent="0.25">
      <c r="A36" s="44"/>
      <c r="B36" s="57"/>
      <c r="C36" s="45"/>
      <c r="D36" s="142"/>
      <c r="E36" s="45"/>
      <c r="F36" s="45"/>
      <c r="G36" s="142"/>
      <c r="H36" s="45"/>
      <c r="I36" s="47"/>
      <c r="J36" s="48"/>
      <c r="K36" s="49"/>
      <c r="L36" s="45"/>
      <c r="M36" s="135"/>
      <c r="N36" s="135">
        <v>2581.7399999999998</v>
      </c>
      <c r="O36" s="50" t="s">
        <v>496</v>
      </c>
      <c r="P36" s="47"/>
      <c r="Q36" s="52"/>
    </row>
    <row r="37" spans="1:17" s="43" customFormat="1" x14ac:dyDescent="0.25">
      <c r="A37" s="44"/>
      <c r="B37" s="57"/>
      <c r="C37" s="45"/>
      <c r="D37" s="142"/>
      <c r="E37" s="45"/>
      <c r="F37" s="45"/>
      <c r="G37" s="142"/>
      <c r="H37" s="45"/>
      <c r="I37" s="47"/>
      <c r="J37" s="48"/>
      <c r="K37" s="49"/>
      <c r="L37" s="45"/>
      <c r="M37" s="135"/>
      <c r="N37" s="135">
        <v>710.88</v>
      </c>
      <c r="O37" s="50" t="s">
        <v>497</v>
      </c>
      <c r="P37" s="47"/>
      <c r="Q37" s="52"/>
    </row>
    <row r="38" spans="1:17" s="43" customFormat="1" x14ac:dyDescent="0.25">
      <c r="A38" s="44"/>
      <c r="B38" s="57"/>
      <c r="C38" s="45"/>
      <c r="D38" s="142"/>
      <c r="E38" s="45"/>
      <c r="F38" s="45"/>
      <c r="G38" s="142"/>
      <c r="H38" s="45"/>
      <c r="I38" s="47"/>
      <c r="J38" s="48"/>
      <c r="K38" s="49"/>
      <c r="L38" s="45"/>
      <c r="M38" s="135"/>
      <c r="N38" s="135">
        <v>95.2</v>
      </c>
      <c r="O38" s="50" t="s">
        <v>498</v>
      </c>
      <c r="P38" s="47"/>
      <c r="Q38" s="52"/>
    </row>
    <row r="39" spans="1:17" s="43" customFormat="1" x14ac:dyDescent="0.25">
      <c r="A39" s="44"/>
      <c r="B39" s="57"/>
      <c r="C39" s="45"/>
      <c r="D39" s="142"/>
      <c r="E39" s="45"/>
      <c r="F39" s="45"/>
      <c r="G39" s="142"/>
      <c r="H39" s="45"/>
      <c r="I39" s="47"/>
      <c r="J39" s="48"/>
      <c r="K39" s="49"/>
      <c r="L39" s="45"/>
      <c r="M39" s="135"/>
      <c r="N39" s="135">
        <v>165.41</v>
      </c>
      <c r="O39" s="50" t="s">
        <v>499</v>
      </c>
      <c r="P39" s="47"/>
      <c r="Q39" s="52"/>
    </row>
    <row r="40" spans="1:17" s="43" customFormat="1" x14ac:dyDescent="0.25">
      <c r="A40" s="44"/>
      <c r="B40" s="57"/>
      <c r="C40" s="45"/>
      <c r="D40" s="142"/>
      <c r="E40" s="45"/>
      <c r="F40" s="45"/>
      <c r="G40" s="142"/>
      <c r="H40" s="45"/>
      <c r="I40" s="47"/>
      <c r="J40" s="48"/>
      <c r="K40" s="49"/>
      <c r="L40" s="45"/>
      <c r="M40" s="135"/>
      <c r="N40" s="135">
        <v>1715.46</v>
      </c>
      <c r="O40" s="50" t="s">
        <v>500</v>
      </c>
      <c r="P40" s="47"/>
      <c r="Q40" s="52"/>
    </row>
    <row r="41" spans="1:17" s="43" customFormat="1" x14ac:dyDescent="0.25">
      <c r="A41" s="44"/>
      <c r="B41" s="57"/>
      <c r="C41" s="45"/>
      <c r="D41" s="142"/>
      <c r="E41" s="45"/>
      <c r="F41" s="45"/>
      <c r="G41" s="142"/>
      <c r="H41" s="45"/>
      <c r="I41" s="47"/>
      <c r="J41" s="48"/>
      <c r="K41" s="49"/>
      <c r="L41" s="45"/>
      <c r="M41" s="135"/>
      <c r="N41" s="135">
        <v>664.96</v>
      </c>
      <c r="O41" s="50" t="s">
        <v>481</v>
      </c>
      <c r="P41" s="47"/>
      <c r="Q41" s="52"/>
    </row>
    <row r="42" spans="1:17" s="43" customFormat="1" x14ac:dyDescent="0.25">
      <c r="A42" s="44"/>
      <c r="B42" s="57"/>
      <c r="C42" s="45"/>
      <c r="D42" s="142"/>
      <c r="E42" s="45"/>
      <c r="F42" s="45"/>
      <c r="G42" s="142"/>
      <c r="H42" s="45"/>
      <c r="I42" s="47"/>
      <c r="J42" s="48"/>
      <c r="K42" s="49"/>
      <c r="L42" s="45"/>
      <c r="M42" s="135"/>
      <c r="N42" s="135">
        <v>429.16</v>
      </c>
      <c r="O42" s="50" t="s">
        <v>480</v>
      </c>
      <c r="P42" s="47"/>
      <c r="Q42" s="52"/>
    </row>
    <row r="43" spans="1:17" s="43" customFormat="1" x14ac:dyDescent="0.25">
      <c r="A43" s="44"/>
      <c r="B43" s="57"/>
      <c r="C43" s="45"/>
      <c r="D43" s="142"/>
      <c r="E43" s="45"/>
      <c r="F43" s="45"/>
      <c r="G43" s="142"/>
      <c r="H43" s="45"/>
      <c r="I43" s="47"/>
      <c r="J43" s="48"/>
      <c r="K43" s="49"/>
      <c r="L43" s="45"/>
      <c r="M43" s="135"/>
      <c r="N43" s="135">
        <v>477.09</v>
      </c>
      <c r="O43" s="50" t="s">
        <v>479</v>
      </c>
      <c r="P43" s="47"/>
      <c r="Q43" s="52"/>
    </row>
    <row r="44" spans="1:17" s="43" customFormat="1" x14ac:dyDescent="0.25">
      <c r="A44" s="44"/>
      <c r="B44" s="57"/>
      <c r="C44" s="45"/>
      <c r="D44" s="142"/>
      <c r="E44" s="45"/>
      <c r="F44" s="45"/>
      <c r="G44" s="142"/>
      <c r="H44" s="45"/>
      <c r="I44" s="47"/>
      <c r="J44" s="48"/>
      <c r="K44" s="49"/>
      <c r="L44" s="45"/>
      <c r="M44" s="135"/>
      <c r="N44" s="135">
        <v>903.62</v>
      </c>
      <c r="O44" s="50" t="s">
        <v>478</v>
      </c>
      <c r="P44" s="47"/>
      <c r="Q44" s="52"/>
    </row>
    <row r="45" spans="1:17" s="43" customFormat="1" x14ac:dyDescent="0.25">
      <c r="A45" s="44"/>
      <c r="B45" s="57"/>
      <c r="C45" s="45"/>
      <c r="D45" s="143"/>
      <c r="E45" s="45"/>
      <c r="F45" s="45"/>
      <c r="G45" s="143"/>
      <c r="H45" s="45"/>
      <c r="I45" s="47"/>
      <c r="J45" s="48"/>
      <c r="K45" s="49"/>
      <c r="L45" s="45"/>
      <c r="M45" s="135"/>
      <c r="N45" s="144">
        <f>SUM(N22:N44)</f>
        <v>28991.229999999996</v>
      </c>
      <c r="O45" s="50"/>
      <c r="P45" s="47"/>
      <c r="Q45" s="52"/>
    </row>
    <row r="46" spans="1:17" s="43" customFormat="1" ht="45" x14ac:dyDescent="0.25">
      <c r="A46" s="44">
        <v>17</v>
      </c>
      <c r="B46" s="45" t="s">
        <v>18</v>
      </c>
      <c r="C46" s="45" t="s">
        <v>99</v>
      </c>
      <c r="D46" s="95" t="s">
        <v>98</v>
      </c>
      <c r="E46" s="45" t="s">
        <v>96</v>
      </c>
      <c r="F46" s="45" t="s">
        <v>22</v>
      </c>
      <c r="G46" s="95" t="s">
        <v>100</v>
      </c>
      <c r="H46" s="45" t="s">
        <v>22</v>
      </c>
      <c r="I46" s="108">
        <v>77231</v>
      </c>
      <c r="J46" s="48" t="s">
        <v>32</v>
      </c>
      <c r="K46" s="49">
        <v>43496</v>
      </c>
      <c r="L46" s="49" t="s">
        <v>50</v>
      </c>
      <c r="M46" s="50"/>
      <c r="N46" s="51">
        <v>77231</v>
      </c>
      <c r="O46" s="50" t="s">
        <v>501</v>
      </c>
      <c r="P46" s="108">
        <v>77231</v>
      </c>
      <c r="Q46" s="52" t="s">
        <v>27</v>
      </c>
    </row>
    <row r="47" spans="1:17" s="43" customFormat="1" ht="38.25" x14ac:dyDescent="0.25">
      <c r="A47" s="44">
        <v>18</v>
      </c>
      <c r="B47" s="45" t="s">
        <v>18</v>
      </c>
      <c r="C47" s="45" t="s">
        <v>102</v>
      </c>
      <c r="D47" s="145" t="s">
        <v>101</v>
      </c>
      <c r="E47" s="45" t="s">
        <v>96</v>
      </c>
      <c r="F47" s="146" t="s">
        <v>22</v>
      </c>
      <c r="G47" s="133" t="s">
        <v>103</v>
      </c>
      <c r="H47" s="147" t="s">
        <v>22</v>
      </c>
      <c r="I47" s="47">
        <v>58834.66</v>
      </c>
      <c r="J47" s="48" t="s">
        <v>32</v>
      </c>
      <c r="K47" s="49">
        <v>43496</v>
      </c>
      <c r="L47" s="49" t="s">
        <v>50</v>
      </c>
      <c r="M47" s="50"/>
      <c r="N47" s="135">
        <v>58834.66</v>
      </c>
      <c r="O47" s="50" t="s">
        <v>549</v>
      </c>
      <c r="P47" s="47">
        <v>58834.66</v>
      </c>
      <c r="Q47" s="52" t="s">
        <v>27</v>
      </c>
    </row>
    <row r="48" spans="1:17" s="43" customFormat="1" ht="51" x14ac:dyDescent="0.25">
      <c r="A48" s="44">
        <v>19</v>
      </c>
      <c r="B48" s="45" t="s">
        <v>18</v>
      </c>
      <c r="C48" s="45" t="s">
        <v>106</v>
      </c>
      <c r="D48" s="45" t="s">
        <v>104</v>
      </c>
      <c r="E48" s="45" t="s">
        <v>110</v>
      </c>
      <c r="F48" s="45" t="s">
        <v>22</v>
      </c>
      <c r="G48" s="45" t="s">
        <v>36</v>
      </c>
      <c r="H48" s="45" t="s">
        <v>22</v>
      </c>
      <c r="I48" s="47">
        <v>112512.12</v>
      </c>
      <c r="J48" s="48" t="s">
        <v>109</v>
      </c>
      <c r="K48" s="49">
        <v>43500</v>
      </c>
      <c r="L48" s="49" t="s">
        <v>113</v>
      </c>
      <c r="M48" s="148"/>
      <c r="N48" s="149"/>
      <c r="O48" s="148"/>
      <c r="P48" s="47">
        <v>112512.12</v>
      </c>
      <c r="Q48" s="52" t="s">
        <v>26</v>
      </c>
    </row>
    <row r="49" spans="1:17" s="43" customFormat="1" ht="51" x14ac:dyDescent="0.25">
      <c r="A49" s="44">
        <v>20</v>
      </c>
      <c r="B49" s="45" t="s">
        <v>18</v>
      </c>
      <c r="C49" s="45" t="s">
        <v>107</v>
      </c>
      <c r="D49" s="45" t="s">
        <v>105</v>
      </c>
      <c r="E49" s="45" t="s">
        <v>111</v>
      </c>
      <c r="F49" s="45" t="s">
        <v>22</v>
      </c>
      <c r="G49" s="55" t="s">
        <v>37</v>
      </c>
      <c r="H49" s="45" t="s">
        <v>22</v>
      </c>
      <c r="I49" s="47">
        <v>112512.12</v>
      </c>
      <c r="J49" s="48" t="s">
        <v>112</v>
      </c>
      <c r="K49" s="49">
        <v>43500</v>
      </c>
      <c r="L49" s="49" t="s">
        <v>113</v>
      </c>
      <c r="M49" s="148"/>
      <c r="N49" s="149"/>
      <c r="O49" s="150"/>
      <c r="P49" s="47">
        <v>112512.12</v>
      </c>
      <c r="Q49" s="52" t="s">
        <v>26</v>
      </c>
    </row>
    <row r="50" spans="1:17" s="43" customFormat="1" ht="40.5" customHeight="1" x14ac:dyDescent="0.25">
      <c r="A50" s="151">
        <v>21</v>
      </c>
      <c r="B50" s="152" t="s">
        <v>18</v>
      </c>
      <c r="C50" s="152" t="s">
        <v>116</v>
      </c>
      <c r="D50" s="152" t="s">
        <v>114</v>
      </c>
      <c r="E50" s="152" t="s">
        <v>39</v>
      </c>
      <c r="F50" s="152" t="s">
        <v>22</v>
      </c>
      <c r="G50" s="152" t="s">
        <v>118</v>
      </c>
      <c r="H50" s="152" t="s">
        <v>22</v>
      </c>
      <c r="I50" s="153">
        <v>458173.8</v>
      </c>
      <c r="J50" s="152" t="s">
        <v>29</v>
      </c>
      <c r="K50" s="154">
        <v>43502</v>
      </c>
      <c r="L50" s="154" t="s">
        <v>47</v>
      </c>
      <c r="M50" s="155"/>
      <c r="N50" s="156">
        <f>8820.33+8820.33+3132.61</f>
        <v>20773.27</v>
      </c>
      <c r="O50" s="157" t="s">
        <v>584</v>
      </c>
      <c r="P50" s="153">
        <v>458173.8</v>
      </c>
      <c r="Q50" s="152" t="s">
        <v>26</v>
      </c>
    </row>
    <row r="51" spans="1:17" s="43" customFormat="1" ht="17.25" customHeight="1" x14ac:dyDescent="0.25">
      <c r="A51" s="158"/>
      <c r="B51" s="159"/>
      <c r="C51" s="159"/>
      <c r="D51" s="159"/>
      <c r="E51" s="159"/>
      <c r="F51" s="159"/>
      <c r="G51" s="159"/>
      <c r="H51" s="159"/>
      <c r="I51" s="160"/>
      <c r="J51" s="159"/>
      <c r="K51" s="161"/>
      <c r="L51" s="161"/>
      <c r="M51" s="162"/>
      <c r="N51" s="156">
        <v>81</v>
      </c>
      <c r="O51" s="157" t="s">
        <v>587</v>
      </c>
      <c r="P51" s="160"/>
      <c r="Q51" s="159"/>
    </row>
    <row r="52" spans="1:17" s="43" customFormat="1" ht="37.5" customHeight="1" x14ac:dyDescent="0.25">
      <c r="A52" s="158"/>
      <c r="B52" s="159"/>
      <c r="C52" s="159"/>
      <c r="D52" s="159"/>
      <c r="E52" s="159"/>
      <c r="F52" s="159"/>
      <c r="G52" s="159"/>
      <c r="H52" s="159"/>
      <c r="I52" s="160"/>
      <c r="J52" s="159"/>
      <c r="K52" s="161"/>
      <c r="L52" s="161"/>
      <c r="M52" s="162"/>
      <c r="N52" s="156">
        <f>7438.6+7438.6+2641.88</f>
        <v>17519.080000000002</v>
      </c>
      <c r="O52" s="157" t="s">
        <v>589</v>
      </c>
      <c r="P52" s="160"/>
      <c r="Q52" s="159"/>
    </row>
    <row r="53" spans="1:17" s="43" customFormat="1" ht="39.75" customHeight="1" x14ac:dyDescent="0.25">
      <c r="A53" s="158"/>
      <c r="B53" s="159"/>
      <c r="C53" s="159"/>
      <c r="D53" s="159"/>
      <c r="E53" s="159"/>
      <c r="F53" s="159"/>
      <c r="G53" s="159"/>
      <c r="H53" s="159"/>
      <c r="I53" s="160"/>
      <c r="J53" s="159"/>
      <c r="K53" s="161"/>
      <c r="L53" s="161"/>
      <c r="M53" s="162"/>
      <c r="N53" s="156">
        <f>3819.87+3819.87+1356.66</f>
        <v>8996.4</v>
      </c>
      <c r="O53" s="157" t="s">
        <v>591</v>
      </c>
      <c r="P53" s="160"/>
      <c r="Q53" s="159"/>
    </row>
    <row r="54" spans="1:17" s="43" customFormat="1" ht="38.25" customHeight="1" x14ac:dyDescent="0.25">
      <c r="A54" s="158"/>
      <c r="B54" s="159"/>
      <c r="C54" s="159"/>
      <c r="D54" s="159"/>
      <c r="E54" s="159"/>
      <c r="F54" s="159"/>
      <c r="G54" s="159"/>
      <c r="H54" s="159"/>
      <c r="I54" s="160"/>
      <c r="J54" s="159"/>
      <c r="K54" s="161"/>
      <c r="L54" s="161"/>
      <c r="M54" s="162"/>
      <c r="N54" s="156">
        <f>7440.02+7440.03+2642.38</f>
        <v>17522.43</v>
      </c>
      <c r="O54" s="157" t="s">
        <v>592</v>
      </c>
      <c r="P54" s="160"/>
      <c r="Q54" s="159"/>
    </row>
    <row r="55" spans="1:17" s="43" customFormat="1" ht="38.25" customHeight="1" x14ac:dyDescent="0.25">
      <c r="A55" s="158"/>
      <c r="B55" s="159"/>
      <c r="C55" s="159"/>
      <c r="D55" s="159"/>
      <c r="E55" s="159"/>
      <c r="F55" s="159"/>
      <c r="G55" s="159"/>
      <c r="H55" s="159"/>
      <c r="I55" s="160"/>
      <c r="J55" s="159"/>
      <c r="K55" s="161"/>
      <c r="L55" s="161"/>
      <c r="M55" s="162"/>
      <c r="N55" s="156">
        <f>7285.04+7285.04+2587.34</f>
        <v>17157.419999999998</v>
      </c>
      <c r="O55" s="157" t="s">
        <v>596</v>
      </c>
      <c r="P55" s="160"/>
      <c r="Q55" s="159"/>
    </row>
    <row r="56" spans="1:17" s="43" customFormat="1" ht="22.5" customHeight="1" x14ac:dyDescent="0.25">
      <c r="A56" s="163"/>
      <c r="B56" s="164"/>
      <c r="C56" s="164"/>
      <c r="D56" s="164"/>
      <c r="E56" s="164"/>
      <c r="F56" s="164"/>
      <c r="G56" s="164"/>
      <c r="H56" s="164"/>
      <c r="I56" s="165"/>
      <c r="J56" s="164"/>
      <c r="K56" s="166"/>
      <c r="L56" s="166"/>
      <c r="M56" s="167"/>
      <c r="N56" s="156" t="s">
        <v>597</v>
      </c>
      <c r="O56" s="157" t="s">
        <v>598</v>
      </c>
      <c r="P56" s="165"/>
      <c r="Q56" s="164"/>
    </row>
    <row r="57" spans="1:17" s="43" customFormat="1" ht="38.25" x14ac:dyDescent="0.25">
      <c r="A57" s="44">
        <v>22</v>
      </c>
      <c r="B57" s="45" t="s">
        <v>18</v>
      </c>
      <c r="C57" s="45" t="s">
        <v>117</v>
      </c>
      <c r="D57" s="45" t="s">
        <v>115</v>
      </c>
      <c r="E57" s="45" t="s">
        <v>108</v>
      </c>
      <c r="F57" s="146" t="s">
        <v>22</v>
      </c>
      <c r="G57" s="168" t="s">
        <v>119</v>
      </c>
      <c r="H57" s="147" t="s">
        <v>22</v>
      </c>
      <c r="I57" s="47">
        <v>134397.76999999999</v>
      </c>
      <c r="J57" s="48" t="s">
        <v>32</v>
      </c>
      <c r="K57" s="49">
        <v>43502</v>
      </c>
      <c r="L57" s="49" t="s">
        <v>120</v>
      </c>
      <c r="M57" s="50"/>
      <c r="N57" s="135">
        <v>23789.42</v>
      </c>
      <c r="O57" s="50" t="s">
        <v>502</v>
      </c>
      <c r="P57" s="47">
        <v>134397.76999999999</v>
      </c>
      <c r="Q57" s="52" t="s">
        <v>26</v>
      </c>
    </row>
    <row r="58" spans="1:17" s="43" customFormat="1" ht="30.75" customHeight="1" x14ac:dyDescent="0.25">
      <c r="A58" s="151">
        <v>23</v>
      </c>
      <c r="B58" s="152" t="s">
        <v>18</v>
      </c>
      <c r="C58" s="152" t="s">
        <v>124</v>
      </c>
      <c r="D58" s="169" t="s">
        <v>121</v>
      </c>
      <c r="E58" s="152" t="s">
        <v>39</v>
      </c>
      <c r="F58" s="152" t="s">
        <v>22</v>
      </c>
      <c r="G58" s="141" t="s">
        <v>127</v>
      </c>
      <c r="H58" s="152" t="s">
        <v>22</v>
      </c>
      <c r="I58" s="153">
        <v>536957.75</v>
      </c>
      <c r="J58" s="152" t="s">
        <v>29</v>
      </c>
      <c r="K58" s="154">
        <v>43504</v>
      </c>
      <c r="L58" s="152" t="s">
        <v>43</v>
      </c>
      <c r="M58" s="155"/>
      <c r="N58" s="83">
        <f>131826.41+131826.42</f>
        <v>263652.83</v>
      </c>
      <c r="O58" s="157" t="s">
        <v>586</v>
      </c>
      <c r="P58" s="153">
        <v>536957.75</v>
      </c>
      <c r="Q58" s="152" t="s">
        <v>26</v>
      </c>
    </row>
    <row r="59" spans="1:17" s="43" customFormat="1" ht="25.5" customHeight="1" x14ac:dyDescent="0.25">
      <c r="A59" s="163"/>
      <c r="B59" s="164"/>
      <c r="C59" s="164"/>
      <c r="D59" s="170"/>
      <c r="E59" s="164"/>
      <c r="F59" s="164"/>
      <c r="G59" s="143"/>
      <c r="H59" s="164"/>
      <c r="I59" s="165"/>
      <c r="J59" s="164"/>
      <c r="K59" s="166"/>
      <c r="L59" s="164"/>
      <c r="M59" s="167"/>
      <c r="N59" s="83">
        <f>136652.46+136652.46</f>
        <v>273304.92</v>
      </c>
      <c r="O59" s="157" t="s">
        <v>588</v>
      </c>
      <c r="P59" s="165"/>
      <c r="Q59" s="164"/>
    </row>
    <row r="60" spans="1:17" s="43" customFormat="1" ht="38.25" customHeight="1" x14ac:dyDescent="0.25">
      <c r="A60" s="151">
        <v>24</v>
      </c>
      <c r="B60" s="152" t="s">
        <v>18</v>
      </c>
      <c r="C60" s="152" t="s">
        <v>125</v>
      </c>
      <c r="D60" s="169" t="s">
        <v>122</v>
      </c>
      <c r="E60" s="152" t="s">
        <v>39</v>
      </c>
      <c r="F60" s="152" t="s">
        <v>22</v>
      </c>
      <c r="G60" s="141" t="s">
        <v>127</v>
      </c>
      <c r="H60" s="152" t="s">
        <v>22</v>
      </c>
      <c r="I60" s="153">
        <v>1046200.4</v>
      </c>
      <c r="J60" s="152" t="s">
        <v>29</v>
      </c>
      <c r="K60" s="154">
        <v>43504</v>
      </c>
      <c r="L60" s="154" t="s">
        <v>43</v>
      </c>
      <c r="M60" s="155"/>
      <c r="N60" s="156">
        <f>213691.87+213691.87</f>
        <v>427383.74</v>
      </c>
      <c r="O60" s="157" t="s">
        <v>585</v>
      </c>
      <c r="P60" s="171">
        <v>1046200.4</v>
      </c>
      <c r="Q60" s="152" t="s">
        <v>26</v>
      </c>
    </row>
    <row r="61" spans="1:17" s="43" customFormat="1" ht="27" customHeight="1" x14ac:dyDescent="0.25">
      <c r="A61" s="163"/>
      <c r="B61" s="164"/>
      <c r="C61" s="164"/>
      <c r="D61" s="170"/>
      <c r="E61" s="164"/>
      <c r="F61" s="164"/>
      <c r="G61" s="143"/>
      <c r="H61" s="164"/>
      <c r="I61" s="165"/>
      <c r="J61" s="164"/>
      <c r="K61" s="166"/>
      <c r="L61" s="166"/>
      <c r="M61" s="167"/>
      <c r="N61" s="156">
        <f>309408.33+309408.33</f>
        <v>618816.66</v>
      </c>
      <c r="O61" s="157" t="s">
        <v>590</v>
      </c>
      <c r="P61" s="172"/>
      <c r="Q61" s="164"/>
    </row>
    <row r="62" spans="1:17" s="43" customFormat="1" ht="30" customHeight="1" x14ac:dyDescent="0.25">
      <c r="A62" s="151">
        <v>25</v>
      </c>
      <c r="B62" s="152" t="s">
        <v>18</v>
      </c>
      <c r="C62" s="152" t="s">
        <v>126</v>
      </c>
      <c r="D62" s="152" t="s">
        <v>123</v>
      </c>
      <c r="E62" s="152" t="s">
        <v>39</v>
      </c>
      <c r="F62" s="152" t="s">
        <v>22</v>
      </c>
      <c r="G62" s="141" t="s">
        <v>127</v>
      </c>
      <c r="H62" s="152" t="s">
        <v>22</v>
      </c>
      <c r="I62" s="153">
        <v>463468.73</v>
      </c>
      <c r="J62" s="152" t="s">
        <v>29</v>
      </c>
      <c r="K62" s="154">
        <v>43504</v>
      </c>
      <c r="L62" s="152" t="s">
        <v>25</v>
      </c>
      <c r="M62" s="155"/>
      <c r="N62" s="83">
        <f>106016.13+106016.13</f>
        <v>212032.26</v>
      </c>
      <c r="O62" s="173" t="s">
        <v>595</v>
      </c>
      <c r="P62" s="153">
        <v>463468.73</v>
      </c>
      <c r="Q62" s="152" t="s">
        <v>26</v>
      </c>
    </row>
    <row r="63" spans="1:17" s="43" customFormat="1" ht="30.75" customHeight="1" x14ac:dyDescent="0.25">
      <c r="A63" s="158"/>
      <c r="B63" s="159"/>
      <c r="C63" s="159"/>
      <c r="D63" s="159"/>
      <c r="E63" s="159"/>
      <c r="F63" s="159"/>
      <c r="G63" s="142"/>
      <c r="H63" s="159"/>
      <c r="I63" s="160"/>
      <c r="J63" s="159"/>
      <c r="K63" s="161"/>
      <c r="L63" s="159"/>
      <c r="M63" s="162"/>
      <c r="N63" s="83">
        <f>62859.12+62859.12</f>
        <v>125718.24</v>
      </c>
      <c r="O63" s="173" t="s">
        <v>594</v>
      </c>
      <c r="P63" s="160"/>
      <c r="Q63" s="159"/>
    </row>
    <row r="64" spans="1:17" s="43" customFormat="1" ht="30.75" customHeight="1" x14ac:dyDescent="0.25">
      <c r="A64" s="163"/>
      <c r="B64" s="164"/>
      <c r="C64" s="164"/>
      <c r="D64" s="164"/>
      <c r="E64" s="164"/>
      <c r="F64" s="164"/>
      <c r="G64" s="143"/>
      <c r="H64" s="164"/>
      <c r="I64" s="165"/>
      <c r="J64" s="164"/>
      <c r="K64" s="166"/>
      <c r="L64" s="164"/>
      <c r="M64" s="167"/>
      <c r="N64" s="83">
        <f>62859.11+62859.12</f>
        <v>125718.23000000001</v>
      </c>
      <c r="O64" s="173" t="s">
        <v>599</v>
      </c>
      <c r="P64" s="165"/>
      <c r="Q64" s="164"/>
    </row>
    <row r="65" spans="1:17" s="43" customFormat="1" ht="45" x14ac:dyDescent="0.25">
      <c r="A65" s="44">
        <v>26</v>
      </c>
      <c r="B65" s="45" t="s">
        <v>18</v>
      </c>
      <c r="C65" s="45" t="s">
        <v>130</v>
      </c>
      <c r="D65" s="174" t="s">
        <v>128</v>
      </c>
      <c r="E65" s="175" t="s">
        <v>132</v>
      </c>
      <c r="F65" s="45" t="s">
        <v>22</v>
      </c>
      <c r="G65" s="95" t="s">
        <v>134</v>
      </c>
      <c r="H65" s="45" t="s">
        <v>22</v>
      </c>
      <c r="I65" s="47">
        <v>29036</v>
      </c>
      <c r="J65" s="48" t="s">
        <v>40</v>
      </c>
      <c r="K65" s="49">
        <v>43508</v>
      </c>
      <c r="L65" s="45" t="s">
        <v>30</v>
      </c>
      <c r="M65" s="173"/>
      <c r="N65" s="149">
        <v>29036</v>
      </c>
      <c r="O65" s="173" t="s">
        <v>563</v>
      </c>
      <c r="P65" s="47">
        <v>29036</v>
      </c>
      <c r="Q65" s="52" t="s">
        <v>26</v>
      </c>
    </row>
    <row r="66" spans="1:17" s="43" customFormat="1" ht="51.75" customHeight="1" x14ac:dyDescent="0.25">
      <c r="A66" s="44">
        <v>27</v>
      </c>
      <c r="B66" s="45" t="s">
        <v>18</v>
      </c>
      <c r="C66" s="45" t="s">
        <v>131</v>
      </c>
      <c r="D66" s="174" t="s">
        <v>129</v>
      </c>
      <c r="E66" s="147" t="s">
        <v>39</v>
      </c>
      <c r="F66" s="57" t="s">
        <v>22</v>
      </c>
      <c r="G66" s="95" t="s">
        <v>135</v>
      </c>
      <c r="H66" s="57" t="s">
        <v>22</v>
      </c>
      <c r="I66" s="47">
        <v>472913.14</v>
      </c>
      <c r="J66" s="48" t="s">
        <v>29</v>
      </c>
      <c r="K66" s="49">
        <v>43508</v>
      </c>
      <c r="L66" s="176" t="s">
        <v>43</v>
      </c>
      <c r="M66" s="177"/>
      <c r="N66" s="178">
        <f>74459.5+74459.5</f>
        <v>148919</v>
      </c>
      <c r="O66" s="177" t="s">
        <v>593</v>
      </c>
      <c r="P66" s="47">
        <v>472913.14</v>
      </c>
      <c r="Q66" s="52" t="s">
        <v>26</v>
      </c>
    </row>
    <row r="67" spans="1:17" s="43" customFormat="1" ht="45" x14ac:dyDescent="0.25">
      <c r="A67" s="44">
        <v>28</v>
      </c>
      <c r="B67" s="45" t="s">
        <v>18</v>
      </c>
      <c r="C67" s="179" t="s">
        <v>451</v>
      </c>
      <c r="D67" s="179" t="s">
        <v>454</v>
      </c>
      <c r="E67" s="180" t="s">
        <v>453</v>
      </c>
      <c r="F67" s="55"/>
      <c r="G67" s="95" t="s">
        <v>452</v>
      </c>
      <c r="H67" s="57"/>
      <c r="I67" s="47">
        <v>590716</v>
      </c>
      <c r="J67" s="48" t="s">
        <v>32</v>
      </c>
      <c r="K67" s="49">
        <v>43510</v>
      </c>
      <c r="L67" s="176" t="s">
        <v>35</v>
      </c>
      <c r="M67" s="177"/>
      <c r="N67" s="178">
        <v>553426.16</v>
      </c>
      <c r="O67" s="177" t="s">
        <v>503</v>
      </c>
      <c r="P67" s="181">
        <v>590716</v>
      </c>
      <c r="Q67" s="52" t="s">
        <v>26</v>
      </c>
    </row>
    <row r="68" spans="1:17" s="43" customFormat="1" ht="45" customHeight="1" x14ac:dyDescent="0.25">
      <c r="A68" s="44">
        <v>29</v>
      </c>
      <c r="B68" s="45" t="s">
        <v>18</v>
      </c>
      <c r="C68" s="182" t="s">
        <v>455</v>
      </c>
      <c r="D68" s="169" t="s">
        <v>456</v>
      </c>
      <c r="E68" s="180" t="s">
        <v>273</v>
      </c>
      <c r="F68" s="55"/>
      <c r="G68" s="169" t="s">
        <v>457</v>
      </c>
      <c r="H68" s="57"/>
      <c r="I68" s="182"/>
      <c r="J68" s="48" t="s">
        <v>32</v>
      </c>
      <c r="K68" s="49">
        <v>43516</v>
      </c>
      <c r="L68" s="176" t="s">
        <v>50</v>
      </c>
      <c r="M68" s="183">
        <v>35700</v>
      </c>
      <c r="N68" s="178">
        <v>119</v>
      </c>
      <c r="O68" s="177" t="s">
        <v>504</v>
      </c>
      <c r="P68" s="184">
        <v>35700</v>
      </c>
      <c r="Q68" s="52" t="s">
        <v>27</v>
      </c>
    </row>
    <row r="69" spans="1:17" s="43" customFormat="1" x14ac:dyDescent="0.25">
      <c r="A69" s="44"/>
      <c r="B69" s="45"/>
      <c r="C69" s="182"/>
      <c r="D69" s="185"/>
      <c r="E69" s="180"/>
      <c r="F69" s="55"/>
      <c r="G69" s="185"/>
      <c r="H69" s="57"/>
      <c r="I69" s="182"/>
      <c r="J69" s="48"/>
      <c r="K69" s="49"/>
      <c r="L69" s="176"/>
      <c r="M69" s="183"/>
      <c r="N69" s="178">
        <v>1159.05</v>
      </c>
      <c r="O69" s="177" t="s">
        <v>505</v>
      </c>
      <c r="P69" s="184"/>
      <c r="Q69" s="52"/>
    </row>
    <row r="70" spans="1:17" s="43" customFormat="1" x14ac:dyDescent="0.25">
      <c r="A70" s="44"/>
      <c r="B70" s="45"/>
      <c r="C70" s="182"/>
      <c r="D70" s="185"/>
      <c r="E70" s="180"/>
      <c r="F70" s="55"/>
      <c r="G70" s="185"/>
      <c r="H70" s="57"/>
      <c r="I70" s="182"/>
      <c r="J70" s="48"/>
      <c r="K70" s="49"/>
      <c r="L70" s="176"/>
      <c r="M70" s="183"/>
      <c r="N70" s="178">
        <v>2252.31</v>
      </c>
      <c r="O70" s="177" t="s">
        <v>506</v>
      </c>
      <c r="P70" s="184"/>
      <c r="Q70" s="52"/>
    </row>
    <row r="71" spans="1:17" s="43" customFormat="1" x14ac:dyDescent="0.25">
      <c r="A71" s="44"/>
      <c r="B71" s="45"/>
      <c r="C71" s="182"/>
      <c r="D71" s="185"/>
      <c r="E71" s="180"/>
      <c r="F71" s="55"/>
      <c r="G71" s="185"/>
      <c r="H71" s="57"/>
      <c r="I71" s="182"/>
      <c r="J71" s="48"/>
      <c r="K71" s="49"/>
      <c r="L71" s="176"/>
      <c r="M71" s="183"/>
      <c r="N71" s="178">
        <v>1119.1600000000001</v>
      </c>
      <c r="O71" s="177" t="s">
        <v>507</v>
      </c>
      <c r="P71" s="184"/>
      <c r="Q71" s="52"/>
    </row>
    <row r="72" spans="1:17" s="43" customFormat="1" x14ac:dyDescent="0.25">
      <c r="A72" s="44"/>
      <c r="B72" s="45"/>
      <c r="C72" s="182"/>
      <c r="D72" s="185"/>
      <c r="E72" s="180"/>
      <c r="F72" s="55"/>
      <c r="G72" s="185"/>
      <c r="H72" s="57"/>
      <c r="I72" s="182"/>
      <c r="J72" s="48"/>
      <c r="K72" s="49"/>
      <c r="L72" s="176"/>
      <c r="M72" s="183"/>
      <c r="N72" s="178">
        <v>1119.1600000000001</v>
      </c>
      <c r="O72" s="177" t="s">
        <v>508</v>
      </c>
      <c r="P72" s="184"/>
      <c r="Q72" s="52"/>
    </row>
    <row r="73" spans="1:17" s="43" customFormat="1" x14ac:dyDescent="0.25">
      <c r="A73" s="44"/>
      <c r="B73" s="45"/>
      <c r="C73" s="182"/>
      <c r="D73" s="185"/>
      <c r="E73" s="180"/>
      <c r="F73" s="55"/>
      <c r="G73" s="185"/>
      <c r="H73" s="57"/>
      <c r="I73" s="182"/>
      <c r="J73" s="48"/>
      <c r="K73" s="49"/>
      <c r="L73" s="176"/>
      <c r="M73" s="183"/>
      <c r="N73" s="178">
        <v>1119.1600000000001</v>
      </c>
      <c r="O73" s="177" t="s">
        <v>509</v>
      </c>
      <c r="P73" s="184"/>
      <c r="Q73" s="52"/>
    </row>
    <row r="74" spans="1:17" s="43" customFormat="1" x14ac:dyDescent="0.25">
      <c r="A74" s="44"/>
      <c r="B74" s="45"/>
      <c r="C74" s="182"/>
      <c r="D74" s="185"/>
      <c r="E74" s="180"/>
      <c r="F74" s="55"/>
      <c r="G74" s="185"/>
      <c r="H74" s="57"/>
      <c r="I74" s="182"/>
      <c r="J74" s="48"/>
      <c r="K74" s="49"/>
      <c r="L74" s="176"/>
      <c r="M74" s="183"/>
      <c r="N74" s="178">
        <v>2811.43</v>
      </c>
      <c r="O74" s="177" t="s">
        <v>510</v>
      </c>
      <c r="P74" s="184"/>
      <c r="Q74" s="52"/>
    </row>
    <row r="75" spans="1:17" s="43" customFormat="1" x14ac:dyDescent="0.25">
      <c r="A75" s="44"/>
      <c r="B75" s="45"/>
      <c r="C75" s="182"/>
      <c r="D75" s="185"/>
      <c r="E75" s="180"/>
      <c r="F75" s="55"/>
      <c r="G75" s="185"/>
      <c r="H75" s="57"/>
      <c r="I75" s="182"/>
      <c r="J75" s="48"/>
      <c r="K75" s="49"/>
      <c r="L75" s="176"/>
      <c r="M75" s="183"/>
      <c r="N75" s="178">
        <v>113.13</v>
      </c>
      <c r="O75" s="177" t="s">
        <v>511</v>
      </c>
      <c r="P75" s="184"/>
      <c r="Q75" s="52"/>
    </row>
    <row r="76" spans="1:17" s="43" customFormat="1" x14ac:dyDescent="0.25">
      <c r="A76" s="44"/>
      <c r="B76" s="45"/>
      <c r="C76" s="182"/>
      <c r="D76" s="185"/>
      <c r="E76" s="180"/>
      <c r="F76" s="55"/>
      <c r="G76" s="185"/>
      <c r="H76" s="57"/>
      <c r="I76" s="182"/>
      <c r="J76" s="48"/>
      <c r="K76" s="49"/>
      <c r="L76" s="176"/>
      <c r="M76" s="183"/>
      <c r="N76" s="178">
        <v>687.43</v>
      </c>
      <c r="O76" s="177" t="s">
        <v>512</v>
      </c>
      <c r="P76" s="184"/>
      <c r="Q76" s="52"/>
    </row>
    <row r="77" spans="1:17" s="43" customFormat="1" x14ac:dyDescent="0.25">
      <c r="A77" s="44"/>
      <c r="B77" s="45"/>
      <c r="C77" s="182"/>
      <c r="D77" s="185"/>
      <c r="E77" s="180"/>
      <c r="F77" s="55"/>
      <c r="G77" s="185"/>
      <c r="H77" s="57"/>
      <c r="I77" s="182"/>
      <c r="J77" s="48"/>
      <c r="K77" s="49"/>
      <c r="L77" s="176"/>
      <c r="M77" s="183"/>
      <c r="N77" s="178">
        <v>3603.97</v>
      </c>
      <c r="O77" s="177" t="s">
        <v>513</v>
      </c>
      <c r="P77" s="184"/>
      <c r="Q77" s="52"/>
    </row>
    <row r="78" spans="1:17" s="43" customFormat="1" x14ac:dyDescent="0.25">
      <c r="A78" s="44"/>
      <c r="B78" s="45"/>
      <c r="C78" s="182"/>
      <c r="D78" s="185"/>
      <c r="E78" s="180"/>
      <c r="F78" s="55"/>
      <c r="G78" s="185"/>
      <c r="H78" s="57"/>
      <c r="I78" s="182"/>
      <c r="J78" s="48"/>
      <c r="K78" s="49"/>
      <c r="L78" s="176"/>
      <c r="M78" s="183"/>
      <c r="N78" s="178">
        <v>1113.21</v>
      </c>
      <c r="O78" s="177" t="s">
        <v>514</v>
      </c>
      <c r="P78" s="184"/>
      <c r="Q78" s="52"/>
    </row>
    <row r="79" spans="1:17" s="43" customFormat="1" x14ac:dyDescent="0.25">
      <c r="A79" s="44"/>
      <c r="B79" s="45"/>
      <c r="C79" s="182"/>
      <c r="D79" s="185"/>
      <c r="E79" s="180"/>
      <c r="F79" s="55"/>
      <c r="G79" s="185"/>
      <c r="H79" s="57"/>
      <c r="I79" s="182"/>
      <c r="J79" s="48"/>
      <c r="K79" s="49"/>
      <c r="L79" s="176"/>
      <c r="M79" s="183"/>
      <c r="N79" s="178">
        <v>839.96</v>
      </c>
      <c r="O79" s="177" t="s">
        <v>515</v>
      </c>
      <c r="P79" s="184"/>
      <c r="Q79" s="52"/>
    </row>
    <row r="80" spans="1:17" s="43" customFormat="1" x14ac:dyDescent="0.25">
      <c r="A80" s="44"/>
      <c r="B80" s="45"/>
      <c r="C80" s="182"/>
      <c r="D80" s="185"/>
      <c r="E80" s="180"/>
      <c r="F80" s="55"/>
      <c r="G80" s="185"/>
      <c r="H80" s="57"/>
      <c r="I80" s="182"/>
      <c r="J80" s="48"/>
      <c r="K80" s="49"/>
      <c r="L80" s="176"/>
      <c r="M80" s="183"/>
      <c r="N80" s="178">
        <v>238.23</v>
      </c>
      <c r="O80" s="177" t="s">
        <v>516</v>
      </c>
      <c r="P80" s="184"/>
      <c r="Q80" s="52"/>
    </row>
    <row r="81" spans="1:17" s="43" customFormat="1" x14ac:dyDescent="0.25">
      <c r="A81" s="44"/>
      <c r="B81" s="45"/>
      <c r="C81" s="182"/>
      <c r="D81" s="185"/>
      <c r="E81" s="180"/>
      <c r="F81" s="55"/>
      <c r="G81" s="185"/>
      <c r="H81" s="57"/>
      <c r="I81" s="182"/>
      <c r="J81" s="48"/>
      <c r="K81" s="49"/>
      <c r="L81" s="176"/>
      <c r="M81" s="183"/>
      <c r="N81" s="178">
        <v>119</v>
      </c>
      <c r="O81" s="177" t="s">
        <v>517</v>
      </c>
      <c r="P81" s="184"/>
      <c r="Q81" s="52"/>
    </row>
    <row r="82" spans="1:17" s="43" customFormat="1" x14ac:dyDescent="0.25">
      <c r="A82" s="44"/>
      <c r="B82" s="45"/>
      <c r="C82" s="182"/>
      <c r="D82" s="185"/>
      <c r="E82" s="180"/>
      <c r="F82" s="55"/>
      <c r="G82" s="185"/>
      <c r="H82" s="57"/>
      <c r="I82" s="182"/>
      <c r="J82" s="48"/>
      <c r="K82" s="49"/>
      <c r="L82" s="176"/>
      <c r="M82" s="183"/>
      <c r="N82" s="178">
        <v>824.8</v>
      </c>
      <c r="O82" s="177" t="s">
        <v>518</v>
      </c>
      <c r="P82" s="184"/>
      <c r="Q82" s="52"/>
    </row>
    <row r="83" spans="1:17" s="43" customFormat="1" x14ac:dyDescent="0.25">
      <c r="A83" s="44"/>
      <c r="B83" s="45"/>
      <c r="C83" s="182"/>
      <c r="D83" s="185"/>
      <c r="E83" s="180"/>
      <c r="F83" s="55"/>
      <c r="G83" s="185"/>
      <c r="H83" s="57"/>
      <c r="I83" s="182"/>
      <c r="J83" s="48"/>
      <c r="K83" s="49"/>
      <c r="L83" s="176"/>
      <c r="M83" s="183"/>
      <c r="N83" s="178">
        <v>489.61</v>
      </c>
      <c r="O83" s="177" t="s">
        <v>519</v>
      </c>
      <c r="P83" s="184"/>
      <c r="Q83" s="52"/>
    </row>
    <row r="84" spans="1:17" s="43" customFormat="1" x14ac:dyDescent="0.25">
      <c r="A84" s="44"/>
      <c r="B84" s="45"/>
      <c r="C84" s="182"/>
      <c r="D84" s="185"/>
      <c r="E84" s="180"/>
      <c r="F84" s="55"/>
      <c r="G84" s="185"/>
      <c r="H84" s="57"/>
      <c r="I84" s="182"/>
      <c r="J84" s="48"/>
      <c r="K84" s="49"/>
      <c r="L84" s="176"/>
      <c r="M84" s="183"/>
      <c r="N84" s="178">
        <v>1494.98</v>
      </c>
      <c r="O84" s="177" t="s">
        <v>520</v>
      </c>
      <c r="P84" s="184"/>
      <c r="Q84" s="52"/>
    </row>
    <row r="85" spans="1:17" s="43" customFormat="1" x14ac:dyDescent="0.25">
      <c r="A85" s="44"/>
      <c r="B85" s="45"/>
      <c r="C85" s="182"/>
      <c r="D85" s="185"/>
      <c r="E85" s="180"/>
      <c r="F85" s="55"/>
      <c r="G85" s="185"/>
      <c r="H85" s="57"/>
      <c r="I85" s="182"/>
      <c r="J85" s="48"/>
      <c r="K85" s="49"/>
      <c r="L85" s="176"/>
      <c r="M85" s="183"/>
      <c r="N85" s="178">
        <v>208.25</v>
      </c>
      <c r="O85" s="177" t="s">
        <v>521</v>
      </c>
      <c r="P85" s="184"/>
      <c r="Q85" s="52"/>
    </row>
    <row r="86" spans="1:17" s="43" customFormat="1" x14ac:dyDescent="0.25">
      <c r="A86" s="44"/>
      <c r="B86" s="45"/>
      <c r="C86" s="182"/>
      <c r="D86" s="185"/>
      <c r="E86" s="180"/>
      <c r="F86" s="55"/>
      <c r="G86" s="185"/>
      <c r="H86" s="57"/>
      <c r="I86" s="182"/>
      <c r="J86" s="48"/>
      <c r="K86" s="49"/>
      <c r="L86" s="176"/>
      <c r="M86" s="183"/>
      <c r="N86" s="178">
        <v>72.59</v>
      </c>
      <c r="O86" s="177" t="s">
        <v>522</v>
      </c>
      <c r="P86" s="184"/>
      <c r="Q86" s="52"/>
    </row>
    <row r="87" spans="1:17" s="43" customFormat="1" x14ac:dyDescent="0.25">
      <c r="A87" s="44"/>
      <c r="B87" s="45"/>
      <c r="C87" s="182"/>
      <c r="D87" s="185"/>
      <c r="E87" s="180"/>
      <c r="F87" s="55"/>
      <c r="G87" s="185"/>
      <c r="H87" s="57"/>
      <c r="I87" s="182"/>
      <c r="J87" s="48"/>
      <c r="K87" s="49"/>
      <c r="L87" s="176"/>
      <c r="M87" s="183"/>
      <c r="N87" s="178">
        <v>1137.24</v>
      </c>
      <c r="O87" s="177" t="s">
        <v>523</v>
      </c>
      <c r="P87" s="184"/>
      <c r="Q87" s="52"/>
    </row>
    <row r="88" spans="1:17" s="43" customFormat="1" x14ac:dyDescent="0.25">
      <c r="A88" s="44"/>
      <c r="B88" s="45"/>
      <c r="C88" s="182"/>
      <c r="D88" s="185"/>
      <c r="E88" s="180"/>
      <c r="F88" s="55"/>
      <c r="G88" s="185"/>
      <c r="H88" s="57"/>
      <c r="I88" s="182"/>
      <c r="J88" s="48"/>
      <c r="K88" s="49"/>
      <c r="L88" s="176"/>
      <c r="M88" s="183"/>
      <c r="N88" s="178">
        <v>161.84</v>
      </c>
      <c r="O88" s="177" t="s">
        <v>524</v>
      </c>
      <c r="P88" s="184"/>
      <c r="Q88" s="52"/>
    </row>
    <row r="89" spans="1:17" s="43" customFormat="1" x14ac:dyDescent="0.25">
      <c r="A89" s="44"/>
      <c r="B89" s="45"/>
      <c r="C89" s="182"/>
      <c r="D89" s="185"/>
      <c r="E89" s="180"/>
      <c r="F89" s="55"/>
      <c r="G89" s="185"/>
      <c r="H89" s="57"/>
      <c r="I89" s="182"/>
      <c r="J89" s="48"/>
      <c r="K89" s="49"/>
      <c r="L89" s="176"/>
      <c r="M89" s="183"/>
      <c r="N89" s="178">
        <v>527.24</v>
      </c>
      <c r="O89" s="177" t="s">
        <v>525</v>
      </c>
      <c r="P89" s="184"/>
      <c r="Q89" s="52"/>
    </row>
    <row r="90" spans="1:17" s="43" customFormat="1" x14ac:dyDescent="0.25">
      <c r="A90" s="44"/>
      <c r="B90" s="45"/>
      <c r="C90" s="182"/>
      <c r="D90" s="185"/>
      <c r="E90" s="180"/>
      <c r="F90" s="55"/>
      <c r="G90" s="185"/>
      <c r="H90" s="57"/>
      <c r="I90" s="182"/>
      <c r="J90" s="48"/>
      <c r="K90" s="49"/>
      <c r="L90" s="176"/>
      <c r="M90" s="183"/>
      <c r="N90" s="178">
        <v>250.16</v>
      </c>
      <c r="O90" s="177" t="s">
        <v>526</v>
      </c>
      <c r="P90" s="184"/>
      <c r="Q90" s="52"/>
    </row>
    <row r="91" spans="1:17" s="43" customFormat="1" x14ac:dyDescent="0.25">
      <c r="A91" s="44"/>
      <c r="B91" s="45"/>
      <c r="C91" s="182"/>
      <c r="D91" s="185"/>
      <c r="E91" s="180"/>
      <c r="F91" s="55"/>
      <c r="G91" s="185"/>
      <c r="H91" s="57"/>
      <c r="I91" s="182"/>
      <c r="J91" s="48"/>
      <c r="K91" s="49"/>
      <c r="L91" s="176"/>
      <c r="M91" s="183"/>
      <c r="N91" s="178">
        <v>771.12</v>
      </c>
      <c r="O91" s="177" t="s">
        <v>527</v>
      </c>
      <c r="P91" s="184"/>
      <c r="Q91" s="52"/>
    </row>
    <row r="92" spans="1:17" s="43" customFormat="1" x14ac:dyDescent="0.25">
      <c r="A92" s="44"/>
      <c r="B92" s="45"/>
      <c r="C92" s="182"/>
      <c r="D92" s="185"/>
      <c r="E92" s="180"/>
      <c r="F92" s="55"/>
      <c r="G92" s="185"/>
      <c r="H92" s="57"/>
      <c r="I92" s="182"/>
      <c r="J92" s="48"/>
      <c r="K92" s="49"/>
      <c r="L92" s="176"/>
      <c r="M92" s="183"/>
      <c r="N92" s="178">
        <v>155.18</v>
      </c>
      <c r="O92" s="177" t="s">
        <v>528</v>
      </c>
      <c r="P92" s="184"/>
      <c r="Q92" s="52"/>
    </row>
    <row r="93" spans="1:17" s="43" customFormat="1" x14ac:dyDescent="0.25">
      <c r="A93" s="44"/>
      <c r="B93" s="45"/>
      <c r="C93" s="182"/>
      <c r="D93" s="185"/>
      <c r="E93" s="180"/>
      <c r="F93" s="55"/>
      <c r="G93" s="185"/>
      <c r="H93" s="57"/>
      <c r="I93" s="182"/>
      <c r="J93" s="48"/>
      <c r="K93" s="49"/>
      <c r="L93" s="176"/>
      <c r="M93" s="183"/>
      <c r="N93" s="178">
        <v>1185.24</v>
      </c>
      <c r="O93" s="177" t="s">
        <v>529</v>
      </c>
      <c r="P93" s="184"/>
      <c r="Q93" s="52"/>
    </row>
    <row r="94" spans="1:17" s="43" customFormat="1" x14ac:dyDescent="0.25">
      <c r="A94" s="44"/>
      <c r="B94" s="45"/>
      <c r="C94" s="182"/>
      <c r="D94" s="185"/>
      <c r="E94" s="180"/>
      <c r="F94" s="55"/>
      <c r="G94" s="185"/>
      <c r="H94" s="57"/>
      <c r="I94" s="182"/>
      <c r="J94" s="48"/>
      <c r="K94" s="49"/>
      <c r="L94" s="176"/>
      <c r="M94" s="183"/>
      <c r="N94" s="178">
        <v>1599.37</v>
      </c>
      <c r="O94" s="177" t="s">
        <v>530</v>
      </c>
      <c r="P94" s="184"/>
      <c r="Q94" s="52"/>
    </row>
    <row r="95" spans="1:17" s="43" customFormat="1" x14ac:dyDescent="0.25">
      <c r="A95" s="44"/>
      <c r="B95" s="45"/>
      <c r="C95" s="182"/>
      <c r="D95" s="185"/>
      <c r="E95" s="180"/>
      <c r="F95" s="55"/>
      <c r="G95" s="185"/>
      <c r="H95" s="57"/>
      <c r="I95" s="182"/>
      <c r="J95" s="48"/>
      <c r="K95" s="49"/>
      <c r="L95" s="176"/>
      <c r="M95" s="183"/>
      <c r="N95" s="178">
        <v>2681.95</v>
      </c>
      <c r="O95" s="177" t="s">
        <v>531</v>
      </c>
      <c r="P95" s="184"/>
      <c r="Q95" s="52"/>
    </row>
    <row r="96" spans="1:17" s="43" customFormat="1" x14ac:dyDescent="0.25">
      <c r="A96" s="44"/>
      <c r="B96" s="45"/>
      <c r="C96" s="182"/>
      <c r="D96" s="185"/>
      <c r="E96" s="180"/>
      <c r="F96" s="55"/>
      <c r="G96" s="185"/>
      <c r="H96" s="57"/>
      <c r="I96" s="182"/>
      <c r="J96" s="48"/>
      <c r="K96" s="49"/>
      <c r="L96" s="176"/>
      <c r="M96" s="183"/>
      <c r="N96" s="178">
        <v>192.83</v>
      </c>
      <c r="O96" s="177" t="s">
        <v>532</v>
      </c>
      <c r="P96" s="184"/>
      <c r="Q96" s="52"/>
    </row>
    <row r="97" spans="1:17" s="43" customFormat="1" x14ac:dyDescent="0.25">
      <c r="A97" s="44"/>
      <c r="B97" s="45"/>
      <c r="C97" s="182"/>
      <c r="D97" s="185"/>
      <c r="E97" s="180"/>
      <c r="F97" s="55"/>
      <c r="G97" s="185"/>
      <c r="H97" s="57"/>
      <c r="I97" s="182"/>
      <c r="J97" s="48"/>
      <c r="K97" s="49"/>
      <c r="L97" s="176"/>
      <c r="M97" s="183"/>
      <c r="N97" s="178">
        <v>5396.15</v>
      </c>
      <c r="O97" s="177" t="s">
        <v>533</v>
      </c>
      <c r="P97" s="184"/>
      <c r="Q97" s="52"/>
    </row>
    <row r="98" spans="1:17" s="43" customFormat="1" x14ac:dyDescent="0.25">
      <c r="A98" s="44"/>
      <c r="B98" s="45"/>
      <c r="C98" s="182"/>
      <c r="D98" s="185"/>
      <c r="E98" s="180"/>
      <c r="F98" s="55"/>
      <c r="G98" s="185"/>
      <c r="H98" s="57"/>
      <c r="I98" s="182"/>
      <c r="J98" s="48"/>
      <c r="K98" s="49"/>
      <c r="L98" s="176"/>
      <c r="M98" s="183"/>
      <c r="N98" s="178">
        <v>826.3</v>
      </c>
      <c r="O98" s="177" t="s">
        <v>534</v>
      </c>
      <c r="P98" s="184"/>
      <c r="Q98" s="52"/>
    </row>
    <row r="99" spans="1:17" s="43" customFormat="1" x14ac:dyDescent="0.25">
      <c r="A99" s="44"/>
      <c r="B99" s="45"/>
      <c r="C99" s="182"/>
      <c r="D99" s="185"/>
      <c r="E99" s="180"/>
      <c r="F99" s="55"/>
      <c r="G99" s="185"/>
      <c r="H99" s="57"/>
      <c r="I99" s="182"/>
      <c r="J99" s="48"/>
      <c r="K99" s="49"/>
      <c r="L99" s="176"/>
      <c r="M99" s="183"/>
      <c r="N99" s="178">
        <v>419.39</v>
      </c>
      <c r="O99" s="177" t="s">
        <v>535</v>
      </c>
      <c r="P99" s="184"/>
      <c r="Q99" s="52"/>
    </row>
    <row r="100" spans="1:17" s="43" customFormat="1" x14ac:dyDescent="0.25">
      <c r="A100" s="44"/>
      <c r="B100" s="45"/>
      <c r="C100" s="182"/>
      <c r="D100" s="185"/>
      <c r="E100" s="180"/>
      <c r="F100" s="55"/>
      <c r="G100" s="185"/>
      <c r="H100" s="57"/>
      <c r="I100" s="182"/>
      <c r="J100" s="48"/>
      <c r="K100" s="49"/>
      <c r="L100" s="176"/>
      <c r="M100" s="183"/>
      <c r="N100" s="178">
        <v>374.99</v>
      </c>
      <c r="O100" s="177" t="s">
        <v>536</v>
      </c>
      <c r="P100" s="184"/>
      <c r="Q100" s="52"/>
    </row>
    <row r="101" spans="1:17" s="43" customFormat="1" x14ac:dyDescent="0.25">
      <c r="A101" s="44"/>
      <c r="B101" s="45"/>
      <c r="C101" s="182"/>
      <c r="D101" s="185"/>
      <c r="E101" s="180"/>
      <c r="F101" s="55"/>
      <c r="G101" s="185"/>
      <c r="H101" s="57"/>
      <c r="I101" s="182"/>
      <c r="J101" s="48"/>
      <c r="K101" s="49"/>
      <c r="L101" s="176"/>
      <c r="M101" s="183"/>
      <c r="N101" s="178">
        <v>319.33999999999997</v>
      </c>
      <c r="O101" s="177" t="s">
        <v>537</v>
      </c>
      <c r="P101" s="184"/>
      <c r="Q101" s="52"/>
    </row>
    <row r="102" spans="1:17" s="43" customFormat="1" x14ac:dyDescent="0.25">
      <c r="A102" s="44"/>
      <c r="B102" s="45"/>
      <c r="C102" s="182"/>
      <c r="D102" s="185"/>
      <c r="E102" s="180"/>
      <c r="F102" s="55"/>
      <c r="G102" s="185"/>
      <c r="H102" s="57"/>
      <c r="I102" s="182"/>
      <c r="J102" s="48"/>
      <c r="K102" s="49"/>
      <c r="L102" s="176"/>
      <c r="M102" s="183"/>
      <c r="N102" s="178">
        <v>184.93</v>
      </c>
      <c r="O102" s="177" t="s">
        <v>538</v>
      </c>
      <c r="P102" s="184"/>
      <c r="Q102" s="52"/>
    </row>
    <row r="103" spans="1:17" s="43" customFormat="1" x14ac:dyDescent="0.25">
      <c r="A103" s="44"/>
      <c r="B103" s="45"/>
      <c r="C103" s="182"/>
      <c r="D103" s="170"/>
      <c r="E103" s="180"/>
      <c r="F103" s="55"/>
      <c r="G103" s="170"/>
      <c r="H103" s="57"/>
      <c r="I103" s="182"/>
      <c r="J103" s="48"/>
      <c r="K103" s="49"/>
      <c r="L103" s="176"/>
      <c r="M103" s="183"/>
      <c r="N103" s="186">
        <f>SUM(N68:N102)</f>
        <v>35687.699999999997</v>
      </c>
      <c r="O103" s="177"/>
      <c r="P103" s="184"/>
      <c r="Q103" s="52"/>
    </row>
    <row r="104" spans="1:17" s="43" customFormat="1" ht="52.5" customHeight="1" x14ac:dyDescent="0.25">
      <c r="A104" s="44">
        <v>30</v>
      </c>
      <c r="B104" s="45" t="s">
        <v>18</v>
      </c>
      <c r="C104" s="53" t="s">
        <v>137</v>
      </c>
      <c r="D104" s="54" t="s">
        <v>249</v>
      </c>
      <c r="E104" s="187" t="s">
        <v>136</v>
      </c>
      <c r="F104" s="55" t="s">
        <v>22</v>
      </c>
      <c r="G104" s="53" t="s">
        <v>103</v>
      </c>
      <c r="H104" s="57" t="s">
        <v>22</v>
      </c>
      <c r="I104" s="47">
        <v>58833.84</v>
      </c>
      <c r="J104" s="48" t="s">
        <v>32</v>
      </c>
      <c r="K104" s="49">
        <v>43516</v>
      </c>
      <c r="L104" s="57" t="s">
        <v>30</v>
      </c>
      <c r="M104" s="188">
        <v>58833.84</v>
      </c>
      <c r="N104" s="189">
        <v>58833.84</v>
      </c>
      <c r="O104" s="188" t="s">
        <v>547</v>
      </c>
      <c r="P104" s="47">
        <v>58833.84</v>
      </c>
      <c r="Q104" s="52" t="s">
        <v>26</v>
      </c>
    </row>
    <row r="105" spans="1:17" s="43" customFormat="1" ht="38.25" x14ac:dyDescent="0.25">
      <c r="A105" s="44">
        <v>31</v>
      </c>
      <c r="B105" s="45" t="s">
        <v>18</v>
      </c>
      <c r="C105" s="53" t="s">
        <v>139</v>
      </c>
      <c r="D105" s="54" t="s">
        <v>138</v>
      </c>
      <c r="E105" s="187" t="s">
        <v>136</v>
      </c>
      <c r="F105" s="55" t="s">
        <v>22</v>
      </c>
      <c r="G105" s="53" t="s">
        <v>95</v>
      </c>
      <c r="H105" s="57" t="s">
        <v>22</v>
      </c>
      <c r="I105" s="47">
        <v>45046.26</v>
      </c>
      <c r="J105" s="48" t="s">
        <v>32</v>
      </c>
      <c r="K105" s="49">
        <v>43516</v>
      </c>
      <c r="L105" s="57" t="s">
        <v>50</v>
      </c>
      <c r="M105" s="148"/>
      <c r="N105" s="149">
        <v>8032.5</v>
      </c>
      <c r="O105" s="148" t="s">
        <v>539</v>
      </c>
      <c r="P105" s="47">
        <v>45046.26</v>
      </c>
      <c r="Q105" s="52" t="s">
        <v>27</v>
      </c>
    </row>
    <row r="106" spans="1:17" s="43" customFormat="1" ht="76.5" x14ac:dyDescent="0.25">
      <c r="A106" s="44">
        <v>32</v>
      </c>
      <c r="B106" s="45" t="s">
        <v>18</v>
      </c>
      <c r="C106" s="53" t="s">
        <v>20</v>
      </c>
      <c r="D106" s="54" t="s">
        <v>140</v>
      </c>
      <c r="E106" s="187" t="s">
        <v>136</v>
      </c>
      <c r="F106" s="55" t="s">
        <v>22</v>
      </c>
      <c r="G106" s="53" t="s">
        <v>574</v>
      </c>
      <c r="H106" s="57" t="s">
        <v>22</v>
      </c>
      <c r="I106" s="47">
        <v>26467.81</v>
      </c>
      <c r="J106" s="48" t="s">
        <v>32</v>
      </c>
      <c r="K106" s="49">
        <v>43516</v>
      </c>
      <c r="L106" s="57" t="s">
        <v>50</v>
      </c>
      <c r="M106" s="148"/>
      <c r="N106" s="149">
        <v>12532</v>
      </c>
      <c r="O106" s="148" t="s">
        <v>540</v>
      </c>
      <c r="P106" s="47">
        <v>26467.81</v>
      </c>
      <c r="Q106" s="52" t="s">
        <v>27</v>
      </c>
    </row>
    <row r="107" spans="1:17" s="43" customFormat="1" ht="38.25" x14ac:dyDescent="0.25">
      <c r="A107" s="44">
        <v>33</v>
      </c>
      <c r="B107" s="45" t="s">
        <v>18</v>
      </c>
      <c r="C107" s="53" t="s">
        <v>144</v>
      </c>
      <c r="D107" s="54" t="s">
        <v>142</v>
      </c>
      <c r="E107" s="187" t="s">
        <v>136</v>
      </c>
      <c r="F107" s="55" t="s">
        <v>22</v>
      </c>
      <c r="G107" s="53" t="s">
        <v>143</v>
      </c>
      <c r="H107" s="57" t="s">
        <v>22</v>
      </c>
      <c r="I107" s="47">
        <v>77231</v>
      </c>
      <c r="J107" s="48" t="s">
        <v>32</v>
      </c>
      <c r="K107" s="49">
        <v>43516</v>
      </c>
      <c r="L107" s="57" t="s">
        <v>50</v>
      </c>
      <c r="M107" s="148"/>
      <c r="N107" s="149">
        <v>77231</v>
      </c>
      <c r="O107" s="148" t="s">
        <v>541</v>
      </c>
      <c r="P107" s="47">
        <v>77231</v>
      </c>
      <c r="Q107" s="52" t="s">
        <v>27</v>
      </c>
    </row>
    <row r="108" spans="1:17" s="43" customFormat="1" ht="38.25" x14ac:dyDescent="0.25">
      <c r="A108" s="44">
        <v>34</v>
      </c>
      <c r="B108" s="45" t="s">
        <v>18</v>
      </c>
      <c r="C108" s="53" t="s">
        <v>146</v>
      </c>
      <c r="D108" s="54" t="s">
        <v>145</v>
      </c>
      <c r="E108" s="175" t="s">
        <v>133</v>
      </c>
      <c r="F108" s="55" t="s">
        <v>22</v>
      </c>
      <c r="G108" s="53" t="s">
        <v>49</v>
      </c>
      <c r="H108" s="57" t="s">
        <v>22</v>
      </c>
      <c r="I108" s="47">
        <v>24362.25</v>
      </c>
      <c r="J108" s="48" t="s">
        <v>32</v>
      </c>
      <c r="K108" s="49">
        <v>43516</v>
      </c>
      <c r="L108" s="57" t="s">
        <v>44</v>
      </c>
      <c r="M108" s="148"/>
      <c r="N108" s="149">
        <v>12181.13</v>
      </c>
      <c r="O108" s="190" t="s">
        <v>542</v>
      </c>
      <c r="P108" s="47">
        <v>24362.25</v>
      </c>
      <c r="Q108" s="52" t="s">
        <v>27</v>
      </c>
    </row>
    <row r="109" spans="1:17" s="105" customFormat="1" ht="74.25" customHeight="1" thickBot="1" x14ac:dyDescent="0.3">
      <c r="A109" s="191">
        <v>35</v>
      </c>
      <c r="B109" s="97" t="s">
        <v>18</v>
      </c>
      <c r="C109" s="192" t="s">
        <v>149</v>
      </c>
      <c r="D109" s="193" t="s">
        <v>147</v>
      </c>
      <c r="E109" s="194" t="s">
        <v>136</v>
      </c>
      <c r="F109" s="136" t="s">
        <v>22</v>
      </c>
      <c r="G109" s="192" t="s">
        <v>148</v>
      </c>
      <c r="H109" s="136" t="s">
        <v>22</v>
      </c>
      <c r="I109" s="100">
        <v>220640.9</v>
      </c>
      <c r="J109" s="101" t="s">
        <v>571</v>
      </c>
      <c r="K109" s="102">
        <v>43522</v>
      </c>
      <c r="L109" s="136" t="s">
        <v>276</v>
      </c>
      <c r="M109" s="97"/>
      <c r="N109" s="100">
        <v>4571.6400000000003</v>
      </c>
      <c r="O109" s="101" t="s">
        <v>576</v>
      </c>
      <c r="P109" s="100">
        <v>220640.9</v>
      </c>
      <c r="Q109" s="104" t="s">
        <v>26</v>
      </c>
    </row>
    <row r="110" spans="1:17" s="43" customFormat="1" ht="51" x14ac:dyDescent="0.25">
      <c r="A110" s="195">
        <v>36</v>
      </c>
      <c r="B110" s="196" t="s">
        <v>18</v>
      </c>
      <c r="C110" s="196" t="s">
        <v>152</v>
      </c>
      <c r="D110" s="196" t="s">
        <v>150</v>
      </c>
      <c r="E110" s="197" t="s">
        <v>250</v>
      </c>
      <c r="F110" s="198" t="s">
        <v>22</v>
      </c>
      <c r="G110" s="199" t="s">
        <v>151</v>
      </c>
      <c r="H110" s="200" t="s">
        <v>22</v>
      </c>
      <c r="I110" s="201">
        <v>25519.599999999999</v>
      </c>
      <c r="J110" s="202" t="s">
        <v>277</v>
      </c>
      <c r="K110" s="203">
        <v>43524</v>
      </c>
      <c r="L110" s="200" t="s">
        <v>276</v>
      </c>
      <c r="M110" s="204"/>
      <c r="N110" s="205">
        <v>249.9</v>
      </c>
      <c r="O110" s="206" t="s">
        <v>557</v>
      </c>
      <c r="P110" s="201">
        <v>25519.599999999999</v>
      </c>
      <c r="Q110" s="207" t="s">
        <v>26</v>
      </c>
    </row>
    <row r="111" spans="1:17" s="43" customFormat="1" ht="15.75" thickBot="1" x14ac:dyDescent="0.3">
      <c r="A111" s="208"/>
      <c r="B111" s="209"/>
      <c r="C111" s="209"/>
      <c r="D111" s="209"/>
      <c r="E111" s="210"/>
      <c r="F111" s="211"/>
      <c r="G111" s="212"/>
      <c r="H111" s="211"/>
      <c r="I111" s="213"/>
      <c r="J111" s="214"/>
      <c r="K111" s="215"/>
      <c r="L111" s="211"/>
      <c r="M111" s="216"/>
      <c r="N111" s="217">
        <v>5279.08</v>
      </c>
      <c r="O111" s="218" t="s">
        <v>559</v>
      </c>
      <c r="P111" s="213"/>
      <c r="Q111" s="219"/>
    </row>
    <row r="112" spans="1:17" s="43" customFormat="1" ht="89.25" x14ac:dyDescent="0.25">
      <c r="A112" s="109">
        <v>37</v>
      </c>
      <c r="B112" s="220"/>
      <c r="C112" s="182" t="s">
        <v>458</v>
      </c>
      <c r="D112" s="221" t="s">
        <v>459</v>
      </c>
      <c r="E112" s="222" t="s">
        <v>153</v>
      </c>
      <c r="F112" s="223"/>
      <c r="G112" s="222" t="s">
        <v>460</v>
      </c>
      <c r="H112" s="224"/>
      <c r="I112" s="225">
        <v>29000</v>
      </c>
      <c r="J112" s="226" t="s">
        <v>32</v>
      </c>
      <c r="K112" s="227">
        <v>43524</v>
      </c>
      <c r="L112" s="224" t="s">
        <v>25</v>
      </c>
      <c r="M112" s="228"/>
      <c r="N112" s="229">
        <v>29000</v>
      </c>
      <c r="O112" s="230" t="s">
        <v>543</v>
      </c>
      <c r="P112" s="225">
        <v>29000</v>
      </c>
      <c r="Q112" s="231" t="s">
        <v>26</v>
      </c>
    </row>
    <row r="113" spans="1:17" s="43" customFormat="1" ht="89.25" x14ac:dyDescent="0.25">
      <c r="A113" s="44">
        <v>38</v>
      </c>
      <c r="B113" s="45" t="s">
        <v>18</v>
      </c>
      <c r="C113" s="53" t="s">
        <v>278</v>
      </c>
      <c r="D113" s="54" t="s">
        <v>304</v>
      </c>
      <c r="E113" s="54" t="s">
        <v>305</v>
      </c>
      <c r="F113" s="55"/>
      <c r="G113" s="53" t="s">
        <v>306</v>
      </c>
      <c r="H113" s="57"/>
      <c r="I113" s="47">
        <v>157850.23000000001</v>
      </c>
      <c r="J113" s="48" t="s">
        <v>32</v>
      </c>
      <c r="K113" s="49">
        <v>43529</v>
      </c>
      <c r="L113" s="57" t="s">
        <v>44</v>
      </c>
      <c r="M113" s="148"/>
      <c r="N113" s="232">
        <v>120887.25</v>
      </c>
      <c r="O113" s="190" t="s">
        <v>544</v>
      </c>
      <c r="P113" s="47">
        <v>157850.23000000001</v>
      </c>
      <c r="Q113" s="52" t="s">
        <v>27</v>
      </c>
    </row>
    <row r="114" spans="1:17" s="43" customFormat="1" ht="89.25" x14ac:dyDescent="0.25">
      <c r="A114" s="44">
        <v>39</v>
      </c>
      <c r="B114" s="45" t="s">
        <v>18</v>
      </c>
      <c r="C114" s="53" t="s">
        <v>279</v>
      </c>
      <c r="D114" s="54" t="s">
        <v>281</v>
      </c>
      <c r="E114" s="54" t="s">
        <v>280</v>
      </c>
      <c r="F114" s="55"/>
      <c r="G114" s="53" t="s">
        <v>265</v>
      </c>
      <c r="H114" s="57"/>
      <c r="I114" s="47">
        <v>104125</v>
      </c>
      <c r="J114" s="48" t="s">
        <v>32</v>
      </c>
      <c r="K114" s="49">
        <v>43529</v>
      </c>
      <c r="L114" s="57" t="s">
        <v>44</v>
      </c>
      <c r="M114" s="148">
        <v>112217</v>
      </c>
      <c r="N114" s="232">
        <v>112217</v>
      </c>
      <c r="O114" s="190" t="s">
        <v>545</v>
      </c>
      <c r="P114" s="47">
        <v>104125</v>
      </c>
      <c r="Q114" s="52" t="s">
        <v>27</v>
      </c>
    </row>
    <row r="115" spans="1:17" s="43" customFormat="1" ht="60" x14ac:dyDescent="0.25">
      <c r="A115" s="44">
        <v>40</v>
      </c>
      <c r="B115" s="45"/>
      <c r="C115" s="233" t="s">
        <v>461</v>
      </c>
      <c r="D115" s="54" t="s">
        <v>462</v>
      </c>
      <c r="E115" s="222" t="s">
        <v>463</v>
      </c>
      <c r="F115" s="55"/>
      <c r="G115" s="234" t="s">
        <v>464</v>
      </c>
      <c r="H115" s="57"/>
      <c r="I115" s="47"/>
      <c r="J115" s="48" t="s">
        <v>29</v>
      </c>
      <c r="K115" s="49">
        <v>43531</v>
      </c>
      <c r="L115" s="57"/>
      <c r="M115" s="183">
        <v>1864625.02</v>
      </c>
      <c r="N115" s="235"/>
      <c r="O115" s="236"/>
      <c r="P115" s="225">
        <v>1864625.02</v>
      </c>
      <c r="Q115" s="52"/>
    </row>
    <row r="116" spans="1:17" s="43" customFormat="1" ht="40.5" customHeight="1" x14ac:dyDescent="0.25">
      <c r="A116" s="44">
        <v>41</v>
      </c>
      <c r="B116" s="45" t="s">
        <v>18</v>
      </c>
      <c r="C116" s="53" t="s">
        <v>284</v>
      </c>
      <c r="D116" s="54" t="s">
        <v>155</v>
      </c>
      <c r="E116" s="54" t="s">
        <v>251</v>
      </c>
      <c r="F116" s="55" t="s">
        <v>22</v>
      </c>
      <c r="G116" s="56" t="s">
        <v>156</v>
      </c>
      <c r="H116" s="57" t="s">
        <v>22</v>
      </c>
      <c r="I116" s="237">
        <v>513225</v>
      </c>
      <c r="J116" s="48" t="s">
        <v>32</v>
      </c>
      <c r="K116" s="238">
        <v>43542</v>
      </c>
      <c r="L116" s="57" t="s">
        <v>282</v>
      </c>
      <c r="M116" s="239"/>
      <c r="N116" s="240" t="s">
        <v>546</v>
      </c>
      <c r="O116" s="62"/>
      <c r="P116" s="237">
        <v>513225</v>
      </c>
      <c r="Q116" s="52" t="s">
        <v>26</v>
      </c>
    </row>
    <row r="117" spans="1:17" s="43" customFormat="1" ht="51" x14ac:dyDescent="0.25">
      <c r="A117" s="44">
        <v>42</v>
      </c>
      <c r="B117" s="54" t="s">
        <v>19</v>
      </c>
      <c r="C117" s="53" t="s">
        <v>159</v>
      </c>
      <c r="D117" s="54" t="s">
        <v>158</v>
      </c>
      <c r="E117" s="54" t="s">
        <v>252</v>
      </c>
      <c r="F117" s="55" t="s">
        <v>22</v>
      </c>
      <c r="G117" s="56" t="s">
        <v>34</v>
      </c>
      <c r="H117" s="57" t="s">
        <v>22</v>
      </c>
      <c r="I117" s="237">
        <v>150120.88</v>
      </c>
      <c r="J117" s="241" t="s">
        <v>283</v>
      </c>
      <c r="K117" s="238">
        <v>43542</v>
      </c>
      <c r="L117" s="57" t="s">
        <v>276</v>
      </c>
      <c r="M117" s="239"/>
      <c r="N117" s="240">
        <v>150120.88</v>
      </c>
      <c r="O117" s="62" t="s">
        <v>561</v>
      </c>
      <c r="P117" s="237">
        <v>150120.88</v>
      </c>
      <c r="Q117" s="52" t="s">
        <v>26</v>
      </c>
    </row>
    <row r="118" spans="1:17" s="43" customFormat="1" ht="18" hidden="1" customHeight="1" x14ac:dyDescent="0.25">
      <c r="A118" s="44">
        <v>43</v>
      </c>
      <c r="B118" s="242"/>
      <c r="C118" s="53" t="s">
        <v>161</v>
      </c>
      <c r="D118" s="54" t="s">
        <v>160</v>
      </c>
      <c r="E118" s="54" t="s">
        <v>157</v>
      </c>
      <c r="F118" s="55" t="s">
        <v>22</v>
      </c>
      <c r="G118" s="56" t="s">
        <v>34</v>
      </c>
      <c r="H118" s="57" t="s">
        <v>22</v>
      </c>
      <c r="I118" s="243"/>
      <c r="J118" s="244"/>
      <c r="K118" s="238"/>
      <c r="L118" s="244"/>
      <c r="M118" s="239"/>
      <c r="N118" s="240"/>
      <c r="O118" s="62"/>
      <c r="P118" s="243"/>
      <c r="Q118" s="81"/>
    </row>
    <row r="119" spans="1:17" s="43" customFormat="1" ht="89.25" x14ac:dyDescent="0.25">
      <c r="A119" s="44">
        <v>44</v>
      </c>
      <c r="B119" s="45" t="s">
        <v>18</v>
      </c>
      <c r="C119" s="53" t="s">
        <v>164</v>
      </c>
      <c r="D119" s="54" t="s">
        <v>162</v>
      </c>
      <c r="E119" s="54" t="s">
        <v>253</v>
      </c>
      <c r="F119" s="55" t="s">
        <v>22</v>
      </c>
      <c r="G119" s="56" t="s">
        <v>163</v>
      </c>
      <c r="H119" s="57" t="s">
        <v>22</v>
      </c>
      <c r="I119" s="237">
        <v>151052.65</v>
      </c>
      <c r="J119" s="48" t="s">
        <v>32</v>
      </c>
      <c r="K119" s="238">
        <v>43542</v>
      </c>
      <c r="L119" s="57" t="s">
        <v>35</v>
      </c>
      <c r="M119" s="245"/>
      <c r="N119" s="240" t="s">
        <v>546</v>
      </c>
      <c r="O119" s="62"/>
      <c r="P119" s="237">
        <v>151052.65</v>
      </c>
      <c r="Q119" s="246" t="s">
        <v>26</v>
      </c>
    </row>
    <row r="120" spans="1:17" s="43" customFormat="1" ht="38.25" x14ac:dyDescent="0.25">
      <c r="A120" s="44">
        <v>45</v>
      </c>
      <c r="B120" s="54" t="s">
        <v>19</v>
      </c>
      <c r="C120" s="53" t="s">
        <v>167</v>
      </c>
      <c r="D120" s="54" t="s">
        <v>165</v>
      </c>
      <c r="E120" s="54" t="s">
        <v>255</v>
      </c>
      <c r="F120" s="55" t="s">
        <v>22</v>
      </c>
      <c r="G120" s="56" t="s">
        <v>254</v>
      </c>
      <c r="H120" s="57" t="s">
        <v>22</v>
      </c>
      <c r="I120" s="58">
        <v>534033</v>
      </c>
      <c r="J120" s="48" t="s">
        <v>32</v>
      </c>
      <c r="K120" s="247">
        <v>43543</v>
      </c>
      <c r="L120" s="57" t="s">
        <v>285</v>
      </c>
      <c r="M120" s="248"/>
      <c r="N120" s="240" t="s">
        <v>546</v>
      </c>
      <c r="O120" s="62"/>
      <c r="P120" s="58">
        <v>534033</v>
      </c>
      <c r="Q120" s="246" t="s">
        <v>26</v>
      </c>
    </row>
    <row r="121" spans="1:17" s="105" customFormat="1" ht="58.5" customHeight="1" x14ac:dyDescent="0.25">
      <c r="A121" s="96">
        <v>46</v>
      </c>
      <c r="B121" s="137" t="s">
        <v>19</v>
      </c>
      <c r="C121" s="249" t="s">
        <v>169</v>
      </c>
      <c r="D121" s="137" t="s">
        <v>256</v>
      </c>
      <c r="E121" s="137" t="s">
        <v>168</v>
      </c>
      <c r="F121" s="136" t="s">
        <v>22</v>
      </c>
      <c r="G121" s="250" t="s">
        <v>41</v>
      </c>
      <c r="H121" s="111" t="s">
        <v>22</v>
      </c>
      <c r="I121" s="251">
        <v>151779.78</v>
      </c>
      <c r="J121" s="252" t="s">
        <v>286</v>
      </c>
      <c r="K121" s="253">
        <v>43545</v>
      </c>
      <c r="L121" s="254" t="s">
        <v>276</v>
      </c>
      <c r="M121" s="255"/>
      <c r="N121" s="103" t="s">
        <v>577</v>
      </c>
      <c r="O121" s="97">
        <v>0</v>
      </c>
      <c r="P121" s="251">
        <v>151779.78</v>
      </c>
      <c r="Q121" s="256" t="s">
        <v>26</v>
      </c>
    </row>
    <row r="122" spans="1:17" s="43" customFormat="1" ht="38.25" x14ac:dyDescent="0.25">
      <c r="A122" s="44">
        <v>47</v>
      </c>
      <c r="B122" s="45" t="s">
        <v>18</v>
      </c>
      <c r="C122" s="53" t="s">
        <v>173</v>
      </c>
      <c r="D122" s="54" t="s">
        <v>170</v>
      </c>
      <c r="E122" s="54" t="s">
        <v>171</v>
      </c>
      <c r="F122" s="55" t="s">
        <v>22</v>
      </c>
      <c r="G122" s="56" t="s">
        <v>172</v>
      </c>
      <c r="H122" s="57" t="s">
        <v>22</v>
      </c>
      <c r="I122" s="58">
        <v>37971.089999999997</v>
      </c>
      <c r="J122" s="59" t="s">
        <v>287</v>
      </c>
      <c r="K122" s="60">
        <v>43545</v>
      </c>
      <c r="L122" s="57" t="s">
        <v>282</v>
      </c>
      <c r="M122" s="61"/>
      <c r="N122" s="240"/>
      <c r="O122" s="62"/>
      <c r="P122" s="58">
        <v>37971.089999999997</v>
      </c>
      <c r="Q122" s="246" t="s">
        <v>26</v>
      </c>
    </row>
    <row r="123" spans="1:17" s="43" customFormat="1" ht="38.25" x14ac:dyDescent="0.25">
      <c r="A123" s="44">
        <v>48</v>
      </c>
      <c r="B123" s="45" t="s">
        <v>18</v>
      </c>
      <c r="C123" s="53" t="s">
        <v>176</v>
      </c>
      <c r="D123" s="54" t="s">
        <v>174</v>
      </c>
      <c r="E123" s="54" t="s">
        <v>175</v>
      </c>
      <c r="F123" s="55" t="s">
        <v>22</v>
      </c>
      <c r="G123" s="56" t="s">
        <v>172</v>
      </c>
      <c r="H123" s="57" t="s">
        <v>22</v>
      </c>
      <c r="I123" s="58">
        <v>37971.089999999997</v>
      </c>
      <c r="J123" s="59" t="s">
        <v>112</v>
      </c>
      <c r="K123" s="60">
        <v>43545</v>
      </c>
      <c r="L123" s="57" t="s">
        <v>282</v>
      </c>
      <c r="M123" s="61"/>
      <c r="N123" s="240"/>
      <c r="O123" s="62"/>
      <c r="P123" s="58">
        <v>37971.089999999997</v>
      </c>
      <c r="Q123" s="246" t="s">
        <v>26</v>
      </c>
    </row>
    <row r="124" spans="1:17" s="43" customFormat="1" ht="51" x14ac:dyDescent="0.25">
      <c r="A124" s="44">
        <v>49</v>
      </c>
      <c r="B124" s="45" t="s">
        <v>18</v>
      </c>
      <c r="C124" s="53" t="s">
        <v>179</v>
      </c>
      <c r="D124" s="54" t="s">
        <v>177</v>
      </c>
      <c r="E124" s="54" t="s">
        <v>178</v>
      </c>
      <c r="F124" s="55" t="s">
        <v>22</v>
      </c>
      <c r="G124" s="56" t="s">
        <v>163</v>
      </c>
      <c r="H124" s="57" t="s">
        <v>22</v>
      </c>
      <c r="I124" s="58">
        <v>84728</v>
      </c>
      <c r="J124" s="59" t="s">
        <v>289</v>
      </c>
      <c r="K124" s="60">
        <v>43545</v>
      </c>
      <c r="L124" s="60">
        <v>43830</v>
      </c>
      <c r="M124" s="61"/>
      <c r="N124" s="240" t="s">
        <v>578</v>
      </c>
      <c r="O124" s="62"/>
      <c r="P124" s="58">
        <v>84728</v>
      </c>
      <c r="Q124" s="246" t="s">
        <v>26</v>
      </c>
    </row>
    <row r="125" spans="1:17" s="43" customFormat="1" ht="51" x14ac:dyDescent="0.25">
      <c r="A125" s="44">
        <v>50</v>
      </c>
      <c r="B125" s="45" t="s">
        <v>18</v>
      </c>
      <c r="C125" s="53" t="s">
        <v>182</v>
      </c>
      <c r="D125" s="54" t="s">
        <v>180</v>
      </c>
      <c r="E125" s="54" t="s">
        <v>181</v>
      </c>
      <c r="F125" s="55" t="s">
        <v>22</v>
      </c>
      <c r="G125" s="56" t="s">
        <v>163</v>
      </c>
      <c r="H125" s="57" t="s">
        <v>22</v>
      </c>
      <c r="I125" s="58">
        <v>84728</v>
      </c>
      <c r="J125" s="59" t="s">
        <v>112</v>
      </c>
      <c r="K125" s="60">
        <v>43545</v>
      </c>
      <c r="L125" s="60">
        <v>43830</v>
      </c>
      <c r="M125" s="61"/>
      <c r="N125" s="240"/>
      <c r="O125" s="62"/>
      <c r="P125" s="58">
        <v>84728</v>
      </c>
      <c r="Q125" s="246" t="s">
        <v>26</v>
      </c>
    </row>
    <row r="126" spans="1:17" s="43" customFormat="1" ht="51" x14ac:dyDescent="0.25">
      <c r="A126" s="44">
        <v>51</v>
      </c>
      <c r="B126" s="45" t="s">
        <v>18</v>
      </c>
      <c r="C126" s="53" t="s">
        <v>186</v>
      </c>
      <c r="D126" s="54" t="s">
        <v>183</v>
      </c>
      <c r="E126" s="54" t="s">
        <v>184</v>
      </c>
      <c r="F126" s="55" t="s">
        <v>22</v>
      </c>
      <c r="G126" s="56" t="s">
        <v>185</v>
      </c>
      <c r="H126" s="57" t="s">
        <v>22</v>
      </c>
      <c r="I126" s="58">
        <v>22610</v>
      </c>
      <c r="J126" s="59" t="s">
        <v>29</v>
      </c>
      <c r="K126" s="60">
        <v>43550</v>
      </c>
      <c r="L126" s="45" t="s">
        <v>270</v>
      </c>
      <c r="M126" s="61"/>
      <c r="N126" s="240"/>
      <c r="O126" s="62"/>
      <c r="P126" s="58">
        <v>22610</v>
      </c>
      <c r="Q126" s="246" t="s">
        <v>26</v>
      </c>
    </row>
    <row r="127" spans="1:17" s="43" customFormat="1" ht="38.25" x14ac:dyDescent="0.25">
      <c r="A127" s="44">
        <v>52</v>
      </c>
      <c r="B127" s="45" t="s">
        <v>18</v>
      </c>
      <c r="C127" s="53" t="s">
        <v>190</v>
      </c>
      <c r="D127" s="54" t="s">
        <v>187</v>
      </c>
      <c r="E127" s="54" t="s">
        <v>188</v>
      </c>
      <c r="F127" s="55" t="s">
        <v>22</v>
      </c>
      <c r="G127" s="56" t="s">
        <v>189</v>
      </c>
      <c r="H127" s="57" t="s">
        <v>22</v>
      </c>
      <c r="I127" s="58">
        <v>58834.66</v>
      </c>
      <c r="J127" s="59" t="s">
        <v>32</v>
      </c>
      <c r="K127" s="60">
        <v>43551</v>
      </c>
      <c r="L127" s="57" t="s">
        <v>50</v>
      </c>
      <c r="M127" s="61"/>
      <c r="N127" s="240">
        <v>58834.66</v>
      </c>
      <c r="O127" s="62" t="s">
        <v>548</v>
      </c>
      <c r="P127" s="58">
        <v>58834.66</v>
      </c>
      <c r="Q127" s="52" t="s">
        <v>27</v>
      </c>
    </row>
    <row r="128" spans="1:17" s="43" customFormat="1" ht="15" customHeight="1" x14ac:dyDescent="0.25">
      <c r="A128" s="151">
        <v>53</v>
      </c>
      <c r="B128" s="152" t="s">
        <v>18</v>
      </c>
      <c r="C128" s="53" t="s">
        <v>193</v>
      </c>
      <c r="D128" s="257" t="s">
        <v>191</v>
      </c>
      <c r="E128" s="257" t="s">
        <v>188</v>
      </c>
      <c r="F128" s="55" t="s">
        <v>22</v>
      </c>
      <c r="G128" s="257" t="s">
        <v>192</v>
      </c>
      <c r="H128" s="57" t="s">
        <v>22</v>
      </c>
      <c r="I128" s="258">
        <v>114806.92</v>
      </c>
      <c r="J128" s="259" t="s">
        <v>32</v>
      </c>
      <c r="K128" s="260">
        <v>43552</v>
      </c>
      <c r="L128" s="152" t="s">
        <v>290</v>
      </c>
      <c r="M128" s="261"/>
      <c r="N128" s="240">
        <v>6035.83</v>
      </c>
      <c r="O128" s="62" t="s">
        <v>551</v>
      </c>
      <c r="P128" s="258">
        <v>114806.92</v>
      </c>
      <c r="Q128" s="257" t="s">
        <v>26</v>
      </c>
    </row>
    <row r="129" spans="1:17" s="43" customFormat="1" x14ac:dyDescent="0.25">
      <c r="A129" s="158"/>
      <c r="B129" s="159"/>
      <c r="C129" s="53"/>
      <c r="D129" s="262"/>
      <c r="E129" s="262"/>
      <c r="F129" s="55"/>
      <c r="G129" s="262"/>
      <c r="H129" s="57"/>
      <c r="I129" s="263"/>
      <c r="J129" s="264"/>
      <c r="K129" s="265"/>
      <c r="L129" s="159"/>
      <c r="M129" s="266"/>
      <c r="N129" s="240">
        <v>6191.33</v>
      </c>
      <c r="O129" s="62" t="s">
        <v>550</v>
      </c>
      <c r="P129" s="263"/>
      <c r="Q129" s="262"/>
    </row>
    <row r="130" spans="1:17" s="43" customFormat="1" x14ac:dyDescent="0.25">
      <c r="A130" s="163"/>
      <c r="B130" s="164"/>
      <c r="C130" s="53"/>
      <c r="D130" s="267"/>
      <c r="E130" s="267"/>
      <c r="F130" s="55"/>
      <c r="G130" s="267"/>
      <c r="H130" s="57"/>
      <c r="I130" s="268"/>
      <c r="J130" s="269"/>
      <c r="K130" s="270"/>
      <c r="L130" s="164"/>
      <c r="M130" s="271"/>
      <c r="N130" s="272">
        <f>SUM(N128:N129)</f>
        <v>12227.16</v>
      </c>
      <c r="O130" s="62"/>
      <c r="P130" s="268"/>
      <c r="Q130" s="267"/>
    </row>
    <row r="131" spans="1:17" s="43" customFormat="1" ht="38.25" x14ac:dyDescent="0.25">
      <c r="A131" s="44">
        <v>54</v>
      </c>
      <c r="B131" s="54" t="s">
        <v>19</v>
      </c>
      <c r="C131" s="53" t="s">
        <v>195</v>
      </c>
      <c r="D131" s="54" t="s">
        <v>194</v>
      </c>
      <c r="E131" s="54" t="s">
        <v>184</v>
      </c>
      <c r="F131" s="55" t="s">
        <v>22</v>
      </c>
      <c r="G131" s="56" t="s">
        <v>192</v>
      </c>
      <c r="H131" s="57" t="s">
        <v>22</v>
      </c>
      <c r="I131" s="58">
        <v>586474.28</v>
      </c>
      <c r="J131" s="59" t="s">
        <v>29</v>
      </c>
      <c r="K131" s="60">
        <v>43552</v>
      </c>
      <c r="L131" s="176">
        <v>43830</v>
      </c>
      <c r="M131" s="61"/>
      <c r="N131" s="240"/>
      <c r="O131" s="62"/>
      <c r="P131" s="58">
        <v>586474.28</v>
      </c>
      <c r="Q131" s="246" t="s">
        <v>26</v>
      </c>
    </row>
    <row r="132" spans="1:17" s="43" customFormat="1" ht="38.25" x14ac:dyDescent="0.25">
      <c r="A132" s="44">
        <v>55</v>
      </c>
      <c r="B132" s="45" t="s">
        <v>18</v>
      </c>
      <c r="C132" s="53" t="s">
        <v>198</v>
      </c>
      <c r="D132" s="54" t="s">
        <v>196</v>
      </c>
      <c r="E132" s="54" t="s">
        <v>197</v>
      </c>
      <c r="F132" s="55" t="s">
        <v>22</v>
      </c>
      <c r="G132" s="56" t="s">
        <v>28</v>
      </c>
      <c r="H132" s="57" t="s">
        <v>22</v>
      </c>
      <c r="I132" s="58">
        <v>26467.81</v>
      </c>
      <c r="J132" s="59" t="s">
        <v>32</v>
      </c>
      <c r="K132" s="60">
        <v>43553</v>
      </c>
      <c r="L132" s="57" t="s">
        <v>50</v>
      </c>
      <c r="M132" s="273">
        <v>12532.03</v>
      </c>
      <c r="N132" s="240">
        <v>12532.03</v>
      </c>
      <c r="O132" s="62" t="s">
        <v>540</v>
      </c>
      <c r="P132" s="58">
        <f>M132</f>
        <v>12532.03</v>
      </c>
      <c r="Q132" s="52" t="s">
        <v>27</v>
      </c>
    </row>
    <row r="133" spans="1:17" s="43" customFormat="1" ht="51" x14ac:dyDescent="0.25">
      <c r="A133" s="44">
        <v>56</v>
      </c>
      <c r="B133" s="54" t="s">
        <v>19</v>
      </c>
      <c r="C133" s="53" t="s">
        <v>202</v>
      </c>
      <c r="D133" s="54" t="s">
        <v>199</v>
      </c>
      <c r="E133" s="54" t="s">
        <v>200</v>
      </c>
      <c r="F133" s="55" t="s">
        <v>22</v>
      </c>
      <c r="G133" s="56" t="s">
        <v>201</v>
      </c>
      <c r="H133" s="57" t="s">
        <v>22</v>
      </c>
      <c r="I133" s="274">
        <v>103189.66</v>
      </c>
      <c r="J133" s="59" t="s">
        <v>291</v>
      </c>
      <c r="K133" s="60">
        <v>43556</v>
      </c>
      <c r="L133" s="176">
        <v>43830</v>
      </c>
      <c r="M133" s="61"/>
      <c r="N133" s="240"/>
      <c r="O133" s="62"/>
      <c r="P133" s="58">
        <v>103189.66</v>
      </c>
      <c r="Q133" s="246" t="s">
        <v>26</v>
      </c>
    </row>
    <row r="134" spans="1:17" s="43" customFormat="1" ht="38.25" x14ac:dyDescent="0.25">
      <c r="A134" s="44">
        <v>57</v>
      </c>
      <c r="B134" s="45" t="s">
        <v>18</v>
      </c>
      <c r="C134" s="53" t="s">
        <v>205</v>
      </c>
      <c r="D134" s="54" t="s">
        <v>203</v>
      </c>
      <c r="E134" s="54" t="s">
        <v>166</v>
      </c>
      <c r="F134" s="55" t="s">
        <v>22</v>
      </c>
      <c r="G134" s="56" t="s">
        <v>204</v>
      </c>
      <c r="H134" s="57" t="s">
        <v>22</v>
      </c>
      <c r="I134" s="274">
        <v>22490</v>
      </c>
      <c r="J134" s="59" t="s">
        <v>32</v>
      </c>
      <c r="K134" s="60">
        <v>43556</v>
      </c>
      <c r="L134" s="57" t="s">
        <v>290</v>
      </c>
      <c r="M134" s="61"/>
      <c r="N134" s="240" t="s">
        <v>552</v>
      </c>
      <c r="O134" s="62"/>
      <c r="P134" s="58">
        <v>22490</v>
      </c>
      <c r="Q134" s="246" t="s">
        <v>26</v>
      </c>
    </row>
    <row r="135" spans="1:17" s="43" customFormat="1" ht="38.25" x14ac:dyDescent="0.25">
      <c r="A135" s="44">
        <v>58</v>
      </c>
      <c r="B135" s="45" t="s">
        <v>18</v>
      </c>
      <c r="C135" s="53" t="s">
        <v>208</v>
      </c>
      <c r="D135" s="54" t="s">
        <v>206</v>
      </c>
      <c r="E135" s="54" t="s">
        <v>166</v>
      </c>
      <c r="F135" s="55" t="s">
        <v>22</v>
      </c>
      <c r="G135" s="56" t="s">
        <v>207</v>
      </c>
      <c r="H135" s="57" t="s">
        <v>22</v>
      </c>
      <c r="I135" s="274">
        <v>115652.58</v>
      </c>
      <c r="J135" s="59" t="s">
        <v>32</v>
      </c>
      <c r="K135" s="60">
        <v>43556</v>
      </c>
      <c r="L135" s="57" t="s">
        <v>292</v>
      </c>
      <c r="M135" s="61"/>
      <c r="N135" s="240">
        <v>14456.57</v>
      </c>
      <c r="O135" s="62" t="s">
        <v>553</v>
      </c>
      <c r="P135" s="58">
        <v>115652.58</v>
      </c>
      <c r="Q135" s="246" t="s">
        <v>26</v>
      </c>
    </row>
    <row r="136" spans="1:17" s="43" customFormat="1" ht="38.25" x14ac:dyDescent="0.25">
      <c r="A136" s="44">
        <v>59</v>
      </c>
      <c r="B136" s="45" t="s">
        <v>18</v>
      </c>
      <c r="C136" s="53" t="s">
        <v>211</v>
      </c>
      <c r="D136" s="54" t="s">
        <v>209</v>
      </c>
      <c r="E136" s="54" t="s">
        <v>188</v>
      </c>
      <c r="F136" s="55" t="s">
        <v>22</v>
      </c>
      <c r="G136" s="56" t="s">
        <v>210</v>
      </c>
      <c r="H136" s="57" t="s">
        <v>22</v>
      </c>
      <c r="I136" s="274">
        <v>695075</v>
      </c>
      <c r="J136" s="59" t="s">
        <v>32</v>
      </c>
      <c r="K136" s="60">
        <v>43557</v>
      </c>
      <c r="L136" s="57" t="s">
        <v>290</v>
      </c>
      <c r="M136" s="61"/>
      <c r="N136" s="240">
        <v>77231</v>
      </c>
      <c r="O136" s="62" t="s">
        <v>552</v>
      </c>
      <c r="P136" s="58">
        <v>695075</v>
      </c>
      <c r="Q136" s="246" t="s">
        <v>26</v>
      </c>
    </row>
    <row r="137" spans="1:17" s="43" customFormat="1" ht="38.25" x14ac:dyDescent="0.25">
      <c r="A137" s="44">
        <v>60</v>
      </c>
      <c r="B137" s="54" t="s">
        <v>19</v>
      </c>
      <c r="C137" s="53" t="s">
        <v>214</v>
      </c>
      <c r="D137" s="54" t="s">
        <v>212</v>
      </c>
      <c r="E137" s="54" t="s">
        <v>213</v>
      </c>
      <c r="F137" s="55" t="s">
        <v>22</v>
      </c>
      <c r="G137" s="56" t="s">
        <v>45</v>
      </c>
      <c r="H137" s="57" t="s">
        <v>22</v>
      </c>
      <c r="I137" s="58">
        <v>45220</v>
      </c>
      <c r="J137" s="59" t="s">
        <v>32</v>
      </c>
      <c r="K137" s="60">
        <v>43558</v>
      </c>
      <c r="L137" s="57" t="s">
        <v>50</v>
      </c>
      <c r="M137" s="61"/>
      <c r="N137" s="240">
        <v>45220</v>
      </c>
      <c r="O137" s="62" t="s">
        <v>554</v>
      </c>
      <c r="P137" s="275">
        <v>45220</v>
      </c>
      <c r="Q137" s="52" t="s">
        <v>27</v>
      </c>
    </row>
    <row r="138" spans="1:17" s="43" customFormat="1" ht="38.25" x14ac:dyDescent="0.25">
      <c r="A138" s="44">
        <v>61</v>
      </c>
      <c r="B138" s="54" t="s">
        <v>19</v>
      </c>
      <c r="C138" s="53" t="s">
        <v>216</v>
      </c>
      <c r="D138" s="54" t="s">
        <v>215</v>
      </c>
      <c r="E138" s="54" t="s">
        <v>213</v>
      </c>
      <c r="F138" s="55" t="s">
        <v>22</v>
      </c>
      <c r="G138" s="56" t="s">
        <v>45</v>
      </c>
      <c r="H138" s="57" t="s">
        <v>22</v>
      </c>
      <c r="I138" s="58">
        <v>46410</v>
      </c>
      <c r="J138" s="59" t="s">
        <v>32</v>
      </c>
      <c r="K138" s="60">
        <v>43558</v>
      </c>
      <c r="L138" s="57" t="s">
        <v>50</v>
      </c>
      <c r="M138" s="61"/>
      <c r="N138" s="240">
        <v>46410</v>
      </c>
      <c r="O138" s="62" t="s">
        <v>555</v>
      </c>
      <c r="P138" s="58">
        <v>46410</v>
      </c>
      <c r="Q138" s="52" t="s">
        <v>27</v>
      </c>
    </row>
    <row r="139" spans="1:17" s="43" customFormat="1" ht="63.75" x14ac:dyDescent="0.25">
      <c r="A139" s="44">
        <v>62</v>
      </c>
      <c r="B139" s="54" t="s">
        <v>19</v>
      </c>
      <c r="C139" s="53" t="s">
        <v>219</v>
      </c>
      <c r="D139" s="54" t="s">
        <v>217</v>
      </c>
      <c r="E139" s="54" t="s">
        <v>218</v>
      </c>
      <c r="F139" s="55" t="s">
        <v>22</v>
      </c>
      <c r="G139" s="56" t="s">
        <v>151</v>
      </c>
      <c r="H139" s="57" t="s">
        <v>22</v>
      </c>
      <c r="I139" s="58">
        <v>126723.1</v>
      </c>
      <c r="J139" s="179" t="s">
        <v>293</v>
      </c>
      <c r="K139" s="60">
        <v>43558</v>
      </c>
      <c r="L139" s="57" t="s">
        <v>270</v>
      </c>
      <c r="M139" s="61"/>
      <c r="N139" s="240">
        <f>20296.15+106426.95</f>
        <v>126723.1</v>
      </c>
      <c r="O139" s="62"/>
      <c r="P139" s="58">
        <v>126723.1</v>
      </c>
      <c r="Q139" s="246" t="s">
        <v>26</v>
      </c>
    </row>
    <row r="140" spans="1:17" s="43" customFormat="1" ht="51" x14ac:dyDescent="0.25">
      <c r="A140" s="44">
        <v>63</v>
      </c>
      <c r="B140" s="54" t="s">
        <v>19</v>
      </c>
      <c r="C140" s="53" t="s">
        <v>221</v>
      </c>
      <c r="D140" s="54" t="s">
        <v>220</v>
      </c>
      <c r="E140" s="54" t="s">
        <v>218</v>
      </c>
      <c r="F140" s="55" t="s">
        <v>22</v>
      </c>
      <c r="G140" s="56" t="s">
        <v>151</v>
      </c>
      <c r="H140" s="57" t="s">
        <v>22</v>
      </c>
      <c r="I140" s="275">
        <v>25989.599999999999</v>
      </c>
      <c r="J140" s="179" t="s">
        <v>293</v>
      </c>
      <c r="K140" s="60">
        <v>43558</v>
      </c>
      <c r="L140" s="57" t="s">
        <v>270</v>
      </c>
      <c r="M140" s="61"/>
      <c r="N140" s="240">
        <f>4162.53+21827.07</f>
        <v>25989.599999999999</v>
      </c>
      <c r="O140" s="62"/>
      <c r="P140" s="58">
        <v>25989.599999999999</v>
      </c>
      <c r="Q140" s="246" t="s">
        <v>26</v>
      </c>
    </row>
    <row r="141" spans="1:17" s="43" customFormat="1" ht="60" x14ac:dyDescent="0.25">
      <c r="A141" s="44">
        <v>64</v>
      </c>
      <c r="B141" s="45" t="s">
        <v>18</v>
      </c>
      <c r="C141" s="53" t="s">
        <v>222</v>
      </c>
      <c r="D141" s="222" t="s">
        <v>465</v>
      </c>
      <c r="E141" s="222" t="s">
        <v>466</v>
      </c>
      <c r="F141" s="55" t="s">
        <v>22</v>
      </c>
      <c r="G141" s="56" t="s">
        <v>467</v>
      </c>
      <c r="H141" s="57" t="s">
        <v>22</v>
      </c>
      <c r="I141" s="58">
        <v>59934</v>
      </c>
      <c r="J141" s="179" t="s">
        <v>468</v>
      </c>
      <c r="K141" s="60">
        <v>43559</v>
      </c>
      <c r="L141" s="276">
        <v>43677</v>
      </c>
      <c r="M141" s="61"/>
      <c r="N141" s="240"/>
      <c r="O141" s="62"/>
      <c r="P141" s="58">
        <v>59934</v>
      </c>
      <c r="Q141" s="246" t="s">
        <v>26</v>
      </c>
    </row>
    <row r="142" spans="1:17" s="43" customFormat="1" ht="38.25" x14ac:dyDescent="0.25">
      <c r="A142" s="44">
        <v>65</v>
      </c>
      <c r="B142" s="54" t="s">
        <v>19</v>
      </c>
      <c r="C142" s="53" t="s">
        <v>224</v>
      </c>
      <c r="D142" s="54" t="s">
        <v>223</v>
      </c>
      <c r="E142" s="54" t="s">
        <v>218</v>
      </c>
      <c r="F142" s="55" t="s">
        <v>22</v>
      </c>
      <c r="G142" s="56" t="s">
        <v>34</v>
      </c>
      <c r="H142" s="57" t="s">
        <v>22</v>
      </c>
      <c r="I142" s="275">
        <v>59081.120000000003</v>
      </c>
      <c r="J142" s="179" t="s">
        <v>293</v>
      </c>
      <c r="K142" s="60">
        <v>43560</v>
      </c>
      <c r="L142" s="57" t="s">
        <v>270</v>
      </c>
      <c r="M142" s="61"/>
      <c r="N142" s="240">
        <f>9462.51+49618.61</f>
        <v>59081.120000000003</v>
      </c>
      <c r="O142" s="62" t="s">
        <v>579</v>
      </c>
      <c r="P142" s="58">
        <v>59081.120000000003</v>
      </c>
      <c r="Q142" s="246" t="s">
        <v>26</v>
      </c>
    </row>
    <row r="143" spans="1:17" s="43" customFormat="1" ht="51" x14ac:dyDescent="0.25">
      <c r="A143" s="44">
        <v>66</v>
      </c>
      <c r="B143" s="54" t="s">
        <v>19</v>
      </c>
      <c r="C143" s="53" t="s">
        <v>226</v>
      </c>
      <c r="D143" s="54" t="s">
        <v>225</v>
      </c>
      <c r="E143" s="54" t="s">
        <v>218</v>
      </c>
      <c r="F143" s="55" t="s">
        <v>22</v>
      </c>
      <c r="G143" s="56" t="s">
        <v>34</v>
      </c>
      <c r="H143" s="57" t="s">
        <v>22</v>
      </c>
      <c r="I143" s="58">
        <v>40300.54</v>
      </c>
      <c r="J143" s="179" t="s">
        <v>293</v>
      </c>
      <c r="K143" s="60">
        <v>43560</v>
      </c>
      <c r="L143" s="57" t="s">
        <v>270</v>
      </c>
      <c r="M143" s="61"/>
      <c r="N143" s="240">
        <f>6456.59+33845.95</f>
        <v>40302.539999999994</v>
      </c>
      <c r="O143" s="62" t="s">
        <v>580</v>
      </c>
      <c r="P143" s="58">
        <v>40300.54</v>
      </c>
      <c r="Q143" s="246" t="s">
        <v>26</v>
      </c>
    </row>
    <row r="144" spans="1:17" s="43" customFormat="1" ht="114.75" x14ac:dyDescent="0.25">
      <c r="A144" s="44">
        <v>67</v>
      </c>
      <c r="B144" s="45" t="s">
        <v>18</v>
      </c>
      <c r="C144" s="53" t="s">
        <v>230</v>
      </c>
      <c r="D144" s="54" t="s">
        <v>227</v>
      </c>
      <c r="E144" s="54" t="s">
        <v>228</v>
      </c>
      <c r="F144" s="55" t="s">
        <v>22</v>
      </c>
      <c r="G144" s="56" t="s">
        <v>229</v>
      </c>
      <c r="H144" s="57" t="s">
        <v>22</v>
      </c>
      <c r="I144" s="58">
        <v>434076.3</v>
      </c>
      <c r="J144" s="179" t="s">
        <v>294</v>
      </c>
      <c r="K144" s="60">
        <v>43560</v>
      </c>
      <c r="L144" s="57" t="s">
        <v>270</v>
      </c>
      <c r="M144" s="61"/>
      <c r="N144" s="240" t="s">
        <v>564</v>
      </c>
      <c r="O144" s="62"/>
      <c r="P144" s="58">
        <v>434076.3</v>
      </c>
      <c r="Q144" s="246" t="s">
        <v>26</v>
      </c>
    </row>
    <row r="145" spans="1:17" s="43" customFormat="1" ht="38.25" x14ac:dyDescent="0.25">
      <c r="A145" s="44">
        <v>68</v>
      </c>
      <c r="B145" s="45" t="s">
        <v>18</v>
      </c>
      <c r="C145" s="53" t="s">
        <v>232</v>
      </c>
      <c r="D145" s="54" t="s">
        <v>231</v>
      </c>
      <c r="E145" s="54" t="s">
        <v>228</v>
      </c>
      <c r="F145" s="55" t="s">
        <v>22</v>
      </c>
      <c r="G145" s="56" t="s">
        <v>229</v>
      </c>
      <c r="H145" s="57" t="s">
        <v>22</v>
      </c>
      <c r="I145" s="58">
        <v>213289.65</v>
      </c>
      <c r="J145" s="179" t="s">
        <v>294</v>
      </c>
      <c r="K145" s="60">
        <v>43560</v>
      </c>
      <c r="L145" s="57" t="s">
        <v>270</v>
      </c>
      <c r="M145" s="61"/>
      <c r="N145" s="240" t="s">
        <v>564</v>
      </c>
      <c r="O145" s="62"/>
      <c r="P145" s="58">
        <v>213289.65</v>
      </c>
      <c r="Q145" s="246" t="s">
        <v>26</v>
      </c>
    </row>
    <row r="146" spans="1:17" s="43" customFormat="1" ht="38.25" x14ac:dyDescent="0.25">
      <c r="A146" s="44">
        <v>69</v>
      </c>
      <c r="B146" s="45" t="s">
        <v>18</v>
      </c>
      <c r="C146" s="53" t="s">
        <v>234</v>
      </c>
      <c r="D146" s="54" t="s">
        <v>233</v>
      </c>
      <c r="E146" s="54" t="s">
        <v>228</v>
      </c>
      <c r="F146" s="55" t="s">
        <v>22</v>
      </c>
      <c r="G146" s="56" t="s">
        <v>229</v>
      </c>
      <c r="H146" s="57" t="s">
        <v>22</v>
      </c>
      <c r="I146" s="58">
        <v>140515.20000000001</v>
      </c>
      <c r="J146" s="179" t="s">
        <v>294</v>
      </c>
      <c r="K146" s="60">
        <v>43560</v>
      </c>
      <c r="L146" s="57" t="s">
        <v>270</v>
      </c>
      <c r="M146" s="61"/>
      <c r="N146" s="240" t="s">
        <v>564</v>
      </c>
      <c r="O146" s="62"/>
      <c r="P146" s="58">
        <v>140515.20000000001</v>
      </c>
      <c r="Q146" s="246" t="s">
        <v>26</v>
      </c>
    </row>
    <row r="147" spans="1:17" s="43" customFormat="1" ht="38.25" x14ac:dyDescent="0.25">
      <c r="A147" s="44">
        <v>70</v>
      </c>
      <c r="B147" s="45" t="s">
        <v>18</v>
      </c>
      <c r="C147" s="53" t="s">
        <v>236</v>
      </c>
      <c r="D147" s="54" t="s">
        <v>235</v>
      </c>
      <c r="E147" s="54" t="s">
        <v>228</v>
      </c>
      <c r="F147" s="55" t="s">
        <v>22</v>
      </c>
      <c r="G147" s="56" t="s">
        <v>229</v>
      </c>
      <c r="H147" s="57" t="s">
        <v>22</v>
      </c>
      <c r="I147" s="58">
        <v>129472</v>
      </c>
      <c r="J147" s="179" t="s">
        <v>556</v>
      </c>
      <c r="K147" s="60">
        <v>43560</v>
      </c>
      <c r="L147" s="57" t="s">
        <v>270</v>
      </c>
      <c r="M147" s="61"/>
      <c r="N147" s="240" t="s">
        <v>566</v>
      </c>
      <c r="O147" s="62"/>
      <c r="P147" s="58">
        <v>129472</v>
      </c>
      <c r="Q147" s="246" t="s">
        <v>26</v>
      </c>
    </row>
    <row r="148" spans="1:17" s="43" customFormat="1" ht="38.25" x14ac:dyDescent="0.25">
      <c r="A148" s="44">
        <v>71</v>
      </c>
      <c r="B148" s="45" t="s">
        <v>18</v>
      </c>
      <c r="C148" s="53" t="s">
        <v>238</v>
      </c>
      <c r="D148" s="54" t="s">
        <v>237</v>
      </c>
      <c r="E148" s="54" t="s">
        <v>228</v>
      </c>
      <c r="F148" s="55" t="s">
        <v>22</v>
      </c>
      <c r="G148" s="56" t="s">
        <v>229</v>
      </c>
      <c r="H148" s="57" t="s">
        <v>22</v>
      </c>
      <c r="I148" s="58">
        <v>216568.1</v>
      </c>
      <c r="J148" s="179" t="s">
        <v>294</v>
      </c>
      <c r="K148" s="60">
        <v>43560</v>
      </c>
      <c r="L148" s="57" t="s">
        <v>270</v>
      </c>
      <c r="M148" s="61"/>
      <c r="N148" s="240" t="s">
        <v>566</v>
      </c>
      <c r="O148" s="62"/>
      <c r="P148" s="58">
        <v>216568.1</v>
      </c>
      <c r="Q148" s="246" t="s">
        <v>26</v>
      </c>
    </row>
    <row r="149" spans="1:17" s="43" customFormat="1" ht="38.25" x14ac:dyDescent="0.25">
      <c r="A149" s="44">
        <v>72</v>
      </c>
      <c r="B149" s="45" t="s">
        <v>18</v>
      </c>
      <c r="C149" s="53" t="s">
        <v>240</v>
      </c>
      <c r="D149" s="54" t="s">
        <v>239</v>
      </c>
      <c r="E149" s="54" t="s">
        <v>228</v>
      </c>
      <c r="F149" s="55" t="s">
        <v>22</v>
      </c>
      <c r="G149" s="56" t="s">
        <v>229</v>
      </c>
      <c r="H149" s="57" t="s">
        <v>22</v>
      </c>
      <c r="I149" s="58">
        <v>22821.82</v>
      </c>
      <c r="J149" s="179" t="s">
        <v>294</v>
      </c>
      <c r="K149" s="60">
        <v>43560</v>
      </c>
      <c r="L149" s="57" t="s">
        <v>270</v>
      </c>
      <c r="M149" s="61"/>
      <c r="N149" s="240" t="s">
        <v>566</v>
      </c>
      <c r="O149" s="62"/>
      <c r="P149" s="58">
        <v>22821.82</v>
      </c>
      <c r="Q149" s="246" t="s">
        <v>26</v>
      </c>
    </row>
    <row r="150" spans="1:17" s="43" customFormat="1" ht="38.25" x14ac:dyDescent="0.25">
      <c r="A150" s="44">
        <v>73</v>
      </c>
      <c r="B150" s="45" t="s">
        <v>18</v>
      </c>
      <c r="C150" s="53" t="s">
        <v>242</v>
      </c>
      <c r="D150" s="54" t="s">
        <v>241</v>
      </c>
      <c r="E150" s="54" t="s">
        <v>228</v>
      </c>
      <c r="F150" s="55" t="s">
        <v>22</v>
      </c>
      <c r="G150" s="56" t="s">
        <v>229</v>
      </c>
      <c r="H150" s="57" t="s">
        <v>22</v>
      </c>
      <c r="I150" s="58">
        <v>155699.6</v>
      </c>
      <c r="J150" s="179" t="s">
        <v>294</v>
      </c>
      <c r="K150" s="60">
        <v>43560</v>
      </c>
      <c r="L150" s="57" t="s">
        <v>270</v>
      </c>
      <c r="M150" s="61"/>
      <c r="N150" s="240" t="s">
        <v>565</v>
      </c>
      <c r="O150" s="62"/>
      <c r="P150" s="58">
        <v>155699.6</v>
      </c>
      <c r="Q150" s="246" t="s">
        <v>26</v>
      </c>
    </row>
    <row r="151" spans="1:17" s="43" customFormat="1" ht="38.25" x14ac:dyDescent="0.25">
      <c r="A151" s="44">
        <v>74</v>
      </c>
      <c r="B151" s="45" t="s">
        <v>18</v>
      </c>
      <c r="C151" s="53" t="s">
        <v>244</v>
      </c>
      <c r="D151" s="54" t="s">
        <v>243</v>
      </c>
      <c r="E151" s="54" t="s">
        <v>228</v>
      </c>
      <c r="F151" s="55" t="s">
        <v>22</v>
      </c>
      <c r="G151" s="56" t="s">
        <v>229</v>
      </c>
      <c r="H151" s="57" t="s">
        <v>22</v>
      </c>
      <c r="I151" s="58">
        <v>34510</v>
      </c>
      <c r="J151" s="179" t="s">
        <v>294</v>
      </c>
      <c r="K151" s="60">
        <v>43560</v>
      </c>
      <c r="L151" s="57" t="s">
        <v>270</v>
      </c>
      <c r="M151" s="61"/>
      <c r="N151" s="240" t="s">
        <v>565</v>
      </c>
      <c r="O151" s="62"/>
      <c r="P151" s="58">
        <v>34510</v>
      </c>
      <c r="Q151" s="246" t="s">
        <v>26</v>
      </c>
    </row>
    <row r="152" spans="1:17" s="43" customFormat="1" ht="38.25" x14ac:dyDescent="0.25">
      <c r="A152" s="44">
        <v>75</v>
      </c>
      <c r="B152" s="45" t="s">
        <v>18</v>
      </c>
      <c r="C152" s="53" t="s">
        <v>248</v>
      </c>
      <c r="D152" s="54" t="s">
        <v>245</v>
      </c>
      <c r="E152" s="54" t="s">
        <v>246</v>
      </c>
      <c r="F152" s="55" t="s">
        <v>22</v>
      </c>
      <c r="G152" s="56" t="s">
        <v>247</v>
      </c>
      <c r="H152" s="57" t="s">
        <v>22</v>
      </c>
      <c r="I152" s="58">
        <v>29034</v>
      </c>
      <c r="J152" s="59" t="s">
        <v>32</v>
      </c>
      <c r="K152" s="60">
        <v>43565</v>
      </c>
      <c r="L152" s="57" t="s">
        <v>295</v>
      </c>
      <c r="M152" s="61"/>
      <c r="N152" s="240" t="s">
        <v>578</v>
      </c>
      <c r="O152" s="62"/>
      <c r="P152" s="58">
        <v>29034</v>
      </c>
      <c r="Q152" s="246" t="s">
        <v>26</v>
      </c>
    </row>
    <row r="153" spans="1:17" s="43" customFormat="1" ht="89.25" x14ac:dyDescent="0.25">
      <c r="A153" s="44">
        <v>76</v>
      </c>
      <c r="B153" s="45" t="s">
        <v>18</v>
      </c>
      <c r="C153" s="53" t="s">
        <v>296</v>
      </c>
      <c r="D153" s="54" t="s">
        <v>297</v>
      </c>
      <c r="E153" s="54" t="s">
        <v>298</v>
      </c>
      <c r="F153" s="55"/>
      <c r="G153" s="56" t="s">
        <v>299</v>
      </c>
      <c r="H153" s="57"/>
      <c r="I153" s="58">
        <v>42625.8</v>
      </c>
      <c r="J153" s="59" t="s">
        <v>32</v>
      </c>
      <c r="K153" s="60">
        <v>43570</v>
      </c>
      <c r="L153" s="57" t="s">
        <v>113</v>
      </c>
      <c r="M153" s="61"/>
      <c r="N153" s="240"/>
      <c r="O153" s="62"/>
      <c r="P153" s="58">
        <v>42625.8</v>
      </c>
      <c r="Q153" s="246" t="s">
        <v>26</v>
      </c>
    </row>
    <row r="154" spans="1:17" s="43" customFormat="1" ht="89.25" x14ac:dyDescent="0.25">
      <c r="A154" s="44">
        <v>77</v>
      </c>
      <c r="B154" s="45" t="s">
        <v>18</v>
      </c>
      <c r="C154" s="53" t="s">
        <v>301</v>
      </c>
      <c r="D154" s="54" t="s">
        <v>302</v>
      </c>
      <c r="E154" s="54" t="s">
        <v>300</v>
      </c>
      <c r="F154" s="55"/>
      <c r="G154" s="56" t="s">
        <v>303</v>
      </c>
      <c r="H154" s="57"/>
      <c r="I154" s="275">
        <v>30456.86</v>
      </c>
      <c r="J154" s="59" t="s">
        <v>32</v>
      </c>
      <c r="K154" s="60">
        <v>43571</v>
      </c>
      <c r="L154" s="176">
        <v>43830</v>
      </c>
      <c r="M154" s="61"/>
      <c r="N154" s="240"/>
      <c r="O154" s="62"/>
      <c r="P154" s="58">
        <v>30456.86</v>
      </c>
      <c r="Q154" s="246" t="s">
        <v>26</v>
      </c>
    </row>
    <row r="155" spans="1:17" s="43" customFormat="1" ht="89.25" x14ac:dyDescent="0.25">
      <c r="A155" s="44">
        <v>78</v>
      </c>
      <c r="B155" s="45" t="s">
        <v>18</v>
      </c>
      <c r="C155" s="53" t="s">
        <v>308</v>
      </c>
      <c r="D155" s="54" t="s">
        <v>307</v>
      </c>
      <c r="E155" s="54" t="s">
        <v>166</v>
      </c>
      <c r="F155" s="55"/>
      <c r="G155" s="56" t="s">
        <v>97</v>
      </c>
      <c r="H155" s="57"/>
      <c r="I155" s="58">
        <v>181250.69</v>
      </c>
      <c r="J155" s="59" t="s">
        <v>32</v>
      </c>
      <c r="K155" s="60">
        <v>43578</v>
      </c>
      <c r="L155" s="182"/>
      <c r="M155" s="61"/>
      <c r="N155" s="240"/>
      <c r="O155" s="62"/>
      <c r="P155" s="58">
        <v>181250.69</v>
      </c>
      <c r="Q155" s="52" t="s">
        <v>27</v>
      </c>
    </row>
    <row r="156" spans="1:17" s="43" customFormat="1" ht="45" x14ac:dyDescent="0.25">
      <c r="A156" s="44">
        <v>79</v>
      </c>
      <c r="B156" s="45" t="s">
        <v>18</v>
      </c>
      <c r="C156" s="179" t="s">
        <v>469</v>
      </c>
      <c r="D156" s="222" t="s">
        <v>470</v>
      </c>
      <c r="E156" s="222" t="s">
        <v>363</v>
      </c>
      <c r="F156" s="55"/>
      <c r="G156" s="222" t="s">
        <v>471</v>
      </c>
      <c r="H156" s="57"/>
      <c r="I156" s="58">
        <v>27300</v>
      </c>
      <c r="J156" s="59" t="s">
        <v>32</v>
      </c>
      <c r="K156" s="60">
        <v>43578</v>
      </c>
      <c r="L156" s="176">
        <v>43646</v>
      </c>
      <c r="M156" s="61"/>
      <c r="N156" s="240"/>
      <c r="O156" s="62"/>
      <c r="P156" s="58">
        <v>27300</v>
      </c>
      <c r="Q156" s="52" t="s">
        <v>27</v>
      </c>
    </row>
    <row r="157" spans="1:17" s="43" customFormat="1" ht="38.25" x14ac:dyDescent="0.25">
      <c r="A157" s="44">
        <v>80</v>
      </c>
      <c r="B157" s="45" t="s">
        <v>18</v>
      </c>
      <c r="C157" s="182" t="s">
        <v>309</v>
      </c>
      <c r="D157" s="54" t="s">
        <v>310</v>
      </c>
      <c r="E157" s="54" t="s">
        <v>273</v>
      </c>
      <c r="F157" s="55"/>
      <c r="G157" s="56" t="s">
        <v>103</v>
      </c>
      <c r="H157" s="57"/>
      <c r="I157" s="275">
        <v>411842.44</v>
      </c>
      <c r="J157" s="59" t="s">
        <v>32</v>
      </c>
      <c r="K157" s="60">
        <v>43578</v>
      </c>
      <c r="L157" s="57" t="s">
        <v>295</v>
      </c>
      <c r="M157" s="61"/>
      <c r="N157" s="240"/>
      <c r="O157" s="62"/>
      <c r="P157" s="275">
        <v>411842.44</v>
      </c>
      <c r="Q157" s="246" t="s">
        <v>26</v>
      </c>
    </row>
    <row r="158" spans="1:17" s="43" customFormat="1" ht="63.75" x14ac:dyDescent="0.25">
      <c r="A158" s="44">
        <v>81</v>
      </c>
      <c r="B158" s="45" t="s">
        <v>18</v>
      </c>
      <c r="C158" s="179" t="s">
        <v>311</v>
      </c>
      <c r="D158" s="54" t="s">
        <v>312</v>
      </c>
      <c r="E158" s="54" t="s">
        <v>313</v>
      </c>
      <c r="F158" s="55"/>
      <c r="G158" s="56" t="s">
        <v>103</v>
      </c>
      <c r="H158" s="57"/>
      <c r="I158" s="58">
        <v>57586.07</v>
      </c>
      <c r="J158" s="59" t="s">
        <v>32</v>
      </c>
      <c r="K158" s="60">
        <v>43579</v>
      </c>
      <c r="L158" s="57" t="s">
        <v>295</v>
      </c>
      <c r="M158" s="61"/>
      <c r="N158" s="240"/>
      <c r="O158" s="62"/>
      <c r="P158" s="58">
        <v>57586.07</v>
      </c>
      <c r="Q158" s="246" t="s">
        <v>26</v>
      </c>
    </row>
    <row r="159" spans="1:17" s="43" customFormat="1" ht="51" x14ac:dyDescent="0.25">
      <c r="A159" s="44">
        <v>82</v>
      </c>
      <c r="B159" s="45" t="s">
        <v>18</v>
      </c>
      <c r="C159" s="179" t="s">
        <v>314</v>
      </c>
      <c r="D159" s="54" t="s">
        <v>315</v>
      </c>
      <c r="E159" s="54" t="s">
        <v>166</v>
      </c>
      <c r="F159" s="55"/>
      <c r="G159" s="56" t="s">
        <v>141</v>
      </c>
      <c r="H159" s="57"/>
      <c r="I159" s="58">
        <v>63200.82</v>
      </c>
      <c r="J159" s="59" t="s">
        <v>32</v>
      </c>
      <c r="K159" s="60">
        <v>43579</v>
      </c>
      <c r="L159" s="57" t="s">
        <v>295</v>
      </c>
      <c r="M159" s="61"/>
      <c r="N159" s="240"/>
      <c r="O159" s="62"/>
      <c r="P159" s="275">
        <v>63200.82</v>
      </c>
      <c r="Q159" s="246" t="s">
        <v>26</v>
      </c>
    </row>
    <row r="160" spans="1:17" s="43" customFormat="1" ht="51" x14ac:dyDescent="0.25">
      <c r="A160" s="44">
        <v>83</v>
      </c>
      <c r="B160" s="45" t="s">
        <v>18</v>
      </c>
      <c r="C160" s="179" t="s">
        <v>316</v>
      </c>
      <c r="D160" s="54" t="s">
        <v>317</v>
      </c>
      <c r="E160" s="54" t="s">
        <v>318</v>
      </c>
      <c r="F160" s="55"/>
      <c r="G160" s="56" t="s">
        <v>103</v>
      </c>
      <c r="H160" s="57"/>
      <c r="I160" s="275">
        <v>25717.7</v>
      </c>
      <c r="J160" s="59" t="s">
        <v>32</v>
      </c>
      <c r="K160" s="60">
        <v>43579</v>
      </c>
      <c r="L160" s="57" t="s">
        <v>295</v>
      </c>
      <c r="M160" s="61"/>
      <c r="N160" s="240"/>
      <c r="O160" s="62"/>
      <c r="P160" s="275">
        <v>25717.7</v>
      </c>
      <c r="Q160" s="246" t="s">
        <v>26</v>
      </c>
    </row>
    <row r="161" spans="1:17" s="43" customFormat="1" ht="63.75" x14ac:dyDescent="0.25">
      <c r="A161" s="44">
        <v>84</v>
      </c>
      <c r="B161" s="45" t="s">
        <v>18</v>
      </c>
      <c r="C161" s="179" t="s">
        <v>319</v>
      </c>
      <c r="D161" s="54" t="s">
        <v>320</v>
      </c>
      <c r="E161" s="54" t="s">
        <v>321</v>
      </c>
      <c r="F161" s="55"/>
      <c r="G161" s="56" t="s">
        <v>322</v>
      </c>
      <c r="H161" s="57"/>
      <c r="I161" s="58">
        <v>122570</v>
      </c>
      <c r="J161" s="59" t="s">
        <v>32</v>
      </c>
      <c r="K161" s="60">
        <v>43580</v>
      </c>
      <c r="L161" s="176">
        <v>43830</v>
      </c>
      <c r="M161" s="61"/>
      <c r="N161" s="240"/>
      <c r="O161" s="62"/>
      <c r="P161" s="58">
        <v>122570</v>
      </c>
      <c r="Q161" s="246" t="s">
        <v>26</v>
      </c>
    </row>
    <row r="162" spans="1:17" s="43" customFormat="1" ht="76.5" x14ac:dyDescent="0.25">
      <c r="A162" s="44">
        <v>85</v>
      </c>
      <c r="B162" s="45" t="s">
        <v>18</v>
      </c>
      <c r="C162" s="179" t="s">
        <v>323</v>
      </c>
      <c r="D162" s="54" t="s">
        <v>324</v>
      </c>
      <c r="E162" s="54" t="s">
        <v>325</v>
      </c>
      <c r="F162" s="55"/>
      <c r="G162" s="56" t="s">
        <v>326</v>
      </c>
      <c r="H162" s="57"/>
      <c r="I162" s="58">
        <v>65896.77</v>
      </c>
      <c r="J162" s="59" t="s">
        <v>32</v>
      </c>
      <c r="K162" s="60">
        <v>43587</v>
      </c>
      <c r="L162" s="176">
        <v>43830</v>
      </c>
      <c r="M162" s="61"/>
      <c r="N162" s="240"/>
      <c r="O162" s="62"/>
      <c r="P162" s="58">
        <v>65896.77</v>
      </c>
      <c r="Q162" s="246" t="s">
        <v>26</v>
      </c>
    </row>
    <row r="163" spans="1:17" s="43" customFormat="1" ht="102" x14ac:dyDescent="0.25">
      <c r="A163" s="44">
        <v>86</v>
      </c>
      <c r="B163" s="45" t="s">
        <v>18</v>
      </c>
      <c r="C163" s="179" t="s">
        <v>327</v>
      </c>
      <c r="D163" s="54" t="s">
        <v>328</v>
      </c>
      <c r="E163" s="54" t="s">
        <v>329</v>
      </c>
      <c r="F163" s="55"/>
      <c r="G163" s="56" t="s">
        <v>330</v>
      </c>
      <c r="H163" s="57"/>
      <c r="I163" s="58">
        <v>85337.279999999999</v>
      </c>
      <c r="J163" s="179" t="s">
        <v>40</v>
      </c>
      <c r="K163" s="60">
        <v>43591</v>
      </c>
      <c r="L163" s="57" t="s">
        <v>270</v>
      </c>
      <c r="M163" s="61"/>
      <c r="N163" s="240" t="s">
        <v>566</v>
      </c>
      <c r="O163" s="62"/>
      <c r="P163" s="58">
        <v>85337.279999999999</v>
      </c>
      <c r="Q163" s="246" t="s">
        <v>26</v>
      </c>
    </row>
    <row r="164" spans="1:17" s="43" customFormat="1" ht="76.5" x14ac:dyDescent="0.25">
      <c r="A164" s="44">
        <v>87</v>
      </c>
      <c r="B164" s="45" t="s">
        <v>18</v>
      </c>
      <c r="C164" s="179" t="s">
        <v>331</v>
      </c>
      <c r="D164" s="54" t="s">
        <v>332</v>
      </c>
      <c r="E164" s="54" t="s">
        <v>333</v>
      </c>
      <c r="F164" s="55"/>
      <c r="G164" s="56" t="s">
        <v>95</v>
      </c>
      <c r="H164" s="57"/>
      <c r="I164" s="58">
        <v>64762.18</v>
      </c>
      <c r="J164" s="59" t="s">
        <v>32</v>
      </c>
      <c r="K164" s="60">
        <v>43592</v>
      </c>
      <c r="L164" s="277" t="s">
        <v>292</v>
      </c>
      <c r="M164" s="61"/>
      <c r="N164" s="240"/>
      <c r="O164" s="62"/>
      <c r="P164" s="58">
        <v>64762.18</v>
      </c>
      <c r="Q164" s="246" t="s">
        <v>26</v>
      </c>
    </row>
    <row r="165" spans="1:17" s="43" customFormat="1" ht="51" x14ac:dyDescent="0.25">
      <c r="A165" s="44">
        <v>88</v>
      </c>
      <c r="B165" s="45" t="s">
        <v>18</v>
      </c>
      <c r="C165" s="179" t="s">
        <v>334</v>
      </c>
      <c r="D165" s="54" t="s">
        <v>335</v>
      </c>
      <c r="E165" s="54" t="s">
        <v>336</v>
      </c>
      <c r="F165" s="55"/>
      <c r="G165" s="56" t="s">
        <v>77</v>
      </c>
      <c r="H165" s="57"/>
      <c r="I165" s="58">
        <v>22334.68</v>
      </c>
      <c r="J165" s="59" t="s">
        <v>32</v>
      </c>
      <c r="K165" s="60">
        <v>43592</v>
      </c>
      <c r="L165" s="176">
        <v>43830</v>
      </c>
      <c r="M165" s="61"/>
      <c r="N165" s="240"/>
      <c r="O165" s="62"/>
      <c r="P165" s="58">
        <v>22334.68</v>
      </c>
      <c r="Q165" s="246" t="s">
        <v>26</v>
      </c>
    </row>
    <row r="166" spans="1:17" s="43" customFormat="1" ht="90" x14ac:dyDescent="0.25">
      <c r="A166" s="44">
        <v>89</v>
      </c>
      <c r="B166" s="45" t="s">
        <v>18</v>
      </c>
      <c r="C166" s="179" t="s">
        <v>337</v>
      </c>
      <c r="D166" s="54" t="s">
        <v>338</v>
      </c>
      <c r="E166" s="54" t="s">
        <v>339</v>
      </c>
      <c r="F166" s="55"/>
      <c r="G166" s="56" t="s">
        <v>340</v>
      </c>
      <c r="H166" s="57"/>
      <c r="I166" s="58">
        <v>52281.120000000003</v>
      </c>
      <c r="J166" s="278" t="s">
        <v>342</v>
      </c>
      <c r="K166" s="60">
        <v>43593</v>
      </c>
      <c r="L166" s="57" t="s">
        <v>341</v>
      </c>
      <c r="M166" s="61"/>
      <c r="N166" s="240"/>
      <c r="O166" s="62"/>
      <c r="P166" s="58">
        <v>52281.120000000003</v>
      </c>
      <c r="Q166" s="246" t="s">
        <v>26</v>
      </c>
    </row>
    <row r="167" spans="1:17" s="43" customFormat="1" ht="51" x14ac:dyDescent="0.25">
      <c r="A167" s="44">
        <v>90</v>
      </c>
      <c r="B167" s="45" t="s">
        <v>18</v>
      </c>
      <c r="C167" s="179" t="s">
        <v>343</v>
      </c>
      <c r="D167" s="54" t="s">
        <v>344</v>
      </c>
      <c r="E167" s="54" t="s">
        <v>345</v>
      </c>
      <c r="F167" s="55"/>
      <c r="G167" s="56" t="s">
        <v>346</v>
      </c>
      <c r="H167" s="57"/>
      <c r="I167" s="58">
        <v>136850</v>
      </c>
      <c r="J167" s="279" t="s">
        <v>347</v>
      </c>
      <c r="K167" s="60">
        <v>43599</v>
      </c>
      <c r="L167" s="176">
        <v>43677</v>
      </c>
      <c r="M167" s="61"/>
      <c r="N167" s="240" t="s">
        <v>578</v>
      </c>
      <c r="O167" s="62" t="s">
        <v>578</v>
      </c>
      <c r="P167" s="58">
        <v>136850</v>
      </c>
      <c r="Q167" s="246" t="s">
        <v>26</v>
      </c>
    </row>
    <row r="168" spans="1:17" s="43" customFormat="1" ht="38.25" x14ac:dyDescent="0.25">
      <c r="A168" s="44">
        <v>91</v>
      </c>
      <c r="B168" s="45" t="s">
        <v>19</v>
      </c>
      <c r="C168" s="179" t="s">
        <v>348</v>
      </c>
      <c r="D168" s="54" t="s">
        <v>349</v>
      </c>
      <c r="E168" s="54" t="s">
        <v>350</v>
      </c>
      <c r="F168" s="55"/>
      <c r="G168" s="56" t="s">
        <v>41</v>
      </c>
      <c r="H168" s="57"/>
      <c r="I168" s="58">
        <v>55241.58</v>
      </c>
      <c r="J168" s="59" t="s">
        <v>32</v>
      </c>
      <c r="K168" s="60">
        <v>43600</v>
      </c>
      <c r="L168" s="176">
        <v>43830</v>
      </c>
      <c r="M168" s="61"/>
      <c r="N168" s="240"/>
      <c r="O168" s="62"/>
      <c r="P168" s="58">
        <v>55241.58</v>
      </c>
      <c r="Q168" s="246" t="s">
        <v>26</v>
      </c>
    </row>
    <row r="169" spans="1:17" s="43" customFormat="1" ht="38.25" x14ac:dyDescent="0.25">
      <c r="A169" s="44">
        <v>92</v>
      </c>
      <c r="B169" s="45" t="s">
        <v>18</v>
      </c>
      <c r="C169" s="179" t="s">
        <v>351</v>
      </c>
      <c r="D169" s="54" t="s">
        <v>352</v>
      </c>
      <c r="E169" s="54" t="s">
        <v>353</v>
      </c>
      <c r="F169" s="55"/>
      <c r="G169" s="56" t="s">
        <v>354</v>
      </c>
      <c r="H169" s="57"/>
      <c r="I169" s="58">
        <v>165142.25</v>
      </c>
      <c r="J169" s="179" t="s">
        <v>355</v>
      </c>
      <c r="K169" s="60">
        <v>43600</v>
      </c>
      <c r="L169" s="57" t="s">
        <v>35</v>
      </c>
      <c r="M169" s="61"/>
      <c r="N169" s="240"/>
      <c r="O169" s="62"/>
      <c r="P169" s="58">
        <v>165142.25</v>
      </c>
      <c r="Q169" s="246" t="s">
        <v>26</v>
      </c>
    </row>
    <row r="170" spans="1:17" s="105" customFormat="1" ht="63" x14ac:dyDescent="0.25">
      <c r="A170" s="96">
        <v>93</v>
      </c>
      <c r="B170" s="112" t="s">
        <v>18</v>
      </c>
      <c r="C170" s="255" t="s">
        <v>356</v>
      </c>
      <c r="D170" s="137" t="s">
        <v>357</v>
      </c>
      <c r="E170" s="137" t="s">
        <v>358</v>
      </c>
      <c r="F170" s="136"/>
      <c r="G170" s="250" t="s">
        <v>359</v>
      </c>
      <c r="H170" s="111"/>
      <c r="I170" s="280">
        <v>45192.95</v>
      </c>
      <c r="J170" s="255" t="s">
        <v>286</v>
      </c>
      <c r="K170" s="253">
        <v>43601</v>
      </c>
      <c r="L170" s="111" t="s">
        <v>360</v>
      </c>
      <c r="M170" s="255"/>
      <c r="N170" s="103">
        <v>34406.6</v>
      </c>
      <c r="O170" s="97" t="s">
        <v>575</v>
      </c>
      <c r="P170" s="280">
        <v>45192.95</v>
      </c>
      <c r="Q170" s="256" t="s">
        <v>26</v>
      </c>
    </row>
    <row r="171" spans="1:17" s="43" customFormat="1" ht="140.25" x14ac:dyDescent="0.25">
      <c r="A171" s="44">
        <v>94</v>
      </c>
      <c r="B171" s="45" t="s">
        <v>18</v>
      </c>
      <c r="C171" s="179" t="s">
        <v>361</v>
      </c>
      <c r="D171" s="54" t="s">
        <v>362</v>
      </c>
      <c r="E171" s="54" t="s">
        <v>363</v>
      </c>
      <c r="F171" s="55"/>
      <c r="G171" s="56" t="s">
        <v>33</v>
      </c>
      <c r="H171" s="57"/>
      <c r="I171" s="281" t="s">
        <v>364</v>
      </c>
      <c r="J171" s="59" t="s">
        <v>32</v>
      </c>
      <c r="K171" s="60">
        <v>43602</v>
      </c>
      <c r="L171" s="57" t="s">
        <v>445</v>
      </c>
      <c r="M171" s="61"/>
      <c r="N171" s="240"/>
      <c r="O171" s="62"/>
      <c r="P171" s="281" t="s">
        <v>364</v>
      </c>
      <c r="Q171" s="52" t="s">
        <v>27</v>
      </c>
    </row>
    <row r="172" spans="1:17" s="43" customFormat="1" ht="63.75" x14ac:dyDescent="0.25">
      <c r="A172" s="44">
        <v>95</v>
      </c>
      <c r="B172" s="45" t="s">
        <v>18</v>
      </c>
      <c r="C172" s="179" t="s">
        <v>365</v>
      </c>
      <c r="D172" s="54" t="s">
        <v>366</v>
      </c>
      <c r="E172" s="54" t="s">
        <v>363</v>
      </c>
      <c r="F172" s="55"/>
      <c r="G172" s="56" t="s">
        <v>275</v>
      </c>
      <c r="H172" s="57"/>
      <c r="I172" s="58">
        <v>60902.879999999997</v>
      </c>
      <c r="J172" s="59" t="s">
        <v>32</v>
      </c>
      <c r="K172" s="60">
        <v>43606</v>
      </c>
      <c r="L172" s="176">
        <v>43830</v>
      </c>
      <c r="M172" s="61"/>
      <c r="N172" s="240"/>
      <c r="O172" s="62"/>
      <c r="P172" s="58">
        <v>60902.879999999997</v>
      </c>
      <c r="Q172" s="246" t="s">
        <v>26</v>
      </c>
    </row>
    <row r="173" spans="1:17" s="43" customFormat="1" ht="63.75" x14ac:dyDescent="0.25">
      <c r="A173" s="44">
        <v>96</v>
      </c>
      <c r="B173" s="45" t="s">
        <v>19</v>
      </c>
      <c r="C173" s="179" t="s">
        <v>367</v>
      </c>
      <c r="D173" s="54" t="s">
        <v>368</v>
      </c>
      <c r="E173" s="54" t="s">
        <v>369</v>
      </c>
      <c r="F173" s="55"/>
      <c r="G173" s="56" t="s">
        <v>370</v>
      </c>
      <c r="H173" s="57"/>
      <c r="I173" s="58">
        <v>23789.42</v>
      </c>
      <c r="J173" s="59" t="s">
        <v>32</v>
      </c>
      <c r="K173" s="60">
        <v>43607</v>
      </c>
      <c r="L173" s="57" t="s">
        <v>371</v>
      </c>
      <c r="M173" s="61"/>
      <c r="N173" s="240"/>
      <c r="O173" s="62"/>
      <c r="P173" s="58">
        <v>23789.42</v>
      </c>
      <c r="Q173" s="246" t="s">
        <v>26</v>
      </c>
    </row>
    <row r="174" spans="1:17" s="43" customFormat="1" ht="38.25" x14ac:dyDescent="0.25">
      <c r="A174" s="44">
        <v>97</v>
      </c>
      <c r="B174" s="45" t="s">
        <v>18</v>
      </c>
      <c r="C174" s="182" t="s">
        <v>372</v>
      </c>
      <c r="D174" s="54" t="s">
        <v>373</v>
      </c>
      <c r="E174" s="54" t="s">
        <v>374</v>
      </c>
      <c r="F174" s="55"/>
      <c r="G174" s="56" t="s">
        <v>154</v>
      </c>
      <c r="H174" s="57"/>
      <c r="I174" s="58">
        <v>28224</v>
      </c>
      <c r="J174" s="59" t="s">
        <v>32</v>
      </c>
      <c r="K174" s="60">
        <v>43608</v>
      </c>
      <c r="L174" s="176">
        <v>43830</v>
      </c>
      <c r="M174" s="61"/>
      <c r="N174" s="240"/>
      <c r="O174" s="62"/>
      <c r="P174" s="58">
        <v>28224</v>
      </c>
      <c r="Q174" s="246" t="s">
        <v>26</v>
      </c>
    </row>
    <row r="175" spans="1:17" s="43" customFormat="1" ht="51" x14ac:dyDescent="0.25">
      <c r="A175" s="44">
        <v>98</v>
      </c>
      <c r="B175" s="45" t="s">
        <v>19</v>
      </c>
      <c r="C175" s="179" t="s">
        <v>375</v>
      </c>
      <c r="D175" s="54" t="s">
        <v>376</v>
      </c>
      <c r="E175" s="54" t="s">
        <v>377</v>
      </c>
      <c r="F175" s="55"/>
      <c r="G175" s="56" t="s">
        <v>378</v>
      </c>
      <c r="H175" s="57"/>
      <c r="I175" s="58">
        <v>62931.96</v>
      </c>
      <c r="J175" s="179" t="s">
        <v>277</v>
      </c>
      <c r="K175" s="60">
        <v>43609</v>
      </c>
      <c r="L175" s="57" t="s">
        <v>379</v>
      </c>
      <c r="M175" s="61"/>
      <c r="N175" s="240">
        <v>62931.96</v>
      </c>
      <c r="O175" s="62" t="s">
        <v>560</v>
      </c>
      <c r="P175" s="58">
        <v>62931.96</v>
      </c>
      <c r="Q175" s="52" t="s">
        <v>27</v>
      </c>
    </row>
    <row r="176" spans="1:17" s="43" customFormat="1" ht="38.25" x14ac:dyDescent="0.25">
      <c r="A176" s="44">
        <v>99</v>
      </c>
      <c r="B176" s="45" t="s">
        <v>18</v>
      </c>
      <c r="C176" s="179" t="s">
        <v>380</v>
      </c>
      <c r="D176" s="54" t="s">
        <v>381</v>
      </c>
      <c r="E176" s="54" t="s">
        <v>382</v>
      </c>
      <c r="F176" s="55"/>
      <c r="G176" s="56" t="s">
        <v>383</v>
      </c>
      <c r="H176" s="57"/>
      <c r="I176" s="282">
        <v>114754.59</v>
      </c>
      <c r="J176" s="59" t="s">
        <v>32</v>
      </c>
      <c r="K176" s="60">
        <v>43609</v>
      </c>
      <c r="L176" s="60">
        <v>43830</v>
      </c>
      <c r="M176" s="61"/>
      <c r="N176" s="240"/>
      <c r="O176" s="62"/>
      <c r="P176" s="282">
        <v>114754.59</v>
      </c>
      <c r="Q176" s="246" t="s">
        <v>26</v>
      </c>
    </row>
    <row r="177" spans="1:17" s="43" customFormat="1" ht="38.25" x14ac:dyDescent="0.25">
      <c r="A177" s="44">
        <v>100</v>
      </c>
      <c r="B177" s="45" t="s">
        <v>19</v>
      </c>
      <c r="C177" s="179" t="s">
        <v>384</v>
      </c>
      <c r="D177" s="54" t="s">
        <v>385</v>
      </c>
      <c r="E177" s="54" t="s">
        <v>386</v>
      </c>
      <c r="F177" s="55"/>
      <c r="G177" s="56" t="s">
        <v>386</v>
      </c>
      <c r="H177" s="57"/>
      <c r="I177" s="283">
        <v>35153.93</v>
      </c>
      <c r="J177" s="284" t="s">
        <v>288</v>
      </c>
      <c r="K177" s="60">
        <v>43612</v>
      </c>
      <c r="L177" s="60">
        <v>43830</v>
      </c>
      <c r="M177" s="61"/>
      <c r="N177" s="240"/>
      <c r="O177" s="62"/>
      <c r="P177" s="282">
        <v>35153.93</v>
      </c>
      <c r="Q177" s="246" t="s">
        <v>26</v>
      </c>
    </row>
    <row r="178" spans="1:17" s="43" customFormat="1" ht="89.25" x14ac:dyDescent="0.25">
      <c r="A178" s="44">
        <v>101</v>
      </c>
      <c r="B178" s="45" t="s">
        <v>18</v>
      </c>
      <c r="C178" s="179" t="s">
        <v>387</v>
      </c>
      <c r="D178" s="54" t="s">
        <v>388</v>
      </c>
      <c r="E178" s="54" t="s">
        <v>389</v>
      </c>
      <c r="F178" s="55"/>
      <c r="G178" s="56" t="s">
        <v>390</v>
      </c>
      <c r="H178" s="57"/>
      <c r="I178" s="283">
        <v>51657.01</v>
      </c>
      <c r="J178" s="59" t="s">
        <v>32</v>
      </c>
      <c r="K178" s="60">
        <v>43612</v>
      </c>
      <c r="L178" s="57" t="s">
        <v>43</v>
      </c>
      <c r="M178" s="61"/>
      <c r="N178" s="240"/>
      <c r="O178" s="62"/>
      <c r="P178" s="282">
        <v>51657.01</v>
      </c>
      <c r="Q178" s="246" t="s">
        <v>26</v>
      </c>
    </row>
    <row r="179" spans="1:17" s="294" customFormat="1" ht="165.75" x14ac:dyDescent="0.25">
      <c r="A179" s="285">
        <v>102</v>
      </c>
      <c r="B179" s="286" t="s">
        <v>18</v>
      </c>
      <c r="C179" s="287" t="s">
        <v>391</v>
      </c>
      <c r="D179" s="288" t="s">
        <v>392</v>
      </c>
      <c r="E179" s="288" t="s">
        <v>393</v>
      </c>
      <c r="F179" s="289"/>
      <c r="G179" s="290" t="s">
        <v>394</v>
      </c>
      <c r="H179" s="289"/>
      <c r="I179" s="291">
        <v>1832658.31</v>
      </c>
      <c r="J179" s="292" t="s">
        <v>286</v>
      </c>
      <c r="K179" s="293">
        <v>43614</v>
      </c>
      <c r="L179" s="289" t="s">
        <v>113</v>
      </c>
      <c r="N179" s="295" t="s">
        <v>566</v>
      </c>
      <c r="O179" s="296">
        <v>0</v>
      </c>
      <c r="P179" s="297">
        <v>1832658.31</v>
      </c>
      <c r="Q179" s="298" t="s">
        <v>26</v>
      </c>
    </row>
    <row r="180" spans="1:17" s="43" customFormat="1" ht="38.25" x14ac:dyDescent="0.25">
      <c r="A180" s="44">
        <v>103</v>
      </c>
      <c r="B180" s="45" t="s">
        <v>19</v>
      </c>
      <c r="C180" s="182" t="s">
        <v>395</v>
      </c>
      <c r="D180" s="54" t="s">
        <v>396</v>
      </c>
      <c r="E180" s="54" t="s">
        <v>178</v>
      </c>
      <c r="F180" s="55"/>
      <c r="G180" s="56" t="s">
        <v>34</v>
      </c>
      <c r="H180" s="57"/>
      <c r="I180" s="58">
        <v>49901.46</v>
      </c>
      <c r="J180" s="281" t="s">
        <v>289</v>
      </c>
      <c r="K180" s="299">
        <v>43620</v>
      </c>
      <c r="L180" s="81" t="s">
        <v>397</v>
      </c>
      <c r="M180" s="300"/>
      <c r="N180" s="301"/>
      <c r="O180" s="302"/>
      <c r="P180" s="58">
        <v>49901.46</v>
      </c>
      <c r="Q180" s="52" t="s">
        <v>27</v>
      </c>
    </row>
    <row r="181" spans="1:17" s="43" customFormat="1" ht="51" x14ac:dyDescent="0.25">
      <c r="A181" s="44">
        <v>104</v>
      </c>
      <c r="B181" s="45" t="s">
        <v>19</v>
      </c>
      <c r="C181" s="182" t="s">
        <v>398</v>
      </c>
      <c r="D181" s="54" t="s">
        <v>399</v>
      </c>
      <c r="E181" s="54" t="s">
        <v>178</v>
      </c>
      <c r="F181" s="55"/>
      <c r="G181" s="56" t="s">
        <v>34</v>
      </c>
      <c r="H181" s="57"/>
      <c r="I181" s="58">
        <v>80234.559999999998</v>
      </c>
      <c r="J181" s="281" t="s">
        <v>289</v>
      </c>
      <c r="K181" s="299">
        <v>43620</v>
      </c>
      <c r="L181" s="81" t="s">
        <v>397</v>
      </c>
      <c r="M181" s="300"/>
      <c r="N181" s="301"/>
      <c r="O181" s="302"/>
      <c r="P181" s="58">
        <v>80234.559999999998</v>
      </c>
      <c r="Q181" s="52" t="s">
        <v>27</v>
      </c>
    </row>
    <row r="182" spans="1:17" s="43" customFormat="1" ht="38.25" x14ac:dyDescent="0.25">
      <c r="A182" s="44">
        <v>105</v>
      </c>
      <c r="B182" s="45" t="s">
        <v>19</v>
      </c>
      <c r="C182" s="182" t="s">
        <v>400</v>
      </c>
      <c r="D182" s="54" t="s">
        <v>401</v>
      </c>
      <c r="E182" s="54" t="s">
        <v>178</v>
      </c>
      <c r="F182" s="55"/>
      <c r="G182" s="56" t="s">
        <v>402</v>
      </c>
      <c r="H182" s="57"/>
      <c r="I182" s="58">
        <v>354193.98</v>
      </c>
      <c r="J182" s="281" t="s">
        <v>289</v>
      </c>
      <c r="K182" s="299">
        <v>43621</v>
      </c>
      <c r="L182" s="81" t="s">
        <v>397</v>
      </c>
      <c r="M182" s="300"/>
      <c r="N182" s="301"/>
      <c r="O182" s="302"/>
      <c r="P182" s="58">
        <v>354193.98</v>
      </c>
      <c r="Q182" s="52" t="s">
        <v>27</v>
      </c>
    </row>
    <row r="183" spans="1:17" s="43" customFormat="1" ht="63.75" x14ac:dyDescent="0.25">
      <c r="A183" s="44">
        <v>106</v>
      </c>
      <c r="B183" s="45" t="s">
        <v>18</v>
      </c>
      <c r="C183" s="179" t="s">
        <v>403</v>
      </c>
      <c r="D183" s="54" t="s">
        <v>404</v>
      </c>
      <c r="E183" s="54" t="s">
        <v>405</v>
      </c>
      <c r="F183" s="55"/>
      <c r="G183" s="56" t="s">
        <v>406</v>
      </c>
      <c r="H183" s="57"/>
      <c r="I183" s="58">
        <v>33129.599999999999</v>
      </c>
      <c r="J183" s="281" t="s">
        <v>407</v>
      </c>
      <c r="K183" s="299">
        <v>43621</v>
      </c>
      <c r="L183" s="81" t="s">
        <v>35</v>
      </c>
      <c r="M183" s="300"/>
      <c r="N183" s="301" t="s">
        <v>570</v>
      </c>
      <c r="O183" s="302"/>
      <c r="P183" s="58">
        <v>33129.599999999999</v>
      </c>
      <c r="Q183" s="246" t="s">
        <v>26</v>
      </c>
    </row>
    <row r="184" spans="1:17" s="43" customFormat="1" ht="51" x14ac:dyDescent="0.25">
      <c r="A184" s="44">
        <v>107</v>
      </c>
      <c r="B184" s="45" t="s">
        <v>19</v>
      </c>
      <c r="C184" s="179" t="s">
        <v>408</v>
      </c>
      <c r="D184" s="54" t="s">
        <v>409</v>
      </c>
      <c r="E184" s="54" t="s">
        <v>178</v>
      </c>
      <c r="F184" s="55"/>
      <c r="G184" s="56" t="s">
        <v>410</v>
      </c>
      <c r="H184" s="57"/>
      <c r="I184" s="58">
        <v>72929.149999999994</v>
      </c>
      <c r="J184" s="281" t="s">
        <v>289</v>
      </c>
      <c r="K184" s="299">
        <v>43621</v>
      </c>
      <c r="L184" s="81" t="s">
        <v>397</v>
      </c>
      <c r="M184" s="300"/>
      <c r="N184" s="301"/>
      <c r="O184" s="302"/>
      <c r="P184" s="58">
        <v>72929.149999999994</v>
      </c>
      <c r="Q184" s="52" t="s">
        <v>27</v>
      </c>
    </row>
    <row r="185" spans="1:17" s="43" customFormat="1" ht="60" x14ac:dyDescent="0.25">
      <c r="A185" s="44">
        <v>108</v>
      </c>
      <c r="B185" s="45" t="s">
        <v>19</v>
      </c>
      <c r="C185" s="179" t="s">
        <v>411</v>
      </c>
      <c r="D185" s="54" t="s">
        <v>412</v>
      </c>
      <c r="E185" s="54" t="s">
        <v>413</v>
      </c>
      <c r="F185" s="55"/>
      <c r="G185" s="56" t="s">
        <v>34</v>
      </c>
      <c r="H185" s="57"/>
      <c r="I185" s="275">
        <v>116261.81</v>
      </c>
      <c r="J185" s="303" t="s">
        <v>414</v>
      </c>
      <c r="K185" s="299">
        <v>43591</v>
      </c>
      <c r="L185" s="81" t="s">
        <v>415</v>
      </c>
      <c r="M185" s="300"/>
      <c r="N185" s="301"/>
      <c r="O185" s="302"/>
      <c r="P185" s="58">
        <v>116261.81</v>
      </c>
      <c r="Q185" s="246" t="s">
        <v>26</v>
      </c>
    </row>
    <row r="186" spans="1:17" s="43" customFormat="1" ht="38.25" x14ac:dyDescent="0.25">
      <c r="A186" s="44">
        <v>109</v>
      </c>
      <c r="B186" s="45" t="s">
        <v>18</v>
      </c>
      <c r="C186" s="179" t="s">
        <v>416</v>
      </c>
      <c r="D186" s="54" t="s">
        <v>417</v>
      </c>
      <c r="E186" s="54" t="s">
        <v>382</v>
      </c>
      <c r="F186" s="55"/>
      <c r="G186" s="56" t="s">
        <v>418</v>
      </c>
      <c r="H186" s="57"/>
      <c r="I186" s="58">
        <v>80889</v>
      </c>
      <c r="J186" s="59" t="s">
        <v>32</v>
      </c>
      <c r="K186" s="304">
        <v>43627</v>
      </c>
      <c r="L186" s="60">
        <v>43830</v>
      </c>
      <c r="M186" s="61"/>
      <c r="N186" s="240"/>
      <c r="O186" s="62"/>
      <c r="P186" s="58">
        <v>80889</v>
      </c>
      <c r="Q186" s="246" t="s">
        <v>26</v>
      </c>
    </row>
    <row r="187" spans="1:17" s="43" customFormat="1" ht="51" x14ac:dyDescent="0.25">
      <c r="A187" s="44">
        <v>110</v>
      </c>
      <c r="B187" s="45" t="s">
        <v>18</v>
      </c>
      <c r="C187" s="179" t="s">
        <v>419</v>
      </c>
      <c r="D187" s="54" t="s">
        <v>420</v>
      </c>
      <c r="E187" s="54" t="s">
        <v>382</v>
      </c>
      <c r="F187" s="55"/>
      <c r="G187" s="56" t="s">
        <v>421</v>
      </c>
      <c r="H187" s="57"/>
      <c r="I187" s="58">
        <v>23495.43</v>
      </c>
      <c r="J187" s="59" t="s">
        <v>32</v>
      </c>
      <c r="K187" s="304">
        <v>43627</v>
      </c>
      <c r="L187" s="57" t="s">
        <v>270</v>
      </c>
      <c r="M187" s="61"/>
      <c r="N187" s="240"/>
      <c r="O187" s="62"/>
      <c r="P187" s="58">
        <v>23495.43</v>
      </c>
      <c r="Q187" s="246" t="s">
        <v>26</v>
      </c>
    </row>
    <row r="188" spans="1:17" s="43" customFormat="1" ht="38.25" x14ac:dyDescent="0.25">
      <c r="A188" s="44">
        <v>111</v>
      </c>
      <c r="B188" s="45" t="s">
        <v>18</v>
      </c>
      <c r="C188" s="179" t="s">
        <v>422</v>
      </c>
      <c r="D188" s="54" t="s">
        <v>423</v>
      </c>
      <c r="E188" s="54" t="s">
        <v>382</v>
      </c>
      <c r="F188" s="55"/>
      <c r="G188" s="56" t="s">
        <v>274</v>
      </c>
      <c r="H188" s="57"/>
      <c r="I188" s="58">
        <v>366443.84</v>
      </c>
      <c r="J188" s="59" t="s">
        <v>32</v>
      </c>
      <c r="K188" s="60">
        <v>43629</v>
      </c>
      <c r="L188" s="60">
        <v>43830</v>
      </c>
      <c r="M188" s="61"/>
      <c r="N188" s="240"/>
      <c r="O188" s="62"/>
      <c r="P188" s="58">
        <v>366443.84</v>
      </c>
      <c r="Q188" s="246" t="s">
        <v>26</v>
      </c>
    </row>
    <row r="189" spans="1:17" s="43" customFormat="1" ht="51" x14ac:dyDescent="0.25">
      <c r="A189" s="44">
        <v>112</v>
      </c>
      <c r="B189" s="45" t="s">
        <v>18</v>
      </c>
      <c r="C189" s="179" t="s">
        <v>424</v>
      </c>
      <c r="D189" s="54" t="s">
        <v>425</v>
      </c>
      <c r="E189" s="54" t="s">
        <v>426</v>
      </c>
      <c r="F189" s="55"/>
      <c r="G189" s="56" t="s">
        <v>163</v>
      </c>
      <c r="H189" s="57"/>
      <c r="I189" s="58">
        <v>254360.12</v>
      </c>
      <c r="J189" s="59" t="s">
        <v>293</v>
      </c>
      <c r="K189" s="60">
        <v>43629</v>
      </c>
      <c r="L189" s="57" t="s">
        <v>270</v>
      </c>
      <c r="M189" s="61"/>
      <c r="N189" s="240"/>
      <c r="O189" s="62"/>
      <c r="P189" s="58">
        <v>254360.12</v>
      </c>
      <c r="Q189" s="246" t="s">
        <v>26</v>
      </c>
    </row>
    <row r="190" spans="1:17" s="43" customFormat="1" ht="38.25" x14ac:dyDescent="0.25">
      <c r="A190" s="44">
        <v>113</v>
      </c>
      <c r="B190" s="45" t="s">
        <v>18</v>
      </c>
      <c r="C190" s="179" t="s">
        <v>427</v>
      </c>
      <c r="D190" s="54" t="s">
        <v>428</v>
      </c>
      <c r="E190" s="54" t="s">
        <v>429</v>
      </c>
      <c r="F190" s="55"/>
      <c r="G190" s="56" t="s">
        <v>163</v>
      </c>
      <c r="H190" s="57"/>
      <c r="I190" s="58">
        <v>269606.40000000002</v>
      </c>
      <c r="J190" s="59" t="s">
        <v>291</v>
      </c>
      <c r="K190" s="60">
        <v>43629</v>
      </c>
      <c r="L190" s="57" t="s">
        <v>430</v>
      </c>
      <c r="M190" s="61"/>
      <c r="N190" s="240"/>
      <c r="O190" s="62"/>
      <c r="P190" s="58">
        <v>269606.40000000002</v>
      </c>
      <c r="Q190" s="246" t="s">
        <v>26</v>
      </c>
    </row>
    <row r="191" spans="1:17" s="43" customFormat="1" ht="38.25" x14ac:dyDescent="0.25">
      <c r="A191" s="44">
        <v>114</v>
      </c>
      <c r="B191" s="45" t="s">
        <v>18</v>
      </c>
      <c r="C191" s="179" t="s">
        <v>431</v>
      </c>
      <c r="D191" s="54" t="s">
        <v>432</v>
      </c>
      <c r="E191" s="54" t="s">
        <v>433</v>
      </c>
      <c r="F191" s="55"/>
      <c r="G191" s="56" t="s">
        <v>434</v>
      </c>
      <c r="H191" s="57"/>
      <c r="I191" s="58">
        <v>49350</v>
      </c>
      <c r="J191" s="59" t="s">
        <v>32</v>
      </c>
      <c r="K191" s="60">
        <v>43636</v>
      </c>
      <c r="L191" s="57" t="s">
        <v>360</v>
      </c>
      <c r="M191" s="61"/>
      <c r="N191" s="240"/>
      <c r="O191" s="62"/>
      <c r="P191" s="58">
        <v>49350</v>
      </c>
      <c r="Q191" s="246" t="s">
        <v>26</v>
      </c>
    </row>
    <row r="192" spans="1:17" s="43" customFormat="1" ht="51" x14ac:dyDescent="0.25">
      <c r="A192" s="44">
        <v>115</v>
      </c>
      <c r="B192" s="45" t="s">
        <v>19</v>
      </c>
      <c r="C192" s="179" t="s">
        <v>435</v>
      </c>
      <c r="D192" s="54" t="s">
        <v>436</v>
      </c>
      <c r="E192" s="54" t="s">
        <v>437</v>
      </c>
      <c r="F192" s="55"/>
      <c r="G192" s="56" t="s">
        <v>438</v>
      </c>
      <c r="H192" s="57"/>
      <c r="I192" s="58">
        <v>170924.46</v>
      </c>
      <c r="J192" s="59" t="s">
        <v>32</v>
      </c>
      <c r="K192" s="60">
        <v>43636</v>
      </c>
      <c r="L192" s="57" t="s">
        <v>35</v>
      </c>
      <c r="M192" s="61"/>
      <c r="N192" s="240"/>
      <c r="O192" s="62"/>
      <c r="P192" s="275">
        <v>170924.46</v>
      </c>
      <c r="Q192" s="246" t="s">
        <v>26</v>
      </c>
    </row>
    <row r="193" spans="1:17" s="43" customFormat="1" ht="51" x14ac:dyDescent="0.25">
      <c r="A193" s="44">
        <v>116</v>
      </c>
      <c r="B193" s="45" t="s">
        <v>19</v>
      </c>
      <c r="C193" s="179" t="s">
        <v>439</v>
      </c>
      <c r="D193" s="54" t="s">
        <v>440</v>
      </c>
      <c r="E193" s="54" t="s">
        <v>382</v>
      </c>
      <c r="F193" s="55"/>
      <c r="G193" s="56" t="s">
        <v>441</v>
      </c>
      <c r="H193" s="57"/>
      <c r="I193" s="275">
        <v>27429.5</v>
      </c>
      <c r="J193" s="59" t="s">
        <v>32</v>
      </c>
      <c r="K193" s="60">
        <v>43636</v>
      </c>
      <c r="L193" s="57" t="s">
        <v>360</v>
      </c>
      <c r="M193" s="61"/>
      <c r="N193" s="240"/>
      <c r="O193" s="62"/>
      <c r="P193" s="58">
        <v>27429.5</v>
      </c>
      <c r="Q193" s="246" t="s">
        <v>26</v>
      </c>
    </row>
    <row r="194" spans="1:17" s="43" customFormat="1" ht="51" x14ac:dyDescent="0.25">
      <c r="A194" s="44">
        <v>117</v>
      </c>
      <c r="B194" s="45" t="s">
        <v>18</v>
      </c>
      <c r="C194" s="53" t="s">
        <v>442</v>
      </c>
      <c r="D194" s="54" t="s">
        <v>443</v>
      </c>
      <c r="E194" s="54" t="s">
        <v>433</v>
      </c>
      <c r="F194" s="55"/>
      <c r="G194" s="56" t="s">
        <v>444</v>
      </c>
      <c r="H194" s="57"/>
      <c r="I194" s="58">
        <v>26950</v>
      </c>
      <c r="J194" s="59" t="s">
        <v>32</v>
      </c>
      <c r="K194" s="60">
        <v>43640</v>
      </c>
      <c r="L194" s="176">
        <v>43677</v>
      </c>
      <c r="M194" s="61"/>
      <c r="N194" s="240"/>
      <c r="O194" s="62"/>
      <c r="P194" s="58">
        <v>26950</v>
      </c>
      <c r="Q194" s="246" t="s">
        <v>26</v>
      </c>
    </row>
    <row r="195" spans="1:17" s="43" customFormat="1" ht="51" x14ac:dyDescent="0.25">
      <c r="A195" s="44">
        <v>118</v>
      </c>
      <c r="B195" s="45" t="s">
        <v>18</v>
      </c>
      <c r="C195" s="179" t="s">
        <v>446</v>
      </c>
      <c r="D195" s="54" t="s">
        <v>447</v>
      </c>
      <c r="E195" s="54" t="s">
        <v>448</v>
      </c>
      <c r="F195" s="55"/>
      <c r="G195" s="56" t="s">
        <v>33</v>
      </c>
      <c r="H195" s="55"/>
      <c r="I195" s="275">
        <v>78904.5</v>
      </c>
      <c r="J195" s="305" t="s">
        <v>449</v>
      </c>
      <c r="K195" s="306">
        <v>43610</v>
      </c>
      <c r="L195" s="307">
        <v>43830</v>
      </c>
      <c r="M195" s="308"/>
      <c r="N195" s="240"/>
      <c r="O195" s="62"/>
      <c r="P195" s="275">
        <v>78904.5</v>
      </c>
      <c r="Q195" s="309" t="s">
        <v>26</v>
      </c>
    </row>
    <row r="196" spans="1:17" x14ac:dyDescent="0.25">
      <c r="H196" s="64"/>
      <c r="I196" s="64"/>
      <c r="J196" s="64"/>
      <c r="K196" s="64"/>
      <c r="L196" s="64"/>
      <c r="M196" s="64"/>
      <c r="N196" s="65"/>
      <c r="O196" s="64"/>
      <c r="P196" s="64"/>
      <c r="Q196" s="64"/>
    </row>
    <row r="198" spans="1:17" ht="30" x14ac:dyDescent="0.25">
      <c r="D198" s="16" t="s">
        <v>474</v>
      </c>
    </row>
    <row r="199" spans="1:17" x14ac:dyDescent="0.25">
      <c r="D199" t="s">
        <v>473</v>
      </c>
      <c r="K199" t="s">
        <v>472</v>
      </c>
    </row>
  </sheetData>
  <mergeCells count="93">
    <mergeCell ref="G22:G45"/>
    <mergeCell ref="D22:D45"/>
    <mergeCell ref="G68:G103"/>
    <mergeCell ref="D68:D103"/>
    <mergeCell ref="A3:A5"/>
    <mergeCell ref="A58:A59"/>
    <mergeCell ref="B58:B59"/>
    <mergeCell ref="C58:C59"/>
    <mergeCell ref="D58:D59"/>
    <mergeCell ref="E58:E59"/>
    <mergeCell ref="F58:F59"/>
    <mergeCell ref="G58:G59"/>
    <mergeCell ref="A60:A61"/>
    <mergeCell ref="B60:B61"/>
    <mergeCell ref="C60:C61"/>
    <mergeCell ref="D60:D61"/>
    <mergeCell ref="B2:Q2"/>
    <mergeCell ref="P3:P5"/>
    <mergeCell ref="N4:N5"/>
    <mergeCell ref="L3:L5"/>
    <mergeCell ref="M3:M5"/>
    <mergeCell ref="N3:O3"/>
    <mergeCell ref="B3:B5"/>
    <mergeCell ref="C3:C5"/>
    <mergeCell ref="D3:D5"/>
    <mergeCell ref="E3:E5"/>
    <mergeCell ref="F3:F5"/>
    <mergeCell ref="G3:G5"/>
    <mergeCell ref="I3:I5"/>
    <mergeCell ref="J3:J5"/>
    <mergeCell ref="K3:K5"/>
    <mergeCell ref="Q128:Q130"/>
    <mergeCell ref="D128:D130"/>
    <mergeCell ref="B128:B130"/>
    <mergeCell ref="A128:A130"/>
    <mergeCell ref="E128:E130"/>
    <mergeCell ref="P128:P130"/>
    <mergeCell ref="G128:G130"/>
    <mergeCell ref="I128:I130"/>
    <mergeCell ref="K128:K130"/>
    <mergeCell ref="M128:M130"/>
    <mergeCell ref="L128:L130"/>
    <mergeCell ref="J128:J130"/>
    <mergeCell ref="M62:M64"/>
    <mergeCell ref="P62:P64"/>
    <mergeCell ref="F62:F64"/>
    <mergeCell ref="G62:G64"/>
    <mergeCell ref="A110:A111"/>
    <mergeCell ref="H62:H64"/>
    <mergeCell ref="I62:I64"/>
    <mergeCell ref="J62:J64"/>
    <mergeCell ref="K62:K64"/>
    <mergeCell ref="L62:L64"/>
    <mergeCell ref="M58:M59"/>
    <mergeCell ref="P58:P59"/>
    <mergeCell ref="Q58:Q59"/>
    <mergeCell ref="K60:K61"/>
    <mergeCell ref="L60:L61"/>
    <mergeCell ref="M60:M61"/>
    <mergeCell ref="P60:P61"/>
    <mergeCell ref="Q60:Q61"/>
    <mergeCell ref="H58:H59"/>
    <mergeCell ref="I58:I59"/>
    <mergeCell ref="J58:J59"/>
    <mergeCell ref="K58:K59"/>
    <mergeCell ref="L58:L59"/>
    <mergeCell ref="J60:J61"/>
    <mergeCell ref="A62:A64"/>
    <mergeCell ref="B62:B64"/>
    <mergeCell ref="C62:C64"/>
    <mergeCell ref="D62:D64"/>
    <mergeCell ref="E62:E64"/>
    <mergeCell ref="E60:E61"/>
    <mergeCell ref="F60:F61"/>
    <mergeCell ref="G60:G61"/>
    <mergeCell ref="H60:H61"/>
    <mergeCell ref="I60:I61"/>
    <mergeCell ref="Q62:Q64"/>
    <mergeCell ref="A50:A56"/>
    <mergeCell ref="B50:B56"/>
    <mergeCell ref="C50:C56"/>
    <mergeCell ref="D50:D56"/>
    <mergeCell ref="E50:E56"/>
    <mergeCell ref="F50:F56"/>
    <mergeCell ref="G50:G56"/>
    <mergeCell ref="H50:H56"/>
    <mergeCell ref="I50:I56"/>
    <mergeCell ref="J50:J56"/>
    <mergeCell ref="K50:K56"/>
    <mergeCell ref="L50:L56"/>
    <mergeCell ref="M50:M56"/>
    <mergeCell ref="P50:P56"/>
    <mergeCell ref="Q50:Q56"/>
  </mergeCells>
  <pageMargins left="0.23622047244094491" right="0.23622047244094491" top="0.55118110236220474" bottom="0.35433070866141736" header="0.11811023622047245" footer="0.11811023622047245"/>
  <pageSetup scale="71" fitToHeight="0" orientation="landscape" verticalDpi="598"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5:Q21"/>
  <sheetViews>
    <sheetView workbookViewId="0">
      <selection activeCell="C16" sqref="C16"/>
    </sheetView>
  </sheetViews>
  <sheetFormatPr defaultRowHeight="15" x14ac:dyDescent="0.25"/>
  <cols>
    <col min="3" max="3" width="14.7109375" customWidth="1"/>
    <col min="4" max="4" width="24" customWidth="1"/>
    <col min="5" max="5" width="12.5703125" customWidth="1"/>
    <col min="9" max="9" width="13.5703125" customWidth="1"/>
    <col min="11" max="11" width="9.85546875" bestFit="1" customWidth="1"/>
    <col min="14" max="14" width="13.5703125" customWidth="1"/>
    <col min="15" max="15" width="19.140625" customWidth="1"/>
    <col min="16" max="16" width="9.85546875" bestFit="1" customWidth="1"/>
  </cols>
  <sheetData>
    <row r="15" spans="1:17" s="43" customFormat="1" ht="66" customHeight="1" x14ac:dyDescent="0.25">
      <c r="A15" s="44">
        <v>8</v>
      </c>
      <c r="B15" s="45" t="s">
        <v>18</v>
      </c>
      <c r="C15" s="45" t="s">
        <v>258</v>
      </c>
      <c r="D15" s="46" t="s">
        <v>259</v>
      </c>
      <c r="E15" s="45" t="s">
        <v>213</v>
      </c>
      <c r="F15" s="45" t="s">
        <v>22</v>
      </c>
      <c r="G15" s="45" t="s">
        <v>189</v>
      </c>
      <c r="H15" s="45" t="s">
        <v>22</v>
      </c>
      <c r="I15" s="47">
        <v>0</v>
      </c>
      <c r="J15" s="48" t="s">
        <v>32</v>
      </c>
      <c r="K15" s="49">
        <v>43488</v>
      </c>
      <c r="L15" s="49" t="s">
        <v>260</v>
      </c>
      <c r="M15" s="50">
        <v>123548.18</v>
      </c>
      <c r="N15" s="51">
        <v>7235.26</v>
      </c>
      <c r="O15" s="50" t="s">
        <v>475</v>
      </c>
      <c r="P15" s="47">
        <f>I15+M15</f>
        <v>123548.18</v>
      </c>
      <c r="Q15" s="52" t="s">
        <v>26</v>
      </c>
    </row>
    <row r="16" spans="1:17" ht="51" x14ac:dyDescent="0.25">
      <c r="A16" s="17">
        <v>18</v>
      </c>
      <c r="B16" s="18" t="s">
        <v>18</v>
      </c>
      <c r="C16" s="19" t="s">
        <v>102</v>
      </c>
      <c r="D16" s="26" t="s">
        <v>101</v>
      </c>
      <c r="E16" s="19" t="s">
        <v>96</v>
      </c>
      <c r="F16" s="27" t="s">
        <v>22</v>
      </c>
      <c r="G16" s="24" t="s">
        <v>103</v>
      </c>
      <c r="H16" s="28" t="s">
        <v>22</v>
      </c>
      <c r="I16" s="20">
        <v>58834.66</v>
      </c>
      <c r="J16" s="25" t="s">
        <v>32</v>
      </c>
      <c r="K16" s="22">
        <v>43496</v>
      </c>
      <c r="L16" s="22" t="s">
        <v>50</v>
      </c>
      <c r="M16" s="8"/>
      <c r="N16" s="9">
        <v>58834.66</v>
      </c>
      <c r="O16" s="10" t="s">
        <v>549</v>
      </c>
      <c r="P16" s="20">
        <v>58834.66</v>
      </c>
      <c r="Q16" s="41" t="s">
        <v>27</v>
      </c>
    </row>
    <row r="17" spans="1:17" ht="52.5" customHeight="1" x14ac:dyDescent="0.25">
      <c r="A17" s="17">
        <v>30</v>
      </c>
      <c r="B17" s="18" t="s">
        <v>18</v>
      </c>
      <c r="C17" s="33" t="s">
        <v>137</v>
      </c>
      <c r="D17" s="34" t="s">
        <v>249</v>
      </c>
      <c r="E17" s="35" t="s">
        <v>136</v>
      </c>
      <c r="F17" s="31" t="s">
        <v>22</v>
      </c>
      <c r="G17" s="33" t="s">
        <v>103</v>
      </c>
      <c r="H17" s="29" t="s">
        <v>22</v>
      </c>
      <c r="I17" s="20">
        <v>58833.84</v>
      </c>
      <c r="J17" s="21" t="s">
        <v>32</v>
      </c>
      <c r="K17" s="22">
        <v>43516</v>
      </c>
      <c r="L17" s="23" t="s">
        <v>30</v>
      </c>
      <c r="M17" s="11">
        <v>58833.84</v>
      </c>
      <c r="N17" s="12">
        <v>58833.84</v>
      </c>
      <c r="O17" s="13" t="s">
        <v>547</v>
      </c>
      <c r="P17" s="20">
        <v>58833.84</v>
      </c>
      <c r="Q17" s="41" t="s">
        <v>26</v>
      </c>
    </row>
    <row r="18" spans="1:17" s="43" customFormat="1" ht="51" x14ac:dyDescent="0.25">
      <c r="A18" s="44">
        <v>52</v>
      </c>
      <c r="B18" s="45" t="s">
        <v>18</v>
      </c>
      <c r="C18" s="53" t="s">
        <v>190</v>
      </c>
      <c r="D18" s="54" t="s">
        <v>187</v>
      </c>
      <c r="E18" s="54" t="s">
        <v>188</v>
      </c>
      <c r="F18" s="55" t="s">
        <v>22</v>
      </c>
      <c r="G18" s="56" t="s">
        <v>189</v>
      </c>
      <c r="H18" s="57" t="s">
        <v>22</v>
      </c>
      <c r="I18" s="58">
        <v>58834.66</v>
      </c>
      <c r="J18" s="59" t="s">
        <v>32</v>
      </c>
      <c r="K18" s="60">
        <v>43551</v>
      </c>
      <c r="L18" s="57" t="s">
        <v>50</v>
      </c>
      <c r="M18" s="61"/>
      <c r="N18" s="62">
        <v>58834.66</v>
      </c>
      <c r="O18" s="62" t="s">
        <v>548</v>
      </c>
      <c r="P18" s="58">
        <v>58834.66</v>
      </c>
      <c r="Q18" s="52" t="s">
        <v>27</v>
      </c>
    </row>
    <row r="19" spans="1:17" ht="51" x14ac:dyDescent="0.25">
      <c r="A19" s="17">
        <v>80</v>
      </c>
      <c r="B19" s="18" t="s">
        <v>18</v>
      </c>
      <c r="C19" s="32" t="s">
        <v>309</v>
      </c>
      <c r="D19" s="34" t="s">
        <v>310</v>
      </c>
      <c r="E19" s="34" t="s">
        <v>273</v>
      </c>
      <c r="F19" s="31"/>
      <c r="G19" s="36" t="s">
        <v>103</v>
      </c>
      <c r="H19" s="29"/>
      <c r="I19" s="40">
        <v>411842.44</v>
      </c>
      <c r="J19" s="38" t="s">
        <v>32</v>
      </c>
      <c r="K19" s="39">
        <v>43578</v>
      </c>
      <c r="L19" s="23" t="s">
        <v>295</v>
      </c>
      <c r="M19" s="14"/>
      <c r="N19" s="15"/>
      <c r="O19" s="15"/>
      <c r="P19" s="40">
        <v>411842.44</v>
      </c>
      <c r="Q19" s="42" t="s">
        <v>26</v>
      </c>
    </row>
    <row r="20" spans="1:17" ht="63.75" x14ac:dyDescent="0.25">
      <c r="A20" s="17">
        <v>81</v>
      </c>
      <c r="B20" s="18" t="s">
        <v>18</v>
      </c>
      <c r="C20" s="30" t="s">
        <v>311</v>
      </c>
      <c r="D20" s="34" t="s">
        <v>312</v>
      </c>
      <c r="E20" s="34" t="s">
        <v>313</v>
      </c>
      <c r="F20" s="31"/>
      <c r="G20" s="36" t="s">
        <v>103</v>
      </c>
      <c r="H20" s="29"/>
      <c r="I20" s="37">
        <v>57586.07</v>
      </c>
      <c r="J20" s="38" t="s">
        <v>32</v>
      </c>
      <c r="K20" s="39">
        <v>43579</v>
      </c>
      <c r="L20" s="23" t="s">
        <v>295</v>
      </c>
      <c r="M20" s="14"/>
      <c r="N20" s="15"/>
      <c r="O20" s="15"/>
      <c r="P20" s="37">
        <v>57586.07</v>
      </c>
      <c r="Q20" s="42" t="s">
        <v>26</v>
      </c>
    </row>
    <row r="21" spans="1:17" ht="51" x14ac:dyDescent="0.25">
      <c r="A21" s="17">
        <v>83</v>
      </c>
      <c r="B21" s="18" t="s">
        <v>18</v>
      </c>
      <c r="C21" s="30" t="s">
        <v>316</v>
      </c>
      <c r="D21" s="34" t="s">
        <v>317</v>
      </c>
      <c r="E21" s="34" t="s">
        <v>318</v>
      </c>
      <c r="F21" s="31"/>
      <c r="G21" s="36" t="s">
        <v>103</v>
      </c>
      <c r="H21" s="29"/>
      <c r="I21" s="40">
        <v>25717.7</v>
      </c>
      <c r="J21" s="38" t="s">
        <v>32</v>
      </c>
      <c r="K21" s="39">
        <v>43579</v>
      </c>
      <c r="L21" s="23" t="s">
        <v>295</v>
      </c>
      <c r="M21" s="14"/>
      <c r="N21" s="15"/>
      <c r="O21" s="15"/>
      <c r="P21" s="40">
        <v>25717.7</v>
      </c>
      <c r="Q21" s="42" t="s">
        <v>26</v>
      </c>
    </row>
  </sheetData>
  <pageMargins left="0.25" right="0.25" top="0.75" bottom="0.75" header="0.3" footer="0.3"/>
  <pageSetup paperSize="9" scale="68" orientation="landscape" verticalDpi="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2019-07-19T09:21:19Z</dcterms:modified>
</cp:coreProperties>
</file>