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Cont exec Finante-cheltuieli" sheetId="1" r:id="rId1"/>
  </sheets>
  <definedNames>
    <definedName name="_xlnm.Database">#REF!</definedName>
    <definedName name="_xlnm.Print_Area" localSheetId="0">'Cont exec Finante-cheltuieli'!$A$1:$C$230</definedName>
    <definedName name="_xlnm.Print_Titles" localSheetId="0">'Cont exec Finante-cheltuieli'!$5:$7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C180" i="1"/>
  <c r="C188" i="1"/>
  <c r="C30" i="1" s="1"/>
  <c r="C85" i="1"/>
  <c r="C229" i="1"/>
  <c r="C191" i="1"/>
  <c r="C106" i="1"/>
  <c r="C103" i="1" s="1"/>
  <c r="C223" i="1"/>
  <c r="C217" i="1"/>
  <c r="C225" i="1"/>
  <c r="C174" i="1"/>
  <c r="C200" i="1"/>
  <c r="C213" i="1"/>
  <c r="C167" i="1"/>
  <c r="C161" i="1"/>
  <c r="C87" i="1"/>
  <c r="C208" i="1"/>
  <c r="C207" i="1"/>
  <c r="C157" i="1"/>
  <c r="C148" i="1"/>
  <c r="C127" i="1"/>
  <c r="C113" i="1"/>
  <c r="C92" i="1"/>
  <c r="C81" i="1"/>
  <c r="C73" i="1"/>
  <c r="C46" i="1"/>
  <c r="C48" i="1"/>
  <c r="C36" i="1"/>
  <c r="C84" i="1" l="1"/>
  <c r="C228" i="1"/>
  <c r="C27" i="1"/>
  <c r="C173" i="1"/>
  <c r="C224" i="1"/>
  <c r="C91" i="1"/>
  <c r="C222" i="1"/>
  <c r="C35" i="1"/>
  <c r="C102" i="1"/>
  <c r="C147" i="1"/>
  <c r="C206" i="1"/>
  <c r="C212" i="1"/>
  <c r="C190" i="1"/>
  <c r="C227" i="1" l="1"/>
  <c r="C23" i="1"/>
  <c r="C26" i="1"/>
  <c r="C29" i="1"/>
  <c r="C90" i="1"/>
  <c r="C21" i="1"/>
  <c r="C205" i="1"/>
  <c r="C189" i="1"/>
  <c r="C101" i="1"/>
  <c r="C221" i="1"/>
  <c r="C16" i="1"/>
  <c r="C12" i="1" l="1"/>
  <c r="C65" i="1"/>
  <c r="C10" i="1"/>
  <c r="C15" i="1"/>
  <c r="C28" i="1"/>
  <c r="C24" i="1"/>
  <c r="C25" i="1"/>
  <c r="C204" i="1"/>
  <c r="C18" i="1"/>
  <c r="C17" i="1" l="1"/>
  <c r="C14" i="1"/>
  <c r="C203" i="1"/>
  <c r="C13" i="1"/>
  <c r="C57" i="1"/>
  <c r="C56" i="1" l="1"/>
  <c r="C22" i="1" l="1"/>
  <c r="C34" i="1"/>
  <c r="C11" i="1" l="1"/>
  <c r="C9" i="1" s="1"/>
  <c r="C8" i="1" s="1"/>
  <c r="C20" i="1"/>
  <c r="C32" i="1"/>
  <c r="C33" i="1"/>
  <c r="C31" i="1" l="1"/>
  <c r="C19" i="1"/>
</calcChain>
</file>

<file path=xl/sharedStrings.xml><?xml version="1.0" encoding="utf-8"?>
<sst xmlns="http://schemas.openxmlformats.org/spreadsheetml/2006/main" count="367" uniqueCount="316">
  <si>
    <t>Alte institutii si actiuni sanitare</t>
  </si>
  <si>
    <t>66.08.50.50</t>
  </si>
  <si>
    <t>Alte chelutuieli in domeniul sanatatii</t>
  </si>
  <si>
    <t>66.08.50</t>
  </si>
  <si>
    <t>Finantare externa nerambursabila</t>
  </si>
  <si>
    <t>66.08.58.15.02</t>
  </si>
  <si>
    <t xml:space="preserve">Alte programe comunitare finantate in perioada 2014-2020 </t>
  </si>
  <si>
    <t>66.08.58.15</t>
  </si>
  <si>
    <t>TITLUL X PROIECTE CU FINANTARE DIN FONDURI EXTERNE NERAMBURSABILE AFERENTE CADRULUI FINANCIAR 2014-2020</t>
  </si>
  <si>
    <t>66.08.58</t>
  </si>
  <si>
    <t>CHELTUIELI CURENTE</t>
  </si>
  <si>
    <t>66.08.01</t>
  </si>
  <si>
    <t>SANATATE</t>
  </si>
  <si>
    <t>66.08</t>
  </si>
  <si>
    <t>50.08.58</t>
  </si>
  <si>
    <t>50.08.01</t>
  </si>
  <si>
    <t>FONDURI EXTERNE NERAMBURSABILE</t>
  </si>
  <si>
    <t>50.08</t>
  </si>
  <si>
    <t>Cheltuieli neeligibile</t>
  </si>
  <si>
    <t>50.05.58.15.03</t>
  </si>
  <si>
    <t>50.05.58.15.02</t>
  </si>
  <si>
    <t>Finantare nationala</t>
  </si>
  <si>
    <t>50.05.58.15.01</t>
  </si>
  <si>
    <t>50.05.58.15</t>
  </si>
  <si>
    <t>50.05.58.02.03</t>
  </si>
  <si>
    <t>Finantarea externa nerambursabila</t>
  </si>
  <si>
    <t>50.05.58.02.02</t>
  </si>
  <si>
    <t>Finantarea nationala</t>
  </si>
  <si>
    <t>50.05.58.02.01</t>
  </si>
  <si>
    <t xml:space="preserve">Programe din Fondul  Social European  (FSE) </t>
  </si>
  <si>
    <t>50.05.58.02</t>
  </si>
  <si>
    <t>50.05.58</t>
  </si>
  <si>
    <t xml:space="preserve"> Plati efectuate in anii precedenti si recuperate in anul curent - Asistenta sociala</t>
  </si>
  <si>
    <t>Asistenta sociala pentru familie si copii</t>
  </si>
  <si>
    <t>68.05.06</t>
  </si>
  <si>
    <t>Asistenta sociala in caz de boli</t>
  </si>
  <si>
    <t>68.05.05.01</t>
  </si>
  <si>
    <t>Asistenta sociala in caz de boli si invaliditati</t>
  </si>
  <si>
    <t>68.05.05</t>
  </si>
  <si>
    <t>Ajutoare sociale in numerar</t>
  </si>
  <si>
    <t>68.05.57.02.01</t>
  </si>
  <si>
    <t>Ajutoare sociale</t>
  </si>
  <si>
    <t>68.05.57.02</t>
  </si>
  <si>
    <r>
      <t>TITLUL</t>
    </r>
    <r>
      <rPr>
        <b/>
        <i/>
        <sz val="13"/>
        <rFont val="Palatino Linotype"/>
        <family val="1"/>
        <charset val="238"/>
      </rPr>
      <t xml:space="preserve"> IX</t>
    </r>
    <r>
      <rPr>
        <b/>
        <sz val="13"/>
        <rFont val="Palatino Linotype"/>
        <family val="1"/>
        <charset val="238"/>
      </rPr>
      <t xml:space="preserve"> ASISTENTA SOCIALA*</t>
    </r>
  </si>
  <si>
    <t>68.05.57.00</t>
  </si>
  <si>
    <t>68.05.01</t>
  </si>
  <si>
    <t>ASIGURARI SI ASISTENTA SOCIALA</t>
  </si>
  <si>
    <t>68.05</t>
  </si>
  <si>
    <t>~ sume alocate in baza Legii nr.82/2020 de aprobare a OUG nr.43/2020 si a Ordinului CNAS nr.1192/2020</t>
  </si>
  <si>
    <t>~ sume alocate in baza OUG nr.43/2020, cu modificarile si completarile ulterioare si a Ordinului CNAS nr.540/2020 cu modificarile si completarile ulterioare</t>
  </si>
  <si>
    <t>66.05.51.01.75</t>
  </si>
  <si>
    <t>~majorarea acordată suplimentar drepturilor salariale cuvenite, in cuantum de 75%,  pentru personalul din unităţile sanitare publice, conform art.4, alin.(6) din OUG 147/2020</t>
  </si>
  <si>
    <t>~ majorarea acordată suplimentar drepturilor salariale cuvenite, in cuantum de 75%,  pentru personalul din unităţile sanitare publice, conform art.3^1 din Legea nr.19/2020, cu modificarile si completarile ulterioare</t>
  </si>
  <si>
    <t xml:space="preserve"> - influente financiare determinate de cresterile salariale prevazute de art.38, alin.4 din Legea nr.153/2017 reprezentand majorarea cu 1/3 din diferenţa dintre salariul de bază, solda de funcţie/salariul de funcţie, indemnizaţia de încadrare prevăzute de lege pentru anul 2022 şi cel/cea din luna decembrie 2019, conform art.45 din Legea nr.5/2020</t>
  </si>
  <si>
    <t xml:space="preserve"> - influente financiare determinate de cresterile salariale prevazute de art.38, alin.4 din Legea nr.153/2017 reprezentand majorarea cu 1/4 din diferenţa dintre salariul de bază, solda de funcţie/salariul de funcţie, indemnizaţia de încadrare prevăzute de lege pentru anul 2022 şi cel/cea din luna decembrie 2018, conform art.34, alin(1) din OUG nr.114/2018 cu modificarile si completarile ulterioare </t>
  </si>
  <si>
    <t>~influente financiare determinate de cresterile salariale prevazute de art.38, alin.4 din Legea nr.153/2017, cu modificarile si completarile ulterioare, din care:</t>
  </si>
  <si>
    <t xml:space="preserve"> influente financiare determinate de cresterile salariale prevazute de art. 38 alin. 4^4 din Legea-cadru nr. 153/2017, cu modificările și completările ulterioare</t>
  </si>
  <si>
    <t xml:space="preserve"> influente financiare determinate de cresterile salariale prevazute de art. 38 alin. 4^3  din Legea-cadru nr. 153/2017,cu modificările și completările ulterioare</t>
  </si>
  <si>
    <t>~ influente financiare determinate de cresterile salariale prevazute de art.38, alin.3, lit.g) din Legea nr.153/2017,cu modificările și completările ulterioare</t>
  </si>
  <si>
    <t>66.05.51.01.66</t>
  </si>
  <si>
    <t>TRANSFERURI CURENTE</t>
  </si>
  <si>
    <t>66.05.51.01</t>
  </si>
  <si>
    <t>TITLUL VI TRANSFERURI INTRE UNITATI ALE ADMINISTRATIEI PUBLICE</t>
  </si>
  <si>
    <t>66.05.51</t>
  </si>
  <si>
    <t xml:space="preserve"> Plati efectuate in anii precedenti si recuperate in anul curent-SANATATE</t>
  </si>
  <si>
    <t xml:space="preserve"> Plati efectuate in anii precedenti si recuperate in anul curent</t>
  </si>
  <si>
    <r>
      <t>Prestatii medicale acordate in baza documentelor internationale</t>
    </r>
    <r>
      <rPr>
        <sz val="13"/>
        <color indexed="9"/>
        <rFont val="Palatino Linotype"/>
        <family val="1"/>
        <charset val="238"/>
      </rPr>
      <t>, din care:</t>
    </r>
  </si>
  <si>
    <t>66.05.11</t>
  </si>
  <si>
    <r>
      <t>Ingrijiri medicale la domiciliu</t>
    </r>
    <r>
      <rPr>
        <sz val="13"/>
        <color indexed="9"/>
        <rFont val="Palatino Linotype"/>
        <family val="1"/>
        <charset val="238"/>
      </rPr>
      <t>, din care:</t>
    </r>
  </si>
  <si>
    <t>66.05.07</t>
  </si>
  <si>
    <t xml:space="preserve">   ~ personal contractual</t>
  </si>
  <si>
    <t xml:space="preserve">    ~ activitatea curenta</t>
  </si>
  <si>
    <r>
      <t>Unitati de recuperare-reabilitare a sanatatii</t>
    </r>
    <r>
      <rPr>
        <sz val="13"/>
        <color indexed="9"/>
        <rFont val="Palatino Linotype"/>
        <family val="1"/>
        <charset val="238"/>
      </rPr>
      <t>, din care:</t>
    </r>
  </si>
  <si>
    <t>66.05.06.04</t>
  </si>
  <si>
    <t>Subprogramul de radioterapie a bolnavilor cu afectiuni oncologice</t>
  </si>
  <si>
    <t xml:space="preserve">    ~ Programul national de diagnostic si tratament cu ajutorul aparaturii de inalta performanta</t>
  </si>
  <si>
    <t xml:space="preserve">    ~ Subprogramul de diagnostic si de monitorizare a bolii minime reziduale a bolnavilor cu leucemii acute prin imunofenotipare, examen citogenetic si/sau FISH si examen de biologie moleculara la copii si adulti</t>
  </si>
  <si>
    <t>Spitale generale</t>
  </si>
  <si>
    <t>66.05.06.01</t>
  </si>
  <si>
    <t>Servicii medicale in unitati sanitare cu paturi</t>
  </si>
  <si>
    <t>66.05.06</t>
  </si>
  <si>
    <t>Servicii de urgenta prespitalicesti si transport sanitar</t>
  </si>
  <si>
    <t>66.05.05</t>
  </si>
  <si>
    <t xml:space="preserve">   -  sume pentru servicii medicale tratament si medicatie pentru personalul contractual din sistemul sanitar</t>
  </si>
  <si>
    <t xml:space="preserve">   - activitate curenta</t>
  </si>
  <si>
    <r>
      <t>Asistenta medicala in centrele medicale multifunctionale</t>
    </r>
    <r>
      <rPr>
        <sz val="13"/>
        <color indexed="9"/>
        <rFont val="Palatino Linotype"/>
        <family val="1"/>
        <charset val="238"/>
      </rPr>
      <t xml:space="preserve"> din care: </t>
    </r>
  </si>
  <si>
    <t>66.05.04.05</t>
  </si>
  <si>
    <t xml:space="preserve">    ~ Subprogramul de diagnostic genetic al tumorilor solide maligne ( sarcom Ewing si neuroblastom ) la copii si adulti</t>
  </si>
  <si>
    <t xml:space="preserve">    ~  sume pentru evaluarea anuala a bolnavilor cu diabet zaharat (hemoglobina glicata)</t>
  </si>
  <si>
    <t xml:space="preserve">    ~ Subprogramul de monitorizarea activa a terapiilor specifice oncologice  prin PET CT</t>
  </si>
  <si>
    <r>
      <t xml:space="preserve">    ~ activitatea curenta</t>
    </r>
    <r>
      <rPr>
        <sz val="13"/>
        <color indexed="9"/>
        <rFont val="Palatino Linotype"/>
        <family val="1"/>
        <charset val="238"/>
      </rPr>
      <t xml:space="preserve">, </t>
    </r>
    <r>
      <rPr>
        <sz val="13"/>
        <rFont val="Palatino Linotype"/>
        <family val="1"/>
        <charset val="238"/>
      </rPr>
      <t>din care:</t>
    </r>
  </si>
  <si>
    <r>
      <t>Asistenta medicala pentru specialitati paraclinice</t>
    </r>
    <r>
      <rPr>
        <sz val="13"/>
        <color indexed="9"/>
        <rFont val="Palatino Linotype"/>
        <family val="1"/>
        <charset val="238"/>
      </rPr>
      <t>, din care:</t>
    </r>
  </si>
  <si>
    <t>66.05.04.04</t>
  </si>
  <si>
    <r>
      <t>Asistenta medicala stomatologica</t>
    </r>
    <r>
      <rPr>
        <sz val="13"/>
        <color indexed="9"/>
        <rFont val="Palatino Linotype"/>
        <family val="1"/>
        <charset val="238"/>
      </rPr>
      <t>, din care</t>
    </r>
  </si>
  <si>
    <t>66.05.04.03</t>
  </si>
  <si>
    <r>
      <t>Asistenta medicala  pentru specialitati clinice</t>
    </r>
    <r>
      <rPr>
        <sz val="13"/>
        <color indexed="9"/>
        <rFont val="Palatino Linotype"/>
        <family val="1"/>
        <charset val="238"/>
      </rPr>
      <t>, din care:</t>
    </r>
  </si>
  <si>
    <t>66.05.04.02</t>
  </si>
  <si>
    <t xml:space="preserve">   ~ servicii de monitorizare a starii de sanatate a pacientilor in conditiile art.8, alin.3^1-3^3 din Legea nr.136/2020, cu modificarile si completarile ulterioare</t>
  </si>
  <si>
    <t xml:space="preserve">  - centre de permanenta</t>
  </si>
  <si>
    <t>per servicii</t>
  </si>
  <si>
    <t>per capita</t>
  </si>
  <si>
    <t>Asistenta medicala primara</t>
  </si>
  <si>
    <t>66.05.04.01</t>
  </si>
  <si>
    <t>Servicii medicale in ambulator</t>
  </si>
  <si>
    <t>66.05.04</t>
  </si>
  <si>
    <r>
      <t>Dispozitive si echipamente medicale</t>
    </r>
    <r>
      <rPr>
        <sz val="13"/>
        <color indexed="9"/>
        <rFont val="Palatino Linotype"/>
        <family val="1"/>
        <charset val="238"/>
      </rPr>
      <t>, din care:</t>
    </r>
  </si>
  <si>
    <t>66.05.03.05</t>
  </si>
  <si>
    <t>Servicii medicale de hemodializa si dializa peritoneala</t>
  </si>
  <si>
    <t>66.05.03.04</t>
  </si>
  <si>
    <t xml:space="preserve">  - Subprogramul de tratament al durerii neuropate prin implant de neurostimulator medular</t>
  </si>
  <si>
    <t xml:space="preserve">  -  Subprogramul de tratament al hidrocefaliei congenitale sau dobandite la copil</t>
  </si>
  <si>
    <t xml:space="preserve">   - Subprogramul de diagnostic si tratament al epilepsiei rezistente la tratamentul medicamentos</t>
  </si>
  <si>
    <t xml:space="preserve">   - Subprogramul de radiologie interventionala </t>
  </si>
  <si>
    <t xml:space="preserve">     Programul national de diagnostic si tratament cu ajutorul aparaturii de inalta performanta, din care:</t>
  </si>
  <si>
    <t xml:space="preserve"> Subprogramul de reconstructie mamara dupa afectiuni oncologice prin endoprotezare</t>
  </si>
  <si>
    <t xml:space="preserve">       Programul national de sanatate mintala</t>
  </si>
  <si>
    <t xml:space="preserve">         Programul national de boli cardiovasculare</t>
  </si>
  <si>
    <t xml:space="preserve">          Programul national detratament pentru boli rare</t>
  </si>
  <si>
    <t xml:space="preserve">          Programul national de terapie intensiva a insuficientei hepatice</t>
  </si>
  <si>
    <t xml:space="preserve">          Subprogramul de tratament al surditatii prin proteze auditive implantabile</t>
  </si>
  <si>
    <t xml:space="preserve">         Programul national de ortopedie</t>
  </si>
  <si>
    <t xml:space="preserve">       Programul national  de diabet zaharat-pompe insulina si materiale consumabile</t>
  </si>
  <si>
    <t xml:space="preserve">          Programul national  de diabet zaharat</t>
  </si>
  <si>
    <r>
      <t>Materiale sanitare specifice utilizate in programele nationale cu scop curativ</t>
    </r>
    <r>
      <rPr>
        <sz val="13"/>
        <color indexed="9"/>
        <rFont val="Palatino Linotype"/>
        <family val="1"/>
        <charset val="238"/>
      </rPr>
      <t>, din care:</t>
    </r>
  </si>
  <si>
    <t>66.05.03.03</t>
  </si>
  <si>
    <t xml:space="preserve"> -  Programul national de tratament al bolilor neurologice</t>
  </si>
  <si>
    <t>Programul national de tratament pentru boli rare</t>
  </si>
  <si>
    <t>Subprogramul de tratament al bolnavilor cu afectiuni oncologice(adulti si copii)</t>
  </si>
  <si>
    <t>Sume pentru medicamente utilizate in programele nationale cu scop curativ care fac obiectul contractelor de tip COST VOLUM, din care:</t>
  </si>
  <si>
    <t xml:space="preserve">          Programul national de oncologie</t>
  </si>
  <si>
    <t xml:space="preserve">         Programul national de sanatate mintala</t>
  </si>
  <si>
    <t xml:space="preserve">          Programul national de transplant de organe, tesuturi si celule de origine umana</t>
  </si>
  <si>
    <t xml:space="preserve">          Programul national de boli endocrine</t>
  </si>
  <si>
    <t xml:space="preserve">          Programul national de tratament al hemofiliei si talasemiei</t>
  </si>
  <si>
    <t xml:space="preserve">          Programul national de tratament al bolilor neurologice</t>
  </si>
  <si>
    <r>
      <t>Medicamente pentru boli cronice cu risc crescut utilizate in programele nationale cu scop curativ</t>
    </r>
    <r>
      <rPr>
        <sz val="13"/>
        <color indexed="9"/>
        <rFont val="Palatino Linotype"/>
        <family val="1"/>
        <charset val="238"/>
      </rPr>
      <t>, din care:</t>
    </r>
  </si>
  <si>
    <t>66.05.03.02</t>
  </si>
  <si>
    <t xml:space="preserve">    ~ medicamente 40% - conform HG nr.186/2009 privind aprobarea Programului pentru compensarea cu 90% a preţului de referinţă al medicamentelor, cu modificarile si completarile ulterioare</t>
  </si>
  <si>
    <t xml:space="preserve">    ~ personal contractual</t>
  </si>
  <si>
    <t xml:space="preserve">       - medicamente cost volum compensate 40% conform HG nr.186/2009 privind aprobarea Programului pentru compensarea cu 90% a preţului de referinţă al medicamentelor, cu modificarile si completarile ulterioare</t>
  </si>
  <si>
    <t xml:space="preserve">    -  medicamente cost volum compensate 50% pentru pensionari conform HG nr.186/2009 privind aprobarea Programului pentru compensarea cu 90% a preţului de referinţă al medicamentelor, cu modificarile si completarile ulterioare,</t>
  </si>
  <si>
    <t xml:space="preserve">          - medicamente cost volum ( fara medicamente pentru pensionari cu compensare 90% pe sublista B)</t>
  </si>
  <si>
    <t xml:space="preserve">    ~  cost volum, din care:</t>
  </si>
  <si>
    <t xml:space="preserve">    ~  cost volum-rezultat</t>
  </si>
  <si>
    <t>Medicamente cu si fara contributie personala</t>
  </si>
  <si>
    <t>66.05.03.01</t>
  </si>
  <si>
    <t>Produse farmaceutice, materiale sanitare specifice si dispozitive medicale</t>
  </si>
  <si>
    <t>66.05.03</t>
  </si>
  <si>
    <t>Materiale si prestari de servicii cu caracter medical</t>
  </si>
  <si>
    <t>66.05.20.01.09.1</t>
  </si>
  <si>
    <t>Servicii publice descentralizate</t>
  </si>
  <si>
    <t>66.05.02</t>
  </si>
  <si>
    <t>Administratia centrala</t>
  </si>
  <si>
    <t>66.05.01</t>
  </si>
  <si>
    <t>Reparatii capitale aferente activelor fixe</t>
  </si>
  <si>
    <t>66.05.71.03</t>
  </si>
  <si>
    <t>Alte active fixe</t>
  </si>
  <si>
    <t>66.05.71.01.30</t>
  </si>
  <si>
    <t>Mobilier, aparatura birotica si alte active corporale</t>
  </si>
  <si>
    <t>66.05.71.01.03</t>
  </si>
  <si>
    <t>Masini, echipamente si mijloace de transport</t>
  </si>
  <si>
    <t>66.05.71.01.02</t>
  </si>
  <si>
    <t>Constructii</t>
  </si>
  <si>
    <t>66.05.71.01.01</t>
  </si>
  <si>
    <t>Active fixe</t>
  </si>
  <si>
    <t>66.05.71.01</t>
  </si>
  <si>
    <t>TITLUL XII ACTIVE NEFINANCIARE</t>
  </si>
  <si>
    <t>66.05.71</t>
  </si>
  <si>
    <t>CHELTUIELI DE CAPITAL</t>
  </si>
  <si>
    <t>66.05.70</t>
  </si>
  <si>
    <t>Sume aferente persoanelor cu handicap neincadrate</t>
  </si>
  <si>
    <t>50.00.59.40</t>
  </si>
  <si>
    <t>Despagubiri civile</t>
  </si>
  <si>
    <t>50.00.59.17</t>
  </si>
  <si>
    <t xml:space="preserve">TITLUL XI ALTE CHELTUIELI </t>
  </si>
  <si>
    <t>50.00.59</t>
  </si>
  <si>
    <t>Dobanda datorata trezoreriei statului</t>
  </si>
  <si>
    <t>66.05.30.03.02</t>
  </si>
  <si>
    <t>Alte dobanzi</t>
  </si>
  <si>
    <t>66.05.30.03</t>
  </si>
  <si>
    <t>TITLUL III DOBANZI</t>
  </si>
  <si>
    <t>66.05.30</t>
  </si>
  <si>
    <t>Alte cheltuieli cu bunuri si servicii</t>
  </si>
  <si>
    <t>66.05.20.30.30</t>
  </si>
  <si>
    <t>Chirii</t>
  </si>
  <si>
    <t>66.05.20.30.04</t>
  </si>
  <si>
    <t>Alte cheltuieli</t>
  </si>
  <si>
    <t>66.05.20.30</t>
  </si>
  <si>
    <t>Cheltuieli judiciare si extrajudiciare derivate din actiuni in reprezentarea intereselor statului, potrivit dispozitiilor legale</t>
  </si>
  <si>
    <t>66.05.20.25</t>
  </si>
  <si>
    <t>Protectia muncii</t>
  </si>
  <si>
    <t>66.05.20.14</t>
  </si>
  <si>
    <t>Pregatire profesionala</t>
  </si>
  <si>
    <t>66.05.20.13</t>
  </si>
  <si>
    <t>Consultanta si expertiza</t>
  </si>
  <si>
    <t>66.05.20.12</t>
  </si>
  <si>
    <t>Carti, publicatii si materiale documentare</t>
  </si>
  <si>
    <t>66.05.20.11</t>
  </si>
  <si>
    <t>Deplasari in strainatate</t>
  </si>
  <si>
    <t>66.05.20.06.02</t>
  </si>
  <si>
    <t>Deplasari interne, detasari, transferari</t>
  </si>
  <si>
    <t>66.05.20.06.01</t>
  </si>
  <si>
    <t>Deplasari, detasari, transferari</t>
  </si>
  <si>
    <t>66.05.20.06</t>
  </si>
  <si>
    <t>Alte obiecte de inventar</t>
  </si>
  <si>
    <t>66.05.20.05.30</t>
  </si>
  <si>
    <t>Bunuri de natura obiectelor de inventar</t>
  </si>
  <si>
    <t>66.05.20.05</t>
  </si>
  <si>
    <t>Reparatii curente</t>
  </si>
  <si>
    <t>66.05.20.02</t>
  </si>
  <si>
    <t xml:space="preserve">  - sume pentru servicii de mententanta si suport tehnic pentru sistemul ERP</t>
  </si>
  <si>
    <t xml:space="preserve"> - sume pentru servicii poştale în vederea distribuţiei cardurilor naţionale </t>
  </si>
  <si>
    <r>
      <t>Alte bunuri si servicii pentru intretinere si functionare</t>
    </r>
    <r>
      <rPr>
        <sz val="13"/>
        <color indexed="9"/>
        <rFont val="Palatino Linotype"/>
        <family val="1"/>
        <charset val="238"/>
      </rPr>
      <t>, din care :</t>
    </r>
  </si>
  <si>
    <t>66.05.20.01.30</t>
  </si>
  <si>
    <t>Materiale si prestari de servicii cu caracter functional pt ch.proprii</t>
  </si>
  <si>
    <t>66.05.20.01.09.2</t>
  </si>
  <si>
    <t>Materiale si prestari de servicii cu caracter functional din care:</t>
  </si>
  <si>
    <t>66.05.20.01.09</t>
  </si>
  <si>
    <t>Posta, telecomunicatii, radio, tv, internet</t>
  </si>
  <si>
    <t>66.05.20.01.08</t>
  </si>
  <si>
    <t>Piese de schimb</t>
  </si>
  <si>
    <t>66.05.20.01.06</t>
  </si>
  <si>
    <t>Carburanti si lubrifianti</t>
  </si>
  <si>
    <t>66.05.20.01.05</t>
  </si>
  <si>
    <t>Apa, canal si salubritate</t>
  </si>
  <si>
    <t>66.05.20.01.04</t>
  </si>
  <si>
    <t>Incalzit, iluminat si forta motrica</t>
  </si>
  <si>
    <t>66.05.20.01.03</t>
  </si>
  <si>
    <t>Materiale pentru curatenie</t>
  </si>
  <si>
    <t>66.05.20.01.02</t>
  </si>
  <si>
    <t>Furnituri de birou</t>
  </si>
  <si>
    <t>66.05.20.01.01</t>
  </si>
  <si>
    <t>Bunuri si servicii</t>
  </si>
  <si>
    <t>66.05.20.01</t>
  </si>
  <si>
    <t>TITLUL II BUNURI SI SERVICII</t>
  </si>
  <si>
    <t>66.05.20</t>
  </si>
  <si>
    <t>Contributii platite de angajator in numele angajatului</t>
  </si>
  <si>
    <t>66.05.10.03.08</t>
  </si>
  <si>
    <t>Contributia asiguratorie pentru munca</t>
  </si>
  <si>
    <t>66.05.10.03.07</t>
  </si>
  <si>
    <t>Contributii pentru concedii si indemnizatii</t>
  </si>
  <si>
    <t>66.05.10.03.06</t>
  </si>
  <si>
    <t xml:space="preserve">Contributii de asigurari pentru accidente de munca si boli profesionale </t>
  </si>
  <si>
    <t>66.05.10.03.04</t>
  </si>
  <si>
    <t>Contributii de asigurari sociale de sanatate</t>
  </si>
  <si>
    <t>66.05.10.03.03</t>
  </si>
  <si>
    <t>Contributii de asigurari de somaj</t>
  </si>
  <si>
    <t>66.05.10.03.02</t>
  </si>
  <si>
    <t>Contributii de asigurari sociale de stat</t>
  </si>
  <si>
    <t>66.05.10.03.01</t>
  </si>
  <si>
    <t>Contributii</t>
  </si>
  <si>
    <t>66.05.10.03</t>
  </si>
  <si>
    <t>Vouchere de vacanta</t>
  </si>
  <si>
    <t>66.05.10.01.02.06</t>
  </si>
  <si>
    <t>Cheltuieli salariale in natura</t>
  </si>
  <si>
    <t>66.05.10.01.02</t>
  </si>
  <si>
    <t xml:space="preserve">   ~ hotarari judecatoresti</t>
  </si>
  <si>
    <r>
      <t>Alte drepturi salariale in bani</t>
    </r>
    <r>
      <rPr>
        <sz val="13"/>
        <color indexed="9"/>
        <rFont val="Palatino Linotype"/>
        <family val="1"/>
        <charset val="238"/>
      </rPr>
      <t>, din care:</t>
    </r>
  </si>
  <si>
    <t>66.05.10.01.30</t>
  </si>
  <si>
    <t>Indemnizatii de hrana</t>
  </si>
  <si>
    <t>66.05.10.01.17</t>
  </si>
  <si>
    <t>Indemnizatii de detasare</t>
  </si>
  <si>
    <t>66.05.10.01.14</t>
  </si>
  <si>
    <t>Indemnizatii de delegare</t>
  </si>
  <si>
    <t>66.05.10.01.13</t>
  </si>
  <si>
    <t>Indemnizatii platite unor persoane din afara unitatii</t>
  </si>
  <si>
    <t>66.05.10.01.12</t>
  </si>
  <si>
    <t>Alte sporuri</t>
  </si>
  <si>
    <t>66.05.10.01.06</t>
  </si>
  <si>
    <t>Sporuri pentru conditii de munca</t>
  </si>
  <si>
    <t>66.05.10.01.05</t>
  </si>
  <si>
    <t>Salarii de baza</t>
  </si>
  <si>
    <t>66.05.10.01.01</t>
  </si>
  <si>
    <t>Cheltuieli de salarii in bani</t>
  </si>
  <si>
    <t>66.05.10.01</t>
  </si>
  <si>
    <t>TITLUL I CHELTUIELI DE PERSONAL</t>
  </si>
  <si>
    <t>66.05.10</t>
  </si>
  <si>
    <t>66 .05</t>
  </si>
  <si>
    <t>66.00.05.01</t>
  </si>
  <si>
    <t>Partea a III-a CHELTUIELI SOCIAL - CULTURALE</t>
  </si>
  <si>
    <t>66.00.05</t>
  </si>
  <si>
    <t>PLATI EFECTUATE IN ANII PRECEDENTI SI RECUPERATE IN ANUL CURENT</t>
  </si>
  <si>
    <t>50.05.85</t>
  </si>
  <si>
    <t>50.05.71</t>
  </si>
  <si>
    <t>50.05.70</t>
  </si>
  <si>
    <t>50.05.59</t>
  </si>
  <si>
    <t>TITLUL IX ASISTENTA SOCIALA*</t>
  </si>
  <si>
    <t>50.05.57</t>
  </si>
  <si>
    <t>50.05.30</t>
  </si>
  <si>
    <t>50.05.20</t>
  </si>
  <si>
    <t>50.05.10</t>
  </si>
  <si>
    <t>50.05.01</t>
  </si>
  <si>
    <t xml:space="preserve">CHELTUIELI- TOTAL      </t>
  </si>
  <si>
    <t>50. 05</t>
  </si>
  <si>
    <t>TITLUL XIII ACTIVE NEFINANCIARE</t>
  </si>
  <si>
    <t>50.00.71</t>
  </si>
  <si>
    <t>50.00.70</t>
  </si>
  <si>
    <t>TITLUL X PROIECTE CU FINANTAREDIN FONDURI EXTERNE NERAMBURSABILE AFERENTE CADRULUI FINANCIAR 2014-2020</t>
  </si>
  <si>
    <t>50.00.58</t>
  </si>
  <si>
    <t>TITLUL IX ASISTENTA SOCIALA</t>
  </si>
  <si>
    <t>50.00.57</t>
  </si>
  <si>
    <t>50.00.51</t>
  </si>
  <si>
    <t>50.00.30</t>
  </si>
  <si>
    <t>50.00.20</t>
  </si>
  <si>
    <t xml:space="preserve">TITLUL I CHELTUIELI DE PERSONAL </t>
  </si>
  <si>
    <t>50.00.10</t>
  </si>
  <si>
    <t>50.00.01</t>
  </si>
  <si>
    <t>TOTAL GENERAL</t>
  </si>
  <si>
    <t>50.00</t>
  </si>
  <si>
    <t>Plati efectuate cumulat decembrie 2020</t>
  </si>
  <si>
    <t>Denumire indicator</t>
  </si>
  <si>
    <t>Cod</t>
  </si>
  <si>
    <t xml:space="preserve">mii lei </t>
  </si>
  <si>
    <t xml:space="preserve"> CONTUL DE EXECUŢIE A BUGETULUI FONDULUI NATIONAL UNIC DE ASIGURĂRI SOCIALE DE SĂNĂTATE LA DATA DE
 31 DECEMBRIE  2020 - CHELTUIELI</t>
  </si>
  <si>
    <t>Transferuri din bugetul fondului national unic de asigurări sociale de sănătate către unitățile sanitare pentru acoperirea creșterilor salariale</t>
  </si>
  <si>
    <t>Transferuri pentru stimulentul de risc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</si>
</sst>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19" x14ac:knownFonts="1">
    <font>
      <sz val="10"/>
      <name val="Arial"/>
      <charset val="238"/>
    </font>
    <font>
      <sz val="10"/>
      <name val="Arial"/>
      <charset val="238"/>
    </font>
    <font>
      <sz val="11"/>
      <name val="Palatino Linotype"/>
      <family val="1"/>
    </font>
    <font>
      <b/>
      <sz val="11"/>
      <name val="Palatino Linotype"/>
      <family val="1"/>
    </font>
    <font>
      <b/>
      <sz val="14"/>
      <name val="Palatino Linotype"/>
      <family val="1"/>
    </font>
    <font>
      <b/>
      <sz val="11"/>
      <name val="Palatino Linotype"/>
      <family val="1"/>
      <charset val="238"/>
    </font>
    <font>
      <b/>
      <sz val="13"/>
      <name val="Palatino Linotype"/>
      <family val="1"/>
      <charset val="238"/>
    </font>
    <font>
      <sz val="11"/>
      <color indexed="10"/>
      <name val="Palatino Linotype"/>
      <family val="1"/>
    </font>
    <font>
      <b/>
      <i/>
      <sz val="11"/>
      <name val="Palatino Linotype"/>
      <family val="1"/>
    </font>
    <font>
      <sz val="10"/>
      <name val="Arial"/>
      <family val="2"/>
      <charset val="238"/>
    </font>
    <font>
      <sz val="13"/>
      <name val="Palatino Linotype"/>
      <family val="1"/>
      <charset val="238"/>
    </font>
    <font>
      <b/>
      <sz val="13"/>
      <name val="Palatino Linotype"/>
      <family val="1"/>
    </font>
    <font>
      <b/>
      <i/>
      <sz val="13"/>
      <name val="Palatino Linotype"/>
      <family val="1"/>
      <charset val="238"/>
    </font>
    <font>
      <i/>
      <sz val="13"/>
      <name val="Palatino Linotype"/>
      <family val="1"/>
      <charset val="238"/>
    </font>
    <font>
      <sz val="13"/>
      <color indexed="9"/>
      <name val="Palatino Linotype"/>
      <family val="1"/>
      <charset val="238"/>
    </font>
    <font>
      <sz val="13"/>
      <color indexed="8"/>
      <name val="Palatino Linotype"/>
      <family val="1"/>
      <charset val="238"/>
    </font>
    <font>
      <i/>
      <sz val="11"/>
      <name val="Palatino Linotype"/>
      <family val="1"/>
    </font>
    <font>
      <i/>
      <sz val="11"/>
      <name val="Palatino Linotype"/>
      <family val="1"/>
      <charset val="238"/>
    </font>
    <font>
      <b/>
      <sz val="15"/>
      <name val="Palatino Linotyp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71">
    <xf numFmtId="0" fontId="0" fillId="0" borderId="0" xfId="0"/>
    <xf numFmtId="0" fontId="2" fillId="0" borderId="0" xfId="0" applyFont="1" applyFill="1"/>
    <xf numFmtId="3" fontId="2" fillId="0" borderId="0" xfId="0" applyNumberFormat="1" applyFont="1" applyFill="1"/>
    <xf numFmtId="3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3" fillId="0" borderId="0" xfId="0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/>
    <xf numFmtId="0" fontId="7" fillId="0" borderId="0" xfId="0" applyFont="1" applyFill="1" applyBorder="1"/>
    <xf numFmtId="4" fontId="2" fillId="0" borderId="0" xfId="0" applyNumberFormat="1" applyFont="1" applyFill="1"/>
    <xf numFmtId="4" fontId="7" fillId="0" borderId="0" xfId="0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165" fontId="10" fillId="0" borderId="1" xfId="1" applyNumberFormat="1" applyFont="1" applyFill="1" applyBorder="1" applyAlignment="1"/>
    <xf numFmtId="0" fontId="2" fillId="0" borderId="1" xfId="0" applyNumberFormat="1" applyFont="1" applyFill="1" applyBorder="1" applyAlignment="1">
      <alignment horizontal="left" vertical="top" wrapText="1"/>
    </xf>
    <xf numFmtId="3" fontId="11" fillId="0" borderId="2" xfId="0" applyNumberFormat="1" applyFont="1" applyFill="1" applyBorder="1" applyAlignment="1"/>
    <xf numFmtId="165" fontId="10" fillId="0" borderId="2" xfId="1" applyNumberFormat="1" applyFont="1" applyFill="1" applyBorder="1" applyAlignment="1"/>
    <xf numFmtId="0" fontId="2" fillId="0" borderId="2" xfId="0" applyNumberFormat="1" applyFont="1" applyFill="1" applyBorder="1" applyAlignment="1">
      <alignment horizontal="left" vertical="top" wrapText="1"/>
    </xf>
    <xf numFmtId="165" fontId="6" fillId="0" borderId="2" xfId="1" applyNumberFormat="1" applyFont="1" applyFill="1" applyBorder="1" applyAlignment="1"/>
    <xf numFmtId="165" fontId="10" fillId="0" borderId="2" xfId="1" applyNumberFormat="1" applyFont="1" applyFill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5" fontId="6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vertical="top" wrapText="1"/>
    </xf>
    <xf numFmtId="165" fontId="10" fillId="0" borderId="2" xfId="1" applyNumberFormat="1" applyFont="1" applyFill="1" applyBorder="1" applyAlignment="1" applyProtection="1">
      <alignment wrapText="1"/>
    </xf>
    <xf numFmtId="165" fontId="6" fillId="0" borderId="2" xfId="1" applyNumberFormat="1" applyFont="1" applyFill="1" applyBorder="1" applyAlignment="1" applyProtection="1">
      <alignment wrapText="1"/>
    </xf>
    <xf numFmtId="0" fontId="6" fillId="0" borderId="2" xfId="1" applyNumberFormat="1" applyFont="1" applyFill="1" applyBorder="1" applyAlignment="1">
      <alignment wrapText="1"/>
    </xf>
    <xf numFmtId="0" fontId="10" fillId="0" borderId="2" xfId="1" applyNumberFormat="1" applyFont="1" applyFill="1" applyBorder="1" applyAlignment="1">
      <alignment wrapText="1"/>
    </xf>
    <xf numFmtId="0" fontId="3" fillId="0" borderId="2" xfId="0" applyNumberFormat="1" applyFont="1" applyFill="1" applyBorder="1" applyAlignment="1">
      <alignment vertical="top" wrapText="1"/>
    </xf>
    <xf numFmtId="0" fontId="10" fillId="0" borderId="2" xfId="1" applyNumberFormat="1" applyFont="1" applyFill="1" applyBorder="1" applyAlignment="1">
      <alignment horizontal="left" vertical="top" wrapText="1"/>
    </xf>
    <xf numFmtId="0" fontId="6" fillId="0" borderId="2" xfId="1" applyNumberFormat="1" applyFont="1" applyFill="1" applyBorder="1" applyAlignment="1">
      <alignment horizontal="left" vertical="top" wrapText="1"/>
    </xf>
    <xf numFmtId="165" fontId="13" fillId="0" borderId="2" xfId="1" applyNumberFormat="1" applyFont="1" applyFill="1" applyBorder="1" applyAlignment="1">
      <alignment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vertical="top" wrapText="1"/>
    </xf>
    <xf numFmtId="0" fontId="10" fillId="0" borderId="2" xfId="2" applyNumberFormat="1" applyFont="1" applyFill="1" applyBorder="1" applyAlignment="1" applyProtection="1">
      <alignment vertical="top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2" xfId="1" applyNumberFormat="1" applyFont="1" applyFill="1" applyBorder="1" applyAlignment="1" applyProtection="1">
      <alignment wrapText="1"/>
    </xf>
    <xf numFmtId="0" fontId="10" fillId="0" borderId="2" xfId="1" applyNumberFormat="1" applyFont="1" applyFill="1" applyBorder="1" applyAlignment="1" applyProtection="1"/>
    <xf numFmtId="0" fontId="6" fillId="0" borderId="2" xfId="1" applyNumberFormat="1" applyFont="1" applyFill="1" applyBorder="1" applyAlignment="1" applyProtection="1">
      <alignment wrapText="1"/>
    </xf>
    <xf numFmtId="0" fontId="10" fillId="0" borderId="2" xfId="1" applyNumberFormat="1" applyFont="1" applyFill="1" applyBorder="1" applyAlignment="1" applyProtection="1">
      <alignment horizontal="left" wrapText="1"/>
    </xf>
    <xf numFmtId="0" fontId="15" fillId="0" borderId="2" xfId="1" applyNumberFormat="1" applyFont="1" applyFill="1" applyBorder="1" applyAlignment="1">
      <alignment horizontal="left" vertical="center" wrapText="1"/>
    </xf>
    <xf numFmtId="0" fontId="10" fillId="0" borderId="2" xfId="1" applyNumberFormat="1" applyFont="1" applyFill="1" applyBorder="1" applyAlignment="1">
      <alignment horizontal="left" wrapText="1"/>
    </xf>
    <xf numFmtId="0" fontId="15" fillId="0" borderId="2" xfId="1" applyNumberFormat="1" applyFont="1" applyFill="1" applyBorder="1" applyAlignment="1">
      <alignment horizontal="left" wrapText="1"/>
    </xf>
    <xf numFmtId="3" fontId="6" fillId="0" borderId="2" xfId="0" applyNumberFormat="1" applyFont="1" applyFill="1" applyBorder="1" applyAlignment="1"/>
    <xf numFmtId="0" fontId="10" fillId="0" borderId="2" xfId="0" applyNumberFormat="1" applyFont="1" applyFill="1" applyBorder="1" applyAlignment="1" applyProtection="1">
      <alignment horizontal="left" wrapText="1"/>
    </xf>
    <xf numFmtId="0" fontId="10" fillId="0" borderId="2" xfId="0" applyNumberFormat="1" applyFont="1" applyFill="1" applyBorder="1" applyAlignment="1" applyProtection="1">
      <alignment wrapText="1"/>
    </xf>
    <xf numFmtId="0" fontId="12" fillId="0" borderId="2" xfId="1" applyNumberFormat="1" applyFont="1" applyFill="1" applyBorder="1" applyAlignment="1">
      <alignment wrapText="1"/>
    </xf>
    <xf numFmtId="0" fontId="7" fillId="0" borderId="2" xfId="0" applyNumberFormat="1" applyFont="1" applyFill="1" applyBorder="1" applyAlignment="1">
      <alignment vertical="top" wrapText="1"/>
    </xf>
    <xf numFmtId="0" fontId="6" fillId="0" borderId="2" xfId="1" applyNumberFormat="1" applyFont="1" applyFill="1" applyBorder="1" applyAlignment="1">
      <alignment horizontal="left" vertical="center" wrapText="1"/>
    </xf>
    <xf numFmtId="0" fontId="10" fillId="0" borderId="2" xfId="1" applyNumberFormat="1" applyFont="1" applyFill="1" applyBorder="1" applyAlignment="1">
      <alignment horizontal="left" vertical="center" wrapText="1"/>
    </xf>
    <xf numFmtId="165" fontId="10" fillId="0" borderId="2" xfId="1" applyNumberFormat="1" applyFont="1" applyFill="1" applyBorder="1" applyAlignment="1">
      <alignment horizontal="left" vertical="center" wrapText="1"/>
    </xf>
    <xf numFmtId="0" fontId="12" fillId="0" borderId="2" xfId="1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vertical="top" wrapText="1"/>
    </xf>
    <xf numFmtId="0" fontId="10" fillId="0" borderId="2" xfId="1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17" fillId="0" borderId="0" xfId="0" applyFont="1" applyFill="1"/>
    <xf numFmtId="0" fontId="5" fillId="0" borderId="2" xfId="0" applyNumberFormat="1" applyFont="1" applyFill="1" applyBorder="1" applyAlignment="1">
      <alignment horizontal="left" vertical="top" wrapText="1"/>
    </xf>
    <xf numFmtId="165" fontId="6" fillId="0" borderId="2" xfId="1" applyNumberFormat="1" applyFont="1" applyFill="1" applyBorder="1" applyAlignment="1">
      <alignment vertical="center" wrapText="1"/>
    </xf>
    <xf numFmtId="0" fontId="16" fillId="0" borderId="0" xfId="0" applyFont="1" applyFill="1"/>
    <xf numFmtId="3" fontId="8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</cellXfs>
  <cellStyles count="3">
    <cellStyle name="Normal" xfId="0" builtinId="0"/>
    <cellStyle name="Normal_BUGET RECTIFICARE OUG 89 VIRARI FINALE" xfId="1"/>
    <cellStyle name="Normal_LG 216 CALCULE BVC 20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HM232"/>
  <sheetViews>
    <sheetView tabSelected="1" view="pageBreakPreview" zoomScale="75" zoomScaleNormal="90" zoomScaleSheetLayoutView="90" workbookViewId="0">
      <pane xSplit="2" ySplit="7" topLeftCell="C8" activePane="bottomRight" state="frozen"/>
      <selection activeCell="G7" sqref="G7:H152"/>
      <selection pane="topRight" activeCell="G7" sqref="G7:H152"/>
      <selection pane="bottomLeft" activeCell="G7" sqref="G7:H152"/>
      <selection pane="bottomRight" activeCell="J13" sqref="J13"/>
    </sheetView>
  </sheetViews>
  <sheetFormatPr defaultRowHeight="16.5" x14ac:dyDescent="0.3"/>
  <cols>
    <col min="1" max="1" width="17" style="4" customWidth="1"/>
    <col min="2" max="2" width="106.5703125" style="3" customWidth="1"/>
    <col min="3" max="3" width="16.7109375" style="2" customWidth="1"/>
    <col min="4" max="16384" width="9.140625" style="1"/>
  </cols>
  <sheetData>
    <row r="1" spans="1:3" ht="24" customHeight="1" x14ac:dyDescent="0.4">
      <c r="A1" s="69"/>
      <c r="B1" s="69"/>
      <c r="C1" s="12"/>
    </row>
    <row r="3" spans="1:3" ht="64.5" customHeight="1" x14ac:dyDescent="0.3">
      <c r="A3" s="70" t="s">
        <v>313</v>
      </c>
      <c r="B3" s="70"/>
      <c r="C3" s="70"/>
    </row>
    <row r="4" spans="1:3" ht="24.75" customHeight="1" x14ac:dyDescent="0.3">
      <c r="A4" s="68"/>
      <c r="B4" s="68"/>
    </row>
    <row r="5" spans="1:3" x14ac:dyDescent="0.3">
      <c r="C5" s="67" t="s">
        <v>312</v>
      </c>
    </row>
    <row r="6" spans="1:3" ht="117.75" customHeight="1" x14ac:dyDescent="0.3">
      <c r="A6" s="66" t="s">
        <v>311</v>
      </c>
      <c r="B6" s="66" t="s">
        <v>310</v>
      </c>
      <c r="C6" s="66" t="s">
        <v>309</v>
      </c>
    </row>
    <row r="7" spans="1:3" s="62" customFormat="1" ht="18.75" customHeight="1" x14ac:dyDescent="0.35">
      <c r="A7" s="65"/>
      <c r="B7" s="64"/>
      <c r="C7" s="63"/>
    </row>
    <row r="8" spans="1:3" s="59" customFormat="1" ht="18.75" customHeight="1" x14ac:dyDescent="0.35">
      <c r="A8" s="60" t="s">
        <v>308</v>
      </c>
      <c r="B8" s="22" t="s">
        <v>307</v>
      </c>
      <c r="C8" s="44">
        <f>C9+C17+C188</f>
        <v>45219228.373663016</v>
      </c>
    </row>
    <row r="9" spans="1:3" s="59" customFormat="1" ht="18.75" customHeight="1" x14ac:dyDescent="0.35">
      <c r="A9" s="60" t="s">
        <v>306</v>
      </c>
      <c r="B9" s="22" t="s">
        <v>10</v>
      </c>
      <c r="C9" s="44">
        <f>C10+C11+C12+C13+C14+C15+C16</f>
        <v>45241381.369523011</v>
      </c>
    </row>
    <row r="10" spans="1:3" s="59" customFormat="1" ht="18.75" customHeight="1" x14ac:dyDescent="0.35">
      <c r="A10" s="60" t="s">
        <v>305</v>
      </c>
      <c r="B10" s="22" t="s">
        <v>304</v>
      </c>
      <c r="C10" s="44">
        <f>C21</f>
        <v>306797.40781999996</v>
      </c>
    </row>
    <row r="11" spans="1:3" s="59" customFormat="1" ht="18.75" customHeight="1" x14ac:dyDescent="0.35">
      <c r="A11" s="60" t="s">
        <v>303</v>
      </c>
      <c r="B11" s="22" t="s">
        <v>234</v>
      </c>
      <c r="C11" s="44">
        <f>C22</f>
        <v>30321662.93973301</v>
      </c>
    </row>
    <row r="12" spans="1:3" s="59" customFormat="1" ht="18.75" customHeight="1" x14ac:dyDescent="0.35">
      <c r="A12" s="60" t="s">
        <v>302</v>
      </c>
      <c r="B12" s="22" t="s">
        <v>180</v>
      </c>
      <c r="C12" s="44">
        <f>C23</f>
        <v>10165.834800000001</v>
      </c>
    </row>
    <row r="13" spans="1:3" s="59" customFormat="1" ht="40.5" customHeight="1" x14ac:dyDescent="0.35">
      <c r="A13" s="60" t="s">
        <v>301</v>
      </c>
      <c r="B13" s="61" t="s">
        <v>62</v>
      </c>
      <c r="C13" s="44">
        <f>C24</f>
        <v>10995871.14783</v>
      </c>
    </row>
    <row r="14" spans="1:3" s="59" customFormat="1" ht="21.75" customHeight="1" x14ac:dyDescent="0.35">
      <c r="A14" s="60" t="s">
        <v>300</v>
      </c>
      <c r="B14" s="22" t="s">
        <v>299</v>
      </c>
      <c r="C14" s="44">
        <f>C25</f>
        <v>3604409.4365099994</v>
      </c>
    </row>
    <row r="15" spans="1:3" s="59" customFormat="1" ht="37.5" x14ac:dyDescent="0.35">
      <c r="A15" s="60" t="s">
        <v>298</v>
      </c>
      <c r="B15" s="22" t="s">
        <v>297</v>
      </c>
      <c r="C15" s="44">
        <f>C26+C223</f>
        <v>1060.27475</v>
      </c>
    </row>
    <row r="16" spans="1:3" s="59" customFormat="1" ht="18.75" customHeight="1" x14ac:dyDescent="0.35">
      <c r="A16" s="60" t="s">
        <v>175</v>
      </c>
      <c r="B16" s="22" t="s">
        <v>174</v>
      </c>
      <c r="C16" s="44">
        <f>C27</f>
        <v>1414.3280800000002</v>
      </c>
    </row>
    <row r="17" spans="1:3" s="59" customFormat="1" ht="18.75" customHeight="1" x14ac:dyDescent="0.35">
      <c r="A17" s="60" t="s">
        <v>296</v>
      </c>
      <c r="B17" s="22" t="s">
        <v>168</v>
      </c>
      <c r="C17" s="44">
        <f>C28</f>
        <v>3991.1159600000001</v>
      </c>
    </row>
    <row r="18" spans="1:3" s="59" customFormat="1" ht="18.75" customHeight="1" x14ac:dyDescent="0.35">
      <c r="A18" s="60" t="s">
        <v>295</v>
      </c>
      <c r="B18" s="22" t="s">
        <v>294</v>
      </c>
      <c r="C18" s="44">
        <f>C29</f>
        <v>3991.1159600000001</v>
      </c>
    </row>
    <row r="19" spans="1:3" ht="21" customHeight="1" x14ac:dyDescent="0.35">
      <c r="A19" s="57" t="s">
        <v>293</v>
      </c>
      <c r="B19" s="58" t="s">
        <v>292</v>
      </c>
      <c r="C19" s="17">
        <f>+C20+C28</f>
        <v>45219043.344413012</v>
      </c>
    </row>
    <row r="20" spans="1:3" ht="21" customHeight="1" x14ac:dyDescent="0.35">
      <c r="A20" s="57" t="s">
        <v>291</v>
      </c>
      <c r="B20" s="49" t="s">
        <v>10</v>
      </c>
      <c r="C20" s="17">
        <f>+C21+C22+C25+C23+C24+C27+C188+C26</f>
        <v>45215052.22845301</v>
      </c>
    </row>
    <row r="21" spans="1:3" ht="21" customHeight="1" x14ac:dyDescent="0.35">
      <c r="A21" s="57" t="s">
        <v>290</v>
      </c>
      <c r="B21" s="49" t="s">
        <v>275</v>
      </c>
      <c r="C21" s="17">
        <f>+C35</f>
        <v>306797.40781999996</v>
      </c>
    </row>
    <row r="22" spans="1:3" ht="21" customHeight="1" x14ac:dyDescent="0.35">
      <c r="A22" s="57" t="s">
        <v>289</v>
      </c>
      <c r="B22" s="49" t="s">
        <v>234</v>
      </c>
      <c r="C22" s="17">
        <f>+C56</f>
        <v>30321662.93973301</v>
      </c>
    </row>
    <row r="23" spans="1:3" ht="21" customHeight="1" x14ac:dyDescent="0.35">
      <c r="A23" s="57" t="s">
        <v>288</v>
      </c>
      <c r="B23" s="49" t="s">
        <v>180</v>
      </c>
      <c r="C23" s="17">
        <f>+C84</f>
        <v>10165.834800000001</v>
      </c>
    </row>
    <row r="24" spans="1:3" ht="18.75" x14ac:dyDescent="0.35">
      <c r="A24" s="57" t="s">
        <v>63</v>
      </c>
      <c r="B24" s="49" t="s">
        <v>62</v>
      </c>
      <c r="C24" s="17">
        <f>C189</f>
        <v>10995871.14783</v>
      </c>
    </row>
    <row r="25" spans="1:3" ht="21" customHeight="1" x14ac:dyDescent="0.35">
      <c r="A25" s="57" t="s">
        <v>287</v>
      </c>
      <c r="B25" s="49" t="s">
        <v>286</v>
      </c>
      <c r="C25" s="17">
        <f>C205</f>
        <v>3604409.4365099994</v>
      </c>
    </row>
    <row r="26" spans="1:3" ht="37.5" x14ac:dyDescent="0.35">
      <c r="A26" s="57" t="s">
        <v>31</v>
      </c>
      <c r="B26" s="49" t="s">
        <v>8</v>
      </c>
      <c r="C26" s="17">
        <f>C212</f>
        <v>875.24549999999999</v>
      </c>
    </row>
    <row r="27" spans="1:3" ht="21" customHeight="1" x14ac:dyDescent="0.35">
      <c r="A27" s="57" t="s">
        <v>285</v>
      </c>
      <c r="B27" s="49" t="s">
        <v>174</v>
      </c>
      <c r="C27" s="17">
        <f>C87</f>
        <v>1414.3280800000002</v>
      </c>
    </row>
    <row r="28" spans="1:3" ht="21" customHeight="1" x14ac:dyDescent="0.35">
      <c r="A28" s="57" t="s">
        <v>284</v>
      </c>
      <c r="B28" s="49" t="s">
        <v>168</v>
      </c>
      <c r="C28" s="17">
        <f>C90</f>
        <v>3991.1159600000001</v>
      </c>
    </row>
    <row r="29" spans="1:3" ht="21" customHeight="1" x14ac:dyDescent="0.35">
      <c r="A29" s="57" t="s">
        <v>283</v>
      </c>
      <c r="B29" s="49" t="s">
        <v>166</v>
      </c>
      <c r="C29" s="17">
        <f>C91</f>
        <v>3991.1159600000001</v>
      </c>
    </row>
    <row r="30" spans="1:3" ht="18.75" x14ac:dyDescent="0.35">
      <c r="A30" s="57" t="s">
        <v>282</v>
      </c>
      <c r="B30" s="49" t="s">
        <v>281</v>
      </c>
      <c r="C30" s="17">
        <f>C188+C211</f>
        <v>-27500.295800000004</v>
      </c>
    </row>
    <row r="31" spans="1:3" ht="21" customHeight="1" x14ac:dyDescent="0.35">
      <c r="A31" s="57" t="s">
        <v>280</v>
      </c>
      <c r="B31" s="56" t="s">
        <v>279</v>
      </c>
      <c r="C31" s="17">
        <f>+C32+C28</f>
        <v>45219043.344413012</v>
      </c>
    </row>
    <row r="32" spans="1:3" ht="21" customHeight="1" x14ac:dyDescent="0.35">
      <c r="A32" s="29" t="s">
        <v>278</v>
      </c>
      <c r="B32" s="49" t="s">
        <v>10</v>
      </c>
      <c r="C32" s="17">
        <f>C21+C22+C23+C24+C25+C27+C188+C26</f>
        <v>45215052.22845301</v>
      </c>
    </row>
    <row r="33" spans="1:3" ht="18.75" x14ac:dyDescent="0.35">
      <c r="A33" s="55" t="s">
        <v>277</v>
      </c>
      <c r="B33" s="49" t="s">
        <v>12</v>
      </c>
      <c r="C33" s="17">
        <f>+C34+C90+C188</f>
        <v>41614633.907903016</v>
      </c>
    </row>
    <row r="34" spans="1:3" ht="21" customHeight="1" x14ac:dyDescent="0.35">
      <c r="A34" s="29" t="s">
        <v>153</v>
      </c>
      <c r="B34" s="49" t="s">
        <v>10</v>
      </c>
      <c r="C34" s="17">
        <f>+C35+C56+C84+C189+C87+C212</f>
        <v>41636786.903763011</v>
      </c>
    </row>
    <row r="35" spans="1:3" ht="18.75" x14ac:dyDescent="0.35">
      <c r="A35" s="29" t="s">
        <v>276</v>
      </c>
      <c r="B35" s="49" t="s">
        <v>275</v>
      </c>
      <c r="C35" s="17">
        <f>+C36+C48+C46</f>
        <v>306797.40781999996</v>
      </c>
    </row>
    <row r="36" spans="1:3" ht="21" customHeight="1" x14ac:dyDescent="0.35">
      <c r="A36" s="29" t="s">
        <v>274</v>
      </c>
      <c r="B36" s="49" t="s">
        <v>273</v>
      </c>
      <c r="C36" s="17">
        <f>C37+C40+C41+C42+C44+C38+C39+C43</f>
        <v>295780.18381999998</v>
      </c>
    </row>
    <row r="37" spans="1:3" ht="21" customHeight="1" x14ac:dyDescent="0.35">
      <c r="A37" s="24" t="s">
        <v>272</v>
      </c>
      <c r="B37" s="50" t="s">
        <v>271</v>
      </c>
      <c r="C37" s="17">
        <v>242267.734</v>
      </c>
    </row>
    <row r="38" spans="1:3" ht="21" customHeight="1" x14ac:dyDescent="0.35">
      <c r="A38" s="24" t="s">
        <v>270</v>
      </c>
      <c r="B38" s="50" t="s">
        <v>269</v>
      </c>
      <c r="C38" s="17">
        <v>30941.067999999999</v>
      </c>
    </row>
    <row r="39" spans="1:3" ht="21" customHeight="1" x14ac:dyDescent="0.35">
      <c r="A39" s="24" t="s">
        <v>268</v>
      </c>
      <c r="B39" s="50" t="s">
        <v>267</v>
      </c>
      <c r="C39" s="17">
        <v>804.19899999999996</v>
      </c>
    </row>
    <row r="40" spans="1:3" ht="18.75" x14ac:dyDescent="0.35">
      <c r="A40" s="24" t="s">
        <v>266</v>
      </c>
      <c r="B40" s="50" t="s">
        <v>265</v>
      </c>
      <c r="C40" s="17">
        <v>956.87900000000002</v>
      </c>
    </row>
    <row r="41" spans="1:3" ht="21" customHeight="1" x14ac:dyDescent="0.35">
      <c r="A41" s="24" t="s">
        <v>264</v>
      </c>
      <c r="B41" s="50" t="s">
        <v>263</v>
      </c>
      <c r="C41" s="17">
        <v>273.32882000000001</v>
      </c>
    </row>
    <row r="42" spans="1:3" ht="21" customHeight="1" x14ac:dyDescent="0.35">
      <c r="A42" s="24" t="s">
        <v>262</v>
      </c>
      <c r="B42" s="50" t="s">
        <v>261</v>
      </c>
      <c r="C42" s="17">
        <v>37.340000000000003</v>
      </c>
    </row>
    <row r="43" spans="1:3" ht="21" customHeight="1" x14ac:dyDescent="0.35">
      <c r="A43" s="24" t="s">
        <v>260</v>
      </c>
      <c r="B43" s="50" t="s">
        <v>259</v>
      </c>
      <c r="C43" s="17">
        <v>10073.450000000001</v>
      </c>
    </row>
    <row r="44" spans="1:3" ht="21" customHeight="1" x14ac:dyDescent="0.35">
      <c r="A44" s="24" t="s">
        <v>258</v>
      </c>
      <c r="B44" s="50" t="s">
        <v>257</v>
      </c>
      <c r="C44" s="17">
        <v>10426.184999999999</v>
      </c>
    </row>
    <row r="45" spans="1:3" ht="18.75" hidden="1" customHeight="1" x14ac:dyDescent="0.35">
      <c r="A45" s="24"/>
      <c r="B45" s="50" t="s">
        <v>256</v>
      </c>
      <c r="C45" s="17">
        <v>2830.3119999999999</v>
      </c>
    </row>
    <row r="46" spans="1:3" ht="21" customHeight="1" x14ac:dyDescent="0.35">
      <c r="A46" s="24" t="s">
        <v>255</v>
      </c>
      <c r="B46" s="49" t="s">
        <v>254</v>
      </c>
      <c r="C46" s="44">
        <f>C47</f>
        <v>4134.92</v>
      </c>
    </row>
    <row r="47" spans="1:3" ht="21" customHeight="1" x14ac:dyDescent="0.35">
      <c r="A47" s="24" t="s">
        <v>253</v>
      </c>
      <c r="B47" s="50" t="s">
        <v>252</v>
      </c>
      <c r="C47" s="17">
        <v>4134.92</v>
      </c>
    </row>
    <row r="48" spans="1:3" ht="21" customHeight="1" x14ac:dyDescent="0.35">
      <c r="A48" s="29" t="s">
        <v>251</v>
      </c>
      <c r="B48" s="49" t="s">
        <v>250</v>
      </c>
      <c r="C48" s="17">
        <f>+C49+C50+C51+C52+C53+C54+C55</f>
        <v>6882.3040000000001</v>
      </c>
    </row>
    <row r="49" spans="1:221" ht="21" customHeight="1" x14ac:dyDescent="0.35">
      <c r="A49" s="24" t="s">
        <v>249</v>
      </c>
      <c r="B49" s="50" t="s">
        <v>248</v>
      </c>
      <c r="C49" s="17">
        <v>248.36099999999999</v>
      </c>
    </row>
    <row r="50" spans="1:221" ht="21" customHeight="1" x14ac:dyDescent="0.35">
      <c r="A50" s="24" t="s">
        <v>247</v>
      </c>
      <c r="B50" s="50" t="s">
        <v>246</v>
      </c>
      <c r="C50" s="17">
        <v>6.7960000000000003</v>
      </c>
    </row>
    <row r="51" spans="1:221" ht="21" customHeight="1" x14ac:dyDescent="0.35">
      <c r="A51" s="24" t="s">
        <v>245</v>
      </c>
      <c r="B51" s="50" t="s">
        <v>244</v>
      </c>
      <c r="C51" s="17">
        <v>78.734999999999999</v>
      </c>
    </row>
    <row r="52" spans="1:221" ht="18.75" x14ac:dyDescent="0.35">
      <c r="A52" s="24" t="s">
        <v>243</v>
      </c>
      <c r="B52" s="54" t="s">
        <v>242</v>
      </c>
      <c r="C52" s="17">
        <v>2.3639999999999999</v>
      </c>
    </row>
    <row r="53" spans="1:221" ht="21" customHeight="1" x14ac:dyDescent="0.35">
      <c r="A53" s="24" t="s">
        <v>241</v>
      </c>
      <c r="B53" s="54" t="s">
        <v>240</v>
      </c>
      <c r="C53" s="17">
        <v>12.756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</row>
    <row r="54" spans="1:221" ht="21" customHeight="1" x14ac:dyDescent="0.35">
      <c r="A54" s="24" t="s">
        <v>239</v>
      </c>
      <c r="B54" s="54" t="s">
        <v>238</v>
      </c>
      <c r="C54" s="17">
        <v>6533.2920000000004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1:221" ht="21" customHeight="1" x14ac:dyDescent="0.35">
      <c r="A55" s="24" t="s">
        <v>237</v>
      </c>
      <c r="B55" s="54" t="s">
        <v>236</v>
      </c>
      <c r="C55" s="17"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</row>
    <row r="56" spans="1:221" ht="21" customHeight="1" x14ac:dyDescent="0.35">
      <c r="A56" s="29" t="s">
        <v>235</v>
      </c>
      <c r="B56" s="49" t="s">
        <v>234</v>
      </c>
      <c r="C56" s="17">
        <f>+C57+C71+C70+C73+C76+C78+C79+C81+C77+C80</f>
        <v>30321662.93973301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</row>
    <row r="57" spans="1:221" ht="21" customHeight="1" x14ac:dyDescent="0.35">
      <c r="A57" s="29" t="s">
        <v>233</v>
      </c>
      <c r="B57" s="49" t="s">
        <v>232</v>
      </c>
      <c r="C57" s="17">
        <f>+C58+C59+C60+C61+C62+C63+C64+C65+C67</f>
        <v>30310089.318130005</v>
      </c>
      <c r="D57" s="6"/>
      <c r="E57" s="6"/>
      <c r="F57" s="6"/>
      <c r="G57" s="6"/>
      <c r="H57" s="6"/>
    </row>
    <row r="58" spans="1:221" ht="21" customHeight="1" x14ac:dyDescent="0.35">
      <c r="A58" s="24" t="s">
        <v>231</v>
      </c>
      <c r="B58" s="50" t="s">
        <v>230</v>
      </c>
      <c r="C58" s="17">
        <v>2185.0486499999997</v>
      </c>
    </row>
    <row r="59" spans="1:221" s="6" customFormat="1" ht="21" customHeight="1" x14ac:dyDescent="0.35">
      <c r="A59" s="24" t="s">
        <v>229</v>
      </c>
      <c r="B59" s="50" t="s">
        <v>228</v>
      </c>
      <c r="C59" s="17">
        <v>391.71552000000003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</row>
    <row r="60" spans="1:221" s="6" customFormat="1" ht="21" customHeight="1" x14ac:dyDescent="0.35">
      <c r="A60" s="24" t="s">
        <v>227</v>
      </c>
      <c r="B60" s="50" t="s">
        <v>226</v>
      </c>
      <c r="C60" s="17">
        <v>6246.6130499999999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</row>
    <row r="61" spans="1:221" ht="21" customHeight="1" x14ac:dyDescent="0.35">
      <c r="A61" s="24" t="s">
        <v>225</v>
      </c>
      <c r="B61" s="50" t="s">
        <v>224</v>
      </c>
      <c r="C61" s="17">
        <v>536.63073999999995</v>
      </c>
    </row>
    <row r="62" spans="1:221" ht="21" customHeight="1" x14ac:dyDescent="0.35">
      <c r="A62" s="24" t="s">
        <v>223</v>
      </c>
      <c r="B62" s="50" t="s">
        <v>222</v>
      </c>
      <c r="C62" s="17">
        <v>454.79010999999997</v>
      </c>
    </row>
    <row r="63" spans="1:221" ht="21" customHeight="1" x14ac:dyDescent="0.35">
      <c r="A63" s="24" t="s">
        <v>221</v>
      </c>
      <c r="B63" s="50" t="s">
        <v>220</v>
      </c>
      <c r="C63" s="17">
        <v>1528.7851599999999</v>
      </c>
    </row>
    <row r="64" spans="1:221" ht="21" customHeight="1" x14ac:dyDescent="0.35">
      <c r="A64" s="24" t="s">
        <v>219</v>
      </c>
      <c r="B64" s="50" t="s">
        <v>218</v>
      </c>
      <c r="C64" s="17">
        <v>3091.5919700000004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</row>
    <row r="65" spans="1:221" ht="21" customHeight="1" x14ac:dyDescent="0.35">
      <c r="A65" s="29" t="s">
        <v>217</v>
      </c>
      <c r="B65" s="49" t="s">
        <v>216</v>
      </c>
      <c r="C65" s="17">
        <f>+C66+C101</f>
        <v>30267193.072650004</v>
      </c>
      <c r="D65" s="6"/>
      <c r="E65" s="6"/>
      <c r="F65" s="6"/>
      <c r="G65" s="6"/>
      <c r="H65" s="6"/>
    </row>
    <row r="66" spans="1:221" ht="23.25" customHeight="1" x14ac:dyDescent="0.35">
      <c r="A66" s="53" t="s">
        <v>215</v>
      </c>
      <c r="B66" s="52" t="s">
        <v>214</v>
      </c>
      <c r="C66" s="17">
        <v>6028.4177999999993</v>
      </c>
    </row>
    <row r="67" spans="1:221" ht="19.5" customHeight="1" x14ac:dyDescent="0.35">
      <c r="A67" s="24" t="s">
        <v>213</v>
      </c>
      <c r="B67" s="50" t="s">
        <v>212</v>
      </c>
      <c r="C67" s="17">
        <v>28461.07028</v>
      </c>
    </row>
    <row r="68" spans="1:221" s="6" customFormat="1" ht="18.75" hidden="1" x14ac:dyDescent="0.35">
      <c r="A68" s="24"/>
      <c r="B68" s="51" t="s">
        <v>211</v>
      </c>
      <c r="C68" s="17">
        <v>1611.3776699999996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</row>
    <row r="69" spans="1:221" ht="18.75" hidden="1" x14ac:dyDescent="0.35">
      <c r="A69" s="24"/>
      <c r="B69" s="51" t="s">
        <v>210</v>
      </c>
      <c r="C69" s="17">
        <v>962.20479000000012</v>
      </c>
    </row>
    <row r="70" spans="1:221" ht="21" customHeight="1" x14ac:dyDescent="0.35">
      <c r="A70" s="29" t="s">
        <v>209</v>
      </c>
      <c r="B70" s="50" t="s">
        <v>208</v>
      </c>
      <c r="C70" s="17">
        <v>1563.0233199999998</v>
      </c>
    </row>
    <row r="71" spans="1:221" ht="21" customHeight="1" x14ac:dyDescent="0.35">
      <c r="A71" s="29" t="s">
        <v>207</v>
      </c>
      <c r="B71" s="49" t="s">
        <v>206</v>
      </c>
      <c r="C71" s="17">
        <f>+C72</f>
        <v>1029.4370330000004</v>
      </c>
    </row>
    <row r="72" spans="1:221" ht="21" customHeight="1" x14ac:dyDescent="0.35">
      <c r="A72" s="24" t="s">
        <v>205</v>
      </c>
      <c r="B72" s="50" t="s">
        <v>204</v>
      </c>
      <c r="C72" s="17">
        <v>1029.4370330000004</v>
      </c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</row>
    <row r="73" spans="1:221" ht="18.75" x14ac:dyDescent="0.35">
      <c r="A73" s="29" t="s">
        <v>203</v>
      </c>
      <c r="B73" s="49" t="s">
        <v>202</v>
      </c>
      <c r="C73" s="17">
        <f>+C74+C75</f>
        <v>95.620820000000009</v>
      </c>
      <c r="I73" s="6"/>
      <c r="J73" s="6"/>
      <c r="K73" s="6"/>
      <c r="L73" s="6"/>
      <c r="M73" s="6"/>
      <c r="N73" s="6"/>
      <c r="O73" s="6"/>
    </row>
    <row r="74" spans="1:221" ht="23.25" customHeight="1" x14ac:dyDescent="0.35">
      <c r="A74" s="29" t="s">
        <v>201</v>
      </c>
      <c r="B74" s="50" t="s">
        <v>200</v>
      </c>
      <c r="C74" s="17">
        <v>91.142880000000005</v>
      </c>
      <c r="D74" s="6"/>
      <c r="E74" s="6"/>
      <c r="F74" s="6"/>
      <c r="G74" s="6"/>
      <c r="H74" s="6"/>
    </row>
    <row r="75" spans="1:221" ht="23.25" customHeight="1" x14ac:dyDescent="0.35">
      <c r="A75" s="29" t="s">
        <v>199</v>
      </c>
      <c r="B75" s="50" t="s">
        <v>198</v>
      </c>
      <c r="C75" s="17">
        <v>4.4779400000000003</v>
      </c>
    </row>
    <row r="76" spans="1:221" s="6" customFormat="1" ht="23.25" customHeight="1" x14ac:dyDescent="0.35">
      <c r="A76" s="24" t="s">
        <v>197</v>
      </c>
      <c r="B76" s="50" t="s">
        <v>196</v>
      </c>
      <c r="C76" s="17">
        <v>91.838570000000004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</row>
    <row r="77" spans="1:221" ht="23.25" customHeight="1" x14ac:dyDescent="0.35">
      <c r="A77" s="24" t="s">
        <v>195</v>
      </c>
      <c r="B77" s="50" t="s">
        <v>194</v>
      </c>
      <c r="C77" s="17">
        <v>0</v>
      </c>
    </row>
    <row r="78" spans="1:221" ht="23.25" customHeight="1" x14ac:dyDescent="0.35">
      <c r="A78" s="24" t="s">
        <v>193</v>
      </c>
      <c r="B78" s="50" t="s">
        <v>192</v>
      </c>
      <c r="C78" s="17">
        <v>2.7210000000000001</v>
      </c>
    </row>
    <row r="79" spans="1:221" ht="23.25" customHeight="1" x14ac:dyDescent="0.35">
      <c r="A79" s="24" t="s">
        <v>191</v>
      </c>
      <c r="B79" s="50" t="s">
        <v>190</v>
      </c>
      <c r="C79" s="17">
        <v>373.33427</v>
      </c>
    </row>
    <row r="80" spans="1:221" ht="41.25" customHeight="1" x14ac:dyDescent="0.35">
      <c r="A80" s="24" t="s">
        <v>189</v>
      </c>
      <c r="B80" s="50" t="s">
        <v>188</v>
      </c>
      <c r="C80" s="17">
        <v>640.15837999999997</v>
      </c>
    </row>
    <row r="81" spans="1:221" ht="23.25" customHeight="1" x14ac:dyDescent="0.35">
      <c r="A81" s="29" t="s">
        <v>187</v>
      </c>
      <c r="B81" s="49" t="s">
        <v>186</v>
      </c>
      <c r="C81" s="17">
        <f>+C82+C83</f>
        <v>7777.4882099999986</v>
      </c>
    </row>
    <row r="82" spans="1:221" ht="23.25" customHeight="1" x14ac:dyDescent="0.35">
      <c r="A82" s="24" t="s">
        <v>185</v>
      </c>
      <c r="B82" s="50" t="s">
        <v>184</v>
      </c>
      <c r="C82" s="17">
        <v>6029.566029999999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</row>
    <row r="83" spans="1:221" ht="23.25" customHeight="1" x14ac:dyDescent="0.35">
      <c r="A83" s="24" t="s">
        <v>183</v>
      </c>
      <c r="B83" s="50" t="s">
        <v>182</v>
      </c>
      <c r="C83" s="17">
        <v>1747.9221799999998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</row>
    <row r="84" spans="1:221" ht="23.25" customHeight="1" x14ac:dyDescent="0.35">
      <c r="A84" s="29" t="s">
        <v>181</v>
      </c>
      <c r="B84" s="49" t="s">
        <v>180</v>
      </c>
      <c r="C84" s="17">
        <f>+C85</f>
        <v>10165.834800000001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221" ht="18.75" x14ac:dyDescent="0.35">
      <c r="A85" s="19" t="s">
        <v>179</v>
      </c>
      <c r="B85" s="49" t="s">
        <v>178</v>
      </c>
      <c r="C85" s="17">
        <f>+C86</f>
        <v>10165.834800000001</v>
      </c>
      <c r="D85" s="6"/>
      <c r="E85" s="6"/>
      <c r="F85" s="6"/>
      <c r="G85" s="6"/>
      <c r="H85" s="6"/>
    </row>
    <row r="86" spans="1:221" s="6" customFormat="1" ht="23.25" customHeight="1" x14ac:dyDescent="0.35">
      <c r="A86" s="19" t="s">
        <v>177</v>
      </c>
      <c r="B86" s="50" t="s">
        <v>176</v>
      </c>
      <c r="C86" s="17">
        <v>10165.834800000001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</row>
    <row r="87" spans="1:221" s="6" customFormat="1" ht="23.25" customHeight="1" x14ac:dyDescent="0.35">
      <c r="A87" s="19" t="s">
        <v>175</v>
      </c>
      <c r="B87" s="49" t="s">
        <v>174</v>
      </c>
      <c r="C87" s="17">
        <f>C88+C89</f>
        <v>1414.3280800000002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</row>
    <row r="88" spans="1:221" ht="23.25" customHeight="1" x14ac:dyDescent="0.35">
      <c r="A88" s="19" t="s">
        <v>173</v>
      </c>
      <c r="B88" s="50" t="s">
        <v>172</v>
      </c>
      <c r="C88" s="17">
        <v>373.37928000000005</v>
      </c>
    </row>
    <row r="89" spans="1:221" ht="23.25" customHeight="1" x14ac:dyDescent="0.35">
      <c r="A89" s="19" t="s">
        <v>171</v>
      </c>
      <c r="B89" s="50" t="s">
        <v>170</v>
      </c>
      <c r="C89" s="17">
        <v>1040.9488000000001</v>
      </c>
    </row>
    <row r="90" spans="1:221" ht="23.25" customHeight="1" x14ac:dyDescent="0.35">
      <c r="A90" s="29" t="s">
        <v>169</v>
      </c>
      <c r="B90" s="49" t="s">
        <v>168</v>
      </c>
      <c r="C90" s="17">
        <f>+C91</f>
        <v>3991.1159600000001</v>
      </c>
    </row>
    <row r="91" spans="1:221" ht="23.25" customHeight="1" x14ac:dyDescent="0.35">
      <c r="A91" s="29" t="s">
        <v>167</v>
      </c>
      <c r="B91" s="49" t="s">
        <v>166</v>
      </c>
      <c r="C91" s="17">
        <f>+C92+C97</f>
        <v>3991.1159600000001</v>
      </c>
    </row>
    <row r="92" spans="1:221" ht="23.25" customHeight="1" x14ac:dyDescent="0.35">
      <c r="A92" s="29" t="s">
        <v>165</v>
      </c>
      <c r="B92" s="49" t="s">
        <v>164</v>
      </c>
      <c r="C92" s="17">
        <f>+C94+C96+C95+C93</f>
        <v>3525.6317200000003</v>
      </c>
    </row>
    <row r="93" spans="1:221" ht="18.75" x14ac:dyDescent="0.35">
      <c r="A93" s="29" t="s">
        <v>163</v>
      </c>
      <c r="B93" s="27" t="s">
        <v>162</v>
      </c>
      <c r="C93" s="17">
        <v>0</v>
      </c>
    </row>
    <row r="94" spans="1:221" ht="23.25" customHeight="1" x14ac:dyDescent="0.35">
      <c r="A94" s="24" t="s">
        <v>161</v>
      </c>
      <c r="B94" s="28" t="s">
        <v>160</v>
      </c>
      <c r="C94" s="17">
        <v>2743.4630300000003</v>
      </c>
    </row>
    <row r="95" spans="1:221" ht="23.25" customHeight="1" x14ac:dyDescent="0.35">
      <c r="A95" s="24" t="s">
        <v>159</v>
      </c>
      <c r="B95" s="28" t="s">
        <v>158</v>
      </c>
      <c r="C95" s="17">
        <v>55.847949999999997</v>
      </c>
    </row>
    <row r="96" spans="1:221" ht="23.25" customHeight="1" x14ac:dyDescent="0.35">
      <c r="A96" s="24" t="s">
        <v>157</v>
      </c>
      <c r="B96" s="28" t="s">
        <v>156</v>
      </c>
      <c r="C96" s="17">
        <v>726.32074</v>
      </c>
    </row>
    <row r="97" spans="1:221" ht="18.75" x14ac:dyDescent="0.35">
      <c r="A97" s="48" t="s">
        <v>155</v>
      </c>
      <c r="B97" s="28" t="s">
        <v>154</v>
      </c>
      <c r="C97" s="17">
        <v>465.48424</v>
      </c>
    </row>
    <row r="98" spans="1:221" ht="23.25" hidden="1" customHeight="1" x14ac:dyDescent="0.35">
      <c r="A98" s="24" t="s">
        <v>153</v>
      </c>
      <c r="B98" s="27" t="s">
        <v>152</v>
      </c>
      <c r="C98" s="17">
        <v>67617.50308000001</v>
      </c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</row>
    <row r="99" spans="1:221" ht="23.25" hidden="1" customHeight="1" x14ac:dyDescent="0.35">
      <c r="A99" s="24" t="s">
        <v>151</v>
      </c>
      <c r="B99" s="27" t="s">
        <v>150</v>
      </c>
      <c r="C99" s="17">
        <v>11311995.861793</v>
      </c>
      <c r="I99" s="6"/>
      <c r="J99" s="6"/>
      <c r="K99" s="6"/>
      <c r="L99" s="6"/>
      <c r="M99" s="6"/>
      <c r="N99" s="6"/>
      <c r="O99" s="6"/>
    </row>
    <row r="100" spans="1:221" ht="21" hidden="1" customHeight="1" x14ac:dyDescent="0.45">
      <c r="A100" s="24"/>
      <c r="B100" s="32" t="s">
        <v>65</v>
      </c>
      <c r="C100" s="17">
        <v>-2900.3207400000001</v>
      </c>
      <c r="D100" s="6"/>
      <c r="E100" s="6"/>
      <c r="F100" s="6"/>
      <c r="G100" s="6"/>
      <c r="H100" s="6"/>
    </row>
    <row r="101" spans="1:221" ht="19.5" customHeight="1" x14ac:dyDescent="0.35">
      <c r="A101" s="24" t="s">
        <v>149</v>
      </c>
      <c r="B101" s="47" t="s">
        <v>148</v>
      </c>
      <c r="C101" s="17">
        <f>+C102+C147+C171+C173+C184+C186</f>
        <v>30261164.654850002</v>
      </c>
      <c r="D101" s="6"/>
      <c r="E101" s="6"/>
      <c r="F101" s="6"/>
      <c r="G101" s="6"/>
      <c r="H101" s="6"/>
    </row>
    <row r="102" spans="1:221" s="6" customFormat="1" ht="18.75" x14ac:dyDescent="0.35">
      <c r="A102" s="29" t="s">
        <v>147</v>
      </c>
      <c r="B102" s="27" t="s">
        <v>146</v>
      </c>
      <c r="C102" s="17">
        <f>+C103+C113+C127+C143+C145</f>
        <v>12863467.43695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</row>
    <row r="103" spans="1:221" ht="19.5" customHeight="1" x14ac:dyDescent="0.35">
      <c r="A103" s="24" t="s">
        <v>145</v>
      </c>
      <c r="B103" s="28" t="s">
        <v>144</v>
      </c>
      <c r="C103" s="17">
        <f>+C104+C110+C111+C105+C106</f>
        <v>5388242.7931999993</v>
      </c>
    </row>
    <row r="104" spans="1:221" ht="18.75" hidden="1" x14ac:dyDescent="0.35">
      <c r="A104" s="24"/>
      <c r="B104" s="28" t="s">
        <v>71</v>
      </c>
      <c r="C104" s="17">
        <v>3984931.8961700001</v>
      </c>
    </row>
    <row r="105" spans="1:221" ht="18.75" hidden="1" x14ac:dyDescent="0.35">
      <c r="A105" s="24"/>
      <c r="B105" s="28" t="s">
        <v>143</v>
      </c>
      <c r="C105" s="17">
        <v>1233997.0937999999</v>
      </c>
    </row>
    <row r="106" spans="1:221" ht="18.75" hidden="1" x14ac:dyDescent="0.35">
      <c r="A106" s="24"/>
      <c r="B106" s="28" t="s">
        <v>142</v>
      </c>
      <c r="C106" s="17">
        <f>C107+C108+C109</f>
        <v>59309.171300000002</v>
      </c>
    </row>
    <row r="107" spans="1:221" ht="37.5" hidden="1" x14ac:dyDescent="0.35">
      <c r="A107" s="24"/>
      <c r="B107" s="28" t="s">
        <v>141</v>
      </c>
      <c r="C107" s="17">
        <v>58688.283490000002</v>
      </c>
    </row>
    <row r="108" spans="1:221" ht="56.25" hidden="1" x14ac:dyDescent="0.35">
      <c r="A108" s="24"/>
      <c r="B108" s="28" t="s">
        <v>140</v>
      </c>
      <c r="C108" s="17">
        <v>342.04818</v>
      </c>
    </row>
    <row r="109" spans="1:221" ht="56.25" hidden="1" x14ac:dyDescent="0.35">
      <c r="A109" s="24"/>
      <c r="B109" s="28" t="s">
        <v>139</v>
      </c>
      <c r="C109" s="17">
        <v>278.83963</v>
      </c>
    </row>
    <row r="110" spans="1:221" ht="18.75" hidden="1" x14ac:dyDescent="0.35">
      <c r="A110" s="24"/>
      <c r="B110" s="28" t="s">
        <v>138</v>
      </c>
      <c r="C110" s="17">
        <v>3022.8502100000001</v>
      </c>
    </row>
    <row r="111" spans="1:221" ht="56.25" hidden="1" x14ac:dyDescent="0.35">
      <c r="A111" s="24"/>
      <c r="B111" s="28" t="s">
        <v>137</v>
      </c>
      <c r="C111" s="17">
        <v>106981.78172000001</v>
      </c>
    </row>
    <row r="112" spans="1:221" ht="21" hidden="1" x14ac:dyDescent="0.45">
      <c r="A112" s="24"/>
      <c r="B112" s="32" t="s">
        <v>65</v>
      </c>
      <c r="C112" s="17">
        <v>-1650.5031700000002</v>
      </c>
    </row>
    <row r="113" spans="1:221" ht="37.5" x14ac:dyDescent="0.35">
      <c r="A113" s="24" t="s">
        <v>136</v>
      </c>
      <c r="B113" s="28" t="s">
        <v>135</v>
      </c>
      <c r="C113" s="17">
        <f>C114+C115+C116+C117+C118+C119+C121+C120+C122</f>
        <v>5588128.6994000003</v>
      </c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</row>
    <row r="114" spans="1:221" ht="18.75" hidden="1" x14ac:dyDescent="0.35">
      <c r="A114" s="24"/>
      <c r="B114" s="28" t="s">
        <v>117</v>
      </c>
      <c r="C114" s="17">
        <v>426546.36097000004</v>
      </c>
      <c r="I114" s="6"/>
      <c r="J114" s="6"/>
      <c r="K114" s="6"/>
      <c r="L114" s="6"/>
      <c r="M114" s="6"/>
      <c r="N114" s="6"/>
      <c r="O114" s="6"/>
    </row>
    <row r="115" spans="1:221" ht="18.75" hidden="1" x14ac:dyDescent="0.35">
      <c r="A115" s="24"/>
      <c r="B115" s="28" t="s">
        <v>134</v>
      </c>
      <c r="C115" s="17">
        <v>172602.58136000001</v>
      </c>
      <c r="D115" s="6"/>
      <c r="E115" s="6"/>
      <c r="F115" s="6"/>
      <c r="G115" s="6"/>
      <c r="H115" s="6"/>
    </row>
    <row r="116" spans="1:221" s="6" customFormat="1" ht="18.75" hidden="1" x14ac:dyDescent="0.35">
      <c r="A116" s="24"/>
      <c r="B116" s="28" t="s">
        <v>133</v>
      </c>
      <c r="C116" s="17">
        <v>183303.82540999999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</row>
    <row r="117" spans="1:221" ht="18.75" hidden="1" x14ac:dyDescent="0.35">
      <c r="A117" s="24"/>
      <c r="B117" s="28" t="s">
        <v>122</v>
      </c>
      <c r="C117" s="17">
        <v>1429151.7608500002</v>
      </c>
    </row>
    <row r="118" spans="1:221" ht="24.75" hidden="1" customHeight="1" x14ac:dyDescent="0.35">
      <c r="A118" s="24"/>
      <c r="B118" s="46" t="s">
        <v>132</v>
      </c>
      <c r="C118" s="17">
        <v>1688.9679799999999</v>
      </c>
    </row>
    <row r="119" spans="1:221" ht="18.75" hidden="1" x14ac:dyDescent="0.35">
      <c r="A119" s="24"/>
      <c r="B119" s="28" t="s">
        <v>131</v>
      </c>
      <c r="C119" s="17">
        <v>55032.613170000004</v>
      </c>
    </row>
    <row r="120" spans="1:221" ht="21" hidden="1" customHeight="1" x14ac:dyDescent="0.35">
      <c r="A120" s="24"/>
      <c r="B120" s="45" t="s">
        <v>130</v>
      </c>
      <c r="C120" s="17">
        <v>1755.0910699999999</v>
      </c>
    </row>
    <row r="121" spans="1:221" ht="22.5" hidden="1" customHeight="1" x14ac:dyDescent="0.35">
      <c r="A121" s="24"/>
      <c r="B121" s="28" t="s">
        <v>129</v>
      </c>
      <c r="C121" s="17">
        <v>2085625.2660600001</v>
      </c>
    </row>
    <row r="122" spans="1:221" ht="37.5" hidden="1" x14ac:dyDescent="0.35">
      <c r="A122" s="24"/>
      <c r="B122" s="27" t="s">
        <v>128</v>
      </c>
      <c r="C122" s="17">
        <v>1232422.2325299999</v>
      </c>
    </row>
    <row r="123" spans="1:221" ht="18.75" hidden="1" x14ac:dyDescent="0.35">
      <c r="A123" s="24"/>
      <c r="B123" s="42" t="s">
        <v>127</v>
      </c>
      <c r="C123" s="17">
        <v>1212143.0860400002</v>
      </c>
    </row>
    <row r="124" spans="1:221" ht="18.75" hidden="1" x14ac:dyDescent="0.35">
      <c r="A124" s="24"/>
      <c r="B124" s="42" t="s">
        <v>126</v>
      </c>
      <c r="C124" s="17">
        <v>7619.5451399999984</v>
      </c>
    </row>
    <row r="125" spans="1:221" ht="18.75" hidden="1" x14ac:dyDescent="0.35">
      <c r="A125" s="24"/>
      <c r="B125" s="42" t="s">
        <v>125</v>
      </c>
      <c r="C125" s="17">
        <v>12659.601349999999</v>
      </c>
    </row>
    <row r="126" spans="1:221" ht="21" hidden="1" x14ac:dyDescent="0.45">
      <c r="A126" s="24"/>
      <c r="B126" s="32" t="s">
        <v>65</v>
      </c>
      <c r="C126" s="17">
        <v>-440.47636999999992</v>
      </c>
    </row>
    <row r="127" spans="1:221" ht="18.75" x14ac:dyDescent="0.35">
      <c r="A127" s="24" t="s">
        <v>124</v>
      </c>
      <c r="B127" s="30" t="s">
        <v>123</v>
      </c>
      <c r="C127" s="44">
        <f>C128+C129+C130+C131+C132+C133+C134+C135+C136+C137</f>
        <v>471477.02015000005</v>
      </c>
    </row>
    <row r="128" spans="1:221" ht="18.75" hidden="1" x14ac:dyDescent="0.35">
      <c r="A128" s="24"/>
      <c r="B128" s="42" t="s">
        <v>122</v>
      </c>
      <c r="C128" s="17">
        <v>121024.38602999998</v>
      </c>
    </row>
    <row r="129" spans="1:221" ht="18.75" hidden="1" x14ac:dyDescent="0.35">
      <c r="A129" s="24"/>
      <c r="B129" s="43" t="s">
        <v>121</v>
      </c>
      <c r="C129" s="17">
        <v>30945.189569999999</v>
      </c>
    </row>
    <row r="130" spans="1:221" ht="21.75" hidden="1" customHeight="1" x14ac:dyDescent="0.35">
      <c r="A130" s="24"/>
      <c r="B130" s="40" t="s">
        <v>120</v>
      </c>
      <c r="C130" s="17">
        <v>98665.979790000012</v>
      </c>
    </row>
    <row r="131" spans="1:221" ht="18.75" hidden="1" x14ac:dyDescent="0.35">
      <c r="A131" s="24"/>
      <c r="B131" s="40" t="s">
        <v>119</v>
      </c>
      <c r="C131" s="17">
        <v>25583.186819999999</v>
      </c>
    </row>
    <row r="132" spans="1:221" ht="18.75" hidden="1" x14ac:dyDescent="0.35">
      <c r="A132" s="24"/>
      <c r="B132" s="40" t="s">
        <v>118</v>
      </c>
      <c r="C132" s="17">
        <v>245.25867000000002</v>
      </c>
    </row>
    <row r="133" spans="1:221" ht="24.75" hidden="1" customHeight="1" x14ac:dyDescent="0.35">
      <c r="A133" s="24"/>
      <c r="B133" s="42" t="s">
        <v>117</v>
      </c>
      <c r="C133" s="17">
        <v>2148.0626200000002</v>
      </c>
    </row>
    <row r="134" spans="1:221" ht="18.75" hidden="1" x14ac:dyDescent="0.35">
      <c r="A134" s="24"/>
      <c r="B134" s="40" t="s">
        <v>116</v>
      </c>
      <c r="C134" s="17">
        <v>177689.60818000001</v>
      </c>
    </row>
    <row r="135" spans="1:221" ht="18.75" hidden="1" x14ac:dyDescent="0.35">
      <c r="A135" s="24"/>
      <c r="B135" s="41" t="s">
        <v>115</v>
      </c>
      <c r="C135" s="17">
        <v>164.27878000000001</v>
      </c>
    </row>
    <row r="136" spans="1:221" ht="18.75" hidden="1" x14ac:dyDescent="0.35">
      <c r="A136" s="24"/>
      <c r="B136" s="40" t="s">
        <v>114</v>
      </c>
      <c r="C136" s="17">
        <v>582.29959999999994</v>
      </c>
    </row>
    <row r="137" spans="1:221" ht="37.5" hidden="1" x14ac:dyDescent="0.35">
      <c r="A137" s="24"/>
      <c r="B137" s="39" t="s">
        <v>113</v>
      </c>
      <c r="C137" s="17">
        <v>14428.77009</v>
      </c>
    </row>
    <row r="138" spans="1:221" ht="21" hidden="1" customHeight="1" x14ac:dyDescent="0.35">
      <c r="A138" s="24"/>
      <c r="B138" s="38" t="s">
        <v>112</v>
      </c>
      <c r="C138" s="17">
        <v>12331.832960000002</v>
      </c>
    </row>
    <row r="139" spans="1:221" ht="37.5" hidden="1" x14ac:dyDescent="0.35">
      <c r="A139" s="24"/>
      <c r="B139" s="37" t="s">
        <v>111</v>
      </c>
      <c r="C139" s="17">
        <v>712.63294999999994</v>
      </c>
    </row>
    <row r="140" spans="1:221" ht="18.75" hidden="1" x14ac:dyDescent="0.35">
      <c r="A140" s="24"/>
      <c r="B140" s="37" t="s">
        <v>110</v>
      </c>
      <c r="C140" s="17">
        <v>234.64818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</row>
    <row r="141" spans="1:221" ht="18.75" hidden="1" x14ac:dyDescent="0.35">
      <c r="A141" s="24"/>
      <c r="B141" s="37" t="s">
        <v>109</v>
      </c>
      <c r="C141" s="17">
        <v>1149.6559999999999</v>
      </c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</row>
    <row r="142" spans="1:221" ht="21" hidden="1" x14ac:dyDescent="0.45">
      <c r="A142" s="24"/>
      <c r="B142" s="32" t="s">
        <v>65</v>
      </c>
      <c r="C142" s="17">
        <v>-1614.63102</v>
      </c>
      <c r="I142" s="6"/>
      <c r="J142" s="6"/>
      <c r="K142" s="6"/>
      <c r="L142" s="6"/>
      <c r="M142" s="6"/>
      <c r="N142" s="6"/>
      <c r="O142" s="6"/>
    </row>
    <row r="143" spans="1:221" s="6" customFormat="1" ht="18.75" x14ac:dyDescent="0.35">
      <c r="A143" s="24" t="s">
        <v>108</v>
      </c>
      <c r="B143" s="28" t="s">
        <v>107</v>
      </c>
      <c r="C143" s="17">
        <v>1206620.14607</v>
      </c>
      <c r="D143" s="1"/>
      <c r="E143" s="1"/>
      <c r="F143" s="1"/>
      <c r="G143" s="1"/>
      <c r="H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</row>
    <row r="144" spans="1:221" s="6" customFormat="1" ht="21" hidden="1" x14ac:dyDescent="0.45">
      <c r="A144" s="24"/>
      <c r="B144" s="32" t="s">
        <v>65</v>
      </c>
      <c r="C144" s="17">
        <v>-34.383969999999998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</row>
    <row r="145" spans="1:221" ht="22.5" customHeight="1" x14ac:dyDescent="0.35">
      <c r="A145" s="24" t="s">
        <v>106</v>
      </c>
      <c r="B145" s="28" t="s">
        <v>105</v>
      </c>
      <c r="C145" s="17">
        <v>208998.77812999999</v>
      </c>
      <c r="D145" s="6"/>
      <c r="E145" s="6"/>
      <c r="F145" s="6"/>
      <c r="G145" s="6"/>
      <c r="H145" s="6"/>
    </row>
    <row r="146" spans="1:221" ht="21" hidden="1" x14ac:dyDescent="0.45">
      <c r="A146" s="24"/>
      <c r="B146" s="32" t="s">
        <v>65</v>
      </c>
      <c r="C146" s="17">
        <v>-142.66137999999998</v>
      </c>
    </row>
    <row r="147" spans="1:221" ht="18.75" x14ac:dyDescent="0.35">
      <c r="A147" s="29" t="s">
        <v>104</v>
      </c>
      <c r="B147" s="27" t="s">
        <v>103</v>
      </c>
      <c r="C147" s="17">
        <f>+C148+C155+C157+C161+C167</f>
        <v>5356386.61491</v>
      </c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</row>
    <row r="148" spans="1:221" ht="18.75" x14ac:dyDescent="0.35">
      <c r="A148" s="24" t="s">
        <v>102</v>
      </c>
      <c r="B148" s="28" t="s">
        <v>101</v>
      </c>
      <c r="C148" s="17">
        <f>+C149+C152+C153</f>
        <v>2786790.50575</v>
      </c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</row>
    <row r="149" spans="1:221" ht="18.75" hidden="1" x14ac:dyDescent="0.35">
      <c r="A149" s="24"/>
      <c r="B149" s="34" t="s">
        <v>84</v>
      </c>
      <c r="C149" s="17">
        <v>2579433.4615700003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</row>
    <row r="150" spans="1:221" ht="18.75" hidden="1" x14ac:dyDescent="0.35">
      <c r="A150" s="24"/>
      <c r="B150" s="36" t="s">
        <v>100</v>
      </c>
      <c r="C150" s="17">
        <v>1310790.5721500001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</row>
    <row r="151" spans="1:221" ht="18.75" hidden="1" x14ac:dyDescent="0.35">
      <c r="A151" s="24"/>
      <c r="B151" s="36" t="s">
        <v>99</v>
      </c>
      <c r="C151" s="17">
        <v>1268446.7456399996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</row>
    <row r="152" spans="1:221" s="6" customFormat="1" ht="18.75" hidden="1" x14ac:dyDescent="0.35">
      <c r="A152" s="24"/>
      <c r="B152" s="34" t="s">
        <v>98</v>
      </c>
      <c r="C152" s="17">
        <v>199963.03418000002</v>
      </c>
    </row>
    <row r="153" spans="1:221" s="6" customFormat="1" ht="37.5" hidden="1" x14ac:dyDescent="0.35">
      <c r="A153" s="24"/>
      <c r="B153" s="34" t="s">
        <v>97</v>
      </c>
      <c r="C153" s="17">
        <v>7394.01</v>
      </c>
    </row>
    <row r="154" spans="1:221" s="6" customFormat="1" ht="21" hidden="1" x14ac:dyDescent="0.45">
      <c r="A154" s="24"/>
      <c r="B154" s="32" t="s">
        <v>65</v>
      </c>
      <c r="C154" s="17">
        <v>-1038.15139</v>
      </c>
    </row>
    <row r="155" spans="1:221" s="6" customFormat="1" ht="18.75" x14ac:dyDescent="0.35">
      <c r="A155" s="24" t="s">
        <v>96</v>
      </c>
      <c r="B155" s="34" t="s">
        <v>95</v>
      </c>
      <c r="C155" s="17">
        <v>1531331.2914299998</v>
      </c>
    </row>
    <row r="156" spans="1:221" s="6" customFormat="1" ht="19.5" hidden="1" customHeight="1" x14ac:dyDescent="0.45">
      <c r="A156" s="24"/>
      <c r="B156" s="32" t="s">
        <v>65</v>
      </c>
      <c r="C156" s="17">
        <v>-1445.7569799999999</v>
      </c>
    </row>
    <row r="157" spans="1:221" s="6" customFormat="1" ht="18.75" x14ac:dyDescent="0.35">
      <c r="A157" s="24" t="s">
        <v>94</v>
      </c>
      <c r="B157" s="35" t="s">
        <v>93</v>
      </c>
      <c r="C157" s="17">
        <f>+C158+C159</f>
        <v>100666.90399999998</v>
      </c>
    </row>
    <row r="158" spans="1:221" s="6" customFormat="1" ht="18.75" hidden="1" x14ac:dyDescent="0.35">
      <c r="A158" s="24"/>
      <c r="B158" s="34" t="s">
        <v>84</v>
      </c>
      <c r="C158" s="17">
        <v>100666.90399999998</v>
      </c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</row>
    <row r="159" spans="1:221" s="6" customFormat="1" ht="37.5" hidden="1" x14ac:dyDescent="0.35">
      <c r="A159" s="24"/>
      <c r="B159" s="34" t="s">
        <v>83</v>
      </c>
      <c r="C159" s="17">
        <v>0</v>
      </c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</row>
    <row r="160" spans="1:221" s="6" customFormat="1" ht="18.75" hidden="1" customHeight="1" x14ac:dyDescent="0.45">
      <c r="A160" s="24"/>
      <c r="B160" s="32" t="s">
        <v>65</v>
      </c>
      <c r="C160" s="17">
        <v>-150.92726999999999</v>
      </c>
      <c r="P160" s="1"/>
      <c r="Q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</row>
    <row r="161" spans="1:13" ht="18.75" x14ac:dyDescent="0.35">
      <c r="A161" s="24" t="s">
        <v>92</v>
      </c>
      <c r="B161" s="35" t="s">
        <v>91</v>
      </c>
      <c r="C161" s="17">
        <f>+C162+C163+C164+C165</f>
        <v>824763.98645000008</v>
      </c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1:13" ht="18.75" hidden="1" x14ac:dyDescent="0.35">
      <c r="A162" s="24"/>
      <c r="B162" s="28" t="s">
        <v>90</v>
      </c>
      <c r="C162" s="17">
        <v>782259.09245</v>
      </c>
      <c r="D162" s="6"/>
      <c r="E162" s="6"/>
      <c r="F162" s="6"/>
      <c r="G162" s="6"/>
      <c r="H162" s="6"/>
    </row>
    <row r="163" spans="1:13" ht="18.75" hidden="1" x14ac:dyDescent="0.35">
      <c r="A163" s="24"/>
      <c r="B163" s="28" t="s">
        <v>89</v>
      </c>
      <c r="C163" s="17">
        <v>41138.000999999997</v>
      </c>
    </row>
    <row r="164" spans="1:13" ht="18.75" hidden="1" x14ac:dyDescent="0.35">
      <c r="A164" s="24"/>
      <c r="B164" s="28" t="s">
        <v>88</v>
      </c>
      <c r="C164" s="17">
        <v>1357.78</v>
      </c>
    </row>
    <row r="165" spans="1:13" ht="37.5" hidden="1" x14ac:dyDescent="0.35">
      <c r="A165" s="24"/>
      <c r="B165" s="28" t="s">
        <v>87</v>
      </c>
      <c r="C165" s="17">
        <v>9.1129999999999995</v>
      </c>
    </row>
    <row r="166" spans="1:13" ht="21" hidden="1" x14ac:dyDescent="0.45">
      <c r="A166" s="24"/>
      <c r="B166" s="32" t="s">
        <v>65</v>
      </c>
      <c r="C166" s="17">
        <v>-406.46777000000003</v>
      </c>
    </row>
    <row r="167" spans="1:13" ht="18.75" x14ac:dyDescent="0.35">
      <c r="A167" s="24" t="s">
        <v>86</v>
      </c>
      <c r="B167" s="35" t="s">
        <v>85</v>
      </c>
      <c r="C167" s="17">
        <f>+C168+C169</f>
        <v>112833.92728</v>
      </c>
    </row>
    <row r="168" spans="1:13" ht="18.75" hidden="1" x14ac:dyDescent="0.35">
      <c r="A168" s="29"/>
      <c r="B168" s="34" t="s">
        <v>84</v>
      </c>
      <c r="C168" s="17">
        <v>112833.40228000001</v>
      </c>
    </row>
    <row r="169" spans="1:13" ht="16.5" hidden="1" customHeight="1" x14ac:dyDescent="0.35">
      <c r="A169" s="24"/>
      <c r="B169" s="34" t="s">
        <v>83</v>
      </c>
      <c r="C169" s="17">
        <v>0.52500000000000002</v>
      </c>
    </row>
    <row r="170" spans="1:13" ht="21" hidden="1" x14ac:dyDescent="0.45">
      <c r="A170" s="24"/>
      <c r="B170" s="32" t="s">
        <v>65</v>
      </c>
      <c r="C170" s="17">
        <v>-263.90926000000002</v>
      </c>
    </row>
    <row r="171" spans="1:13" ht="18.75" x14ac:dyDescent="0.35">
      <c r="A171" s="24" t="s">
        <v>82</v>
      </c>
      <c r="B171" s="28" t="s">
        <v>81</v>
      </c>
      <c r="C171" s="17">
        <v>37899.111089999999</v>
      </c>
    </row>
    <row r="172" spans="1:13" ht="21" hidden="1" x14ac:dyDescent="0.45">
      <c r="A172" s="24"/>
      <c r="B172" s="32" t="s">
        <v>65</v>
      </c>
      <c r="C172" s="17">
        <v>-13.29804</v>
      </c>
    </row>
    <row r="173" spans="1:13" ht="23.25" customHeight="1" x14ac:dyDescent="0.35">
      <c r="A173" s="29" t="s">
        <v>80</v>
      </c>
      <c r="B173" s="27" t="s">
        <v>79</v>
      </c>
      <c r="C173" s="17">
        <f>+C174+C180</f>
        <v>11514255.63154</v>
      </c>
    </row>
    <row r="174" spans="1:13" ht="23.25" customHeight="1" x14ac:dyDescent="0.35">
      <c r="A174" s="24" t="s">
        <v>78</v>
      </c>
      <c r="B174" s="28" t="s">
        <v>77</v>
      </c>
      <c r="C174" s="17">
        <f>C175+C177+C176+C178</f>
        <v>11473303.40543</v>
      </c>
    </row>
    <row r="175" spans="1:13" ht="18.75" hidden="1" x14ac:dyDescent="0.35">
      <c r="A175" s="24"/>
      <c r="B175" s="28" t="s">
        <v>71</v>
      </c>
      <c r="C175" s="17">
        <v>11229001.36043</v>
      </c>
    </row>
    <row r="176" spans="1:13" ht="56.25" hidden="1" x14ac:dyDescent="0.35">
      <c r="A176" s="24"/>
      <c r="B176" s="28" t="s">
        <v>76</v>
      </c>
      <c r="C176" s="17">
        <v>2992.6790000000001</v>
      </c>
    </row>
    <row r="177" spans="1:221" ht="37.5" hidden="1" x14ac:dyDescent="0.35">
      <c r="A177" s="24"/>
      <c r="B177" s="28" t="s">
        <v>75</v>
      </c>
      <c r="C177" s="17">
        <v>1743.25</v>
      </c>
    </row>
    <row r="178" spans="1:221" ht="18.75" hidden="1" x14ac:dyDescent="0.35">
      <c r="A178" s="24"/>
      <c r="B178" s="33" t="s">
        <v>74</v>
      </c>
      <c r="C178" s="17">
        <v>239566.11600000001</v>
      </c>
    </row>
    <row r="179" spans="1:221" ht="21" hidden="1" x14ac:dyDescent="0.45">
      <c r="A179" s="24"/>
      <c r="B179" s="32" t="s">
        <v>65</v>
      </c>
      <c r="C179" s="17">
        <v>-8286.9541399999998</v>
      </c>
    </row>
    <row r="180" spans="1:221" ht="18.75" x14ac:dyDescent="0.35">
      <c r="A180" s="24" t="s">
        <v>73</v>
      </c>
      <c r="B180" s="28" t="s">
        <v>72</v>
      </c>
      <c r="C180" s="17">
        <f>C181+C182</f>
        <v>40952.226110000003</v>
      </c>
    </row>
    <row r="181" spans="1:221" ht="18.75" hidden="1" x14ac:dyDescent="0.35">
      <c r="A181" s="24"/>
      <c r="B181" s="33" t="s">
        <v>71</v>
      </c>
      <c r="C181" s="17">
        <v>40944.819710000003</v>
      </c>
    </row>
    <row r="182" spans="1:221" ht="18.75" hidden="1" x14ac:dyDescent="0.35">
      <c r="A182" s="24"/>
      <c r="B182" s="33" t="s">
        <v>70</v>
      </c>
      <c r="C182" s="17">
        <v>7.4063999999999997</v>
      </c>
    </row>
    <row r="183" spans="1:221" ht="22.5" hidden="1" customHeight="1" x14ac:dyDescent="0.45">
      <c r="A183" s="24"/>
      <c r="B183" s="32" t="s">
        <v>65</v>
      </c>
      <c r="C183" s="17">
        <v>0</v>
      </c>
    </row>
    <row r="184" spans="1:221" ht="22.5" customHeight="1" x14ac:dyDescent="0.35">
      <c r="A184" s="29" t="s">
        <v>69</v>
      </c>
      <c r="B184" s="28" t="s">
        <v>68</v>
      </c>
      <c r="C184" s="17">
        <v>39006.189640000004</v>
      </c>
    </row>
    <row r="185" spans="1:221" ht="21" hidden="1" x14ac:dyDescent="0.45">
      <c r="A185" s="29"/>
      <c r="B185" s="32" t="s">
        <v>65</v>
      </c>
      <c r="C185" s="17">
        <v>-133.27488</v>
      </c>
    </row>
    <row r="186" spans="1:221" ht="23.25" customHeight="1" x14ac:dyDescent="0.35">
      <c r="A186" s="29" t="s">
        <v>67</v>
      </c>
      <c r="B186" s="30" t="s">
        <v>66</v>
      </c>
      <c r="C186" s="17">
        <v>450149.67072000005</v>
      </c>
    </row>
    <row r="187" spans="1:221" ht="21" hidden="1" x14ac:dyDescent="0.45">
      <c r="A187" s="29"/>
      <c r="B187" s="32" t="s">
        <v>65</v>
      </c>
      <c r="C187" s="17">
        <v>-7622.3954400000002</v>
      </c>
    </row>
    <row r="188" spans="1:221" ht="18.75" x14ac:dyDescent="0.35">
      <c r="A188" s="29"/>
      <c r="B188" s="31" t="s">
        <v>64</v>
      </c>
      <c r="C188" s="17">
        <f>C100+C112+C126+C142+C144+C146+C154+C156+C160+C166+C170+C172+C179+C183+C185+C187</f>
        <v>-26144.111820000002</v>
      </c>
    </row>
    <row r="189" spans="1:221" ht="18.75" x14ac:dyDescent="0.35">
      <c r="A189" s="29" t="s">
        <v>63</v>
      </c>
      <c r="B189" s="31" t="s">
        <v>62</v>
      </c>
      <c r="C189" s="17">
        <f>C190</f>
        <v>10995871.14783</v>
      </c>
    </row>
    <row r="190" spans="1:221" ht="21.75" customHeight="1" x14ac:dyDescent="0.35">
      <c r="A190" s="29" t="s">
        <v>61</v>
      </c>
      <c r="B190" s="31" t="s">
        <v>60</v>
      </c>
      <c r="C190" s="17">
        <f>C191+C200</f>
        <v>10995871.14783</v>
      </c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</row>
    <row r="191" spans="1:221" ht="37.5" x14ac:dyDescent="0.35">
      <c r="A191" s="29" t="s">
        <v>59</v>
      </c>
      <c r="B191" s="31" t="s">
        <v>314</v>
      </c>
      <c r="C191" s="17">
        <f>C192+C195+C198+C193+C194+C199</f>
        <v>10661601.14783</v>
      </c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</row>
    <row r="192" spans="1:221" ht="37.5" hidden="1" x14ac:dyDescent="0.35">
      <c r="A192" s="29"/>
      <c r="B192" s="30" t="s">
        <v>58</v>
      </c>
      <c r="C192" s="17">
        <v>9724890.9042099994</v>
      </c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</row>
    <row r="193" spans="1:221" ht="37.5" hidden="1" x14ac:dyDescent="0.35">
      <c r="A193" s="29"/>
      <c r="B193" s="30" t="s">
        <v>57</v>
      </c>
      <c r="C193" s="17">
        <v>18414.714840000001</v>
      </c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</row>
    <row r="194" spans="1:221" ht="37.5" hidden="1" x14ac:dyDescent="0.35">
      <c r="A194" s="29"/>
      <c r="B194" s="30" t="s">
        <v>56</v>
      </c>
      <c r="C194" s="17">
        <v>7057.6268399999999</v>
      </c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</row>
    <row r="195" spans="1:221" ht="37.5" hidden="1" x14ac:dyDescent="0.35">
      <c r="A195" s="29"/>
      <c r="B195" s="30" t="s">
        <v>55</v>
      </c>
      <c r="C195" s="17">
        <v>762598.57336000004</v>
      </c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</row>
    <row r="196" spans="1:221" ht="93.75" hidden="1" x14ac:dyDescent="0.35">
      <c r="A196" s="29"/>
      <c r="B196" s="30" t="s">
        <v>54</v>
      </c>
      <c r="C196" s="17">
        <v>441889.85520999995</v>
      </c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</row>
    <row r="197" spans="1:221" ht="75" hidden="1" x14ac:dyDescent="0.35">
      <c r="A197" s="29"/>
      <c r="B197" s="30" t="s">
        <v>53</v>
      </c>
      <c r="C197" s="17">
        <v>320708.71814999997</v>
      </c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</row>
    <row r="198" spans="1:221" ht="81" hidden="1" customHeight="1" x14ac:dyDescent="0.35">
      <c r="A198" s="29"/>
      <c r="B198" s="30" t="s">
        <v>52</v>
      </c>
      <c r="C198" s="17">
        <v>127480.36487</v>
      </c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</row>
    <row r="199" spans="1:221" ht="37.5" hidden="1" x14ac:dyDescent="0.35">
      <c r="A199" s="29"/>
      <c r="B199" s="30" t="s">
        <v>51</v>
      </c>
      <c r="C199" s="17">
        <v>21158.96371</v>
      </c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</row>
    <row r="200" spans="1:221" ht="18.75" x14ac:dyDescent="0.35">
      <c r="A200" s="29" t="s">
        <v>50</v>
      </c>
      <c r="B200" s="31" t="s">
        <v>315</v>
      </c>
      <c r="C200" s="17">
        <f>C201+C202</f>
        <v>334270</v>
      </c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</row>
    <row r="201" spans="1:221" ht="37.5" hidden="1" x14ac:dyDescent="0.35">
      <c r="A201" s="29"/>
      <c r="B201" s="30" t="s">
        <v>49</v>
      </c>
      <c r="C201" s="17">
        <v>162607.5</v>
      </c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</row>
    <row r="202" spans="1:221" ht="37.5" hidden="1" x14ac:dyDescent="0.35">
      <c r="A202" s="29"/>
      <c r="B202" s="30" t="s">
        <v>48</v>
      </c>
      <c r="C202" s="17">
        <v>171662.5</v>
      </c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</row>
    <row r="203" spans="1:221" ht="18.75" x14ac:dyDescent="0.35">
      <c r="A203" s="29" t="s">
        <v>47</v>
      </c>
      <c r="B203" s="27" t="s">
        <v>46</v>
      </c>
      <c r="C203" s="17">
        <f>+C204</f>
        <v>3604409.4365099994</v>
      </c>
      <c r="GX203" s="11"/>
      <c r="GY203" s="11"/>
      <c r="GZ203" s="11"/>
      <c r="HA203" s="11"/>
      <c r="HB203" s="11"/>
      <c r="HC203" s="11"/>
      <c r="HD203" s="11"/>
      <c r="HE203" s="11"/>
      <c r="HF203" s="11"/>
      <c r="HG203" s="11"/>
      <c r="HH203" s="11"/>
      <c r="HI203" s="11"/>
      <c r="HJ203" s="11"/>
      <c r="HK203" s="11"/>
      <c r="HL203" s="11"/>
      <c r="HM203" s="11"/>
    </row>
    <row r="204" spans="1:221" ht="18.75" x14ac:dyDescent="0.35">
      <c r="A204" s="29" t="s">
        <v>45</v>
      </c>
      <c r="B204" s="27" t="s">
        <v>10</v>
      </c>
      <c r="C204" s="17">
        <f>+C205</f>
        <v>3604409.4365099994</v>
      </c>
    </row>
    <row r="205" spans="1:221" s="5" customFormat="1" ht="18.75" x14ac:dyDescent="0.35">
      <c r="A205" s="29" t="s">
        <v>44</v>
      </c>
      <c r="B205" s="27" t="s">
        <v>43</v>
      </c>
      <c r="C205" s="17">
        <f>+C206</f>
        <v>3604409.4365099994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</row>
    <row r="206" spans="1:221" s="5" customFormat="1" ht="18.75" x14ac:dyDescent="0.35">
      <c r="A206" s="24" t="s">
        <v>42</v>
      </c>
      <c r="B206" s="28" t="s">
        <v>41</v>
      </c>
      <c r="C206" s="17">
        <f>C207</f>
        <v>3604409.4365099994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</row>
    <row r="207" spans="1:221" s="5" customFormat="1" ht="18.75" x14ac:dyDescent="0.35">
      <c r="A207" s="24" t="s">
        <v>40</v>
      </c>
      <c r="B207" s="28" t="s">
        <v>39</v>
      </c>
      <c r="C207" s="17">
        <f>C209+C210+C211</f>
        <v>3604409.4365099994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</row>
    <row r="208" spans="1:221" s="5" customFormat="1" ht="18.75" x14ac:dyDescent="0.35">
      <c r="A208" s="29" t="s">
        <v>38</v>
      </c>
      <c r="B208" s="27" t="s">
        <v>37</v>
      </c>
      <c r="C208" s="17">
        <f>C209</f>
        <v>2140620.6468599997</v>
      </c>
      <c r="D208" s="1"/>
      <c r="E208" s="1"/>
      <c r="F208" s="1"/>
      <c r="G208" s="1"/>
      <c r="H208" s="1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</row>
    <row r="209" spans="1:221" s="5" customFormat="1" ht="18.75" x14ac:dyDescent="0.35">
      <c r="A209" s="24" t="s">
        <v>36</v>
      </c>
      <c r="B209" s="28" t="s">
        <v>35</v>
      </c>
      <c r="C209" s="17">
        <v>2140620.6468599997</v>
      </c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</row>
    <row r="210" spans="1:221" s="11" customFormat="1" ht="21" customHeight="1" x14ac:dyDescent="0.35">
      <c r="A210" s="24" t="s">
        <v>34</v>
      </c>
      <c r="B210" s="28" t="s">
        <v>33</v>
      </c>
      <c r="C210" s="17">
        <v>1465144.9736300001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</row>
    <row r="211" spans="1:221" ht="18.75" x14ac:dyDescent="0.35">
      <c r="A211" s="24"/>
      <c r="B211" s="27" t="s">
        <v>32</v>
      </c>
      <c r="C211" s="17">
        <v>-1356.18398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</row>
    <row r="212" spans="1:221" ht="37.5" x14ac:dyDescent="0.35">
      <c r="A212" s="24" t="s">
        <v>31</v>
      </c>
      <c r="B212" s="26" t="s">
        <v>8</v>
      </c>
      <c r="C212" s="17">
        <f>C217+C213</f>
        <v>875.24549999999999</v>
      </c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</row>
    <row r="213" spans="1:221" ht="18.75" x14ac:dyDescent="0.35">
      <c r="A213" s="24" t="s">
        <v>30</v>
      </c>
      <c r="B213" s="26" t="s">
        <v>29</v>
      </c>
      <c r="C213" s="17">
        <f>C214+C215+C216</f>
        <v>497.83300000000003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</row>
    <row r="214" spans="1:221" ht="18.75" x14ac:dyDescent="0.35">
      <c r="A214" s="24" t="s">
        <v>28</v>
      </c>
      <c r="B214" s="25" t="s">
        <v>27</v>
      </c>
      <c r="C214" s="17">
        <v>79.733000000000004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</row>
    <row r="215" spans="1:221" ht="18.75" x14ac:dyDescent="0.35">
      <c r="A215" s="24" t="s">
        <v>26</v>
      </c>
      <c r="B215" s="25" t="s">
        <v>25</v>
      </c>
      <c r="C215" s="17">
        <v>418.1</v>
      </c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</row>
    <row r="216" spans="1:221" ht="18.75" x14ac:dyDescent="0.35">
      <c r="A216" s="24" t="s">
        <v>24</v>
      </c>
      <c r="B216" s="25" t="s">
        <v>18</v>
      </c>
      <c r="C216" s="17">
        <v>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</row>
    <row r="217" spans="1:221" ht="18.75" x14ac:dyDescent="0.35">
      <c r="A217" s="24" t="s">
        <v>23</v>
      </c>
      <c r="B217" s="20" t="s">
        <v>6</v>
      </c>
      <c r="C217" s="17">
        <f>C218+C219+C220</f>
        <v>377.41250000000002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</row>
    <row r="218" spans="1:221" ht="18.75" x14ac:dyDescent="0.35">
      <c r="A218" s="24" t="s">
        <v>22</v>
      </c>
      <c r="B218" s="18" t="s">
        <v>21</v>
      </c>
      <c r="C218" s="17">
        <v>115.77200000000001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</row>
    <row r="219" spans="1:221" s="6" customFormat="1" ht="18.75" x14ac:dyDescent="0.35">
      <c r="A219" s="24" t="s">
        <v>20</v>
      </c>
      <c r="B219" s="18" t="s">
        <v>4</v>
      </c>
      <c r="C219" s="17">
        <v>173.65549999999999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</row>
    <row r="220" spans="1:221" s="6" customFormat="1" ht="18.75" x14ac:dyDescent="0.35">
      <c r="A220" s="24" t="s">
        <v>19</v>
      </c>
      <c r="B220" s="18" t="s">
        <v>18</v>
      </c>
      <c r="C220" s="17">
        <v>87.984999999999999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</row>
    <row r="221" spans="1:221" s="6" customFormat="1" ht="18.75" x14ac:dyDescent="0.35">
      <c r="A221" s="24" t="s">
        <v>17</v>
      </c>
      <c r="B221" s="20" t="s">
        <v>16</v>
      </c>
      <c r="C221" s="17">
        <f>C222</f>
        <v>185.02924999999999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</row>
    <row r="222" spans="1:221" s="6" customFormat="1" ht="18.75" x14ac:dyDescent="0.35">
      <c r="A222" s="19" t="s">
        <v>15</v>
      </c>
      <c r="B222" s="23" t="s">
        <v>10</v>
      </c>
      <c r="C222" s="17">
        <f>C223</f>
        <v>185.02924999999999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</row>
    <row r="223" spans="1:221" s="6" customFormat="1" ht="37.5" x14ac:dyDescent="0.35">
      <c r="A223" s="19" t="s">
        <v>14</v>
      </c>
      <c r="B223" s="22" t="s">
        <v>8</v>
      </c>
      <c r="C223" s="17">
        <f>C226</f>
        <v>185.02924999999999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</row>
    <row r="224" spans="1:221" s="6" customFormat="1" ht="18.75" x14ac:dyDescent="0.35">
      <c r="A224" s="19" t="s">
        <v>13</v>
      </c>
      <c r="B224" s="20" t="s">
        <v>12</v>
      </c>
      <c r="C224" s="17">
        <f>C225</f>
        <v>185.02924999999999</v>
      </c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</row>
    <row r="225" spans="1:205" s="6" customFormat="1" ht="18.75" x14ac:dyDescent="0.35">
      <c r="A225" s="19" t="s">
        <v>11</v>
      </c>
      <c r="B225" s="22" t="s">
        <v>10</v>
      </c>
      <c r="C225" s="17">
        <f>C226</f>
        <v>185.02924999999999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</row>
    <row r="226" spans="1:205" s="6" customFormat="1" ht="37.5" x14ac:dyDescent="0.35">
      <c r="A226" s="19" t="s">
        <v>9</v>
      </c>
      <c r="B226" s="21" t="s">
        <v>8</v>
      </c>
      <c r="C226" s="17">
        <v>185.02924999999999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</row>
    <row r="227" spans="1:205" s="6" customFormat="1" ht="18.75" x14ac:dyDescent="0.35">
      <c r="A227" s="19" t="s">
        <v>7</v>
      </c>
      <c r="B227" s="21" t="s">
        <v>6</v>
      </c>
      <c r="C227" s="17">
        <f>C228</f>
        <v>185.02924999999999</v>
      </c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</row>
    <row r="228" spans="1:205" s="6" customFormat="1" ht="18.75" x14ac:dyDescent="0.35">
      <c r="A228" s="19" t="s">
        <v>5</v>
      </c>
      <c r="B228" s="20" t="s">
        <v>4</v>
      </c>
      <c r="C228" s="17">
        <f>C229</f>
        <v>185.02924999999999</v>
      </c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</row>
    <row r="229" spans="1:205" s="6" customFormat="1" ht="18.75" x14ac:dyDescent="0.35">
      <c r="A229" s="19" t="s">
        <v>3</v>
      </c>
      <c r="B229" s="20" t="s">
        <v>2</v>
      </c>
      <c r="C229" s="17">
        <f>C230</f>
        <v>185.02924999999999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</row>
    <row r="230" spans="1:205" s="6" customFormat="1" ht="18.75" x14ac:dyDescent="0.35">
      <c r="A230" s="19" t="s">
        <v>1</v>
      </c>
      <c r="B230" s="18" t="s">
        <v>0</v>
      </c>
      <c r="C230" s="17">
        <v>185.02924999999999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</row>
    <row r="231" spans="1:205" s="6" customFormat="1" ht="18.75" x14ac:dyDescent="0.35">
      <c r="A231" s="16"/>
      <c r="B231" s="15"/>
      <c r="C231" s="14"/>
      <c r="D231" s="5"/>
      <c r="E231" s="5"/>
      <c r="F231" s="5"/>
      <c r="G231" s="5"/>
      <c r="H231" s="5"/>
      <c r="I231" s="13"/>
      <c r="J231" s="11"/>
      <c r="K231" s="11"/>
      <c r="L231" s="11"/>
      <c r="M231" s="11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10"/>
      <c r="AJ231" s="10"/>
      <c r="AK231" s="10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10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</row>
    <row r="232" spans="1:205" ht="17.25" x14ac:dyDescent="0.35">
      <c r="A232" s="9"/>
      <c r="B232" s="8"/>
      <c r="C232" s="7"/>
      <c r="D232" s="5"/>
      <c r="E232" s="5"/>
      <c r="F232" s="5"/>
      <c r="G232" s="5"/>
      <c r="H232" s="5"/>
    </row>
  </sheetData>
  <protectedRanges>
    <protectedRange sqref="A3:A4" name="Zonă1_1_1_1_1" securityDescriptor="O:WDG:WDD:(A;;CC;;;WD)"/>
  </protectedRanges>
  <mergeCells count="2">
    <mergeCell ref="A1:B1"/>
    <mergeCell ref="A3:C3"/>
  </mergeCells>
  <printOptions horizontalCentered="1"/>
  <pageMargins left="0.15748031496063" right="0.15748031496063" top="0.59055118110236204" bottom="0.15748031496063" header="0.39370078740157499" footer="0.15748031496063"/>
  <pageSetup paperSize="9" scale="49" orientation="portrait" r:id="rId1"/>
  <headerFooter alignWithMargins="0"/>
  <rowBreaks count="3" manualBreakCount="3">
    <brk id="59" max="2" man="1"/>
    <brk id="171" max="2" man="1"/>
    <brk id="23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 exec Finante-cheltuieli</vt:lpstr>
      <vt:lpstr>'Cont exec Finante-cheltuieli'!Print_Area</vt:lpstr>
      <vt:lpstr>'Cont exec Finante-cheltuieli'!Print_Titles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Geanina NICUTA</dc:creator>
  <cp:lastModifiedBy>Carmen DUMITRASCU</cp:lastModifiedBy>
  <cp:lastPrinted>2022-01-05T12:53:16Z</cp:lastPrinted>
  <dcterms:created xsi:type="dcterms:W3CDTF">2022-01-05T12:44:12Z</dcterms:created>
  <dcterms:modified xsi:type="dcterms:W3CDTF">2022-02-10T12:15:23Z</dcterms:modified>
</cp:coreProperties>
</file>