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Ianuarie 2015" sheetId="4" r:id="rId1"/>
    <sheet name="Sheet1" sheetId="5" r:id="rId2"/>
  </sheets>
  <definedNames>
    <definedName name="_xlnm._FilterDatabase" localSheetId="0" hidden="1">'Ianuarie 2015'!$A$6:$N$6</definedName>
    <definedName name="_xlnm.Print_Area" localSheetId="0">'Ianuarie 2015'!$A$1:$N$106</definedName>
    <definedName name="_xlnm.Print_Titles" localSheetId="0">'Ianuarie 2015'!$5:$8</definedName>
  </definedNames>
  <calcPr calcId="124519"/>
</workbook>
</file>

<file path=xl/calcChain.xml><?xml version="1.0" encoding="utf-8"?>
<calcChain xmlns="http://schemas.openxmlformats.org/spreadsheetml/2006/main">
  <c r="F46" i="4"/>
  <c r="F30"/>
  <c r="F40"/>
  <c r="F35"/>
  <c r="F93"/>
  <c r="F96"/>
  <c r="F20"/>
  <c r="F77"/>
  <c r="F75"/>
  <c r="F59"/>
  <c r="F55"/>
  <c r="K39"/>
  <c r="L39"/>
  <c r="J39"/>
  <c r="G39"/>
  <c r="H39" s="1" a="1"/>
  <c r="H39" s="1"/>
  <c r="E39"/>
  <c r="D39"/>
  <c r="A47"/>
  <c r="A48" s="1"/>
  <c r="A49" s="1"/>
  <c r="A50" s="1"/>
  <c r="F79"/>
  <c r="K82"/>
  <c r="F86"/>
  <c r="F32"/>
  <c r="F92"/>
  <c r="F78"/>
  <c r="F54"/>
  <c r="E24"/>
  <c r="D24"/>
  <c r="F33"/>
  <c r="F66"/>
  <c r="L63"/>
  <c r="F83"/>
  <c r="F84"/>
  <c r="A44"/>
  <c r="A45" s="1"/>
  <c r="G11"/>
  <c r="I11" s="1" a="1"/>
  <c r="F68"/>
  <c r="G82"/>
  <c r="I82" s="1" a="1"/>
  <c r="I82" s="1"/>
  <c r="L82"/>
  <c r="J82"/>
  <c r="E82"/>
  <c r="D82"/>
  <c r="F69"/>
  <c r="F64"/>
  <c r="E11"/>
  <c r="D11"/>
  <c r="K11"/>
  <c r="L11"/>
  <c r="J11"/>
  <c r="F87"/>
  <c r="F89"/>
  <c r="F90"/>
  <c r="F34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4"/>
  <c r="F45"/>
  <c r="L24"/>
  <c r="L52"/>
  <c r="K63"/>
  <c r="K52"/>
  <c r="K24"/>
  <c r="H52" a="1"/>
  <c r="H11" a="1"/>
  <c r="I39" l="1" a="1"/>
  <c r="I39" s="1"/>
  <c r="H63" a="1"/>
  <c r="H63" s="1"/>
  <c r="H82" a="1"/>
  <c r="H82" s="1"/>
  <c r="H24" a="1"/>
  <c r="H24" s="1"/>
  <c r="H74" a="1"/>
  <c r="H74" s="1"/>
  <c r="H52"/>
  <c r="D9"/>
  <c r="F82"/>
  <c r="I52"/>
  <c r="F52"/>
  <c r="F11"/>
  <c r="H11"/>
  <c r="F63"/>
  <c r="F39"/>
  <c r="G9"/>
  <c r="I11"/>
  <c r="F74"/>
  <c r="J9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J80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nu furnizeaza apa calda</t>
        </r>
      </text>
    </comment>
    <comment ref="I83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4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<sst xmlns="http://schemas.openxmlformats.org/spreadsheetml/2006/main" count="293" uniqueCount="246">
  <si>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</si>
  <si>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</si>
  <si>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</si>
  <si>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</si>
  <si>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</si>
  <si>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</si>
  <si>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</si>
  <si>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</si>
  <si>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</si>
  <si>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</si>
  <si>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</si>
  <si>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</si>
  <si>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</si>
  <si>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</si>
  <si>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</si>
  <si>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</si>
  <si>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</si>
  <si>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</si>
  <si>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</si>
  <si>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</si>
  <si>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</si>
  <si>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</si>
  <si>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</si>
  <si>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</si>
  <si>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SC APOTERM SA NĂDLAC</t>
  </si>
  <si>
    <t xml:space="preserve">SC TERMOFICARE SA PETROŞANI </t>
  </si>
  <si>
    <t xml:space="preserve">SC UNIVERSAL EDIL SA LUPENI </t>
  </si>
  <si>
    <t>RA TERMOFICARE CLUJ</t>
  </si>
  <si>
    <t>SC CRISUL SA HUEDIN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</si>
  <si>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</si>
  <si>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</si>
  <si>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</si>
  <si>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</si>
  <si>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</si>
  <si>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</si>
  <si>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</si>
  <si>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</si>
  <si>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</si>
  <si>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</si>
  <si>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</si>
  <si>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</si>
  <si>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</si>
  <si>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</si>
  <si>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</si>
  <si>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</si>
  <si>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</si>
  <si>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SC URBANA SA Od. Secuiesc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</si>
  <si>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</si>
  <si>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</si>
  <si>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</si>
  <si>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</si>
  <si>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</si>
  <si>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</si>
  <si>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</si>
  <si>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</si>
  <si>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</si>
  <si>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</si>
  <si>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</si>
  <si>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R. A. A. N. Dr.Tr. Severin</t>
  </si>
  <si>
    <t>SC Aqua Trans SA Balş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</si>
  <si>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</si>
  <si>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</si>
  <si>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</si>
  <si>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</si>
  <si>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</si>
  <si>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</si>
  <si>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</si>
  <si>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</si>
  <si>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</si>
  <si>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</si>
  <si>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</si>
  <si>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</si>
  <si>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</si>
  <si>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</si>
  <si>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</si>
  <si>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</si>
  <si>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</si>
  <si>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SC DALKIA TERMO PRAHOVA</t>
  </si>
  <si>
    <t>Încălzire</t>
  </si>
  <si>
    <t>Județ</t>
  </si>
  <si>
    <t>SC Modern Calor SA Botoşani</t>
  </si>
  <si>
    <t>CUP Bârlad</t>
  </si>
  <si>
    <t>SC DUSPI SERV PANCIU SRL</t>
  </si>
  <si>
    <t xml:space="preserve">   </t>
  </si>
  <si>
    <t xml:space="preserve">SC CET Govora SA 
Rm. Vâlcea
Călimăneşti 
Olăneşti </t>
  </si>
  <si>
    <t>D.G.C.L. Drăgăneşti Olt</t>
  </si>
  <si>
    <t>354,62 GN</t>
  </si>
  <si>
    <t xml:space="preserve"> SC TERMOURBAN SRL  OLTENITA</t>
  </si>
  <si>
    <t>Timiș</t>
  </si>
  <si>
    <t>SC TERMO CALOR CONFORT SA Pitesti  pentru localitatea Pitesti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</si>
  <si>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</si>
  <si>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</si>
  <si>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</si>
  <si>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</si>
  <si>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</si>
  <si>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</si>
  <si>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</si>
  <si>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</si>
  <si>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SC ECOTERM  SA Făgăraş</t>
  </si>
  <si>
    <t>221; 186</t>
  </si>
  <si>
    <t>SC TRANSGEX SA ORADEA - pt  Beiuș</t>
  </si>
  <si>
    <t>SC COMPLEXUL ENERGETIC HUNEDOARA SA</t>
  </si>
  <si>
    <t>DALKIA TERMO  Iaşi</t>
  </si>
  <si>
    <t>328,41 în cogen; 
305,63 CT cartier</t>
  </si>
  <si>
    <t>TERMO Craiova SRL</t>
  </si>
  <si>
    <t>Serviciul Public de Termie TURNU MAGURELE</t>
  </si>
  <si>
    <t>338,33  GN</t>
  </si>
  <si>
    <t>262,98 - AT secund
237,57 AT prim</t>
  </si>
  <si>
    <t>SC GLOBAL ENERGY PRODUCTION SA Giurgiu</t>
  </si>
  <si>
    <t>275,40 GN</t>
  </si>
  <si>
    <t>489,68 GN
242,47 REnSec</t>
  </si>
  <si>
    <r>
      <t xml:space="preserve">SC TERMOFICARE ORADEA SA 
</t>
    </r>
    <r>
      <rPr>
        <sz val="11"/>
        <rFont val="Tahoma"/>
        <family val="2"/>
        <charset val="238"/>
      </rPr>
      <t>municipiul ORADEA</t>
    </r>
  </si>
  <si>
    <r>
      <t xml:space="preserve">SC TERMOFICARE ORADEA SA 
</t>
    </r>
    <r>
      <rPr>
        <sz val="11"/>
        <rFont val="Tahoma"/>
        <family val="2"/>
        <charset val="238"/>
      </rPr>
      <t>comuna  Sanmartin</t>
    </r>
  </si>
  <si>
    <t>SC SACOMET SA Horezu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</si>
  <si>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</si>
  <si>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</si>
  <si>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</si>
  <si>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</si>
  <si>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</si>
  <si>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</si>
  <si>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</si>
  <si>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</si>
  <si>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</si>
  <si>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</si>
  <si>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</si>
  <si>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</si>
  <si>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489,68 </t>
    </r>
    <r>
      <rPr>
        <sz val="8"/>
        <rFont val="Tahoma"/>
        <family val="2"/>
        <charset val="238"/>
      </rPr>
      <t>GN</t>
    </r>
    <r>
      <rPr>
        <sz val="12"/>
        <rFont val="Tahoma"/>
        <family val="2"/>
      </rPr>
      <t xml:space="preserve">
242,47 </t>
    </r>
    <r>
      <rPr>
        <sz val="8"/>
        <rFont val="Tahoma"/>
        <family val="2"/>
        <charset val="238"/>
      </rPr>
      <t>RES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</si>
  <si>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</si>
  <si>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</si>
  <si>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</si>
  <si>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</si>
  <si>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</si>
  <si>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</si>
  <si>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</si>
  <si>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</si>
  <si>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</si>
  <si>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>295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</si>
  <si>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r>
      <t xml:space="preserve">165 </t>
    </r>
    <r>
      <rPr>
        <sz val="8"/>
        <rFont val="Arial"/>
        <family val="2"/>
        <charset val="238"/>
      </rPr>
      <t>GN</t>
    </r>
  </si>
  <si>
    <r>
      <t xml:space="preserve">202,61 </t>
    </r>
    <r>
      <rPr>
        <sz val="8"/>
        <rFont val="Arial"/>
        <family val="2"/>
        <charset val="238"/>
      </rPr>
      <t xml:space="preserve">BIOMASĂ
 </t>
    </r>
    <r>
      <rPr>
        <sz val="6"/>
        <rFont val="Arial"/>
        <family val="2"/>
        <charset val="238"/>
      </rPr>
      <t>(RUMEGUȘ)</t>
    </r>
  </si>
  <si>
    <r>
      <t xml:space="preserve">262,98 </t>
    </r>
    <r>
      <rPr>
        <sz val="8"/>
        <rFont val="Arial Narrow"/>
        <family val="2"/>
        <charset val="238"/>
      </rPr>
      <t>AT CLU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</si>
  <si>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</si>
  <si>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262,09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</si>
  <si>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</si>
  <si>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240 </t>
    </r>
    <r>
      <rPr>
        <sz val="8"/>
        <rFont val="Arial Narrow"/>
        <family val="2"/>
        <charset val="238"/>
      </rPr>
      <t xml:space="preserve">GN BIOMASĂ 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</si>
  <si>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</si>
  <si>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114,44
</t>
    </r>
    <r>
      <rPr>
        <sz val="8"/>
        <rFont val="Arial Narrow"/>
        <family val="2"/>
        <charset val="238"/>
      </rPr>
      <t>Rumeguș BIOMASĂ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</si>
  <si>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</si>
  <si>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</si>
  <si>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252,28 </t>
    </r>
    <r>
      <rPr>
        <sz val="8"/>
        <rFont val="Arial Narrow"/>
        <family val="2"/>
        <charset val="238"/>
      </rPr>
      <t>GN</t>
    </r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</si>
  <si>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</si>
  <si>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</si>
  <si>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</si>
  <si>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</si>
  <si>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</si>
  <si>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>SC  U.A.T.A.A. SA Motru</t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</si>
  <si>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</si>
  <si>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</si>
  <si>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363,37; 238,40; 271,27;</t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</si>
  <si>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</si>
  <si>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</si>
  <si>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r>
      <t xml:space="preserve">240 GN </t>
    </r>
    <r>
      <rPr>
        <sz val="9"/>
        <rFont val="Arial"/>
        <family val="2"/>
        <charset val="238"/>
      </rPr>
      <t>(PĂCURĂ)</t>
    </r>
  </si>
  <si>
    <t>SC Dalkia România SA
pentru Otopeni</t>
  </si>
  <si>
    <t xml:space="preserve">SC TERMO CALOR CONFORT SA Pitesti  pentu localitatea Maracineni </t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</si>
  <si>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</si>
  <si>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>225</t>
    </r>
    <r>
      <rPr>
        <sz val="8"/>
        <color indexed="8"/>
        <rFont val="Arial"/>
        <family val="2"/>
        <charset val="238"/>
      </rPr>
      <t>GN</t>
    </r>
  </si>
  <si>
    <r>
      <t xml:space="preserve">299,55 </t>
    </r>
    <r>
      <rPr>
        <sz val="8"/>
        <color indexed="8"/>
        <rFont val="Arial"/>
        <family val="2"/>
        <charset val="238"/>
      </rPr>
      <t>GN</t>
    </r>
  </si>
  <si>
    <r>
      <t xml:space="preserve">172,72 </t>
    </r>
    <r>
      <rPr>
        <sz val="8"/>
        <rFont val="Arial Narrow"/>
        <family val="2"/>
        <charset val="238"/>
      </rPr>
      <t>AT</t>
    </r>
  </si>
  <si>
    <t xml:space="preserve">264,74 AT          </t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</si>
  <si>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</si>
  <si>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SC TERMOSERV EDIL BASCOV SRL Bascov</t>
  </si>
  <si>
    <t>377,88 AT
377,88 GN</t>
  </si>
  <si>
    <t>SC Termica SA Suceava
în insolvență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</si>
  <si>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</si>
  <si>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 xml:space="preserve">SC CET Hidrocarburi  ARAD SA </t>
  </si>
  <si>
    <t>SC COMPANIA DE TERMOFICARE LOCALA "COLTERM" SA TIMISOARA</t>
  </si>
  <si>
    <t>CL LOVRIN- S.P.G.C.</t>
  </si>
  <si>
    <t xml:space="preserve">SC TERMICA BRAD SA </t>
  </si>
  <si>
    <t>SC SERVICII COMUNALE SA Rădăuţi</t>
  </si>
  <si>
    <t>SC TERMPROD SRL Vaslui</t>
  </si>
  <si>
    <t xml:space="preserve">SC WWE Nehoiu SRL </t>
  </si>
  <si>
    <t>SC Uzina Termoelectrica 
Midia  SA Năvodari</t>
  </si>
  <si>
    <t>SC GOLDTERM Mangalia SA</t>
  </si>
  <si>
    <t xml:space="preserve">SC APATERM SA Galaţi </t>
  </si>
  <si>
    <t xml:space="preserve">SC Dalkia Romania SRL Tulcea  </t>
  </si>
  <si>
    <t>SC ENERGOTERM SA Tulcea</t>
  </si>
  <si>
    <t xml:space="preserve">SC ENET SA Focşani </t>
  </si>
  <si>
    <t>SP  C.T.-A.F.L. CALARASI</t>
  </si>
  <si>
    <t>Ilfov</t>
  </si>
  <si>
    <t xml:space="preserve">SC TETKRON SRL Brasov </t>
  </si>
  <si>
    <t>SC GOSCOM SA Miercurea Ciuc</t>
  </si>
  <si>
    <t>SC ACATEL SA  Cristuru - Secuiesc</t>
  </si>
  <si>
    <t>SC  A.T.T.   SA  Sighişoara</t>
  </si>
  <si>
    <t>SC ENERGOSIB SA SIBIU</t>
  </si>
  <si>
    <t>SC URBAN-LOCATO SRL Sfântu Gheorghe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</si>
  <si>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</si>
  <si>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</si>
  <si>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</si>
  <si>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</si>
  <si>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</si>
  <si>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</si>
  <si>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</si>
  <si>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</si>
  <si>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SC UTILITĂȚI PUBLICE
 CERNAVODĂ SRL</t>
  </si>
  <si>
    <t>Primăria Năvodari</t>
  </si>
  <si>
    <t>SC APOLLO ECOTERM SA Medgidia</t>
  </si>
  <si>
    <t xml:space="preserve">SC TERMOFICARE VULCAN SA </t>
  </si>
  <si>
    <r>
      <t>304,54</t>
    </r>
    <r>
      <rPr>
        <sz val="8"/>
        <rFont val="Arial Narrow"/>
        <family val="2"/>
        <charset val="238"/>
      </rPr>
      <t xml:space="preserve"> GN PELEȚI</t>
    </r>
  </si>
  <si>
    <r>
      <rPr>
        <sz val="14"/>
        <color indexed="8"/>
        <rFont val="Tahoma"/>
        <family val="2"/>
        <charset val="238"/>
      </rPr>
      <t xml:space="preserve">SC 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</si>
  <si>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</si>
  <si>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</si>
  <si>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</si>
  <si>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322,26;  305,63 CT
275.89 cogenerare</t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</si>
  <si>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</si>
  <si>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</si>
  <si>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SC CET SA Bacău
</t>
    </r>
    <r>
      <rPr>
        <sz val="12"/>
        <rFont val="Tahoma"/>
        <family val="2"/>
      </rPr>
      <t>insolvență-faliment</t>
    </r>
  </si>
  <si>
    <r>
      <t xml:space="preserve">200 </t>
    </r>
    <r>
      <rPr>
        <sz val="8"/>
        <rFont val="Arial"/>
        <family val="2"/>
        <charset val="238"/>
      </rPr>
      <t>GN</t>
    </r>
  </si>
  <si>
    <r>
      <t xml:space="preserve">260 </t>
    </r>
    <r>
      <rPr>
        <sz val="8"/>
        <color indexed="8"/>
        <rFont val="Arial"/>
        <family val="2"/>
        <charset val="238"/>
      </rPr>
      <t>GN</t>
    </r>
  </si>
  <si>
    <t>333,17
250,11; 304,98</t>
  </si>
  <si>
    <t>310 AT GN</t>
  </si>
  <si>
    <t>91,11 AT</t>
  </si>
  <si>
    <t>431,77-CT Zona; 361,45CT cv</t>
  </si>
  <si>
    <t>S.C TERMO-INTORSURA  Întorsura Buzăului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</si>
  <si>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</si>
  <si>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r>
      <t xml:space="preserve">90,79 </t>
    </r>
    <r>
      <rPr>
        <sz val="8"/>
        <rFont val="Arial"/>
        <family val="2"/>
        <charset val="238"/>
      </rPr>
      <t>GEOTERMALĂ</t>
    </r>
  </si>
  <si>
    <r>
      <t xml:space="preserve">272,48 - </t>
    </r>
    <r>
      <rPr>
        <sz val="11"/>
        <rFont val="Arial"/>
        <family val="2"/>
        <charset val="238"/>
      </rPr>
      <t>carbune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</si>
  <si>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</si>
  <si>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</si>
  <si>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</si>
  <si>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200 AT </t>
    </r>
    <r>
      <rPr>
        <sz val="9"/>
        <rFont val="Arial"/>
        <family val="2"/>
        <charset val="238"/>
      </rPr>
      <t>GN</t>
    </r>
  </si>
  <si>
    <r>
      <t xml:space="preserve">172,23 GN </t>
    </r>
    <r>
      <rPr>
        <sz val="9"/>
        <rFont val="Arial"/>
        <family val="2"/>
        <charset val="238"/>
      </rPr>
      <t>CLU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</si>
  <si>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</si>
  <si>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</si>
  <si>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731,81;  335,95</t>
  </si>
  <si>
    <t>262,27 PT     
335,15 CT</t>
  </si>
  <si>
    <r>
      <t xml:space="preserve">199,65 </t>
    </r>
    <r>
      <rPr>
        <sz val="8"/>
        <rFont val="Arial"/>
        <family val="2"/>
        <charset val="238"/>
      </rPr>
      <t>CĂRBUNE</t>
    </r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</si>
  <si>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</si>
  <si>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</si>
  <si>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</si>
  <si>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</si>
  <si>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r>
      <t xml:space="preserve">192,68 </t>
    </r>
    <r>
      <rPr>
        <sz val="8"/>
        <rFont val="Arial Narrow"/>
        <family val="2"/>
        <charset val="238"/>
      </rPr>
      <t>AT</t>
    </r>
  </si>
  <si>
    <t>249,31 distr; 57,45 - distr; 191,86 ag term. 85,56 distr.</t>
  </si>
  <si>
    <t>SC TURISM FELIX SA
nu mai furnizeaza la populatie</t>
  </si>
  <si>
    <t xml:space="preserve">515,68  CT; 473,16;
 468,97 </t>
  </si>
  <si>
    <r>
      <rPr>
        <sz val="16"/>
        <rFont val="Arial Narrow"/>
        <family val="2"/>
        <charset val="238"/>
      </rPr>
      <t>210</t>
    </r>
    <r>
      <rPr>
        <sz val="8"/>
        <rFont val="Arial Narrow"/>
        <family val="2"/>
        <charset val="238"/>
      </rPr>
      <t xml:space="preserve"> AT GN</t>
    </r>
  </si>
  <si>
    <t>433,65;
298,72 ; 368,66</t>
  </si>
  <si>
    <t>Valoarea reviziilor şi reparaţiilor planificate pentru anul 2015</t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</si>
</sst>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1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6"/>
      <name val="Arial Narrow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sz val="6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508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4" fontId="17" fillId="0" borderId="9" xfId="0" applyNumberFormat="1" applyFont="1" applyFill="1" applyBorder="1" applyAlignment="1">
      <alignment horizontal="righ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2" fontId="16" fillId="2" borderId="8" xfId="1" applyNumberFormat="1" applyFont="1" applyFill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6" fillId="3" borderId="1" xfId="0" applyFont="1" applyFill="1" applyBorder="1" applyAlignment="1">
      <alignment vertical="center"/>
    </xf>
    <xf numFmtId="0" fontId="36" fillId="3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0" fontId="27" fillId="0" borderId="16" xfId="0" applyFont="1" applyFill="1" applyBorder="1" applyAlignment="1">
      <alignment horizontal="left" vertical="center"/>
    </xf>
    <xf numFmtId="0" fontId="22" fillId="0" borderId="16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 wrapText="1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3" fontId="21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2" fontId="23" fillId="0" borderId="7" xfId="0" applyNumberFormat="1" applyFont="1" applyFill="1" applyBorder="1" applyAlignment="1">
      <alignment horizontal="right" vertical="center" wrapText="1"/>
    </xf>
    <xf numFmtId="4" fontId="23" fillId="0" borderId="24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Fill="1" applyBorder="1" applyAlignment="1">
      <alignment horizontal="lef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3" fontId="32" fillId="0" borderId="25" xfId="0" applyNumberFormat="1" applyFont="1" applyFill="1" applyBorder="1" applyAlignment="1">
      <alignment horizontal="left" vertical="center" wrapText="1"/>
    </xf>
    <xf numFmtId="0" fontId="16" fillId="0" borderId="27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left" vertical="center"/>
    </xf>
    <xf numFmtId="0" fontId="22" fillId="0" borderId="5" xfId="0" applyFont="1" applyFill="1" applyBorder="1" applyAlignment="1">
      <alignment horizontal="left" vertical="center" wrapText="1"/>
    </xf>
    <xf numFmtId="3" fontId="22" fillId="0" borderId="5" xfId="0" applyNumberFormat="1" applyFont="1" applyFill="1" applyBorder="1" applyAlignment="1">
      <alignment vertical="center"/>
    </xf>
    <xf numFmtId="4" fontId="25" fillId="0" borderId="28" xfId="0" applyNumberFormat="1" applyFont="1" applyFill="1" applyBorder="1" applyAlignment="1">
      <alignment horizontal="right" vertical="center" wrapText="1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3" fontId="47" fillId="0" borderId="5" xfId="0" applyNumberFormat="1" applyFont="1" applyFill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4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25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3" fontId="47" fillId="4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vertical="center"/>
    </xf>
    <xf numFmtId="0" fontId="47" fillId="0" borderId="19" xfId="0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vertical="center"/>
    </xf>
    <xf numFmtId="3" fontId="47" fillId="0" borderId="5" xfId="0" applyNumberFormat="1" applyFont="1" applyFill="1" applyBorder="1" applyAlignment="1">
      <alignment vertical="center"/>
    </xf>
    <xf numFmtId="0" fontId="47" fillId="0" borderId="5" xfId="0" applyFont="1" applyFill="1" applyBorder="1" applyAlignment="1">
      <alignment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3" fontId="4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left" vertical="center" wrapText="1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6" fillId="0" borderId="11" xfId="0" applyNumberFormat="1" applyFont="1" applyFill="1" applyBorder="1" applyAlignment="1">
      <alignment horizontal="right" vertical="center"/>
    </xf>
    <xf numFmtId="4" fontId="56" fillId="7" borderId="8" xfId="0" applyNumberFormat="1" applyFont="1" applyFill="1" applyBorder="1" applyAlignment="1">
      <alignment horizontal="right" vertical="center"/>
    </xf>
    <xf numFmtId="3" fontId="56" fillId="0" borderId="8" xfId="0" applyNumberFormat="1" applyFont="1" applyFill="1" applyBorder="1" applyAlignment="1">
      <alignment vertical="center"/>
    </xf>
    <xf numFmtId="0" fontId="34" fillId="0" borderId="5" xfId="0" applyFont="1" applyFill="1" applyBorder="1" applyAlignment="1">
      <alignment horizontal="left" vertical="center" wrapText="1"/>
    </xf>
    <xf numFmtId="4" fontId="42" fillId="0" borderId="5" xfId="0" applyNumberFormat="1" applyFont="1" applyFill="1" applyBorder="1" applyAlignment="1">
      <alignment horizontal="right" vertical="center" wrapText="1"/>
    </xf>
    <xf numFmtId="3" fontId="42" fillId="0" borderId="5" xfId="0" applyNumberFormat="1" applyFont="1" applyFill="1" applyBorder="1" applyAlignment="1">
      <alignment horizontal="right" vertical="center" wrapText="1"/>
    </xf>
    <xf numFmtId="4" fontId="45" fillId="0" borderId="5" xfId="0" applyNumberFormat="1" applyFont="1" applyFill="1" applyBorder="1" applyAlignment="1">
      <alignment horizontal="right" vertical="center" wrapText="1"/>
    </xf>
    <xf numFmtId="0" fontId="34" fillId="6" borderId="1" xfId="0" applyFont="1" applyFill="1" applyBorder="1" applyAlignment="1">
      <alignment horizontal="left" vertical="center" wrapText="1"/>
    </xf>
    <xf numFmtId="4" fontId="42" fillId="6" borderId="1" xfId="0" applyNumberFormat="1" applyFont="1" applyFill="1" applyBorder="1" applyAlignment="1">
      <alignment horizontal="right" vertical="center" wrapText="1"/>
    </xf>
    <xf numFmtId="4" fontId="45" fillId="6" borderId="1" xfId="0" applyNumberFormat="1" applyFont="1" applyFill="1" applyBorder="1" applyAlignment="1">
      <alignment horizontal="right" vertical="center" wrapText="1"/>
    </xf>
    <xf numFmtId="4" fontId="26" fillId="0" borderId="1" xfId="0" applyNumberFormat="1" applyFont="1" applyFill="1" applyBorder="1" applyAlignment="1">
      <alignment horizontal="right" vertical="center" wrapText="1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8" borderId="10" xfId="0" applyNumberFormat="1" applyFont="1" applyFill="1" applyBorder="1" applyAlignment="1">
      <alignment horizontal="center" vertical="center" wrapText="1"/>
    </xf>
    <xf numFmtId="1" fontId="42" fillId="11" borderId="1" xfId="0" applyNumberFormat="1" applyFont="1" applyFill="1" applyBorder="1" applyAlignment="1">
      <alignment horizontal="right" vertical="center" wrapText="1"/>
    </xf>
    <xf numFmtId="4" fontId="59" fillId="0" borderId="1" xfId="0" applyNumberFormat="1" applyFont="1" applyBorder="1" applyAlignment="1">
      <alignment horizontal="right" vertical="center"/>
    </xf>
    <xf numFmtId="3" fontId="16" fillId="12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1" borderId="1" xfId="0" applyNumberFormat="1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3" fontId="16" fillId="13" borderId="12" xfId="0" applyNumberFormat="1" applyFont="1" applyFill="1" applyBorder="1" applyAlignment="1">
      <alignment horizontal="center" vertical="center" wrapText="1"/>
    </xf>
    <xf numFmtId="1" fontId="42" fillId="11" borderId="13" xfId="0" applyNumberFormat="1" applyFont="1" applyFill="1" applyBorder="1" applyAlignment="1">
      <alignment horizontal="right" vertical="center" wrapText="1"/>
    </xf>
    <xf numFmtId="0" fontId="36" fillId="3" borderId="19" xfId="0" applyFont="1" applyFill="1" applyBorder="1" applyAlignment="1">
      <alignment vertical="center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1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1" borderId="1" xfId="0" applyFont="1" applyFill="1" applyBorder="1" applyAlignment="1">
      <alignment horizontal="left" vertical="center" wrapText="1"/>
    </xf>
    <xf numFmtId="0" fontId="32" fillId="11" borderId="1" xfId="0" applyFont="1" applyFill="1" applyBorder="1" applyAlignment="1">
      <alignment horizontal="left" vertical="center" wrapText="1"/>
    </xf>
    <xf numFmtId="4" fontId="32" fillId="11" borderId="1" xfId="0" applyNumberFormat="1" applyFont="1" applyFill="1" applyBorder="1" applyAlignment="1">
      <alignment horizontal="right" vertical="center" wrapText="1"/>
    </xf>
    <xf numFmtId="4" fontId="23" fillId="11" borderId="1" xfId="0" applyNumberFormat="1" applyFont="1" applyFill="1" applyBorder="1" applyAlignment="1">
      <alignment horizontal="right" vertical="center" wrapText="1"/>
    </xf>
    <xf numFmtId="4" fontId="23" fillId="11" borderId="7" xfId="0" applyNumberFormat="1" applyFont="1" applyFill="1" applyBorder="1" applyAlignment="1">
      <alignment horizontal="right" vertical="center" wrapText="1"/>
    </xf>
    <xf numFmtId="0" fontId="60" fillId="14" borderId="5" xfId="0" applyFont="1" applyFill="1" applyBorder="1" applyAlignment="1">
      <alignment horizontal="right" vertical="center" wrapText="1"/>
    </xf>
    <xf numFmtId="1" fontId="16" fillId="12" borderId="8" xfId="0" applyNumberFormat="1" applyFont="1" applyFill="1" applyBorder="1" applyAlignment="1">
      <alignment horizontal="center" vertical="center" wrapText="1"/>
    </xf>
    <xf numFmtId="0" fontId="47" fillId="11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1" borderId="13" xfId="0" applyNumberFormat="1" applyFont="1" applyFill="1" applyBorder="1" applyAlignment="1">
      <alignment horizontal="right" vertical="center"/>
    </xf>
    <xf numFmtId="0" fontId="5" fillId="11" borderId="0" xfId="0" applyFont="1" applyFill="1" applyBorder="1" applyAlignment="1">
      <alignment horizontal="left" vertical="center" wrapText="1"/>
    </xf>
    <xf numFmtId="0" fontId="6" fillId="11" borderId="0" xfId="0" applyFont="1" applyFill="1" applyBorder="1" applyAlignment="1">
      <alignment horizontal="left" vertical="center" wrapText="1"/>
    </xf>
    <xf numFmtId="3" fontId="47" fillId="11" borderId="5" xfId="0" applyNumberFormat="1" applyFont="1" applyFill="1" applyBorder="1" applyAlignment="1">
      <alignment horizontal="right" vertical="center"/>
    </xf>
    <xf numFmtId="3" fontId="58" fillId="16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7" fillId="11" borderId="1" xfId="0" applyNumberFormat="1" applyFont="1" applyFill="1" applyBorder="1" applyAlignment="1">
      <alignment horizontal="right" vertical="center" wrapText="1"/>
    </xf>
    <xf numFmtId="3" fontId="47" fillId="11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26" fillId="11" borderId="1" xfId="1" applyNumberFormat="1" applyFont="1" applyFill="1" applyBorder="1" applyAlignment="1">
      <alignment vertical="center"/>
    </xf>
    <xf numFmtId="3" fontId="61" fillId="0" borderId="13" xfId="0" applyNumberFormat="1" applyFont="1" applyFill="1" applyBorder="1" applyAlignment="1">
      <alignment horizontal="right" vertical="center" wrapText="1"/>
    </xf>
    <xf numFmtId="3" fontId="42" fillId="11" borderId="19" xfId="0" applyNumberFormat="1" applyFont="1" applyFill="1" applyBorder="1" applyAlignment="1">
      <alignment vertical="center" wrapText="1"/>
    </xf>
    <xf numFmtId="3" fontId="34" fillId="11" borderId="19" xfId="0" applyNumberFormat="1" applyFont="1" applyFill="1" applyBorder="1" applyAlignment="1">
      <alignment horizontal="right" vertical="center" wrapText="1"/>
    </xf>
    <xf numFmtId="3" fontId="34" fillId="11" borderId="3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22" fillId="0" borderId="16" xfId="1" applyNumberFormat="1" applyFont="1" applyFill="1" applyBorder="1" applyAlignment="1">
      <alignment horizontal="right"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3" fontId="47" fillId="11" borderId="1" xfId="0" applyNumberFormat="1" applyFont="1" applyFill="1" applyBorder="1" applyAlignment="1">
      <alignment horizontal="right" vertical="center"/>
    </xf>
    <xf numFmtId="2" fontId="21" fillId="0" borderId="7" xfId="0" applyNumberFormat="1" applyFont="1" applyFill="1" applyBorder="1" applyAlignment="1">
      <alignment horizontal="right" vertical="center" wrapText="1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1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2" fontId="47" fillId="0" borderId="1" xfId="0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 wrapText="1"/>
    </xf>
    <xf numFmtId="0" fontId="47" fillId="0" borderId="16" xfId="0" applyFont="1" applyFill="1" applyBorder="1" applyAlignment="1">
      <alignment horizontal="right" vertical="center"/>
    </xf>
    <xf numFmtId="0" fontId="42" fillId="3" borderId="17" xfId="0" applyFont="1" applyFill="1" applyBorder="1" applyAlignment="1">
      <alignment vertical="center" wrapText="1"/>
    </xf>
    <xf numFmtId="0" fontId="47" fillId="11" borderId="19" xfId="0" applyFont="1" applyFill="1" applyBorder="1" applyAlignment="1">
      <alignment vertical="center"/>
    </xf>
    <xf numFmtId="169" fontId="22" fillId="0" borderId="1" xfId="1" applyNumberFormat="1" applyFont="1" applyFill="1" applyBorder="1" applyAlignment="1">
      <alignment vertical="center"/>
    </xf>
    <xf numFmtId="0" fontId="28" fillId="0" borderId="1" xfId="0" applyFont="1" applyFill="1" applyBorder="1" applyAlignment="1">
      <alignment horizontal="right" vertical="center" wrapText="1"/>
    </xf>
    <xf numFmtId="0" fontId="32" fillId="0" borderId="13" xfId="0" applyFont="1" applyFill="1" applyBorder="1" applyAlignment="1">
      <alignment vertical="center"/>
    </xf>
    <xf numFmtId="3" fontId="42" fillId="15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4" fontId="54" fillId="0" borderId="7" xfId="0" applyNumberFormat="1" applyFont="1" applyFill="1" applyBorder="1" applyAlignment="1">
      <alignment horizontal="right" vertical="center" wrapText="1"/>
    </xf>
    <xf numFmtId="0" fontId="47" fillId="11" borderId="1" xfId="0" applyFont="1" applyFill="1" applyBorder="1" applyAlignment="1">
      <alignment horizontal="right" vertical="center"/>
    </xf>
    <xf numFmtId="4" fontId="21" fillId="11" borderId="1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36" fillId="3" borderId="47" xfId="0" applyFont="1" applyFill="1" applyBorder="1" applyAlignment="1">
      <alignment vertical="center"/>
    </xf>
    <xf numFmtId="4" fontId="47" fillId="18" borderId="1" xfId="0" applyNumberFormat="1" applyFont="1" applyFill="1" applyBorder="1" applyAlignment="1">
      <alignment horizontal="right" vertical="center"/>
    </xf>
    <xf numFmtId="4" fontId="47" fillId="18" borderId="19" xfId="0" applyNumberFormat="1" applyFont="1" applyFill="1" applyBorder="1" applyAlignment="1">
      <alignment horizontal="right" vertical="center"/>
    </xf>
    <xf numFmtId="0" fontId="15" fillId="0" borderId="20" xfId="0" applyFont="1" applyFill="1" applyBorder="1" applyAlignment="1">
      <alignment horizontal="center" vertical="center"/>
    </xf>
    <xf numFmtId="3" fontId="47" fillId="0" borderId="45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6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3" fillId="11" borderId="1" xfId="0" applyNumberFormat="1" applyFont="1" applyFill="1" applyBorder="1" applyAlignment="1">
      <alignment vertical="center" wrapText="1"/>
    </xf>
    <xf numFmtId="3" fontId="63" fillId="11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2" fontId="45" fillId="0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1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36" fillId="3" borderId="49" xfId="0" applyFont="1" applyFill="1" applyBorder="1" applyAlignment="1">
      <alignment vertical="center"/>
    </xf>
    <xf numFmtId="0" fontId="43" fillId="3" borderId="16" xfId="0" applyFont="1" applyFill="1" applyBorder="1" applyAlignment="1">
      <alignment horizontal="left" vertical="center" wrapText="1"/>
    </xf>
    <xf numFmtId="0" fontId="36" fillId="3" borderId="16" xfId="0" applyFont="1" applyFill="1" applyBorder="1" applyAlignment="1">
      <alignment vertical="center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0" fontId="35" fillId="11" borderId="1" xfId="0" applyFont="1" applyFill="1" applyBorder="1" applyAlignment="1">
      <alignment vertical="center" wrapText="1"/>
    </xf>
    <xf numFmtId="0" fontId="36" fillId="11" borderId="1" xfId="0" applyFont="1" applyFill="1" applyBorder="1" applyAlignment="1">
      <alignment vertical="center"/>
    </xf>
    <xf numFmtId="3" fontId="35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horizontal="right" vertical="center"/>
    </xf>
    <xf numFmtId="4" fontId="35" fillId="11" borderId="7" xfId="0" applyNumberFormat="1" applyFont="1" applyFill="1" applyBorder="1" applyAlignment="1">
      <alignment vertical="center"/>
    </xf>
    <xf numFmtId="4" fontId="35" fillId="11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4" fillId="3" borderId="17" xfId="0" applyFont="1" applyFill="1" applyBorder="1" applyAlignment="1">
      <alignment vertical="center" wrapText="1"/>
    </xf>
    <xf numFmtId="3" fontId="16" fillId="19" borderId="11" xfId="0" applyNumberFormat="1" applyFont="1" applyFill="1" applyBorder="1" applyAlignment="1">
      <alignment horizontal="center" vertical="center" wrapText="1"/>
    </xf>
    <xf numFmtId="4" fontId="56" fillId="19" borderId="10" xfId="0" applyNumberFormat="1" applyFont="1" applyFill="1" applyBorder="1" applyAlignment="1">
      <alignment horizontal="right" vertical="center"/>
    </xf>
    <xf numFmtId="3" fontId="16" fillId="19" borderId="8" xfId="0" applyNumberFormat="1" applyFont="1" applyFill="1" applyBorder="1" applyAlignment="1">
      <alignment horizontal="center" vertical="center" wrapText="1"/>
    </xf>
    <xf numFmtId="3" fontId="16" fillId="19" borderId="44" xfId="0" applyNumberFormat="1" applyFont="1" applyFill="1" applyBorder="1" applyAlignment="1">
      <alignment horizontal="center" vertical="center" wrapText="1"/>
    </xf>
    <xf numFmtId="169" fontId="16" fillId="19" borderId="8" xfId="0" applyNumberFormat="1" applyFont="1" applyFill="1" applyBorder="1" applyAlignment="1">
      <alignment horizontal="right" vertical="center" wrapText="1"/>
    </xf>
    <xf numFmtId="3" fontId="16" fillId="19" borderId="8" xfId="0" applyNumberFormat="1" applyFont="1" applyFill="1" applyBorder="1" applyAlignment="1">
      <alignment horizontal="right" vertical="center" wrapText="1"/>
    </xf>
    <xf numFmtId="3" fontId="16" fillId="12" borderId="11" xfId="0" applyNumberFormat="1" applyFont="1" applyFill="1" applyBorder="1" applyAlignment="1">
      <alignment horizontal="center" vertical="center" wrapText="1"/>
    </xf>
    <xf numFmtId="3" fontId="56" fillId="12" borderId="8" xfId="0" applyNumberFormat="1" applyFont="1" applyFill="1" applyBorder="1" applyAlignment="1">
      <alignment vertical="center"/>
    </xf>
    <xf numFmtId="3" fontId="32" fillId="0" borderId="31" xfId="0" applyNumberFormat="1" applyFont="1" applyFill="1" applyBorder="1" applyAlignment="1">
      <alignment horizontal="left" vertical="center" wrapText="1"/>
    </xf>
    <xf numFmtId="2" fontId="24" fillId="0" borderId="31" xfId="0" applyNumberFormat="1" applyFont="1" applyFill="1" applyBorder="1" applyAlignment="1">
      <alignment horizontal="center" vertical="center" wrapText="1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4" fontId="66" fillId="0" borderId="7" xfId="0" applyNumberFormat="1" applyFont="1" applyFill="1" applyBorder="1" applyAlignment="1">
      <alignment horizontal="right" vertical="center" wrapText="1"/>
    </xf>
    <xf numFmtId="0" fontId="42" fillId="20" borderId="1" xfId="0" applyFont="1" applyFill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3" fontId="42" fillId="11" borderId="1" xfId="0" applyNumberFormat="1" applyFont="1" applyFill="1" applyBorder="1" applyAlignment="1">
      <alignment horizontal="right" vertical="center" wrapText="1"/>
    </xf>
    <xf numFmtId="2" fontId="24" fillId="0" borderId="5" xfId="0" applyNumberFormat="1" applyFont="1" applyFill="1" applyBorder="1" applyAlignment="1">
      <alignment horizontal="center" vertical="center" wrapText="1"/>
    </xf>
    <xf numFmtId="2" fontId="76" fillId="0" borderId="19" xfId="0" quotePrefix="1" applyNumberFormat="1" applyFont="1" applyFill="1" applyBorder="1" applyAlignment="1">
      <alignment vertical="center"/>
    </xf>
    <xf numFmtId="3" fontId="62" fillId="0" borderId="13" xfId="1" applyNumberFormat="1" applyFont="1" applyFill="1" applyBorder="1" applyAlignment="1">
      <alignment horizontal="right" vertical="center"/>
    </xf>
    <xf numFmtId="4" fontId="26" fillId="11" borderId="10" xfId="0" applyNumberFormat="1" applyFont="1" applyFill="1" applyBorder="1" applyAlignment="1">
      <alignment horizontal="center" vertical="center"/>
    </xf>
    <xf numFmtId="4" fontId="30" fillId="11" borderId="10" xfId="0" applyNumberFormat="1" applyFont="1" applyFill="1" applyBorder="1" applyAlignment="1">
      <alignment horizontal="center" vertical="center"/>
    </xf>
    <xf numFmtId="4" fontId="77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9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1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3" fontId="42" fillId="21" borderId="1" xfId="0" applyNumberFormat="1" applyFont="1" applyFill="1" applyBorder="1" applyAlignment="1">
      <alignment horizontal="right" vertical="center"/>
    </xf>
    <xf numFmtId="3" fontId="35" fillId="21" borderId="1" xfId="0" applyNumberFormat="1" applyFont="1" applyFill="1" applyBorder="1" applyAlignment="1">
      <alignment vertical="center" wrapText="1"/>
    </xf>
    <xf numFmtId="2" fontId="79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2" borderId="8" xfId="0" applyNumberFormat="1" applyFont="1" applyFill="1" applyBorder="1" applyAlignment="1">
      <alignment horizontal="center" vertical="center" wrapText="1"/>
    </xf>
    <xf numFmtId="2" fontId="16" fillId="17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3" fontId="32" fillId="22" borderId="16" xfId="0" applyNumberFormat="1" applyFont="1" applyFill="1" applyBorder="1" applyAlignment="1">
      <alignment horizontal="right" vertical="center" wrapText="1"/>
    </xf>
    <xf numFmtId="1" fontId="32" fillId="22" borderId="16" xfId="0" applyNumberFormat="1" applyFont="1" applyFill="1" applyBorder="1" applyAlignment="1">
      <alignment horizontal="right" vertical="center" wrapText="1"/>
    </xf>
    <xf numFmtId="0" fontId="43" fillId="3" borderId="18" xfId="0" applyFont="1" applyFill="1" applyBorder="1" applyAlignment="1">
      <alignment horizontal="left" vertical="center" wrapText="1"/>
    </xf>
    <xf numFmtId="0" fontId="36" fillId="3" borderId="18" xfId="0" applyFont="1" applyFill="1" applyBorder="1" applyAlignment="1">
      <alignment vertical="center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1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 wrapText="1"/>
    </xf>
    <xf numFmtId="166" fontId="47" fillId="0" borderId="51" xfId="0" applyNumberFormat="1" applyFont="1" applyFill="1" applyBorder="1" applyAlignment="1">
      <alignment horizontal="right" vertical="center" wrapText="1"/>
    </xf>
    <xf numFmtId="4" fontId="16" fillId="19" borderId="8" xfId="0" applyNumberFormat="1" applyFont="1" applyFill="1" applyBorder="1" applyAlignment="1">
      <alignment horizontal="center" vertical="center" wrapText="1"/>
    </xf>
    <xf numFmtId="2" fontId="45" fillId="17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80" fillId="0" borderId="1" xfId="0" applyNumberFormat="1" applyFont="1" applyBorder="1" applyAlignment="1">
      <alignment horizontal="right" vertical="center" wrapText="1"/>
    </xf>
    <xf numFmtId="0" fontId="30" fillId="11" borderId="10" xfId="0" applyFont="1" applyFill="1" applyBorder="1" applyAlignment="1">
      <alignment horizontal="center" vertical="center"/>
    </xf>
    <xf numFmtId="4" fontId="57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32" fillId="20" borderId="1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3" fontId="46" fillId="9" borderId="21" xfId="0" applyNumberFormat="1" applyFont="1" applyFill="1" applyBorder="1" applyAlignment="1">
      <alignment horizontal="center" vertical="center" wrapText="1"/>
    </xf>
    <xf numFmtId="3" fontId="46" fillId="9" borderId="3" xfId="0" applyNumberFormat="1" applyFont="1" applyFill="1" applyBorder="1" applyAlignment="1">
      <alignment horizontal="center" vertical="center" wrapText="1"/>
    </xf>
    <xf numFmtId="3" fontId="46" fillId="9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center" vertical="center" wrapText="1"/>
    </xf>
    <xf numFmtId="0" fontId="14" fillId="9" borderId="3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4" fillId="9" borderId="27" xfId="0" applyFont="1" applyFill="1" applyBorder="1" applyAlignment="1">
      <alignment horizontal="left" vertical="center" wrapText="1"/>
    </xf>
    <xf numFmtId="0" fontId="14" fillId="9" borderId="39" xfId="0" applyFont="1" applyFill="1" applyBorder="1" applyAlignment="1">
      <alignment horizontal="left" vertical="center" wrapText="1"/>
    </xf>
    <xf numFmtId="0" fontId="14" fillId="9" borderId="30" xfId="0" applyFont="1" applyFill="1" applyBorder="1" applyAlignment="1">
      <alignment horizontal="left" vertical="center" wrapText="1"/>
    </xf>
    <xf numFmtId="0" fontId="14" fillId="9" borderId="21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wrapText="1"/>
    </xf>
    <xf numFmtId="0" fontId="14" fillId="9" borderId="22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  <xf numFmtId="1" fontId="20" fillId="9" borderId="41" xfId="0" applyNumberFormat="1" applyFont="1" applyFill="1" applyBorder="1" applyAlignment="1">
      <alignment horizontal="center" vertical="center" wrapText="1"/>
    </xf>
    <xf numFmtId="1" fontId="20" fillId="9" borderId="42" xfId="0" applyNumberFormat="1" applyFont="1" applyFill="1" applyBorder="1" applyAlignment="1">
      <alignment horizontal="center" vertical="center" wrapText="1"/>
    </xf>
    <xf numFmtId="1" fontId="20" fillId="9" borderId="43" xfId="0" applyNumberFormat="1" applyFont="1" applyFill="1" applyBorder="1" applyAlignment="1">
      <alignment horizontal="center" vertical="center" wrapText="1"/>
    </xf>
    <xf numFmtId="14" fontId="20" fillId="10" borderId="21" xfId="0" applyNumberFormat="1" applyFont="1" applyFill="1" applyBorder="1" applyAlignment="1">
      <alignment horizontal="center" vertical="center" wrapText="1"/>
    </xf>
    <xf numFmtId="14" fontId="20" fillId="10" borderId="3" xfId="0" applyNumberFormat="1" applyFont="1" applyFill="1" applyBorder="1" applyAlignment="1">
      <alignment horizontal="center" vertical="center" wrapText="1"/>
    </xf>
    <xf numFmtId="14" fontId="20" fillId="10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0" fontId="33" fillId="3" borderId="36" xfId="0" applyFont="1" applyFill="1" applyBorder="1" applyAlignment="1">
      <alignment horizontal="center" vertical="center"/>
    </xf>
    <xf numFmtId="3" fontId="14" fillId="9" borderId="27" xfId="0" applyNumberFormat="1" applyFont="1" applyFill="1" applyBorder="1" applyAlignment="1">
      <alignment horizontal="center" vertical="center" wrapText="1"/>
    </xf>
    <xf numFmtId="3" fontId="14" fillId="9" borderId="39" xfId="0" applyNumberFormat="1" applyFont="1" applyFill="1" applyBorder="1" applyAlignment="1">
      <alignment horizontal="center" vertical="center" wrapText="1"/>
    </xf>
    <xf numFmtId="3" fontId="14" fillId="9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0" fillId="0" borderId="3" xfId="0" applyBorder="1"/>
    <xf numFmtId="0" fontId="0" fillId="0" borderId="22" xfId="0" applyBorder="1"/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6"/>
  <sheetViews>
    <sheetView tabSelected="1" view="pageBreakPreview" zoomScale="60" zoomScaleNormal="69" workbookViewId="0">
      <pane xSplit="14" ySplit="9" topLeftCell="O76" activePane="bottomRight" state="frozen"/>
      <selection pane="topRight" activeCell="P1" sqref="P1"/>
      <selection pane="bottomLeft" activeCell="A10" sqref="A10"/>
      <selection pane="bottomRight" activeCell="J78" sqref="J78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72" t="s">
        <v>47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4"/>
    </row>
    <row r="3" spans="1:49" ht="24" customHeight="1" thickBot="1">
      <c r="A3" s="475">
        <v>42035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7"/>
    </row>
    <row r="4" spans="1:49" ht="17.25" thickBot="1">
      <c r="A4" s="84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85"/>
    </row>
    <row r="5" spans="1:49" ht="43.5" customHeight="1">
      <c r="A5" s="482" t="s">
        <v>0</v>
      </c>
      <c r="B5" s="478" t="s">
        <v>1</v>
      </c>
      <c r="C5" s="478" t="s">
        <v>79</v>
      </c>
      <c r="D5" s="478" t="s">
        <v>245</v>
      </c>
      <c r="E5" s="478" t="s">
        <v>2</v>
      </c>
      <c r="F5" s="484" t="s">
        <v>30</v>
      </c>
      <c r="G5" s="478" t="s">
        <v>3</v>
      </c>
      <c r="H5" s="488" t="s">
        <v>4</v>
      </c>
      <c r="I5" s="488"/>
      <c r="J5" s="478" t="s">
        <v>5</v>
      </c>
      <c r="K5" s="478" t="s">
        <v>6</v>
      </c>
      <c r="L5" s="478" t="s">
        <v>7</v>
      </c>
      <c r="M5" s="478" t="s">
        <v>8</v>
      </c>
      <c r="N5" s="486" t="s">
        <v>18</v>
      </c>
    </row>
    <row r="6" spans="1:49" ht="67.5" customHeight="1">
      <c r="A6" s="483"/>
      <c r="B6" s="479"/>
      <c r="C6" s="479"/>
      <c r="D6" s="479"/>
      <c r="E6" s="479"/>
      <c r="F6" s="485"/>
      <c r="G6" s="479"/>
      <c r="H6" s="103" t="s">
        <v>78</v>
      </c>
      <c r="I6" s="103" t="s">
        <v>29</v>
      </c>
      <c r="J6" s="479"/>
      <c r="K6" s="479"/>
      <c r="L6" s="479"/>
      <c r="M6" s="479"/>
      <c r="N6" s="487"/>
    </row>
    <row r="7" spans="1:49">
      <c r="A7" s="10"/>
      <c r="B7" s="9"/>
      <c r="C7" s="11"/>
      <c r="D7" s="104" t="s">
        <v>9</v>
      </c>
      <c r="E7" s="104" t="s">
        <v>9</v>
      </c>
      <c r="F7" s="338" t="s">
        <v>11</v>
      </c>
      <c r="G7" s="104" t="s">
        <v>10</v>
      </c>
      <c r="H7" s="104" t="s">
        <v>11</v>
      </c>
      <c r="I7" s="104" t="s">
        <v>11</v>
      </c>
      <c r="J7" s="104" t="s">
        <v>10</v>
      </c>
      <c r="K7" s="104" t="s">
        <v>10</v>
      </c>
      <c r="L7" s="104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9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480" t="s">
        <v>31</v>
      </c>
      <c r="B9" s="481"/>
      <c r="C9" s="255" t="s">
        <v>155</v>
      </c>
      <c r="D9" s="425">
        <f>SUM(D11+D24+D39+D52+D63+D74+D82+D96)</f>
        <v>55883.59</v>
      </c>
      <c r="E9" s="425">
        <f>SUM(E11+E24+E39+E52+E63+E74+E82+E96)</f>
        <v>9608.2000000000007</v>
      </c>
      <c r="F9" s="426">
        <f>(E9/D9)*100</f>
        <v>17.193240448582493</v>
      </c>
      <c r="G9" s="30">
        <f>SUM(G11+G24+G39+G52+G63+G74+G82+G96)</f>
        <v>94376</v>
      </c>
      <c r="H9" s="200">
        <f t="array" ref="H9">(H11*G11+H24*G24+H39*G39+H52*G52+H63*G63+H74*G74+H82*G82+H96*G96)/G9</f>
        <v>97.397850618801399</v>
      </c>
      <c r="I9" s="200">
        <f t="array" ref="I9">SUM(I11*G11+I24*G24+I39*G39+I52*G52+I63*G63+I74*G74+I82*G82+I96*G96)/G9</f>
        <v>96.283498770873933</v>
      </c>
      <c r="J9" s="233">
        <f>SUM(J11+J24+J39+J52+J63+J74+J82+J96)</f>
        <v>1329040</v>
      </c>
      <c r="K9" s="226">
        <f>SUM(K11+K24+K39+K52+K63+K74+K82+K96)</f>
        <v>149</v>
      </c>
      <c r="L9" s="225">
        <f>SUM(L11+L24+L39+L52+L63+L74+L82+L96)</f>
        <v>1697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90" t="s">
        <v>197</v>
      </c>
      <c r="B10" s="491"/>
      <c r="C10" s="491"/>
      <c r="D10" s="491"/>
      <c r="E10" s="491"/>
      <c r="F10" s="491"/>
      <c r="G10" s="491"/>
      <c r="H10" s="491"/>
      <c r="I10" s="491"/>
      <c r="J10" s="491"/>
      <c r="K10" s="491"/>
      <c r="L10" s="491"/>
      <c r="M10" s="491"/>
      <c r="N10" s="492"/>
    </row>
    <row r="11" spans="1:49" s="38" customFormat="1" ht="28.5" customHeight="1" thickBot="1">
      <c r="A11" s="453" t="s">
        <v>91</v>
      </c>
      <c r="B11" s="454"/>
      <c r="C11" s="34"/>
      <c r="D11" s="384">
        <f>SUM(D12:D22)</f>
        <v>860</v>
      </c>
      <c r="E11" s="384">
        <f>SUM(E12:E22)</f>
        <v>5</v>
      </c>
      <c r="F11" s="51">
        <f>(E11/D11)*100</f>
        <v>0.58139534883720934</v>
      </c>
      <c r="G11" s="53">
        <f>SUM(G12:G22)</f>
        <v>11834</v>
      </c>
      <c r="H11" s="52">
        <f t="array" ref="H11">SUM(H12:H22*G12:G22)/G11</f>
        <v>98.131232043265172</v>
      </c>
      <c r="I11" s="52">
        <f t="array" ref="I11">SUM(I12:I22*G12:G22)/G11</f>
        <v>96.61699340882204</v>
      </c>
      <c r="J11" s="53">
        <f>SUM(J12:J22)</f>
        <v>97683</v>
      </c>
      <c r="K11" s="390">
        <f>SUM(K12:K22)</f>
        <v>0</v>
      </c>
      <c r="L11" s="53">
        <f>SUM(L12:L22)</f>
        <v>7</v>
      </c>
      <c r="M11" s="35"/>
      <c r="N11" s="36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</row>
    <row r="12" spans="1:49" s="27" customFormat="1" ht="38.25">
      <c r="A12" s="202">
        <v>1</v>
      </c>
      <c r="B12" s="403" t="s">
        <v>214</v>
      </c>
      <c r="C12" s="392" t="s">
        <v>52</v>
      </c>
      <c r="D12" s="396"/>
      <c r="E12" s="93"/>
      <c r="F12" s="393"/>
      <c r="G12" s="398">
        <v>2133</v>
      </c>
      <c r="H12" s="190">
        <v>99</v>
      </c>
      <c r="I12" s="190">
        <v>92</v>
      </c>
      <c r="J12" s="191">
        <v>16594</v>
      </c>
      <c r="K12" s="234">
        <v>0</v>
      </c>
      <c r="L12" s="234">
        <v>0</v>
      </c>
      <c r="M12" s="283" t="s">
        <v>209</v>
      </c>
      <c r="N12" s="92" t="s">
        <v>119</v>
      </c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86">
        <v>2</v>
      </c>
      <c r="B13" s="111" t="s">
        <v>80</v>
      </c>
      <c r="C13" s="94" t="s">
        <v>53</v>
      </c>
      <c r="D13" s="429"/>
      <c r="E13" s="430"/>
      <c r="F13" s="165"/>
      <c r="G13" s="194">
        <v>1263</v>
      </c>
      <c r="H13" s="193">
        <v>94</v>
      </c>
      <c r="I13" s="193">
        <v>94</v>
      </c>
      <c r="J13" s="194">
        <v>11797</v>
      </c>
      <c r="K13" s="240">
        <v>0</v>
      </c>
      <c r="L13" s="192">
        <v>0</v>
      </c>
      <c r="M13" s="87">
        <v>450.98</v>
      </c>
      <c r="N13" s="70" t="s">
        <v>210</v>
      </c>
    </row>
    <row r="14" spans="1:49" ht="59.25" customHeight="1" thickBot="1">
      <c r="A14" s="86">
        <v>3</v>
      </c>
      <c r="B14" s="111" t="s">
        <v>13</v>
      </c>
      <c r="C14" s="94" t="s">
        <v>54</v>
      </c>
      <c r="D14" s="397"/>
      <c r="E14" s="95"/>
      <c r="F14" s="394"/>
      <c r="G14" s="197">
        <v>128</v>
      </c>
      <c r="H14" s="196">
        <v>7</v>
      </c>
      <c r="I14" s="196">
        <v>7</v>
      </c>
      <c r="J14" s="197">
        <v>104</v>
      </c>
      <c r="K14" s="227">
        <v>0</v>
      </c>
      <c r="L14" s="195">
        <v>0</v>
      </c>
      <c r="M14" s="88"/>
      <c r="N14" s="70" t="s">
        <v>118</v>
      </c>
    </row>
    <row r="15" spans="1:49" ht="49.5" customHeight="1">
      <c r="A15" s="202">
        <v>4</v>
      </c>
      <c r="B15" s="111" t="s">
        <v>102</v>
      </c>
      <c r="C15" s="96" t="s">
        <v>54</v>
      </c>
      <c r="D15" s="397"/>
      <c r="E15" s="95"/>
      <c r="F15" s="395"/>
      <c r="G15" s="197">
        <v>5977</v>
      </c>
      <c r="H15" s="196">
        <v>100</v>
      </c>
      <c r="I15" s="196">
        <v>99.5</v>
      </c>
      <c r="J15" s="197">
        <v>37082</v>
      </c>
      <c r="K15" s="263">
        <v>0</v>
      </c>
      <c r="L15" s="195">
        <v>7</v>
      </c>
      <c r="M15" s="89" t="s">
        <v>103</v>
      </c>
      <c r="N15" s="70" t="s">
        <v>121</v>
      </c>
    </row>
    <row r="16" spans="1:49" ht="36.75" customHeight="1">
      <c r="A16" s="86">
        <v>5</v>
      </c>
      <c r="B16" s="111" t="s">
        <v>14</v>
      </c>
      <c r="C16" s="94" t="s">
        <v>54</v>
      </c>
      <c r="D16" s="397"/>
      <c r="E16" s="95"/>
      <c r="F16" s="250"/>
      <c r="G16" s="405">
        <v>236</v>
      </c>
      <c r="H16" s="196">
        <v>100</v>
      </c>
      <c r="I16" s="196">
        <v>100</v>
      </c>
      <c r="J16" s="197">
        <v>4413</v>
      </c>
      <c r="K16" s="227">
        <v>0</v>
      </c>
      <c r="L16" s="195">
        <v>0</v>
      </c>
      <c r="M16" s="90" t="s">
        <v>211</v>
      </c>
      <c r="N16" s="70" t="s">
        <v>156</v>
      </c>
    </row>
    <row r="17" spans="1:49" ht="29.25" customHeight="1" thickBot="1">
      <c r="A17" s="86">
        <v>6</v>
      </c>
      <c r="B17" s="111" t="s">
        <v>15</v>
      </c>
      <c r="C17" s="94" t="s">
        <v>55</v>
      </c>
      <c r="D17" s="397"/>
      <c r="E17" s="95"/>
      <c r="F17" s="395"/>
      <c r="G17" s="197">
        <v>8</v>
      </c>
      <c r="H17" s="196">
        <v>100</v>
      </c>
      <c r="I17" s="196">
        <v>100</v>
      </c>
      <c r="J17" s="197">
        <v>126</v>
      </c>
      <c r="K17" s="227">
        <v>0</v>
      </c>
      <c r="L17" s="195">
        <v>0</v>
      </c>
      <c r="M17" s="298" t="s">
        <v>120</v>
      </c>
      <c r="N17" s="101">
        <v>187</v>
      </c>
    </row>
    <row r="18" spans="1:49" ht="34.5" customHeight="1">
      <c r="A18" s="202">
        <v>7</v>
      </c>
      <c r="B18" s="110" t="s">
        <v>177</v>
      </c>
      <c r="C18" s="94" t="s">
        <v>56</v>
      </c>
      <c r="D18" s="397"/>
      <c r="E18" s="95"/>
      <c r="F18" s="395"/>
      <c r="G18" s="197">
        <v>363</v>
      </c>
      <c r="H18" s="196">
        <v>100</v>
      </c>
      <c r="I18" s="196">
        <v>100</v>
      </c>
      <c r="J18" s="197">
        <v>4795</v>
      </c>
      <c r="K18" s="227">
        <v>0</v>
      </c>
      <c r="L18" s="195">
        <v>0</v>
      </c>
      <c r="M18" s="224">
        <v>263.18</v>
      </c>
      <c r="N18" s="70" t="s">
        <v>148</v>
      </c>
    </row>
    <row r="19" spans="1:49" ht="35.25" customHeight="1">
      <c r="A19" s="86">
        <v>8</v>
      </c>
      <c r="B19" s="111" t="s">
        <v>16</v>
      </c>
      <c r="C19" s="61" t="s">
        <v>56</v>
      </c>
      <c r="D19" s="397"/>
      <c r="E19" s="95"/>
      <c r="F19" s="395"/>
      <c r="G19" s="197"/>
      <c r="H19" s="196">
        <v>90</v>
      </c>
      <c r="I19" s="196">
        <v>87</v>
      </c>
      <c r="J19" s="197">
        <v>2188</v>
      </c>
      <c r="K19" s="227">
        <v>0</v>
      </c>
      <c r="L19" s="195">
        <v>0</v>
      </c>
      <c r="M19" s="90">
        <v>325.20999999999998</v>
      </c>
      <c r="N19" s="70" t="s">
        <v>150</v>
      </c>
    </row>
    <row r="20" spans="1:49" ht="38.25" customHeight="1" thickBot="1">
      <c r="A20" s="86">
        <v>9</v>
      </c>
      <c r="B20" s="403" t="s">
        <v>171</v>
      </c>
      <c r="C20" s="61" t="s">
        <v>56</v>
      </c>
      <c r="D20" s="397">
        <v>860</v>
      </c>
      <c r="E20" s="95">
        <v>5</v>
      </c>
      <c r="F20" s="395">
        <f t="shared" ref="F20" si="0">(E20/D20)*100</f>
        <v>0.58139534883720934</v>
      </c>
      <c r="G20" s="443">
        <v>1654</v>
      </c>
      <c r="H20" s="196">
        <v>100</v>
      </c>
      <c r="I20" s="196">
        <v>100</v>
      </c>
      <c r="J20" s="197">
        <v>19564</v>
      </c>
      <c r="K20" s="227">
        <v>0</v>
      </c>
      <c r="L20" s="195">
        <v>0</v>
      </c>
      <c r="M20" s="77">
        <v>296.33999999999997</v>
      </c>
      <c r="N20" s="296" t="s">
        <v>151</v>
      </c>
    </row>
    <row r="21" spans="1:49" ht="33" customHeight="1">
      <c r="A21" s="202">
        <v>10</v>
      </c>
      <c r="B21" s="111" t="s">
        <v>81</v>
      </c>
      <c r="C21" s="61" t="s">
        <v>57</v>
      </c>
      <c r="D21" s="397"/>
      <c r="E21" s="95"/>
      <c r="F21" s="395"/>
      <c r="G21" s="197">
        <v>5</v>
      </c>
      <c r="H21" s="196">
        <v>0</v>
      </c>
      <c r="I21" s="196">
        <v>0</v>
      </c>
      <c r="J21" s="197">
        <v>276</v>
      </c>
      <c r="K21" s="195">
        <v>0</v>
      </c>
      <c r="L21" s="195">
        <v>0</v>
      </c>
      <c r="M21" s="418" t="s">
        <v>199</v>
      </c>
      <c r="N21" s="296" t="s">
        <v>172</v>
      </c>
    </row>
    <row r="22" spans="1:49" ht="45.75" customHeight="1" thickBot="1">
      <c r="A22" s="86">
        <v>11</v>
      </c>
      <c r="B22" s="404" t="s">
        <v>178</v>
      </c>
      <c r="C22" s="94" t="s">
        <v>57</v>
      </c>
      <c r="D22" s="397"/>
      <c r="E22" s="95"/>
      <c r="F22" s="406"/>
      <c r="G22" s="197">
        <v>67</v>
      </c>
      <c r="H22" s="198">
        <v>100</v>
      </c>
      <c r="I22" s="198">
        <v>100</v>
      </c>
      <c r="J22" s="197">
        <v>744</v>
      </c>
      <c r="K22" s="195">
        <v>0</v>
      </c>
      <c r="L22" s="195">
        <v>0</v>
      </c>
      <c r="M22" s="77">
        <v>451</v>
      </c>
      <c r="N22" s="91" t="s">
        <v>152</v>
      </c>
    </row>
    <row r="23" spans="1:49" ht="26.25" customHeight="1" thickTop="1" thickBot="1">
      <c r="A23" s="450" t="s">
        <v>196</v>
      </c>
      <c r="B23" s="451"/>
      <c r="C23" s="451"/>
      <c r="D23" s="451"/>
      <c r="E23" s="451"/>
      <c r="F23" s="451"/>
      <c r="G23" s="451"/>
      <c r="H23" s="451"/>
      <c r="I23" s="451"/>
      <c r="J23" s="451"/>
      <c r="K23" s="451"/>
      <c r="L23" s="451"/>
      <c r="M23" s="451"/>
      <c r="N23" s="452"/>
    </row>
    <row r="24" spans="1:49" s="27" customFormat="1" ht="32.25" customHeight="1" thickBot="1">
      <c r="A24" s="455" t="s">
        <v>92</v>
      </c>
      <c r="B24" s="456"/>
      <c r="C24" s="40"/>
      <c r="D24" s="385">
        <f>SUM(D25:D37)</f>
        <v>3821.23</v>
      </c>
      <c r="E24" s="385">
        <f>SUM(E25:E37)</f>
        <v>7120.3300000000008</v>
      </c>
      <c r="F24" s="311"/>
      <c r="G24" s="214">
        <f>SUM(G25:G37)</f>
        <v>15982</v>
      </c>
      <c r="H24" s="215">
        <f t="array" ref="H24">SUM(H25:H37*G25:G37)/G24</f>
        <v>94.440110123889383</v>
      </c>
      <c r="I24" s="215">
        <f t="array" ref="I24">SUM(I25:I37*G25:G37)/G24</f>
        <v>90.844309848579655</v>
      </c>
      <c r="J24" s="216">
        <f>SUM(J25:J37)</f>
        <v>207168</v>
      </c>
      <c r="K24" s="391">
        <f>SUM(K25:K37)</f>
        <v>18</v>
      </c>
      <c r="L24" s="216">
        <f>SUM(L25:L37)</f>
        <v>35</v>
      </c>
      <c r="M24" s="41"/>
      <c r="N24" s="42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9">
        <v>1</v>
      </c>
      <c r="B25" s="112" t="s">
        <v>48</v>
      </c>
      <c r="C25" s="257" t="s">
        <v>60</v>
      </c>
      <c r="D25" s="136"/>
      <c r="E25" s="136">
        <v>1046.83</v>
      </c>
      <c r="F25" s="311"/>
      <c r="G25" s="135">
        <v>1484</v>
      </c>
      <c r="H25" s="258">
        <v>99</v>
      </c>
      <c r="I25" s="258">
        <v>99</v>
      </c>
      <c r="J25" s="135">
        <v>15317</v>
      </c>
      <c r="K25" s="251">
        <v>9</v>
      </c>
      <c r="L25" s="135">
        <v>0</v>
      </c>
      <c r="M25" s="259" t="s">
        <v>231</v>
      </c>
      <c r="N25" s="424" t="s">
        <v>213</v>
      </c>
    </row>
    <row r="26" spans="1:49" ht="38.25" customHeight="1">
      <c r="A26" s="81">
        <v>2</v>
      </c>
      <c r="B26" s="113" t="s">
        <v>179</v>
      </c>
      <c r="C26" s="74" t="s">
        <v>60</v>
      </c>
      <c r="D26" s="327"/>
      <c r="E26" s="169"/>
      <c r="F26" s="311"/>
      <c r="G26" s="170">
        <v>285</v>
      </c>
      <c r="H26" s="166">
        <v>100</v>
      </c>
      <c r="I26" s="167">
        <v>0</v>
      </c>
      <c r="J26" s="168">
        <v>439</v>
      </c>
      <c r="K26" s="142">
        <v>0</v>
      </c>
      <c r="L26" s="142">
        <v>0</v>
      </c>
      <c r="M26" s="75">
        <v>207.27</v>
      </c>
      <c r="N26" s="339" t="s">
        <v>158</v>
      </c>
    </row>
    <row r="27" spans="1:49" ht="51" customHeight="1">
      <c r="A27" s="82">
        <v>3</v>
      </c>
      <c r="B27" s="261" t="s">
        <v>49</v>
      </c>
      <c r="C27" s="260" t="s">
        <v>61</v>
      </c>
      <c r="D27" s="328"/>
      <c r="E27" s="178">
        <v>5803</v>
      </c>
      <c r="F27" s="311"/>
      <c r="G27" s="179">
        <v>5154</v>
      </c>
      <c r="H27" s="188">
        <v>100</v>
      </c>
      <c r="I27" s="178">
        <v>100</v>
      </c>
      <c r="J27" s="179">
        <v>83184</v>
      </c>
      <c r="K27" s="264">
        <v>0</v>
      </c>
      <c r="L27" s="262">
        <v>0</v>
      </c>
      <c r="M27" s="342" t="s">
        <v>157</v>
      </c>
      <c r="N27" s="340" t="s">
        <v>218</v>
      </c>
    </row>
    <row r="28" spans="1:49" ht="38.25" customHeight="1">
      <c r="A28" s="80">
        <v>4</v>
      </c>
      <c r="B28" s="61" t="s">
        <v>202</v>
      </c>
      <c r="C28" s="76" t="s">
        <v>61</v>
      </c>
      <c r="D28" s="164">
        <v>0</v>
      </c>
      <c r="E28" s="169">
        <v>0</v>
      </c>
      <c r="F28" s="311"/>
      <c r="G28" s="142">
        <v>828</v>
      </c>
      <c r="H28" s="166">
        <v>6.31</v>
      </c>
      <c r="I28" s="167">
        <v>48.91</v>
      </c>
      <c r="J28" s="168">
        <v>4524</v>
      </c>
      <c r="K28" s="172">
        <v>0</v>
      </c>
      <c r="L28" s="172">
        <v>8</v>
      </c>
      <c r="M28" s="166">
        <v>97.31</v>
      </c>
      <c r="N28" s="341" t="s">
        <v>219</v>
      </c>
    </row>
    <row r="29" spans="1:49" ht="37.5" customHeight="1">
      <c r="A29" s="80">
        <v>5</v>
      </c>
      <c r="B29" s="114" t="s">
        <v>180</v>
      </c>
      <c r="C29" s="105" t="s">
        <v>61</v>
      </c>
      <c r="D29" s="173"/>
      <c r="E29" s="174">
        <v>0</v>
      </c>
      <c r="F29" s="311"/>
      <c r="G29" s="175">
        <v>1</v>
      </c>
      <c r="H29" s="173">
        <v>100</v>
      </c>
      <c r="I29" s="173">
        <v>100</v>
      </c>
      <c r="J29" s="175">
        <v>0</v>
      </c>
      <c r="K29" s="176">
        <v>0</v>
      </c>
      <c r="L29" s="176">
        <v>0</v>
      </c>
      <c r="M29" s="173">
        <v>100</v>
      </c>
      <c r="N29" s="300" t="s">
        <v>200</v>
      </c>
    </row>
    <row r="30" spans="1:49" ht="32.25" customHeight="1">
      <c r="A30" s="80">
        <v>6</v>
      </c>
      <c r="B30" s="61" t="s">
        <v>203</v>
      </c>
      <c r="C30" s="76" t="s">
        <v>61</v>
      </c>
      <c r="D30" s="164">
        <v>500</v>
      </c>
      <c r="E30" s="169">
        <v>81.22</v>
      </c>
      <c r="F30" s="311">
        <f>E30/D30*100</f>
        <v>16.244</v>
      </c>
      <c r="G30" s="142">
        <v>350</v>
      </c>
      <c r="H30" s="166">
        <v>100</v>
      </c>
      <c r="I30" s="167">
        <v>100</v>
      </c>
      <c r="J30" s="168">
        <v>8334</v>
      </c>
      <c r="K30" s="172">
        <v>0</v>
      </c>
      <c r="L30" s="172">
        <v>0</v>
      </c>
      <c r="M30" s="166">
        <v>276.13</v>
      </c>
      <c r="N30" s="419" t="s">
        <v>201</v>
      </c>
    </row>
    <row r="31" spans="1:49" ht="35.25" customHeight="1">
      <c r="A31" s="82">
        <v>7</v>
      </c>
      <c r="B31" s="61" t="s">
        <v>204</v>
      </c>
      <c r="C31" s="76" t="s">
        <v>61</v>
      </c>
      <c r="D31" s="166"/>
      <c r="E31" s="169">
        <v>0</v>
      </c>
      <c r="F31" s="407"/>
      <c r="G31" s="142">
        <v>180</v>
      </c>
      <c r="H31" s="166">
        <v>80</v>
      </c>
      <c r="I31" s="167">
        <v>85</v>
      </c>
      <c r="J31" s="142">
        <v>1145</v>
      </c>
      <c r="K31" s="323">
        <v>0</v>
      </c>
      <c r="L31" s="171">
        <v>3</v>
      </c>
      <c r="M31" s="164">
        <v>370.31</v>
      </c>
      <c r="N31" s="297" t="s">
        <v>122</v>
      </c>
    </row>
    <row r="32" spans="1:49" ht="36.75" customHeight="1">
      <c r="A32" s="80">
        <v>8</v>
      </c>
      <c r="B32" s="256" t="s">
        <v>181</v>
      </c>
      <c r="C32" s="76" t="s">
        <v>61</v>
      </c>
      <c r="D32" s="166">
        <v>500</v>
      </c>
      <c r="E32" s="169">
        <v>40</v>
      </c>
      <c r="F32" s="165">
        <f>E32/D32*100</f>
        <v>8</v>
      </c>
      <c r="G32" s="142">
        <v>380</v>
      </c>
      <c r="H32" s="166">
        <v>100</v>
      </c>
      <c r="I32" s="167">
        <v>100</v>
      </c>
      <c r="J32" s="168">
        <v>6995</v>
      </c>
      <c r="K32" s="315">
        <v>0</v>
      </c>
      <c r="L32" s="172">
        <v>20</v>
      </c>
      <c r="M32" s="164">
        <v>426.04</v>
      </c>
      <c r="N32" s="302" t="s">
        <v>227</v>
      </c>
    </row>
    <row r="33" spans="1:49" ht="36.75" customHeight="1">
      <c r="A33" s="329">
        <v>9</v>
      </c>
      <c r="B33" s="334" t="s">
        <v>182</v>
      </c>
      <c r="C33" s="332" t="s">
        <v>62</v>
      </c>
      <c r="D33" s="333">
        <v>2365.5</v>
      </c>
      <c r="E33" s="188">
        <v>92.77</v>
      </c>
      <c r="F33" s="230">
        <f>E33/D33*100</f>
        <v>3.9217924328894522</v>
      </c>
      <c r="G33" s="336">
        <v>3306</v>
      </c>
      <c r="H33" s="333">
        <v>100</v>
      </c>
      <c r="I33" s="337">
        <v>100</v>
      </c>
      <c r="J33" s="330">
        <v>60285</v>
      </c>
      <c r="K33" s="331">
        <v>4</v>
      </c>
      <c r="L33" s="335">
        <v>0</v>
      </c>
      <c r="M33" s="343" t="s">
        <v>217</v>
      </c>
      <c r="N33" s="299" t="s">
        <v>228</v>
      </c>
    </row>
    <row r="34" spans="1:49" ht="23.25" customHeight="1">
      <c r="A34" s="305">
        <v>10</v>
      </c>
      <c r="B34" s="334" t="s">
        <v>183</v>
      </c>
      <c r="C34" s="312" t="s">
        <v>63</v>
      </c>
      <c r="D34" s="307">
        <v>40</v>
      </c>
      <c r="E34" s="310">
        <v>14</v>
      </c>
      <c r="F34" s="311">
        <f>E34/D34*100</f>
        <v>35</v>
      </c>
      <c r="G34" s="308">
        <v>235</v>
      </c>
      <c r="H34" s="307">
        <v>100</v>
      </c>
      <c r="I34" s="306">
        <v>100</v>
      </c>
      <c r="J34" s="308">
        <v>3566</v>
      </c>
      <c r="K34" s="313">
        <v>0</v>
      </c>
      <c r="L34" s="309">
        <v>0</v>
      </c>
      <c r="M34" s="324" t="s">
        <v>232</v>
      </c>
      <c r="N34" s="299" t="s">
        <v>229</v>
      </c>
    </row>
    <row r="35" spans="1:49" ht="23.25" customHeight="1">
      <c r="A35" s="82">
        <v>11</v>
      </c>
      <c r="B35" s="116" t="s">
        <v>184</v>
      </c>
      <c r="C35" s="291" t="s">
        <v>63</v>
      </c>
      <c r="D35" s="166">
        <v>179</v>
      </c>
      <c r="E35" s="169">
        <v>0</v>
      </c>
      <c r="F35" s="311">
        <f>E35/D35*100</f>
        <v>0</v>
      </c>
      <c r="G35" s="142">
        <v>677</v>
      </c>
      <c r="H35" s="166">
        <v>100</v>
      </c>
      <c r="I35" s="167">
        <v>6.12</v>
      </c>
      <c r="J35" s="142">
        <v>9178</v>
      </c>
      <c r="K35" s="171">
        <v>0</v>
      </c>
      <c r="L35" s="309">
        <v>0</v>
      </c>
      <c r="M35" s="164">
        <v>349.9</v>
      </c>
      <c r="N35" s="299" t="s">
        <v>230</v>
      </c>
    </row>
    <row r="36" spans="1:49" ht="30.75" customHeight="1">
      <c r="A36" s="82">
        <v>12</v>
      </c>
      <c r="B36" s="115" t="s">
        <v>82</v>
      </c>
      <c r="C36" s="294" t="s">
        <v>64</v>
      </c>
      <c r="D36" s="177">
        <v>0</v>
      </c>
      <c r="E36" s="178">
        <v>0</v>
      </c>
      <c r="F36" s="165"/>
      <c r="G36" s="179">
        <v>18</v>
      </c>
      <c r="H36" s="177">
        <v>100</v>
      </c>
      <c r="I36" s="180">
        <v>0</v>
      </c>
      <c r="J36" s="181">
        <v>185</v>
      </c>
      <c r="K36" s="182">
        <v>0</v>
      </c>
      <c r="L36" s="182">
        <v>0</v>
      </c>
      <c r="M36" s="188">
        <v>262.88</v>
      </c>
      <c r="N36" s="299" t="s">
        <v>159</v>
      </c>
    </row>
    <row r="37" spans="1:49" ht="50.25" customHeight="1" thickBot="1">
      <c r="A37" s="83">
        <v>13</v>
      </c>
      <c r="B37" s="117" t="s">
        <v>185</v>
      </c>
      <c r="C37" s="78" t="s">
        <v>64</v>
      </c>
      <c r="D37" s="183">
        <v>236.73</v>
      </c>
      <c r="E37" s="184">
        <v>42.51</v>
      </c>
      <c r="F37" s="311"/>
      <c r="G37" s="149">
        <v>3084</v>
      </c>
      <c r="H37" s="183">
        <v>97.99</v>
      </c>
      <c r="I37" s="185">
        <v>98.06</v>
      </c>
      <c r="J37" s="186">
        <v>14016</v>
      </c>
      <c r="K37" s="249">
        <v>5</v>
      </c>
      <c r="L37" s="187">
        <v>4</v>
      </c>
      <c r="M37" s="189">
        <v>413.53</v>
      </c>
      <c r="N37" s="303" t="s">
        <v>160</v>
      </c>
    </row>
    <row r="38" spans="1:49" ht="27.75" customHeight="1" thickBot="1">
      <c r="A38" s="457" t="s">
        <v>198</v>
      </c>
      <c r="B38" s="458"/>
      <c r="C38" s="458"/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9"/>
    </row>
    <row r="39" spans="1:49" s="27" customFormat="1" ht="23.1" customHeight="1" thickBot="1">
      <c r="A39" s="460" t="s">
        <v>93</v>
      </c>
      <c r="B39" s="461"/>
      <c r="C39" s="43"/>
      <c r="D39" s="440">
        <f>SUM(D40:D50)</f>
        <v>1095</v>
      </c>
      <c r="E39" s="440">
        <f>SUM(E40:E50)</f>
        <v>34</v>
      </c>
      <c r="F39" s="441">
        <f>E39/D39*100</f>
        <v>3.1050228310502281</v>
      </c>
      <c r="G39" s="30">
        <f>SUM(G40:G50)</f>
        <v>7738</v>
      </c>
      <c r="H39" s="200">
        <f t="array" ref="H39">SUM(H40:H50*G40:G50/G39)</f>
        <v>98.769707934866886</v>
      </c>
      <c r="I39" s="442">
        <f t="array" ref="I39">SUM(I40:I50*G40:G50)/G39</f>
        <v>96.032566554665294</v>
      </c>
      <c r="J39" s="30">
        <f>SUM(J40:J50)</f>
        <v>98180</v>
      </c>
      <c r="K39" s="425">
        <f>SUM(K40:K50)</f>
        <v>102</v>
      </c>
      <c r="L39" s="30">
        <f>SUM(L40:L50)</f>
        <v>1625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89">
        <v>1</v>
      </c>
      <c r="B40" s="431" t="s">
        <v>89</v>
      </c>
      <c r="C40" s="432" t="s">
        <v>65</v>
      </c>
      <c r="D40" s="502">
        <v>430</v>
      </c>
      <c r="E40" s="504">
        <v>3</v>
      </c>
      <c r="F40" s="506">
        <f>E40/D40*100</f>
        <v>0.69767441860465118</v>
      </c>
      <c r="G40" s="433">
        <v>3181</v>
      </c>
      <c r="H40" s="434">
        <v>100</v>
      </c>
      <c r="I40" s="434">
        <v>100</v>
      </c>
      <c r="J40" s="435">
        <v>24428</v>
      </c>
      <c r="K40" s="436">
        <v>0</v>
      </c>
      <c r="L40" s="437">
        <v>0</v>
      </c>
      <c r="M40" s="438" t="s">
        <v>220</v>
      </c>
      <c r="N40" s="439" t="s">
        <v>215</v>
      </c>
    </row>
    <row r="41" spans="1:49" ht="60.75" customHeight="1">
      <c r="A41" s="489"/>
      <c r="B41" s="365" t="s">
        <v>162</v>
      </c>
      <c r="C41" s="366" t="s">
        <v>65</v>
      </c>
      <c r="D41" s="503"/>
      <c r="E41" s="505"/>
      <c r="F41" s="507"/>
      <c r="G41" s="367">
        <v>6</v>
      </c>
      <c r="H41" s="368">
        <v>100</v>
      </c>
      <c r="I41" s="368">
        <v>100</v>
      </c>
      <c r="J41" s="369">
        <v>122</v>
      </c>
      <c r="K41" s="370">
        <v>0</v>
      </c>
      <c r="L41" s="370">
        <v>0</v>
      </c>
      <c r="M41" s="371">
        <v>337.7</v>
      </c>
      <c r="N41" s="372" t="s">
        <v>215</v>
      </c>
    </row>
    <row r="42" spans="1:49" ht="42.75" customHeight="1">
      <c r="A42" s="401">
        <v>2</v>
      </c>
      <c r="B42" s="120" t="s">
        <v>169</v>
      </c>
      <c r="C42" s="62" t="s">
        <v>65</v>
      </c>
      <c r="D42" s="152">
        <v>50</v>
      </c>
      <c r="E42" s="153">
        <v>0</v>
      </c>
      <c r="F42" s="146"/>
      <c r="G42" s="133">
        <v>16</v>
      </c>
      <c r="H42" s="154">
        <v>100</v>
      </c>
      <c r="I42" s="154">
        <v>100</v>
      </c>
      <c r="J42" s="155">
        <v>205</v>
      </c>
      <c r="K42" s="156">
        <v>0</v>
      </c>
      <c r="L42" s="156">
        <v>0</v>
      </c>
      <c r="M42" s="158">
        <v>371.16</v>
      </c>
      <c r="N42" s="159" t="s">
        <v>164</v>
      </c>
    </row>
    <row r="43" spans="1:49" ht="25.5" customHeight="1">
      <c r="A43" s="401">
        <v>3</v>
      </c>
      <c r="B43" s="118" t="s">
        <v>17</v>
      </c>
      <c r="C43" s="63" t="s">
        <v>66</v>
      </c>
      <c r="D43" s="152">
        <v>70</v>
      </c>
      <c r="E43" s="152"/>
      <c r="F43" s="146"/>
      <c r="G43" s="133">
        <v>20</v>
      </c>
      <c r="H43" s="154">
        <v>100</v>
      </c>
      <c r="I43" s="154">
        <v>0</v>
      </c>
      <c r="J43" s="155">
        <v>278</v>
      </c>
      <c r="K43" s="160">
        <v>0</v>
      </c>
      <c r="L43" s="160">
        <v>0</v>
      </c>
      <c r="M43" s="161" t="s">
        <v>106</v>
      </c>
      <c r="N43" s="159" t="s">
        <v>123</v>
      </c>
    </row>
    <row r="44" spans="1:49" ht="32.25" customHeight="1">
      <c r="A44" s="401">
        <f t="shared" ref="A44:A50" si="1">A43+1</f>
        <v>4</v>
      </c>
      <c r="B44" s="119" t="s">
        <v>186</v>
      </c>
      <c r="C44" s="62" t="s">
        <v>66</v>
      </c>
      <c r="D44" s="152">
        <v>100</v>
      </c>
      <c r="E44" s="203">
        <v>0</v>
      </c>
      <c r="F44" s="146">
        <f>E44/D44*100</f>
        <v>0</v>
      </c>
      <c r="G44" s="133">
        <v>34</v>
      </c>
      <c r="H44" s="154">
        <v>100</v>
      </c>
      <c r="I44" s="154">
        <v>100</v>
      </c>
      <c r="J44" s="162">
        <v>442</v>
      </c>
      <c r="K44" s="156">
        <v>0</v>
      </c>
      <c r="L44" s="156">
        <v>0</v>
      </c>
      <c r="M44" s="163" t="s">
        <v>86</v>
      </c>
      <c r="N44" s="157" t="s">
        <v>124</v>
      </c>
    </row>
    <row r="45" spans="1:49" ht="39.75" customHeight="1">
      <c r="A45" s="401">
        <f t="shared" si="1"/>
        <v>5</v>
      </c>
      <c r="B45" s="119" t="s">
        <v>87</v>
      </c>
      <c r="C45" s="62" t="s">
        <v>66</v>
      </c>
      <c r="D45" s="152">
        <v>55</v>
      </c>
      <c r="E45" s="421">
        <v>0</v>
      </c>
      <c r="F45" s="146">
        <f>E45/D45*100</f>
        <v>0</v>
      </c>
      <c r="G45" s="350">
        <v>284</v>
      </c>
      <c r="H45" s="351">
        <v>100</v>
      </c>
      <c r="I45" s="351">
        <v>100</v>
      </c>
      <c r="J45" s="352">
        <v>2185</v>
      </c>
      <c r="K45" s="353">
        <v>101</v>
      </c>
      <c r="L45" s="353">
        <v>0</v>
      </c>
      <c r="M45" s="354">
        <v>332.83</v>
      </c>
      <c r="N45" s="159" t="s">
        <v>165</v>
      </c>
    </row>
    <row r="46" spans="1:49" ht="32.25" customHeight="1">
      <c r="A46" s="401">
        <v>6</v>
      </c>
      <c r="B46" s="293" t="s">
        <v>108</v>
      </c>
      <c r="C46" s="62" t="s">
        <v>67</v>
      </c>
      <c r="D46" s="355">
        <v>390</v>
      </c>
      <c r="E46" s="352">
        <v>30</v>
      </c>
      <c r="F46" s="146">
        <f>E46/D46*100</f>
        <v>7.6923076923076925</v>
      </c>
      <c r="G46" s="350">
        <v>1450</v>
      </c>
      <c r="H46" s="356">
        <v>100</v>
      </c>
      <c r="I46" s="356">
        <v>100</v>
      </c>
      <c r="J46" s="357">
        <v>7151</v>
      </c>
      <c r="K46" s="358">
        <v>0</v>
      </c>
      <c r="L46" s="356">
        <v>0</v>
      </c>
      <c r="M46" s="359" t="s">
        <v>147</v>
      </c>
      <c r="N46" s="159" t="s">
        <v>216</v>
      </c>
    </row>
    <row r="47" spans="1:49" ht="30.75" customHeight="1">
      <c r="A47" s="401">
        <f t="shared" si="1"/>
        <v>7</v>
      </c>
      <c r="B47" s="236" t="s">
        <v>77</v>
      </c>
      <c r="C47" s="235" t="s">
        <v>68</v>
      </c>
      <c r="D47" s="237">
        <v>0</v>
      </c>
      <c r="E47" s="346">
        <v>0</v>
      </c>
      <c r="F47" s="347"/>
      <c r="G47" s="237">
        <v>2287</v>
      </c>
      <c r="H47" s="314">
        <v>100</v>
      </c>
      <c r="I47" s="314">
        <v>100</v>
      </c>
      <c r="J47" s="346">
        <v>61692</v>
      </c>
      <c r="K47" s="314">
        <v>1</v>
      </c>
      <c r="L47" s="314">
        <v>1625</v>
      </c>
      <c r="M47" s="348" t="s">
        <v>109</v>
      </c>
      <c r="N47" s="349" t="s">
        <v>125</v>
      </c>
    </row>
    <row r="48" spans="1:49" s="253" customFormat="1" ht="42" customHeight="1">
      <c r="A48" s="401">
        <f t="shared" si="1"/>
        <v>8</v>
      </c>
      <c r="B48" s="373" t="s">
        <v>105</v>
      </c>
      <c r="C48" s="374" t="s">
        <v>69</v>
      </c>
      <c r="D48" s="284">
        <v>0</v>
      </c>
      <c r="E48" s="284">
        <v>0</v>
      </c>
      <c r="F48" s="284"/>
      <c r="G48" s="284">
        <v>238</v>
      </c>
      <c r="H48" s="284">
        <v>60</v>
      </c>
      <c r="I48" s="284">
        <v>0</v>
      </c>
      <c r="J48" s="284">
        <v>229</v>
      </c>
      <c r="K48" s="284">
        <v>0</v>
      </c>
      <c r="L48" s="284">
        <v>0</v>
      </c>
      <c r="M48" s="285" t="s">
        <v>110</v>
      </c>
      <c r="N48" s="286" t="s">
        <v>126</v>
      </c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</row>
    <row r="49" spans="1:49" ht="41.25" customHeight="1">
      <c r="A49" s="401">
        <f t="shared" si="1"/>
        <v>9</v>
      </c>
      <c r="B49" s="383" t="s">
        <v>207</v>
      </c>
      <c r="C49" s="326" t="s">
        <v>69</v>
      </c>
      <c r="D49" s="344">
        <v>0</v>
      </c>
      <c r="E49" s="345"/>
      <c r="F49" s="345"/>
      <c r="G49" s="376">
        <v>49</v>
      </c>
      <c r="H49" s="376">
        <v>100</v>
      </c>
      <c r="I49" s="376"/>
      <c r="J49" s="376">
        <v>710</v>
      </c>
      <c r="K49" s="377">
        <v>0</v>
      </c>
      <c r="L49" s="376">
        <v>0</v>
      </c>
      <c r="M49" s="379" t="s">
        <v>163</v>
      </c>
      <c r="N49" s="380">
        <v>356.88</v>
      </c>
    </row>
    <row r="50" spans="1:49" ht="41.25" customHeight="1" thickBot="1">
      <c r="A50" s="401">
        <f t="shared" si="1"/>
        <v>10</v>
      </c>
      <c r="B50" s="363" t="s">
        <v>161</v>
      </c>
      <c r="C50" s="364" t="s">
        <v>187</v>
      </c>
      <c r="D50" s="344">
        <v>0</v>
      </c>
      <c r="E50" s="422">
        <v>1</v>
      </c>
      <c r="F50" s="344"/>
      <c r="G50" s="375">
        <v>173</v>
      </c>
      <c r="H50" s="375">
        <v>100</v>
      </c>
      <c r="I50" s="375">
        <v>100</v>
      </c>
      <c r="J50" s="375">
        <v>738</v>
      </c>
      <c r="K50" s="378">
        <v>0</v>
      </c>
      <c r="L50" s="375">
        <v>0</v>
      </c>
      <c r="M50" s="375">
        <v>496.99200000000002</v>
      </c>
      <c r="N50" s="381">
        <v>112</v>
      </c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  <c r="AH50" s="325"/>
      <c r="AI50" s="325"/>
      <c r="AJ50" s="325"/>
      <c r="AK50" s="325"/>
      <c r="AL50" s="325"/>
      <c r="AM50" s="325"/>
      <c r="AN50" s="325"/>
      <c r="AO50" s="325"/>
      <c r="AP50" s="325"/>
      <c r="AQ50" s="325"/>
      <c r="AR50" s="325"/>
      <c r="AS50" s="325"/>
      <c r="AT50" s="325"/>
      <c r="AU50" s="325"/>
      <c r="AV50" s="325"/>
      <c r="AW50" s="325"/>
    </row>
    <row r="51" spans="1:49" ht="23.1" customHeight="1" thickBot="1">
      <c r="A51" s="466" t="s">
        <v>73</v>
      </c>
      <c r="B51" s="467"/>
      <c r="C51" s="467"/>
      <c r="D51" s="467"/>
      <c r="E51" s="467"/>
      <c r="F51" s="467"/>
      <c r="G51" s="467"/>
      <c r="H51" s="467"/>
      <c r="I51" s="467"/>
      <c r="J51" s="467"/>
      <c r="K51" s="467"/>
      <c r="L51" s="467"/>
      <c r="M51" s="467"/>
      <c r="N51" s="468"/>
    </row>
    <row r="52" spans="1:49" s="38" customFormat="1" ht="23.1" customHeight="1" thickBot="1">
      <c r="A52" s="460" t="s">
        <v>94</v>
      </c>
      <c r="B52" s="461"/>
      <c r="C52" s="43"/>
      <c r="D52" s="386">
        <f>SUM(D53:D61)</f>
        <v>14909</v>
      </c>
      <c r="E52" s="387">
        <f>SUM(E53:E61)</f>
        <v>62</v>
      </c>
      <c r="F52" s="54">
        <f>E52/D52*100</f>
        <v>0.41585619424508691</v>
      </c>
      <c r="G52" s="30">
        <f>SUM(G53:G61)</f>
        <v>11595</v>
      </c>
      <c r="H52" s="199">
        <f t="array" ref="H52">SUM(H53:H61*G53:G61)/G52</f>
        <v>96.380106942647686</v>
      </c>
      <c r="I52" s="199">
        <f t="array" ref="I52">SUM(I53:I61*G53:G61)/G52</f>
        <v>99.643732643380773</v>
      </c>
      <c r="J52" s="30">
        <f>SUM(J53:J61)</f>
        <v>128524</v>
      </c>
      <c r="K52" s="248">
        <f>SUM(K53:K61)</f>
        <v>10</v>
      </c>
      <c r="L52" s="232">
        <f>SUM(L53:L61)</f>
        <v>0</v>
      </c>
      <c r="M52" s="44"/>
      <c r="N52" s="33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</row>
    <row r="53" spans="1:49" ht="38.25" customHeight="1">
      <c r="A53" s="102">
        <v>1</v>
      </c>
      <c r="B53" s="265" t="s">
        <v>104</v>
      </c>
      <c r="C53" s="266" t="s">
        <v>19</v>
      </c>
      <c r="D53" s="55">
        <v>2266</v>
      </c>
      <c r="E53" s="288">
        <v>33</v>
      </c>
      <c r="F53" s="268">
        <f>E53/D53*100</f>
        <v>1.4563106796116505</v>
      </c>
      <c r="G53" s="408">
        <v>4686</v>
      </c>
      <c r="H53" s="267">
        <v>99.69</v>
      </c>
      <c r="I53" s="267">
        <v>99.78</v>
      </c>
      <c r="J53" s="55">
        <v>62769</v>
      </c>
      <c r="K53" s="292">
        <v>10</v>
      </c>
      <c r="L53" s="55">
        <v>0</v>
      </c>
      <c r="M53" s="420" t="s">
        <v>233</v>
      </c>
      <c r="N53" s="301" t="s">
        <v>132</v>
      </c>
    </row>
    <row r="54" spans="1:49" ht="23.1" customHeight="1">
      <c r="A54" s="65">
        <v>2</v>
      </c>
      <c r="B54" s="269" t="s">
        <v>154</v>
      </c>
      <c r="C54" s="270" t="s">
        <v>20</v>
      </c>
      <c r="D54" s="56">
        <v>1561</v>
      </c>
      <c r="E54" s="56">
        <v>29</v>
      </c>
      <c r="F54" s="272">
        <f>E54/D54*100</f>
        <v>1.8577834721332478</v>
      </c>
      <c r="G54" s="56">
        <v>430</v>
      </c>
      <c r="H54" s="271">
        <v>6</v>
      </c>
      <c r="I54" s="271">
        <v>100</v>
      </c>
      <c r="J54" s="56">
        <v>6194</v>
      </c>
      <c r="K54" s="56">
        <v>0</v>
      </c>
      <c r="L54" s="56">
        <v>0</v>
      </c>
      <c r="M54" s="64">
        <v>189.1</v>
      </c>
      <c r="N54" s="302" t="s">
        <v>127</v>
      </c>
    </row>
    <row r="55" spans="1:49" ht="23.1" customHeight="1" thickBot="1">
      <c r="A55" s="66">
        <v>3</v>
      </c>
      <c r="B55" s="269" t="s">
        <v>58</v>
      </c>
      <c r="C55" s="270" t="s">
        <v>21</v>
      </c>
      <c r="D55" s="106">
        <v>1247</v>
      </c>
      <c r="E55" s="316">
        <v>0</v>
      </c>
      <c r="F55" s="272">
        <f>E55/D55*100</f>
        <v>0</v>
      </c>
      <c r="G55" s="106">
        <v>3206</v>
      </c>
      <c r="H55" s="274">
        <v>100</v>
      </c>
      <c r="I55" s="274">
        <v>100</v>
      </c>
      <c r="J55" s="106">
        <v>29364</v>
      </c>
      <c r="K55" s="106">
        <v>0</v>
      </c>
      <c r="L55" s="282">
        <v>0</v>
      </c>
      <c r="M55" s="271">
        <v>251.24</v>
      </c>
      <c r="N55" s="302" t="s">
        <v>234</v>
      </c>
    </row>
    <row r="56" spans="1:49" ht="25.5" customHeight="1">
      <c r="A56" s="102">
        <v>4</v>
      </c>
      <c r="B56" s="275" t="s">
        <v>59</v>
      </c>
      <c r="C56" s="270" t="s">
        <v>22</v>
      </c>
      <c r="D56" s="106"/>
      <c r="E56" s="106"/>
      <c r="F56" s="276"/>
      <c r="G56" s="287">
        <v>1</v>
      </c>
      <c r="H56" s="274">
        <v>100</v>
      </c>
      <c r="I56" s="274">
        <v>0</v>
      </c>
      <c r="J56" s="106">
        <v>0</v>
      </c>
      <c r="K56" s="106">
        <v>0</v>
      </c>
      <c r="L56" s="106">
        <v>0</v>
      </c>
      <c r="M56" s="274">
        <v>443.77</v>
      </c>
      <c r="N56" s="302" t="s">
        <v>128</v>
      </c>
    </row>
    <row r="57" spans="1:49" ht="32.25" customHeight="1">
      <c r="A57" s="65">
        <v>5</v>
      </c>
      <c r="B57" s="275" t="s">
        <v>85</v>
      </c>
      <c r="C57" s="270" t="s">
        <v>22</v>
      </c>
      <c r="D57" s="106"/>
      <c r="E57" s="106"/>
      <c r="F57" s="276"/>
      <c r="G57" s="106">
        <v>1</v>
      </c>
      <c r="H57" s="274">
        <v>0</v>
      </c>
      <c r="I57" s="274">
        <v>0</v>
      </c>
      <c r="J57" s="106">
        <v>60</v>
      </c>
      <c r="K57" s="106">
        <v>0</v>
      </c>
      <c r="L57" s="106">
        <v>0</v>
      </c>
      <c r="M57" s="274">
        <v>236.7</v>
      </c>
      <c r="N57" s="302" t="s">
        <v>129</v>
      </c>
    </row>
    <row r="58" spans="1:49" ht="30.75" customHeight="1">
      <c r="A58" s="66">
        <v>6</v>
      </c>
      <c r="B58" s="275" t="s">
        <v>113</v>
      </c>
      <c r="C58" s="270" t="s">
        <v>23</v>
      </c>
      <c r="D58" s="107"/>
      <c r="E58" s="107">
        <v>0</v>
      </c>
      <c r="F58" s="276"/>
      <c r="G58" s="107">
        <v>29</v>
      </c>
      <c r="H58" s="277">
        <v>100</v>
      </c>
      <c r="I58" s="277">
        <v>0</v>
      </c>
      <c r="J58" s="107">
        <v>282</v>
      </c>
      <c r="K58" s="107">
        <v>0</v>
      </c>
      <c r="L58" s="107">
        <v>0</v>
      </c>
      <c r="M58" s="277">
        <v>353.4</v>
      </c>
      <c r="N58" s="299" t="s">
        <v>130</v>
      </c>
    </row>
    <row r="59" spans="1:49" ht="38.25" customHeight="1">
      <c r="A59" s="497">
        <v>7</v>
      </c>
      <c r="B59" s="469" t="s">
        <v>84</v>
      </c>
      <c r="C59" s="278" t="s">
        <v>23</v>
      </c>
      <c r="D59" s="73">
        <v>9685</v>
      </c>
      <c r="E59" s="73">
        <v>0</v>
      </c>
      <c r="F59" s="272">
        <f>E59/D59*100</f>
        <v>0</v>
      </c>
      <c r="G59" s="73">
        <v>3084</v>
      </c>
      <c r="H59" s="279">
        <v>100</v>
      </c>
      <c r="I59" s="279">
        <v>100</v>
      </c>
      <c r="J59" s="73">
        <v>29122</v>
      </c>
      <c r="K59" s="73">
        <v>0</v>
      </c>
      <c r="L59" s="73">
        <v>0</v>
      </c>
      <c r="M59" s="90" t="s">
        <v>224</v>
      </c>
      <c r="N59" s="273">
        <v>201.62</v>
      </c>
    </row>
    <row r="60" spans="1:49" ht="35.25" customHeight="1">
      <c r="A60" s="498"/>
      <c r="B60" s="470"/>
      <c r="C60" s="270" t="s">
        <v>23</v>
      </c>
      <c r="D60" s="73">
        <v>100</v>
      </c>
      <c r="E60" s="73">
        <v>0</v>
      </c>
      <c r="F60" s="276"/>
      <c r="G60" s="73">
        <v>86</v>
      </c>
      <c r="H60" s="279">
        <v>100</v>
      </c>
      <c r="I60" s="279">
        <v>100</v>
      </c>
      <c r="J60" s="73">
        <v>545</v>
      </c>
      <c r="K60" s="73">
        <v>0</v>
      </c>
      <c r="L60" s="73">
        <v>0</v>
      </c>
      <c r="M60" s="90" t="s">
        <v>226</v>
      </c>
      <c r="N60" s="302" t="s">
        <v>131</v>
      </c>
    </row>
    <row r="61" spans="1:49" ht="31.5" customHeight="1" thickBot="1">
      <c r="A61" s="499"/>
      <c r="B61" s="471"/>
      <c r="C61" s="280" t="s">
        <v>23</v>
      </c>
      <c r="D61" s="100">
        <v>50</v>
      </c>
      <c r="E61" s="100">
        <v>0</v>
      </c>
      <c r="F61" s="276"/>
      <c r="G61" s="100">
        <v>72</v>
      </c>
      <c r="H61" s="281">
        <v>100</v>
      </c>
      <c r="I61" s="281">
        <v>100</v>
      </c>
      <c r="J61" s="100">
        <v>188</v>
      </c>
      <c r="K61" s="100">
        <v>0</v>
      </c>
      <c r="L61" s="100">
        <v>0</v>
      </c>
      <c r="M61" s="446" t="s">
        <v>225</v>
      </c>
      <c r="N61" s="303" t="s">
        <v>212</v>
      </c>
    </row>
    <row r="62" spans="1:49" ht="23.1" customHeight="1" thickBot="1">
      <c r="A62" s="463" t="s">
        <v>74</v>
      </c>
      <c r="B62" s="464"/>
      <c r="C62" s="464"/>
      <c r="D62" s="464"/>
      <c r="E62" s="464"/>
      <c r="F62" s="464"/>
      <c r="G62" s="464"/>
      <c r="H62" s="464"/>
      <c r="I62" s="464"/>
      <c r="J62" s="464"/>
      <c r="K62" s="464"/>
      <c r="L62" s="464"/>
      <c r="M62" s="464"/>
      <c r="N62" s="465"/>
    </row>
    <row r="63" spans="1:49" ht="23.1" customHeight="1" thickBot="1">
      <c r="A63" s="495" t="s">
        <v>95</v>
      </c>
      <c r="B63" s="496"/>
      <c r="C63" s="360"/>
      <c r="D63" s="413">
        <f>SUM(D64:D72)</f>
        <v>9325</v>
      </c>
      <c r="E63" s="413">
        <f>SUM(E64:E72)</f>
        <v>722.79</v>
      </c>
      <c r="F63" s="414">
        <f>E63/D63*100</f>
        <v>7.7510991957104549</v>
      </c>
      <c r="G63" s="361">
        <f>SUM(G64:G72)</f>
        <v>13013</v>
      </c>
      <c r="H63" s="414">
        <f t="array" ref="H63">SUM(H64:H72*G64:G72)/G63</f>
        <v>96.95798970260509</v>
      </c>
      <c r="I63" s="414">
        <f t="array" ref="I63">SUM(I64:I72*G64:G72)/G63</f>
        <v>92.572734957350349</v>
      </c>
      <c r="J63" s="361">
        <f>SUM(J64:J72)</f>
        <v>110141</v>
      </c>
      <c r="K63" s="415">
        <f>SUM(K64:K72)</f>
        <v>17</v>
      </c>
      <c r="L63" s="416">
        <f>SUM(L64:L72)</f>
        <v>25</v>
      </c>
      <c r="M63" s="360"/>
      <c r="N63" s="362"/>
    </row>
    <row r="64" spans="1:49" ht="36.75" customHeight="1">
      <c r="A64" s="417">
        <v>1</v>
      </c>
      <c r="B64" s="121" t="s">
        <v>173</v>
      </c>
      <c r="C64" s="98" t="s">
        <v>70</v>
      </c>
      <c r="D64" s="206">
        <v>1252</v>
      </c>
      <c r="E64" s="136">
        <v>46.4</v>
      </c>
      <c r="F64" s="135">
        <f t="shared" ref="F64:F69" si="2">E64/D64*100</f>
        <v>3.7060702875399358</v>
      </c>
      <c r="G64" s="135">
        <v>5012</v>
      </c>
      <c r="H64" s="137">
        <v>99.94</v>
      </c>
      <c r="I64" s="137">
        <v>100</v>
      </c>
      <c r="J64" s="135">
        <v>32247</v>
      </c>
      <c r="K64" s="135">
        <v>5</v>
      </c>
      <c r="L64" s="135">
        <v>0</v>
      </c>
      <c r="M64" s="138">
        <v>307.42</v>
      </c>
      <c r="N64" s="139" t="s">
        <v>133</v>
      </c>
    </row>
    <row r="65" spans="1:14" ht="28.5" customHeight="1">
      <c r="A65" s="427">
        <v>2</v>
      </c>
      <c r="B65" s="61" t="s">
        <v>24</v>
      </c>
      <c r="C65" s="67" t="s">
        <v>70</v>
      </c>
      <c r="D65" s="140">
        <v>0</v>
      </c>
      <c r="E65" s="141">
        <v>0</v>
      </c>
      <c r="F65" s="308"/>
      <c r="G65" s="140">
        <v>112</v>
      </c>
      <c r="H65" s="143">
        <v>100</v>
      </c>
      <c r="I65" s="143">
        <v>100</v>
      </c>
      <c r="J65" s="140">
        <v>179</v>
      </c>
      <c r="K65" s="140">
        <v>0</v>
      </c>
      <c r="L65" s="140">
        <v>0</v>
      </c>
      <c r="M65" s="144">
        <v>275.25</v>
      </c>
      <c r="N65" s="145" t="s">
        <v>134</v>
      </c>
    </row>
    <row r="66" spans="1:14" ht="49.5" customHeight="1">
      <c r="A66" s="382">
        <v>3</v>
      </c>
      <c r="B66" s="60" t="s">
        <v>174</v>
      </c>
      <c r="C66" s="68" t="s">
        <v>88</v>
      </c>
      <c r="D66" s="140">
        <v>6733</v>
      </c>
      <c r="E66" s="141">
        <v>597</v>
      </c>
      <c r="F66" s="308">
        <f t="shared" si="2"/>
        <v>8.8667755829496517</v>
      </c>
      <c r="G66" s="140">
        <v>4648</v>
      </c>
      <c r="H66" s="143">
        <v>100</v>
      </c>
      <c r="I66" s="143">
        <v>100</v>
      </c>
      <c r="J66" s="289">
        <v>65131</v>
      </c>
      <c r="K66" s="295">
        <v>0</v>
      </c>
      <c r="L66" s="290">
        <v>0</v>
      </c>
      <c r="M66" s="127" t="s">
        <v>170</v>
      </c>
      <c r="N66" s="128" t="s">
        <v>153</v>
      </c>
    </row>
    <row r="67" spans="1:14" ht="36.75" customHeight="1">
      <c r="A67" s="57">
        <v>4</v>
      </c>
      <c r="B67" s="61" t="s">
        <v>175</v>
      </c>
      <c r="C67" s="68" t="s">
        <v>88</v>
      </c>
      <c r="D67" s="140">
        <v>0</v>
      </c>
      <c r="E67" s="141">
        <v>0</v>
      </c>
      <c r="F67" s="308"/>
      <c r="G67" s="140">
        <v>35</v>
      </c>
      <c r="H67" s="143">
        <v>0</v>
      </c>
      <c r="I67" s="143">
        <v>10</v>
      </c>
      <c r="J67" s="140">
        <v>54</v>
      </c>
      <c r="K67" s="140">
        <v>0</v>
      </c>
      <c r="L67" s="140">
        <v>0</v>
      </c>
      <c r="M67" s="144" t="s">
        <v>99</v>
      </c>
      <c r="N67" s="128" t="s">
        <v>135</v>
      </c>
    </row>
    <row r="68" spans="1:14" ht="34.5" customHeight="1">
      <c r="A68" s="382">
        <v>5</v>
      </c>
      <c r="B68" s="61" t="s">
        <v>101</v>
      </c>
      <c r="C68" s="69" t="s">
        <v>71</v>
      </c>
      <c r="D68" s="140">
        <v>1100</v>
      </c>
      <c r="E68" s="228">
        <v>76.39</v>
      </c>
      <c r="F68" s="308">
        <f t="shared" si="2"/>
        <v>6.9445454545454544</v>
      </c>
      <c r="G68" s="140">
        <v>1757</v>
      </c>
      <c r="H68" s="143">
        <v>100</v>
      </c>
      <c r="I68" s="143">
        <v>100</v>
      </c>
      <c r="J68" s="140">
        <v>6376</v>
      </c>
      <c r="K68" s="140">
        <v>0</v>
      </c>
      <c r="L68" s="140">
        <v>22</v>
      </c>
      <c r="M68" s="213" t="s">
        <v>235</v>
      </c>
      <c r="N68" s="145" t="s">
        <v>237</v>
      </c>
    </row>
    <row r="69" spans="1:14" ht="37.5" customHeight="1">
      <c r="A69" s="57">
        <v>6</v>
      </c>
      <c r="B69" s="61" t="s">
        <v>25</v>
      </c>
      <c r="C69" s="69" t="s">
        <v>71</v>
      </c>
      <c r="D69" s="140">
        <v>100</v>
      </c>
      <c r="E69" s="141">
        <v>3</v>
      </c>
      <c r="F69" s="308">
        <f t="shared" si="2"/>
        <v>3</v>
      </c>
      <c r="G69" s="140">
        <v>491</v>
      </c>
      <c r="H69" s="143">
        <v>80</v>
      </c>
      <c r="I69" s="143">
        <v>93</v>
      </c>
      <c r="J69" s="140">
        <v>2463</v>
      </c>
      <c r="K69" s="140">
        <v>3</v>
      </c>
      <c r="L69" s="140">
        <v>3</v>
      </c>
      <c r="M69" s="213" t="s">
        <v>240</v>
      </c>
      <c r="N69" s="145" t="s">
        <v>166</v>
      </c>
    </row>
    <row r="70" spans="1:14" ht="35.25" customHeight="1">
      <c r="A70" s="382">
        <v>7</v>
      </c>
      <c r="B70" s="61" t="s">
        <v>26</v>
      </c>
      <c r="C70" s="69" t="s">
        <v>71</v>
      </c>
      <c r="D70" s="140">
        <v>0</v>
      </c>
      <c r="E70" s="141">
        <v>0</v>
      </c>
      <c r="F70" s="308"/>
      <c r="G70" s="140">
        <v>297</v>
      </c>
      <c r="H70" s="143">
        <v>100</v>
      </c>
      <c r="I70" s="143">
        <v>0</v>
      </c>
      <c r="J70" s="140">
        <v>676</v>
      </c>
      <c r="K70" s="140">
        <v>0</v>
      </c>
      <c r="L70" s="140">
        <v>0</v>
      </c>
      <c r="M70" s="447" t="s">
        <v>236</v>
      </c>
      <c r="N70" s="128" t="s">
        <v>238</v>
      </c>
    </row>
    <row r="71" spans="1:14" ht="39" customHeight="1">
      <c r="A71" s="57">
        <v>8</v>
      </c>
      <c r="B71" s="61" t="s">
        <v>205</v>
      </c>
      <c r="C71" s="69" t="s">
        <v>71</v>
      </c>
      <c r="D71" s="140">
        <v>0</v>
      </c>
      <c r="E71" s="141">
        <v>0</v>
      </c>
      <c r="F71" s="308"/>
      <c r="G71" s="140">
        <v>478</v>
      </c>
      <c r="H71" s="143">
        <v>45.68</v>
      </c>
      <c r="I71" s="143">
        <v>12</v>
      </c>
      <c r="J71" s="140">
        <v>542</v>
      </c>
      <c r="K71" s="140">
        <v>9</v>
      </c>
      <c r="L71" s="140">
        <v>0</v>
      </c>
      <c r="M71" s="146">
        <v>226.4</v>
      </c>
      <c r="N71" s="145" t="s">
        <v>239</v>
      </c>
    </row>
    <row r="72" spans="1:14" ht="25.5" customHeight="1" thickBot="1">
      <c r="A72" s="428">
        <v>9</v>
      </c>
      <c r="B72" s="117" t="s">
        <v>176</v>
      </c>
      <c r="C72" s="99" t="s">
        <v>71</v>
      </c>
      <c r="D72" s="147">
        <v>140</v>
      </c>
      <c r="E72" s="148">
        <v>0</v>
      </c>
      <c r="F72" s="149"/>
      <c r="G72" s="147">
        <v>183</v>
      </c>
      <c r="H72" s="150">
        <v>100</v>
      </c>
      <c r="I72" s="423">
        <v>0</v>
      </c>
      <c r="J72" s="254">
        <v>2473</v>
      </c>
      <c r="K72" s="147">
        <v>0</v>
      </c>
      <c r="L72" s="147">
        <v>0</v>
      </c>
      <c r="M72" s="247">
        <v>896.84</v>
      </c>
      <c r="N72" s="151" t="s">
        <v>136</v>
      </c>
    </row>
    <row r="73" spans="1:14" ht="23.1" customHeight="1" thickBot="1">
      <c r="A73" s="466" t="s">
        <v>75</v>
      </c>
      <c r="B73" s="467"/>
      <c r="C73" s="467"/>
      <c r="D73" s="467"/>
      <c r="E73" s="467"/>
      <c r="F73" s="467"/>
      <c r="G73" s="467"/>
      <c r="H73" s="467"/>
      <c r="I73" s="467"/>
      <c r="J73" s="467"/>
      <c r="K73" s="467"/>
      <c r="L73" s="467"/>
      <c r="M73" s="467"/>
      <c r="N73" s="468"/>
    </row>
    <row r="74" spans="1:14" ht="23.1" customHeight="1" thickBot="1">
      <c r="A74" s="460" t="s">
        <v>96</v>
      </c>
      <c r="B74" s="461"/>
      <c r="C74" s="43"/>
      <c r="D74" s="388">
        <f>SUM(D75:D80)</f>
        <v>11021</v>
      </c>
      <c r="E74" s="389">
        <f>SUM(E75:E80)</f>
        <v>141</v>
      </c>
      <c r="F74" s="32">
        <f>(E74/D74)*100</f>
        <v>1.2793757372289267</v>
      </c>
      <c r="G74" s="31">
        <f>SUM(G75:G80)</f>
        <v>11203</v>
      </c>
      <c r="H74" s="32">
        <f t="array" ref="H74">SUM(H75:H80*G75:G80)/G74</f>
        <v>97.119356422386858</v>
      </c>
      <c r="I74" s="32">
        <f t="array" ref="I74">SUM(I75:I80*G75:G80)/G74</f>
        <v>98.316338480764074</v>
      </c>
      <c r="J74" s="31">
        <f>SUM(J75:J80)</f>
        <v>97346</v>
      </c>
      <c r="K74" s="229">
        <f>SUM(K75:K80)</f>
        <v>0</v>
      </c>
      <c r="L74" s="31">
        <f>SUM(L75:L80)</f>
        <v>0</v>
      </c>
      <c r="M74" s="44"/>
      <c r="N74" s="33"/>
    </row>
    <row r="75" spans="1:14" ht="35.25" customHeight="1">
      <c r="A75" s="238">
        <v>1</v>
      </c>
      <c r="B75" s="122" t="s">
        <v>27</v>
      </c>
      <c r="C75" s="318" t="s">
        <v>50</v>
      </c>
      <c r="D75" s="132">
        <v>2500</v>
      </c>
      <c r="E75" s="132">
        <v>123</v>
      </c>
      <c r="F75" s="399">
        <f>E75/D75*100</f>
        <v>4.92</v>
      </c>
      <c r="G75" s="132">
        <v>4090</v>
      </c>
      <c r="H75" s="132">
        <v>100</v>
      </c>
      <c r="I75" s="132">
        <v>100</v>
      </c>
      <c r="J75" s="132">
        <v>30407</v>
      </c>
      <c r="K75" s="319">
        <v>0</v>
      </c>
      <c r="L75" s="132">
        <v>0</v>
      </c>
      <c r="M75" s="320" t="s">
        <v>244</v>
      </c>
      <c r="N75" s="321" t="s">
        <v>137</v>
      </c>
    </row>
    <row r="76" spans="1:14" ht="32.25" customHeight="1">
      <c r="A76" s="239">
        <v>2</v>
      </c>
      <c r="B76" s="110" t="s">
        <v>28</v>
      </c>
      <c r="C76" s="71" t="s">
        <v>50</v>
      </c>
      <c r="D76" s="133">
        <v>0</v>
      </c>
      <c r="E76" s="133">
        <v>0</v>
      </c>
      <c r="F76" s="400"/>
      <c r="G76" s="133">
        <v>35</v>
      </c>
      <c r="H76" s="133">
        <v>100</v>
      </c>
      <c r="I76" s="133">
        <v>100</v>
      </c>
      <c r="J76" s="133">
        <v>325</v>
      </c>
      <c r="K76" s="133">
        <v>0</v>
      </c>
      <c r="L76" s="133">
        <v>0</v>
      </c>
      <c r="M76" s="127">
        <v>243.6</v>
      </c>
      <c r="N76" s="212" t="s">
        <v>138</v>
      </c>
    </row>
    <row r="77" spans="1:14" ht="34.5" customHeight="1">
      <c r="A77" s="493">
        <v>3</v>
      </c>
      <c r="B77" s="110" t="s">
        <v>112</v>
      </c>
      <c r="C77" s="71" t="s">
        <v>51</v>
      </c>
      <c r="D77" s="133">
        <v>98</v>
      </c>
      <c r="E77" s="133">
        <v>0</v>
      </c>
      <c r="F77" s="399">
        <f>E77/D77*100</f>
        <v>0</v>
      </c>
      <c r="G77" s="133">
        <v>112</v>
      </c>
      <c r="H77" s="133">
        <v>100</v>
      </c>
      <c r="I77" s="208">
        <v>100</v>
      </c>
      <c r="J77" s="133">
        <v>861</v>
      </c>
      <c r="K77" s="133">
        <v>0</v>
      </c>
      <c r="L77" s="133">
        <v>0</v>
      </c>
      <c r="M77" s="72" t="s">
        <v>167</v>
      </c>
      <c r="N77" s="211">
        <v>238</v>
      </c>
    </row>
    <row r="78" spans="1:14" ht="36" customHeight="1">
      <c r="A78" s="494"/>
      <c r="B78" s="123" t="s">
        <v>111</v>
      </c>
      <c r="C78" s="71" t="s">
        <v>51</v>
      </c>
      <c r="D78" s="133">
        <v>8123</v>
      </c>
      <c r="E78" s="133">
        <v>0</v>
      </c>
      <c r="F78" s="400">
        <f>(E78/D78)*100</f>
        <v>0</v>
      </c>
      <c r="G78" s="133">
        <v>6807</v>
      </c>
      <c r="H78" s="207">
        <v>95.45</v>
      </c>
      <c r="I78" s="208">
        <v>97.42</v>
      </c>
      <c r="J78" s="133">
        <v>64364</v>
      </c>
      <c r="K78" s="133">
        <v>0</v>
      </c>
      <c r="L78" s="134">
        <v>0</v>
      </c>
      <c r="M78" s="75">
        <v>263.76</v>
      </c>
      <c r="N78" s="241">
        <v>240</v>
      </c>
    </row>
    <row r="79" spans="1:14" ht="35.25" customHeight="1">
      <c r="A79" s="239">
        <v>4</v>
      </c>
      <c r="B79" s="110" t="s">
        <v>100</v>
      </c>
      <c r="C79" s="71" t="s">
        <v>51</v>
      </c>
      <c r="D79" s="133">
        <v>300</v>
      </c>
      <c r="E79" s="133">
        <v>18</v>
      </c>
      <c r="F79" s="400">
        <f>(E79/D79)*100</f>
        <v>6</v>
      </c>
      <c r="G79" s="133">
        <v>146</v>
      </c>
      <c r="H79" s="133">
        <v>100</v>
      </c>
      <c r="I79" s="133">
        <v>100</v>
      </c>
      <c r="J79" s="133">
        <v>1389</v>
      </c>
      <c r="K79" s="133">
        <v>0</v>
      </c>
      <c r="L79" s="133">
        <v>0</v>
      </c>
      <c r="M79" s="72" t="s">
        <v>222</v>
      </c>
      <c r="N79" s="212" t="s">
        <v>223</v>
      </c>
    </row>
    <row r="80" spans="1:14" ht="44.25" customHeight="1" thickBot="1">
      <c r="A80" s="239">
        <v>5</v>
      </c>
      <c r="B80" s="448" t="s">
        <v>241</v>
      </c>
      <c r="C80" s="123" t="s">
        <v>51</v>
      </c>
      <c r="D80" s="133">
        <v>0</v>
      </c>
      <c r="E80" s="133">
        <v>0</v>
      </c>
      <c r="F80" s="400"/>
      <c r="G80" s="133">
        <v>13</v>
      </c>
      <c r="H80" s="133">
        <v>0</v>
      </c>
      <c r="I80" s="133">
        <v>0</v>
      </c>
      <c r="J80" s="133">
        <v>0</v>
      </c>
      <c r="K80" s="133">
        <v>0</v>
      </c>
      <c r="L80" s="133">
        <v>0</v>
      </c>
      <c r="M80" s="317" t="s">
        <v>107</v>
      </c>
      <c r="N80" s="322" t="s">
        <v>139</v>
      </c>
    </row>
    <row r="81" spans="1:49" ht="23.1" customHeight="1" thickBot="1">
      <c r="A81" s="463" t="s">
        <v>76</v>
      </c>
      <c r="B81" s="464"/>
      <c r="C81" s="464"/>
      <c r="D81" s="464"/>
      <c r="E81" s="464"/>
      <c r="F81" s="464"/>
      <c r="G81" s="464"/>
      <c r="H81" s="464"/>
      <c r="I81" s="464"/>
      <c r="J81" s="464"/>
      <c r="K81" s="464"/>
      <c r="L81" s="464"/>
      <c r="M81" s="464"/>
      <c r="N81" s="465"/>
    </row>
    <row r="82" spans="1:49" ht="23.1" customHeight="1" thickBot="1">
      <c r="A82" s="460" t="s">
        <v>97</v>
      </c>
      <c r="B82" s="461"/>
      <c r="C82" s="43"/>
      <c r="D82" s="389">
        <f>SUM(D83:D94)</f>
        <v>5093.3600000000006</v>
      </c>
      <c r="E82" s="388">
        <f>SUM(E83:E94)</f>
        <v>184.86</v>
      </c>
      <c r="F82" s="32">
        <f>E82/D82*100</f>
        <v>3.6294312595222014</v>
      </c>
      <c r="G82" s="31">
        <f>SUM(G83:G94)</f>
        <v>3224</v>
      </c>
      <c r="H82" s="209">
        <f t="array" ref="H82">SUM(H83:H94*G83:G94/G82)</f>
        <v>98.349565756823822</v>
      </c>
      <c r="I82" s="209">
        <f t="array" ref="I82">SUM(I83:I94*G83:G94)/G82</f>
        <v>98.098945409429277</v>
      </c>
      <c r="J82" s="31">
        <f>SUM(J83:J94)</f>
        <v>25545</v>
      </c>
      <c r="K82" s="229">
        <f>SUM(K83:K94)</f>
        <v>2</v>
      </c>
      <c r="L82" s="31">
        <f>SUM(L83:L94)</f>
        <v>1</v>
      </c>
      <c r="M82" s="30"/>
      <c r="N82" s="33"/>
    </row>
    <row r="83" spans="1:49" ht="23.25" customHeight="1">
      <c r="A83" s="58">
        <v>1</v>
      </c>
      <c r="B83" s="60" t="s">
        <v>98</v>
      </c>
      <c r="C83" s="61" t="s">
        <v>35</v>
      </c>
      <c r="D83" s="108">
        <v>95.53</v>
      </c>
      <c r="E83" s="108">
        <v>0</v>
      </c>
      <c r="F83" s="108">
        <f t="shared" ref="F83:F96" si="3">E83/D83*100</f>
        <v>0</v>
      </c>
      <c r="G83" s="59">
        <v>132</v>
      </c>
      <c r="H83" s="108">
        <v>100</v>
      </c>
      <c r="I83" s="108">
        <v>100</v>
      </c>
      <c r="J83" s="59">
        <v>1940</v>
      </c>
      <c r="K83" s="210">
        <v>0</v>
      </c>
      <c r="L83" s="59">
        <v>0</v>
      </c>
      <c r="M83" s="72">
        <v>302.66000000000003</v>
      </c>
      <c r="N83" s="70" t="s">
        <v>140</v>
      </c>
    </row>
    <row r="84" spans="1:49" ht="35.25" customHeight="1">
      <c r="A84" s="58">
        <v>2</v>
      </c>
      <c r="B84" s="60" t="s">
        <v>188</v>
      </c>
      <c r="C84" s="61" t="s">
        <v>35</v>
      </c>
      <c r="D84" s="108">
        <v>352.4</v>
      </c>
      <c r="E84" s="108">
        <v>7.6</v>
      </c>
      <c r="F84" s="108">
        <f t="shared" si="3"/>
        <v>2.1566401816118046</v>
      </c>
      <c r="G84" s="59">
        <v>1232</v>
      </c>
      <c r="H84" s="108">
        <v>100</v>
      </c>
      <c r="I84" s="108">
        <v>100</v>
      </c>
      <c r="J84" s="59">
        <v>11462</v>
      </c>
      <c r="K84" s="231">
        <v>0</v>
      </c>
      <c r="L84" s="59">
        <v>0</v>
      </c>
      <c r="M84" s="72" t="s">
        <v>242</v>
      </c>
      <c r="N84" s="402" t="s">
        <v>243</v>
      </c>
    </row>
    <row r="85" spans="1:49" ht="45.75" customHeight="1">
      <c r="A85" s="58">
        <v>3</v>
      </c>
      <c r="B85" s="60" t="s">
        <v>189</v>
      </c>
      <c r="C85" s="61" t="s">
        <v>37</v>
      </c>
      <c r="D85" s="108">
        <v>472</v>
      </c>
      <c r="E85" s="108">
        <v>50</v>
      </c>
      <c r="F85" s="108">
        <v>100</v>
      </c>
      <c r="G85" s="59">
        <v>360</v>
      </c>
      <c r="H85" s="108">
        <v>100</v>
      </c>
      <c r="I85" s="108">
        <v>100</v>
      </c>
      <c r="J85" s="59">
        <v>4100</v>
      </c>
      <c r="K85" s="59">
        <v>0</v>
      </c>
      <c r="L85" s="59">
        <v>1</v>
      </c>
      <c r="M85" s="72">
        <v>386.32</v>
      </c>
      <c r="N85" s="70" t="s">
        <v>206</v>
      </c>
    </row>
    <row r="86" spans="1:49" ht="36" customHeight="1">
      <c r="A86" s="58">
        <v>4</v>
      </c>
      <c r="B86" s="242" t="s">
        <v>90</v>
      </c>
      <c r="C86" s="243" t="s">
        <v>37</v>
      </c>
      <c r="D86" s="244">
        <v>4000</v>
      </c>
      <c r="E86" s="244">
        <v>126.86</v>
      </c>
      <c r="F86" s="108">
        <f t="shared" si="3"/>
        <v>3.1715</v>
      </c>
      <c r="G86" s="231">
        <v>263</v>
      </c>
      <c r="H86" s="244">
        <v>100</v>
      </c>
      <c r="I86" s="244">
        <v>100</v>
      </c>
      <c r="J86" s="231">
        <v>3617</v>
      </c>
      <c r="K86" s="231">
        <v>0</v>
      </c>
      <c r="L86" s="231">
        <v>0</v>
      </c>
      <c r="M86" s="245">
        <v>354.66</v>
      </c>
      <c r="N86" s="246" t="s">
        <v>168</v>
      </c>
    </row>
    <row r="87" spans="1:49" ht="33.75" customHeight="1">
      <c r="A87" s="58">
        <v>5</v>
      </c>
      <c r="B87" s="60" t="s">
        <v>190</v>
      </c>
      <c r="C87" s="61" t="s">
        <v>37</v>
      </c>
      <c r="D87" s="108">
        <v>0</v>
      </c>
      <c r="E87" s="108">
        <v>0</v>
      </c>
      <c r="F87" s="108" t="e">
        <f t="shared" si="3"/>
        <v>#DIV/0!</v>
      </c>
      <c r="G87" s="59">
        <v>7</v>
      </c>
      <c r="H87" s="108">
        <v>100</v>
      </c>
      <c r="I87" s="108">
        <v>100</v>
      </c>
      <c r="J87" s="59">
        <v>56</v>
      </c>
      <c r="K87" s="59">
        <v>0</v>
      </c>
      <c r="L87" s="59">
        <v>0</v>
      </c>
      <c r="M87" s="72">
        <v>291.20999999999998</v>
      </c>
      <c r="N87" s="70" t="s">
        <v>141</v>
      </c>
    </row>
    <row r="88" spans="1:49" ht="24" customHeight="1">
      <c r="A88" s="58">
        <v>6</v>
      </c>
      <c r="B88" s="60" t="s">
        <v>72</v>
      </c>
      <c r="C88" s="61" t="s">
        <v>37</v>
      </c>
      <c r="D88" s="125">
        <v>0</v>
      </c>
      <c r="E88" s="125">
        <v>0</v>
      </c>
      <c r="F88" s="125"/>
      <c r="G88" s="126">
        <v>45</v>
      </c>
      <c r="H88" s="125">
        <v>100</v>
      </c>
      <c r="I88" s="125">
        <v>100</v>
      </c>
      <c r="J88" s="126">
        <v>304</v>
      </c>
      <c r="K88" s="126">
        <v>0</v>
      </c>
      <c r="L88" s="126">
        <v>0</v>
      </c>
      <c r="M88" s="127">
        <v>135.46</v>
      </c>
      <c r="N88" s="128" t="s">
        <v>142</v>
      </c>
    </row>
    <row r="89" spans="1:49" ht="25.5" customHeight="1">
      <c r="A89" s="58">
        <v>7</v>
      </c>
      <c r="B89" s="60" t="s">
        <v>46</v>
      </c>
      <c r="C89" s="61" t="s">
        <v>37</v>
      </c>
      <c r="D89" s="125">
        <v>128.51</v>
      </c>
      <c r="E89" s="125">
        <v>0</v>
      </c>
      <c r="F89" s="125">
        <f t="shared" si="3"/>
        <v>0</v>
      </c>
      <c r="G89" s="126">
        <v>293</v>
      </c>
      <c r="H89" s="125">
        <v>100</v>
      </c>
      <c r="I89" s="125">
        <v>100</v>
      </c>
      <c r="J89" s="126">
        <v>2200</v>
      </c>
      <c r="K89" s="126">
        <v>0</v>
      </c>
      <c r="L89" s="126">
        <v>0</v>
      </c>
      <c r="M89" s="127">
        <v>485.57</v>
      </c>
      <c r="N89" s="127" t="s">
        <v>143</v>
      </c>
    </row>
    <row r="90" spans="1:49" ht="23.1" customHeight="1">
      <c r="A90" s="58">
        <v>8</v>
      </c>
      <c r="B90" s="60" t="s">
        <v>191</v>
      </c>
      <c r="C90" s="61" t="s">
        <v>38</v>
      </c>
      <c r="D90" s="125">
        <v>11</v>
      </c>
      <c r="E90" s="125">
        <v>0</v>
      </c>
      <c r="F90" s="125">
        <f t="shared" si="3"/>
        <v>0</v>
      </c>
      <c r="G90" s="126">
        <v>44</v>
      </c>
      <c r="H90" s="125">
        <v>90</v>
      </c>
      <c r="I90" s="125">
        <v>100</v>
      </c>
      <c r="J90" s="126">
        <v>204</v>
      </c>
      <c r="K90" s="126">
        <v>0</v>
      </c>
      <c r="L90" s="126">
        <v>0</v>
      </c>
      <c r="M90" s="411">
        <v>379.11</v>
      </c>
      <c r="N90" s="412" t="s">
        <v>195</v>
      </c>
    </row>
    <row r="91" spans="1:49" ht="23.1" customHeight="1">
      <c r="A91" s="58">
        <v>9</v>
      </c>
      <c r="B91" s="60" t="s">
        <v>34</v>
      </c>
      <c r="C91" s="61" t="s">
        <v>39</v>
      </c>
      <c r="D91" s="125">
        <v>0</v>
      </c>
      <c r="E91" s="125">
        <v>0</v>
      </c>
      <c r="F91" s="125"/>
      <c r="G91" s="126">
        <v>1</v>
      </c>
      <c r="H91" s="125">
        <v>100</v>
      </c>
      <c r="I91" s="125">
        <v>100</v>
      </c>
      <c r="J91" s="126">
        <v>30</v>
      </c>
      <c r="K91" s="126">
        <v>0</v>
      </c>
      <c r="L91" s="126">
        <v>0</v>
      </c>
      <c r="M91" s="127">
        <v>130</v>
      </c>
      <c r="N91" s="127" t="s">
        <v>149</v>
      </c>
    </row>
    <row r="92" spans="1:49" ht="23.1" customHeight="1">
      <c r="A92" s="58">
        <v>10</v>
      </c>
      <c r="B92" s="60" t="s">
        <v>192</v>
      </c>
      <c r="C92" s="61" t="s">
        <v>39</v>
      </c>
      <c r="D92" s="125">
        <v>12.92</v>
      </c>
      <c r="E92" s="125">
        <v>0</v>
      </c>
      <c r="F92" s="125">
        <f t="shared" si="3"/>
        <v>0</v>
      </c>
      <c r="G92" s="126">
        <v>795</v>
      </c>
      <c r="H92" s="125">
        <v>97</v>
      </c>
      <c r="I92" s="125">
        <v>97</v>
      </c>
      <c r="J92" s="126">
        <v>782</v>
      </c>
      <c r="K92" s="126">
        <v>2</v>
      </c>
      <c r="L92" s="126">
        <v>0</v>
      </c>
      <c r="M92" s="127">
        <v>388.85</v>
      </c>
      <c r="N92" s="127" t="s">
        <v>144</v>
      </c>
    </row>
    <row r="93" spans="1:49" ht="33.75" customHeight="1">
      <c r="A93" s="58">
        <v>11</v>
      </c>
      <c r="B93" s="221" t="s">
        <v>193</v>
      </c>
      <c r="C93" s="205" t="s">
        <v>36</v>
      </c>
      <c r="D93" s="222">
        <v>21</v>
      </c>
      <c r="E93" s="222">
        <v>0.4</v>
      </c>
      <c r="F93" s="125">
        <f t="shared" si="3"/>
        <v>1.9047619047619049</v>
      </c>
      <c r="G93" s="204">
        <v>0</v>
      </c>
      <c r="H93" s="222">
        <v>100</v>
      </c>
      <c r="I93" s="222">
        <v>100</v>
      </c>
      <c r="J93" s="204">
        <v>260</v>
      </c>
      <c r="K93" s="204">
        <v>0</v>
      </c>
      <c r="L93" s="204">
        <v>0</v>
      </c>
      <c r="M93" s="223">
        <v>371.8</v>
      </c>
      <c r="N93" s="223" t="s">
        <v>194</v>
      </c>
    </row>
    <row r="94" spans="1:49" ht="39" customHeight="1" thickBot="1">
      <c r="A94" s="58">
        <v>12</v>
      </c>
      <c r="B94" s="217" t="s">
        <v>221</v>
      </c>
      <c r="C94" s="117" t="s">
        <v>36</v>
      </c>
      <c r="D94" s="218"/>
      <c r="E94" s="218"/>
      <c r="F94" s="125"/>
      <c r="G94" s="219">
        <v>52</v>
      </c>
      <c r="H94" s="218">
        <v>52</v>
      </c>
      <c r="I94" s="218">
        <v>28</v>
      </c>
      <c r="J94" s="219">
        <v>590</v>
      </c>
      <c r="K94" s="219">
        <v>0</v>
      </c>
      <c r="L94" s="219">
        <v>0</v>
      </c>
      <c r="M94" s="220">
        <v>114.44</v>
      </c>
      <c r="N94" s="220" t="s">
        <v>145</v>
      </c>
    </row>
    <row r="95" spans="1:49" ht="27.75" customHeight="1" thickBot="1">
      <c r="A95" s="466" t="s">
        <v>45</v>
      </c>
      <c r="B95" s="500"/>
      <c r="C95" s="500"/>
      <c r="D95" s="500"/>
      <c r="E95" s="500"/>
      <c r="F95" s="500"/>
      <c r="G95" s="500"/>
      <c r="H95" s="500"/>
      <c r="I95" s="500"/>
      <c r="J95" s="500"/>
      <c r="K95" s="500"/>
      <c r="L95" s="500"/>
      <c r="M95" s="500"/>
      <c r="N95" s="501"/>
    </row>
    <row r="96" spans="1:49" s="27" customFormat="1" ht="53.25" customHeight="1" thickBot="1">
      <c r="A96" s="97">
        <v>1</v>
      </c>
      <c r="B96" s="124" t="s">
        <v>32</v>
      </c>
      <c r="C96" s="50" t="s">
        <v>33</v>
      </c>
      <c r="D96" s="409">
        <v>9759</v>
      </c>
      <c r="E96" s="410">
        <v>1338.22</v>
      </c>
      <c r="F96" s="445">
        <f t="shared" si="3"/>
        <v>13.712675479044984</v>
      </c>
      <c r="G96" s="129">
        <v>19787</v>
      </c>
      <c r="H96" s="130">
        <v>99.7</v>
      </c>
      <c r="I96" s="130">
        <v>99.6</v>
      </c>
      <c r="J96" s="129">
        <v>564453</v>
      </c>
      <c r="K96" s="444">
        <v>0</v>
      </c>
      <c r="L96" s="131">
        <v>4</v>
      </c>
      <c r="M96" s="201">
        <v>362.46</v>
      </c>
      <c r="N96" s="304" t="s">
        <v>146</v>
      </c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</row>
    <row r="97" spans="2:13" ht="18.75" customHeight="1">
      <c r="C97" s="14"/>
      <c r="D97" s="45"/>
      <c r="E97" s="46"/>
      <c r="F97" s="16"/>
      <c r="G97" s="47"/>
      <c r="H97" s="48"/>
      <c r="I97" s="49"/>
      <c r="J97" s="47"/>
      <c r="K97" s="49"/>
      <c r="L97" s="49"/>
      <c r="M97" s="2"/>
    </row>
    <row r="98" spans="2:13">
      <c r="B98" s="1" t="s">
        <v>40</v>
      </c>
      <c r="C98" s="462" t="s">
        <v>41</v>
      </c>
      <c r="D98" s="462"/>
      <c r="E98" s="462"/>
      <c r="F98" s="462"/>
      <c r="G98" s="3"/>
      <c r="H98" s="3"/>
      <c r="I98" s="3"/>
      <c r="J98" s="3"/>
      <c r="K98" s="3"/>
      <c r="L98" s="3"/>
      <c r="M98" s="2"/>
    </row>
    <row r="99" spans="2:13">
      <c r="C99" s="449" t="s">
        <v>42</v>
      </c>
      <c r="D99" s="449"/>
      <c r="E99" s="449"/>
      <c r="F99" s="449"/>
    </row>
    <row r="100" spans="2:13">
      <c r="C100" s="449" t="s">
        <v>43</v>
      </c>
      <c r="D100" s="449"/>
      <c r="E100" s="449"/>
      <c r="F100" s="449"/>
    </row>
    <row r="101" spans="2:13">
      <c r="C101" s="449" t="s">
        <v>44</v>
      </c>
      <c r="D101" s="449"/>
      <c r="E101" s="449"/>
      <c r="F101" s="449"/>
    </row>
    <row r="102" spans="2:13" ht="13.5" customHeight="1">
      <c r="B102" s="109"/>
      <c r="C102" s="449" t="s">
        <v>114</v>
      </c>
      <c r="D102" s="449"/>
    </row>
    <row r="103" spans="2:13" ht="18.75" customHeight="1">
      <c r="B103" s="109" t="s">
        <v>83</v>
      </c>
      <c r="C103" s="7" t="s">
        <v>115</v>
      </c>
    </row>
    <row r="104" spans="2:13" ht="19.5" customHeight="1">
      <c r="C104" s="449" t="s">
        <v>116</v>
      </c>
      <c r="D104" s="449"/>
    </row>
    <row r="105" spans="2:13" ht="12.75" customHeight="1">
      <c r="C105" s="449" t="s">
        <v>117</v>
      </c>
      <c r="D105" s="449"/>
      <c r="E105" s="449"/>
      <c r="F105" s="449"/>
    </row>
    <row r="106" spans="2:13" ht="19.5" customHeight="1">
      <c r="C106" s="449" t="s">
        <v>208</v>
      </c>
      <c r="D106" s="449"/>
    </row>
  </sheetData>
  <mergeCells count="46">
    <mergeCell ref="A40:A41"/>
    <mergeCell ref="A51:N51"/>
    <mergeCell ref="A10:N10"/>
    <mergeCell ref="A77:A78"/>
    <mergeCell ref="C102:D102"/>
    <mergeCell ref="A63:B63"/>
    <mergeCell ref="A59:A61"/>
    <mergeCell ref="C101:F101"/>
    <mergeCell ref="A81:N81"/>
    <mergeCell ref="A82:B82"/>
    <mergeCell ref="A95:N95"/>
    <mergeCell ref="D40:D41"/>
    <mergeCell ref="E40:E41"/>
    <mergeCell ref="F40:F41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C106:D106"/>
    <mergeCell ref="A23:N23"/>
    <mergeCell ref="A11:B11"/>
    <mergeCell ref="A24:B24"/>
    <mergeCell ref="A38:N38"/>
    <mergeCell ref="A39:B39"/>
    <mergeCell ref="C98:F98"/>
    <mergeCell ref="C99:F99"/>
    <mergeCell ref="C100:F100"/>
    <mergeCell ref="A62:N62"/>
    <mergeCell ref="C104:D104"/>
    <mergeCell ref="C105:F105"/>
    <mergeCell ref="A74:B74"/>
    <mergeCell ref="A73:N73"/>
    <mergeCell ref="A52:B52"/>
    <mergeCell ref="B59:B61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7" orientation="landscape" verticalDpi="300" r:id="rId1"/>
  <headerFooter alignWithMargins="0">
    <oddFooter>&amp;C&amp;P</oddFooter>
  </headerFooter>
  <rowBreaks count="3" manualBreakCount="3">
    <brk id="22" max="16383" man="1"/>
    <brk id="50" max="1638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Ianuarie 2015</vt:lpstr>
      <vt:lpstr>Sheet1</vt:lpstr>
      <vt:lpstr>'Ianuarie 2015'!Print_Area</vt:lpstr>
      <vt:lpstr>'Ianuarie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2015-03-03T08:20:06Z</cp:lastPrinted>
  <dcterms:created xsi:type="dcterms:W3CDTF">2008-02-20T08:47:04Z</dcterms:created>
  <dcterms:modified xsi:type="dcterms:W3CDTF">2015-03-04T06:14:50Z</dcterms:modified>
</cp:coreProperties>
</file>