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onescuS\Desktop\SITE\"/>
    </mc:Choice>
  </mc:AlternateContent>
  <bookViews>
    <workbookView xWindow="480" yWindow="45" windowWidth="27795" windowHeight="12855" firstSheet="9" activeTab="5"/>
  </bookViews>
  <sheets>
    <sheet name="BUNURI SI SERVICII MAI  2021" sheetId="10" r:id="rId1"/>
    <sheet name="PERSONAL MAI 2021" sheetId="11" r:id="rId2"/>
    <sheet name="BUNURI SI SERVICII IUNIE" sheetId="12" r:id="rId3"/>
    <sheet name="PERSONAL IUNIE" sheetId="13" r:id="rId4"/>
    <sheet name="BUNURI SI SERVICII IULIE" sheetId="15" r:id="rId5"/>
    <sheet name="PERSONAL IULIE" sheetId="16" r:id="rId6"/>
    <sheet name="BUNURI SI SERVICII AUGUST" sheetId="17" r:id="rId7"/>
    <sheet name="PERSONAL AUGUST" sheetId="18" r:id="rId8"/>
    <sheet name="BUNURI SI SERVICII SEPTEMBRIE" sheetId="19" r:id="rId9"/>
    <sheet name="PERSONAL SEPTEMBRIE" sheetId="20" r:id="rId10"/>
    <sheet name="BUNURI SI SERVICII OCTOMBRIE" sheetId="23" r:id="rId11"/>
    <sheet name="PERSONAL OCTOMBRIE" sheetId="24" r:id="rId12"/>
  </sheets>
  <calcPr calcId="162913"/>
</workbook>
</file>

<file path=xl/calcChain.xml><?xml version="1.0" encoding="utf-8"?>
<calcChain xmlns="http://schemas.openxmlformats.org/spreadsheetml/2006/main">
  <c r="D155" i="23" l="1"/>
  <c r="D150" i="23"/>
  <c r="D68" i="23"/>
  <c r="D43" i="23"/>
  <c r="D43" i="24"/>
  <c r="D33" i="24"/>
  <c r="D22" i="24"/>
  <c r="D19" i="24"/>
  <c r="D49" i="24"/>
  <c r="D122" i="23"/>
  <c r="D103" i="23"/>
  <c r="D89" i="23" l="1"/>
  <c r="D51" i="24"/>
  <c r="D45" i="24"/>
  <c r="D27" i="24"/>
  <c r="D25" i="24"/>
  <c r="D157" i="23"/>
  <c r="D152" i="23"/>
  <c r="D147" i="23"/>
  <c r="D145" i="23"/>
  <c r="D108" i="23"/>
  <c r="D105" i="23"/>
  <c r="D92" i="23"/>
  <c r="D86" i="23"/>
  <c r="D84" i="23"/>
  <c r="D71" i="23"/>
  <c r="D33" i="23"/>
  <c r="D25" i="23"/>
  <c r="D23" i="23"/>
  <c r="D21" i="23"/>
  <c r="D19" i="23"/>
  <c r="D17" i="23"/>
  <c r="D15" i="23"/>
  <c r="D13" i="23"/>
  <c r="D158" i="23" l="1"/>
  <c r="D52" i="24"/>
  <c r="D22" i="16"/>
  <c r="D20" i="16"/>
  <c r="D19" i="16"/>
  <c r="D123" i="15"/>
  <c r="D161" i="15"/>
  <c r="D151" i="15"/>
  <c r="D74" i="15" l="1"/>
  <c r="D49" i="15"/>
  <c r="D40" i="15"/>
  <c r="D29" i="15"/>
  <c r="D37" i="16"/>
  <c r="D79" i="15"/>
  <c r="D25" i="15"/>
  <c r="D94" i="15"/>
  <c r="D14" i="15"/>
  <c r="D37" i="13"/>
  <c r="D107" i="12"/>
  <c r="D99" i="15"/>
  <c r="D107" i="15" s="1"/>
  <c r="D44" i="16"/>
  <c r="D42" i="16"/>
  <c r="D39" i="16"/>
  <c r="D32" i="16"/>
  <c r="D27" i="16"/>
  <c r="D25" i="16"/>
  <c r="D163" i="15"/>
  <c r="D157" i="15"/>
  <c r="D155" i="15"/>
  <c r="D153" i="15"/>
  <c r="D112" i="15"/>
  <c r="D109" i="15"/>
  <c r="D98" i="15"/>
  <c r="D96" i="15"/>
  <c r="D31" i="15"/>
  <c r="D21" i="15"/>
  <c r="D19" i="15"/>
  <c r="D16" i="15"/>
  <c r="D45" i="16" l="1"/>
  <c r="D164" i="15"/>
  <c r="D77" i="12"/>
  <c r="D65" i="12"/>
  <c r="D58" i="12"/>
  <c r="D52" i="12"/>
  <c r="D48" i="12"/>
  <c r="D26" i="12"/>
  <c r="D39" i="12"/>
  <c r="D15" i="12"/>
  <c r="D17" i="12" s="1"/>
  <c r="D22" i="12"/>
  <c r="D14" i="12"/>
  <c r="D131" i="12"/>
  <c r="D63" i="12"/>
  <c r="D56" i="12"/>
  <c r="D51" i="12"/>
  <c r="D49" i="12"/>
  <c r="D44" i="13"/>
  <c r="D42" i="13"/>
  <c r="D39" i="13"/>
  <c r="D32" i="13"/>
  <c r="D27" i="13"/>
  <c r="D141" i="12"/>
  <c r="D139" i="12"/>
  <c r="D137" i="12"/>
  <c r="D135" i="12"/>
  <c r="D133" i="12"/>
  <c r="D93" i="12"/>
  <c r="D90" i="12"/>
  <c r="D88" i="12"/>
  <c r="D81" i="12"/>
  <c r="D79" i="12"/>
  <c r="D24" i="12"/>
  <c r="D19" i="12"/>
  <c r="D12" i="12"/>
  <c r="D127" i="10"/>
  <c r="D31" i="11"/>
  <c r="D30" i="11"/>
  <c r="D37" i="11"/>
  <c r="D44" i="11"/>
  <c r="D32" i="11"/>
  <c r="D39" i="11"/>
  <c r="D46" i="11"/>
  <c r="D115" i="10"/>
  <c r="D90" i="10"/>
  <c r="D79" i="10"/>
  <c r="D37" i="10"/>
  <c r="D25" i="13" l="1"/>
  <c r="D45" i="13" s="1"/>
  <c r="D67" i="12"/>
  <c r="D142" i="12" s="1"/>
  <c r="D31" i="10"/>
  <c r="D74" i="10" l="1"/>
  <c r="D129" i="10" l="1"/>
  <c r="D121" i="10"/>
  <c r="D119" i="10"/>
  <c r="D117" i="10"/>
  <c r="D81" i="10"/>
  <c r="D68" i="10"/>
  <c r="D66" i="10"/>
  <c r="D63" i="10"/>
  <c r="D55" i="10"/>
  <c r="D24" i="10"/>
  <c r="D22" i="10"/>
  <c r="D20" i="10"/>
  <c r="D17" i="10"/>
  <c r="D14" i="10"/>
  <c r="D53" i="11"/>
  <c r="D51" i="11"/>
  <c r="D48" i="11"/>
  <c r="D130" i="10" l="1"/>
  <c r="D54" i="11"/>
</calcChain>
</file>

<file path=xl/sharedStrings.xml><?xml version="1.0" encoding="utf-8"?>
<sst xmlns="http://schemas.openxmlformats.org/spreadsheetml/2006/main" count="2086" uniqueCount="349">
  <si>
    <t>AGENTIA NATIONALA PENTRU LOCUINTE</t>
  </si>
  <si>
    <t>Capitolul 70.10 " LOCUINTE, SERVICII SI DEZVOLTARE PUBLICA"</t>
  </si>
  <si>
    <t>Titlul 10 "CHELTUIELI DE PERSONAL"</t>
  </si>
  <si>
    <t>CLASIFICATIE BUGETARA</t>
  </si>
  <si>
    <t>LUNA</t>
  </si>
  <si>
    <t>ZIUA</t>
  </si>
  <si>
    <t>SUMA</t>
  </si>
  <si>
    <t>EXPLICATII</t>
  </si>
  <si>
    <t>10.01.01</t>
  </si>
  <si>
    <t>Total 10.01.01</t>
  </si>
  <si>
    <t>10.01.05</t>
  </si>
  <si>
    <t>Total 10.01.05</t>
  </si>
  <si>
    <t>10.01.12</t>
  </si>
  <si>
    <t>Total 10.01.12</t>
  </si>
  <si>
    <t>10.01.13</t>
  </si>
  <si>
    <t>Total 10.01.13</t>
  </si>
  <si>
    <t>10.01.17</t>
  </si>
  <si>
    <t>Total 10.01.17</t>
  </si>
  <si>
    <t>10.03.07</t>
  </si>
  <si>
    <t>Total 10.03.07</t>
  </si>
  <si>
    <t xml:space="preserve">                                                                                        Perioada : Ianuarie 2021</t>
  </si>
  <si>
    <t>Titlul 20 "BUNURI SI SERVICII"</t>
  </si>
  <si>
    <t>20.01.01</t>
  </si>
  <si>
    <t>Total 20.01.01</t>
  </si>
  <si>
    <t>20.01.03</t>
  </si>
  <si>
    <t>Total 20.01.03</t>
  </si>
  <si>
    <t>20.01.04</t>
  </si>
  <si>
    <t>Total 20.01.04</t>
  </si>
  <si>
    <t>20.01.05</t>
  </si>
  <si>
    <t>Total 20.01.05</t>
  </si>
  <si>
    <t>20.01.06</t>
  </si>
  <si>
    <t>Total 20.01.06</t>
  </si>
  <si>
    <t>20.01.08</t>
  </si>
  <si>
    <t>Total 20.01.08</t>
  </si>
  <si>
    <t>20.01.09</t>
  </si>
  <si>
    <t>Total 20.01.09</t>
  </si>
  <si>
    <t>20.01.30</t>
  </si>
  <si>
    <t>Total 20.01.30</t>
  </si>
  <si>
    <t>20.06.01</t>
  </si>
  <si>
    <t>Total 20.06.01</t>
  </si>
  <si>
    <t>20.24.02</t>
  </si>
  <si>
    <t>Total 20.24.02</t>
  </si>
  <si>
    <t>Total 20.25</t>
  </si>
  <si>
    <t>20.30.02</t>
  </si>
  <si>
    <t>Total 20.30.02</t>
  </si>
  <si>
    <t>20.30.04</t>
  </si>
  <si>
    <t>Total 20.30.04</t>
  </si>
  <si>
    <t>20.30.30</t>
  </si>
  <si>
    <t>Total 20.30.30</t>
  </si>
  <si>
    <t>Total 59.17</t>
  </si>
  <si>
    <t>59.40</t>
  </si>
  <si>
    <t>Total 59.40</t>
  </si>
  <si>
    <t>Total 65.01</t>
  </si>
  <si>
    <t>71.01.01.</t>
  </si>
  <si>
    <t>Total 71.01.01</t>
  </si>
  <si>
    <t>11</t>
  </si>
  <si>
    <t>Total 20.12</t>
  </si>
  <si>
    <t>12</t>
  </si>
  <si>
    <t>14</t>
  </si>
  <si>
    <t>15</t>
  </si>
  <si>
    <t>18</t>
  </si>
  <si>
    <t>21</t>
  </si>
  <si>
    <t>20</t>
  </si>
  <si>
    <t>26</t>
  </si>
  <si>
    <t>27</t>
  </si>
  <si>
    <t>28</t>
  </si>
  <si>
    <t>29</t>
  </si>
  <si>
    <t>10.01.30</t>
  </si>
  <si>
    <t>Total 10.01.30</t>
  </si>
  <si>
    <t>23</t>
  </si>
  <si>
    <t>25</t>
  </si>
  <si>
    <t>3</t>
  </si>
  <si>
    <t>1</t>
  </si>
  <si>
    <t>4</t>
  </si>
  <si>
    <t>20.01.02</t>
  </si>
  <si>
    <t>Total 20.01.02</t>
  </si>
  <si>
    <t>9</t>
  </si>
  <si>
    <t>8</t>
  </si>
  <si>
    <t>22</t>
  </si>
  <si>
    <t>19</t>
  </si>
  <si>
    <t>17</t>
  </si>
  <si>
    <t>20.02</t>
  </si>
  <si>
    <t>Total 20.02</t>
  </si>
  <si>
    <t>5</t>
  </si>
  <si>
    <t>2</t>
  </si>
  <si>
    <t>16</t>
  </si>
  <si>
    <t>24</t>
  </si>
  <si>
    <t>ISC BIHOR</t>
  </si>
  <si>
    <t>indemnizatie hrana</t>
  </si>
  <si>
    <t>spor handicap</t>
  </si>
  <si>
    <t>71.01.30</t>
  </si>
  <si>
    <t>Total 71.01.30</t>
  </si>
  <si>
    <t>delegatie</t>
  </si>
  <si>
    <t>decont</t>
  </si>
  <si>
    <t>despagubiri civile</t>
  </si>
  <si>
    <t xml:space="preserve">delegatie </t>
  </si>
  <si>
    <t>30</t>
  </si>
  <si>
    <t>31</t>
  </si>
  <si>
    <t>decont abonament</t>
  </si>
  <si>
    <t>20,05,30</t>
  </si>
  <si>
    <t>Total 20.05.30</t>
  </si>
  <si>
    <t>10</t>
  </si>
  <si>
    <t>MINISTERUL DEZVOLTARII , LUCRARILOR PUBLICE SI ADMINISTRATIEI</t>
  </si>
  <si>
    <t>MINISTERUL  DEZVOLTARII, LUCRARILOR PUBLICE  SI ADMINISTRATIEI</t>
  </si>
  <si>
    <t>13</t>
  </si>
  <si>
    <t>taxa judiciara de timbru</t>
  </si>
  <si>
    <t>MAI</t>
  </si>
  <si>
    <t xml:space="preserve">                                                                                        Perioada : MAI 2021</t>
  </si>
  <si>
    <t>6</t>
  </si>
  <si>
    <t>SOLUTIONS LINE SRL- Masti medicale</t>
  </si>
  <si>
    <t>COMPANIA DE INFORMATICA NEAMT - abonament LEX EXPERT -aprilie 2021</t>
  </si>
  <si>
    <t>BUGETUL DE STAT -impozit</t>
  </si>
  <si>
    <t>Trezorerie S3 -CAS salariati</t>
  </si>
  <si>
    <t>Trezorerie S3 - sanatate CA martie</t>
  </si>
  <si>
    <t>Trezorerie S3 - CAS CA martie</t>
  </si>
  <si>
    <t>poprire</t>
  </si>
  <si>
    <t>S.N.F.P- cotizatie sindicat</t>
  </si>
  <si>
    <t>Trezorerie S3- contributii  asiguratorie munca</t>
  </si>
  <si>
    <t xml:space="preserve">Trezorerie imp CA martie </t>
  </si>
  <si>
    <t>20.05.30</t>
  </si>
  <si>
    <t>7</t>
  </si>
  <si>
    <t>SALARII</t>
  </si>
  <si>
    <t>Spor munca</t>
  </si>
  <si>
    <t>Concedii medicale</t>
  </si>
  <si>
    <t>Judetul Satu Mare -  chelt intret ANL Satu Mare , martie 2021</t>
  </si>
  <si>
    <t>ISC- Chelt spatiu birou ANL BH, serv paza, martie 2021</t>
  </si>
  <si>
    <t>ISC - chelt intret ANL BH, apa canal martie 2021</t>
  </si>
  <si>
    <t>ISC- chelt intret ANL BH ,serv curatenie,  martie 2021</t>
  </si>
  <si>
    <t>ISC - chelt intret ANL BH, en electrica,  martie 2021</t>
  </si>
  <si>
    <t>chelt de judecata</t>
  </si>
  <si>
    <t>ISC - chirie spatiu ANL Bihor - aprilie 2021</t>
  </si>
  <si>
    <t>PRIMARIA ORASULUI VOLUNTARI- taxa prelungire valab.autoriz construire</t>
  </si>
  <si>
    <t>daune morale</t>
  </si>
  <si>
    <t>Orange  Romania - abonament telefonie mobila Mai 2021</t>
  </si>
  <si>
    <t>CN POSTA ROMANA- taxe postale ANL aprilie 2021</t>
  </si>
  <si>
    <t>Directia Generala De Salubritate Sector 3- salubritate sediu AN: , febr, martie 2021</t>
  </si>
  <si>
    <t>OMV Petrom Marketing - Carburanti aprilie 2021</t>
  </si>
  <si>
    <t>Cometa SRL - asist tehnica SQL - aprilie 2021</t>
  </si>
  <si>
    <t>Openvision Data- serv asistenta si mentenanta IT -  aprilie 2021</t>
  </si>
  <si>
    <t>Cip-Avantaj SRL  - curatenie sediu ANL - aprilie 2021</t>
  </si>
  <si>
    <t>Nobel Home Services  SRL -  serv de intretinere filtre apa</t>
  </si>
  <si>
    <t xml:space="preserve">Euroins Romania SA - poliata RCA </t>
  </si>
  <si>
    <t>Team Force Security SRL - paza sediu ANL - aprilie 2021</t>
  </si>
  <si>
    <t>Mics software SRL - asistenta tehnica program salarii -aprilie 2021</t>
  </si>
  <si>
    <t>TELEKOM SA -serv telefonie -aprilie-mai 2021</t>
  </si>
  <si>
    <t>decont-serv postale</t>
  </si>
  <si>
    <t>decont - reparatii auto</t>
  </si>
  <si>
    <t xml:space="preserve">DISTRIBUTIE ENERGIE ELECTRICA ROMANIA SA - taxa emitere aviz </t>
  </si>
  <si>
    <t>Institutia Prefectului Jud Mehedinti - chelt intret ANL Mehedinti, aprilie 2021, en electrica</t>
  </si>
  <si>
    <t>Institutia Prefectului Jud Mehedinti - chelt intret ANL Mehedinti, aprilie 2021,apa, canalizare, salubritate</t>
  </si>
  <si>
    <t>Locativa Sa - chelt intretinere ANL Botosani- lift mai 2021</t>
  </si>
  <si>
    <t xml:space="preserve">Primaria Mun BV -chelt intretinere ANL BV, martie 2021 </t>
  </si>
  <si>
    <t xml:space="preserve">Primaria Mun BV -chelt intretinere ANL BV, en electrica, 24.03-20.04.2021, gaz metan martie 2021 </t>
  </si>
  <si>
    <t>AGENTIA PROTECIA MEDIULUI PLOIESTI  - taxa emitere aviz</t>
  </si>
  <si>
    <t>LOTUS QUATTRO MEDIA SRL - anunt public Campina , solicitare emitere acord de mediu</t>
  </si>
  <si>
    <t>PRIMARIA SEXTOR 3</t>
  </si>
  <si>
    <t>ENEL</t>
  </si>
  <si>
    <t>MONITORUL OFICIAL ANUNT CONCURS</t>
  </si>
  <si>
    <t>AGENTIA DE VANZARI ANUNT CONCURS</t>
  </si>
  <si>
    <t>APA NOVA</t>
  </si>
  <si>
    <t>PREDA&amp;FII</t>
  </si>
  <si>
    <t>ENGIE</t>
  </si>
  <si>
    <t>decont-piese de schimb</t>
  </si>
  <si>
    <t>MONITORUL OFICIAL AGENTIA DE VANZARI  ANUNT CONCURS</t>
  </si>
  <si>
    <t>comision bancar</t>
  </si>
  <si>
    <t>drepturi delegare</t>
  </si>
  <si>
    <t>BEJ DOBRA chelt executare</t>
  </si>
  <si>
    <t xml:space="preserve">Trezorerie S3 -sanatate salariati </t>
  </si>
  <si>
    <t xml:space="preserve">ING pensie </t>
  </si>
  <si>
    <t>Trezorerie S3, diferenta dari catre buget aferente dif salarii</t>
  </si>
  <si>
    <t>diferenta salarii</t>
  </si>
  <si>
    <t xml:space="preserve"> plata CA</t>
  </si>
  <si>
    <t xml:space="preserve">CO </t>
  </si>
  <si>
    <t>DIF SAL</t>
  </si>
  <si>
    <t>CO</t>
  </si>
  <si>
    <t>TREZ SECTOR 3 FOND HANDICAP</t>
  </si>
  <si>
    <t>CONSTRUCTII</t>
  </si>
  <si>
    <t>IUNIE</t>
  </si>
  <si>
    <t>BIROUL LOCAL PENTRU EXPERTIZE TEHNICE</t>
  </si>
  <si>
    <t>CONSILIUL JUD TIMIS</t>
  </si>
  <si>
    <t>LOCATIVA BOTOSANI</t>
  </si>
  <si>
    <t>JUD SATU MARE</t>
  </si>
  <si>
    <t>PRIMARIA SECTOR 3 taxa timbru</t>
  </si>
  <si>
    <t xml:space="preserve">OMV Petrom Marketing - Carburanti </t>
  </si>
  <si>
    <t>Prestige Impex - reparatii auto</t>
  </si>
  <si>
    <t>CN POSTA</t>
  </si>
  <si>
    <t>Cip-Avantaj SRL  - curatenie sediu ANL</t>
  </si>
  <si>
    <t>COMPANIA DE INFORMATICA NEAMT - abonament LEX EXPERT</t>
  </si>
  <si>
    <t>JUD ARGES</t>
  </si>
  <si>
    <t>OPENVISION</t>
  </si>
  <si>
    <t xml:space="preserve">Mics software SRL - asistenta tehnica program salarii </t>
  </si>
  <si>
    <t>SC MERIDIAN SUD INVEST rep auto</t>
  </si>
  <si>
    <t>Institutia Prefectului Jud Mehedinti - chelt intret ANL Mehedinti</t>
  </si>
  <si>
    <t xml:space="preserve">Cometa SRL - asist tehnica SQL </t>
  </si>
  <si>
    <t>CERTSING</t>
  </si>
  <si>
    <t>ORANGE</t>
  </si>
  <si>
    <t>TELEKOM</t>
  </si>
  <si>
    <t>decont-  carburanti</t>
  </si>
  <si>
    <t>decont rechizite</t>
  </si>
  <si>
    <t>Total 20.01.07</t>
  </si>
  <si>
    <t>20,01,07</t>
  </si>
  <si>
    <t>PIATRA NEAMT</t>
  </si>
  <si>
    <t xml:space="preserve">ISC - chirie spatiu ANL Bihor </t>
  </si>
  <si>
    <t>PRIMARIA BRASOV</t>
  </si>
  <si>
    <t>Reglare art bugetar</t>
  </si>
  <si>
    <t>IULIE</t>
  </si>
  <si>
    <t xml:space="preserve">cheltuieli de judecata </t>
  </si>
  <si>
    <t>prima asigurare Pad locuinte serviciu</t>
  </si>
  <si>
    <t>abonament lex expert -Compania de Informatica Neamt</t>
  </si>
  <si>
    <t>furnituri birou 2M Digital srl</t>
  </si>
  <si>
    <t>anunt pt acord public construire bloc locuinte Lotus Quatro Media</t>
  </si>
  <si>
    <t>taxa timbru Primaria sector 3</t>
  </si>
  <si>
    <t>tehnoproiect dobanda gbe</t>
  </si>
  <si>
    <t xml:space="preserve">Ber's new solution </t>
  </si>
  <si>
    <t>Bej cosoreanu</t>
  </si>
  <si>
    <t>Primaria sector 3</t>
  </si>
  <si>
    <t>carburant OMV Petrom</t>
  </si>
  <si>
    <t>chelt intretinere ANL Timis Consiliul Judetean  Timis</t>
  </si>
  <si>
    <t>serv asistenta si mentenanta Openvision Data Srl</t>
  </si>
  <si>
    <t>ch intretinere ANL Botosani Locativa SA</t>
  </si>
  <si>
    <t>serv postale CN Posta Romana SA</t>
  </si>
  <si>
    <t>serv reparatii auto Prestige Impex 97 SRL</t>
  </si>
  <si>
    <t>curatenie sediu ANL CIP Avantaj SRL</t>
  </si>
  <si>
    <t>Trezorerie imp CA iunie</t>
  </si>
  <si>
    <t>Trezorerie S3 - CAS CA iunie</t>
  </si>
  <si>
    <t>chelt intretinere ANL Satu Mare Judetul  Satu Mare</t>
  </si>
  <si>
    <t>chelt intretinere ANL Botosani-  Locativa SA</t>
  </si>
  <si>
    <t>Asistenta program contabilitate SQL Cometa srl</t>
  </si>
  <si>
    <t>energie electrica ENEL Energie Muntenia SA</t>
  </si>
  <si>
    <t>paza sediu ANL  Team Force Security Srl</t>
  </si>
  <si>
    <t>furnituri birou Meda Consult srl</t>
  </si>
  <si>
    <t>serv telefonie Orange  Romania SA</t>
  </si>
  <si>
    <t>Nota calcul documentatie ONRC</t>
  </si>
  <si>
    <t>decont serv postale</t>
  </si>
  <si>
    <t xml:space="preserve">reparatii auto -  Ionusim Srl </t>
  </si>
  <si>
    <t>chelt intretinere ANL Mehedinti iunie- Institutia Prefectului Jud. Mehedinti</t>
  </si>
  <si>
    <t>taxa cladire spatiu birou ANL Iasi</t>
  </si>
  <si>
    <t>serv telefonie Telekom Communications SA</t>
  </si>
  <si>
    <t>serv apa canalizare - Apa Nova SA</t>
  </si>
  <si>
    <t>serv recuperare date  IT - Bit Consulting pro Srl</t>
  </si>
  <si>
    <t>hartie copiator Agressione Group SA</t>
  </si>
  <si>
    <t>masti medicale  Solutions Line Srl</t>
  </si>
  <si>
    <t>taxa evaluare imobil Expert eval Srl</t>
  </si>
  <si>
    <t xml:space="preserve">ITP Auto Constant srl </t>
  </si>
  <si>
    <t>decont serv curier</t>
  </si>
  <si>
    <t>chelt intretinere ANL Oradea</t>
  </si>
  <si>
    <t>accesorii scule</t>
  </si>
  <si>
    <t>carburant decont</t>
  </si>
  <si>
    <t>materiale gospodaresti Leroy Merlin Srl</t>
  </si>
  <si>
    <t>obiecte inventar Madex international</t>
  </si>
  <si>
    <t>taxa drum Scala Assistance Srl</t>
  </si>
  <si>
    <t>piese schimb Prompt Service Clima Srl</t>
  </si>
  <si>
    <t>serv intretinere  Prompt Service Clima Srl</t>
  </si>
  <si>
    <t>obiecte inventar Prompt  Service Clima Srl</t>
  </si>
  <si>
    <t xml:space="preserve">serv copiere planse color DTAC autorizatie constructie  Activ Prodimpex Srl </t>
  </si>
  <si>
    <t>obiecte inventar Hornbach Centrala Srl</t>
  </si>
  <si>
    <t>obiecte inventar Wunder Haff Srl</t>
  </si>
  <si>
    <t>Mentenanta ssoft salarii MiCS Softaware</t>
  </si>
  <si>
    <t>reglare</t>
  </si>
  <si>
    <t>AUGUST</t>
  </si>
  <si>
    <t>DNS BIROTICA-rechizite</t>
  </si>
  <si>
    <t>20,01,02</t>
  </si>
  <si>
    <t>Directia Generala De Salubritate Sector 3- salubritate sediu ANL</t>
  </si>
  <si>
    <t>POSTA</t>
  </si>
  <si>
    <t>recuperare convorbiri telefonice</t>
  </si>
  <si>
    <t>Intern RomActiv - reparatii auto</t>
  </si>
  <si>
    <t>decont rep auto</t>
  </si>
  <si>
    <t>decont spalare auto</t>
  </si>
  <si>
    <t>Auto Bara rep auto</t>
  </si>
  <si>
    <t>decont-vulcanizare</t>
  </si>
  <si>
    <t>Consiliul Timis</t>
  </si>
  <si>
    <t xml:space="preserve">Team Force Security SRL - paza sediu ANL </t>
  </si>
  <si>
    <t>ONRC</t>
  </si>
  <si>
    <t>ISC Cluj</t>
  </si>
  <si>
    <t>decont-rovonieta</t>
  </si>
  <si>
    <t>Preda&amp;Fii</t>
  </si>
  <si>
    <t>71.01.03</t>
  </si>
  <si>
    <t xml:space="preserve">AS Computer </t>
  </si>
  <si>
    <t>Total 71.01.03</t>
  </si>
  <si>
    <t>Trezorerie imp CA</t>
  </si>
  <si>
    <t xml:space="preserve">Trezorerie S3 - CAS CA </t>
  </si>
  <si>
    <t xml:space="preserve">Trezorerie S3 - sanatate CA </t>
  </si>
  <si>
    <t>SEPTEMBRIE</t>
  </si>
  <si>
    <t>AS Computer</t>
  </si>
  <si>
    <t>decont piese de schimb cauciucuri</t>
  </si>
  <si>
    <t>Felix Telekom</t>
  </si>
  <si>
    <t>IPV 4 taxa RIPE</t>
  </si>
  <si>
    <t>Orange</t>
  </si>
  <si>
    <t>recuperare conv telefonice</t>
  </si>
  <si>
    <t>Prestige Impex-rep auto</t>
  </si>
  <si>
    <t>RGV Service Dinamic-rep auto</t>
  </si>
  <si>
    <t>Cometa serv mentenanta program contabilitate</t>
  </si>
  <si>
    <t>ISC Bihor</t>
  </si>
  <si>
    <t>Jud Satu Mare</t>
  </si>
  <si>
    <t>Cons Jud Timis</t>
  </si>
  <si>
    <t>Primaria Sector 3 taxa timbru</t>
  </si>
  <si>
    <t>Expert Evaluator</t>
  </si>
  <si>
    <t>ANCPI</t>
  </si>
  <si>
    <t>Taxa incuviintare silita</t>
  </si>
  <si>
    <t>BEJ COSOREANU</t>
  </si>
  <si>
    <t>Inalta Curte de Casatie cautiune</t>
  </si>
  <si>
    <t>dob gbe</t>
  </si>
  <si>
    <t>Academia Romana studiu arheologic Iasi</t>
  </si>
  <si>
    <t>ISC BRASOV</t>
  </si>
  <si>
    <t xml:space="preserve">                                                                                     </t>
  </si>
  <si>
    <t>OCTOMBRIE</t>
  </si>
  <si>
    <t>masti faciale de uz veterinar- Solutions Line srl</t>
  </si>
  <si>
    <t>20.13</t>
  </si>
  <si>
    <t>20.12</t>
  </si>
  <si>
    <t xml:space="preserve">instruire operator RSVTI- TUVKARPAT </t>
  </si>
  <si>
    <t>Total 20.13</t>
  </si>
  <si>
    <t>anunt concurs - Profesional Global Press SRL</t>
  </si>
  <si>
    <t>monitorul oficial Regia Autonoma Monitorul Oficial</t>
  </si>
  <si>
    <t>dezinfectie sediu ANL-  DDD Perfect Clean Srl</t>
  </si>
  <si>
    <t xml:space="preserve">Chelt intretinere spatiu birou ANL Neamt </t>
  </si>
  <si>
    <t>semnatura electronica- Certsign SA</t>
  </si>
  <si>
    <t>monitorul oficial -Regia Autonoma Monitorul Oficial</t>
  </si>
  <si>
    <t>dobanda GBE - Colen Impex Srl</t>
  </si>
  <si>
    <t>serv executor - SCPEJ Cosoreanu &amp; Asociatii</t>
  </si>
  <si>
    <t>c/v elaborare certificat de performanta energetica bloc Brasov -Tiberius Green Energy Srl</t>
  </si>
  <si>
    <t xml:space="preserve">Trezorerie S3 -impozit salarii </t>
  </si>
  <si>
    <t xml:space="preserve">taxa timbru </t>
  </si>
  <si>
    <t>chelt intretinere ANL Timis- Consiliul Judetean Timis</t>
  </si>
  <si>
    <t>cautiune Inalta Curte Casatie si Justitie</t>
  </si>
  <si>
    <t>spalat auto -OMV Petrom Marketing SA</t>
  </si>
  <si>
    <t>spalat auto -Ultralux Grup Srl</t>
  </si>
  <si>
    <t>CO recuperare</t>
  </si>
  <si>
    <t xml:space="preserve">spalat auto -Sanrino Impex  SRL </t>
  </si>
  <si>
    <t>protocol - Universal Gapo Srl</t>
  </si>
  <si>
    <t>chelt intretinere ANL Mehedinti - Institutia Prefectului Jud. Mehedinti</t>
  </si>
  <si>
    <t>59.17</t>
  </si>
  <si>
    <t>Reglare plata indemnizatie CA</t>
  </si>
  <si>
    <t>20.01.07</t>
  </si>
  <si>
    <t xml:space="preserve">  paza sediu ANL -Team Force Security SRL</t>
  </si>
  <si>
    <t>curatenie sediu ANL -CIP Avantaj Srl</t>
  </si>
  <si>
    <t>taxa ANCPI</t>
  </si>
  <si>
    <t>anunturi concursuri - Profesional Global Press Srl</t>
  </si>
  <si>
    <t>teste covid - Help Net Farma SA</t>
  </si>
  <si>
    <t>chelt intretinere ANL Satu Mare-  Judetul  Satu Mare</t>
  </si>
  <si>
    <t>chelt intretinere ANL Satu Mare - Judetul  Satu Mare</t>
  </si>
  <si>
    <t>Asistenta program contabilitate SQL  -Cometa srl</t>
  </si>
  <si>
    <t>serv reparatii auto - S.D.  Prestige Impex 97 SRL</t>
  </si>
  <si>
    <t>serv asistenta si mentenanta -  Openvision Data Srl</t>
  </si>
  <si>
    <t>serv telefonie - Telekom Communications SA</t>
  </si>
  <si>
    <t>serv telefonie - Orange  Romania SA</t>
  </si>
  <si>
    <t>serv postale -  CN Posta Romana SA</t>
  </si>
  <si>
    <t>carburant- OMV Petrom</t>
  </si>
  <si>
    <t>energie electrica -ENEL Energie Muntenia SA</t>
  </si>
  <si>
    <t>piese schimb auto - Atomic Auto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</si>
</sst>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2" xfId="0" applyFon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0" borderId="1" xfId="0" applyFont="1" applyBorder="1"/>
    <xf numFmtId="0" fontId="0" fillId="0" borderId="1" xfId="0" applyBorder="1"/>
    <xf numFmtId="4" fontId="7" fillId="0" borderId="1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6" fillId="0" borderId="2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4" fontId="0" fillId="0" borderId="1" xfId="0" applyNumberFormat="1" applyFont="1" applyBorder="1" applyAlignment="1"/>
    <xf numFmtId="0" fontId="6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0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4" fontId="6" fillId="0" borderId="0" xfId="0" applyNumberFormat="1" applyFont="1"/>
    <xf numFmtId="4" fontId="0" fillId="0" borderId="0" xfId="0" applyNumberForma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6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4" fontId="6" fillId="0" borderId="1" xfId="0" applyNumberFormat="1" applyFont="1" applyFill="1" applyBorder="1" applyAlignment="1">
      <alignment horizontal="right"/>
    </xf>
    <xf numFmtId="49" fontId="0" fillId="0" borderId="1" xfId="0" applyNumberFormat="1" applyFont="1" applyFill="1" applyBorder="1" applyAlignment="1">
      <alignment horizontal="right"/>
    </xf>
    <xf numFmtId="17" fontId="6" fillId="0" borderId="0" xfId="0" applyNumberFormat="1" applyFont="1"/>
    <xf numFmtId="0" fontId="0" fillId="0" borderId="0" xfId="0" applyAlignment="1">
      <alignment horizontal="left"/>
    </xf>
    <xf numFmtId="49" fontId="0" fillId="0" borderId="1" xfId="0" applyNumberForma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4" fontId="0" fillId="2" borderId="1" xfId="0" applyNumberFormat="1" applyFont="1" applyFill="1" applyBorder="1" applyAlignment="1"/>
    <xf numFmtId="14" fontId="0" fillId="0" borderId="2" xfId="0" applyNumberFormat="1" applyFont="1" applyBorder="1" applyAlignment="1">
      <alignment horizontal="left"/>
    </xf>
    <xf numFmtId="49" fontId="0" fillId="0" borderId="1" xfId="0" applyNumberFormat="1" applyFont="1" applyBorder="1"/>
    <xf numFmtId="0" fontId="4" fillId="0" borderId="1" xfId="0" applyFont="1" applyBorder="1"/>
    <xf numFmtId="49" fontId="4" fillId="0" borderId="1" xfId="0" applyNumberFormat="1" applyFont="1" applyBorder="1"/>
    <xf numFmtId="49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0" fillId="0" borderId="2" xfId="0" applyNumberFormat="1" applyFont="1" applyBorder="1" applyAlignment="1">
      <alignment horizontal="left"/>
    </xf>
    <xf numFmtId="49" fontId="4" fillId="0" borderId="0" xfId="0" applyNumberFormat="1" applyFont="1" applyBorder="1"/>
    <xf numFmtId="0" fontId="8" fillId="0" borderId="0" xfId="0" applyFont="1" applyAlignment="1">
      <alignment horizontal="left"/>
    </xf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2" xfId="0" applyFon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0" fillId="0" borderId="1" xfId="0" applyFont="1" applyBorder="1"/>
    <xf numFmtId="0" fontId="0" fillId="0" borderId="1" xfId="0" applyBorder="1"/>
    <xf numFmtId="49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6" fillId="0" borderId="2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4" fontId="0" fillId="0" borderId="1" xfId="0" applyNumberFormat="1" applyFont="1" applyBorder="1" applyAlignment="1"/>
    <xf numFmtId="0" fontId="6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0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4" fontId="0" fillId="0" borderId="0" xfId="0" applyNumberFormat="1"/>
    <xf numFmtId="49" fontId="0" fillId="0" borderId="1" xfId="0" applyNumberFormat="1" applyFont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17" fontId="6" fillId="0" borderId="0" xfId="0" applyNumberFormat="1" applyFont="1"/>
    <xf numFmtId="49" fontId="0" fillId="0" borderId="1" xfId="0" applyNumberFormat="1" applyFill="1" applyBorder="1" applyAlignment="1">
      <alignment horizontal="right"/>
    </xf>
    <xf numFmtId="4" fontId="0" fillId="2" borderId="1" xfId="0" applyNumberFormat="1" applyFont="1" applyFill="1" applyBorder="1" applyAlignment="1"/>
    <xf numFmtId="14" fontId="0" fillId="0" borderId="2" xfId="0" applyNumberFormat="1" applyFont="1" applyBorder="1" applyAlignment="1">
      <alignment horizontal="left"/>
    </xf>
    <xf numFmtId="14" fontId="0" fillId="0" borderId="2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2" xfId="0" applyFon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0" borderId="1" xfId="0" applyFont="1" applyBorder="1"/>
    <xf numFmtId="0" fontId="0" fillId="0" borderId="1" xfId="0" applyBorder="1"/>
    <xf numFmtId="4" fontId="7" fillId="0" borderId="1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right"/>
    </xf>
    <xf numFmtId="4" fontId="0" fillId="0" borderId="0" xfId="0" applyNumberForma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6" fillId="0" borderId="1" xfId="0" applyNumberFormat="1" applyFont="1" applyBorder="1"/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49" fontId="0" fillId="0" borderId="1" xfId="0" applyNumberForma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2" xfId="0" applyFon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0" fillId="0" borderId="1" xfId="0" applyFont="1" applyBorder="1"/>
    <xf numFmtId="0" fontId="0" fillId="0" borderId="1" xfId="0" applyBorder="1"/>
    <xf numFmtId="49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6" fillId="0" borderId="2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4" fontId="0" fillId="0" borderId="1" xfId="0" applyNumberFormat="1" applyFont="1" applyBorder="1" applyAlignment="1"/>
    <xf numFmtId="0" fontId="6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0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4" fontId="0" fillId="0" borderId="0" xfId="0" applyNumberFormat="1"/>
    <xf numFmtId="49" fontId="0" fillId="0" borderId="1" xfId="0" applyNumberFormat="1" applyFont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17" fontId="6" fillId="0" borderId="0" xfId="0" applyNumberFormat="1" applyFont="1"/>
    <xf numFmtId="49" fontId="0" fillId="0" borderId="1" xfId="0" applyNumberFormat="1" applyFill="1" applyBorder="1" applyAlignment="1">
      <alignment horizontal="right"/>
    </xf>
    <xf numFmtId="4" fontId="0" fillId="2" borderId="1" xfId="0" applyNumberFormat="1" applyFont="1" applyFill="1" applyBorder="1" applyAlignment="1"/>
    <xf numFmtId="14" fontId="0" fillId="0" borderId="2" xfId="0" applyNumberFormat="1" applyFont="1" applyBorder="1" applyAlignment="1">
      <alignment horizontal="left"/>
    </xf>
    <xf numFmtId="14" fontId="0" fillId="0" borderId="2" xfId="0" applyNumberFormat="1" applyBorder="1"/>
    <xf numFmtId="2" fontId="0" fillId="0" borderId="0" xfId="0" applyNumberFormat="1" applyFont="1" applyBorder="1" applyAlignment="1">
      <alignment horizontal="left"/>
    </xf>
    <xf numFmtId="0" fontId="0" fillId="0" borderId="0" xfId="0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2" xfId="0" applyFon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0" borderId="1" xfId="0" applyFont="1" applyBorder="1"/>
    <xf numFmtId="0" fontId="0" fillId="0" borderId="1" xfId="0" applyBorder="1"/>
    <xf numFmtId="4" fontId="7" fillId="0" borderId="1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right"/>
    </xf>
    <xf numFmtId="4" fontId="0" fillId="0" borderId="0" xfId="0" applyNumberForma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6" fillId="0" borderId="1" xfId="0" applyNumberFormat="1" applyFont="1" applyBorder="1"/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49" fontId="0" fillId="0" borderId="1" xfId="0" applyNumberForma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3" xfId="0" applyFont="1" applyFill="1" applyBorder="1"/>
    <xf numFmtId="49" fontId="6" fillId="0" borderId="1" xfId="0" applyNumberFormat="1" applyFont="1" applyBorder="1" applyAlignment="1">
      <alignment horizontal="left"/>
    </xf>
    <xf numFmtId="0" fontId="3" fillId="0" borderId="1" xfId="0" applyFont="1" applyBorder="1"/>
    <xf numFmtId="49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0" fillId="0" borderId="0" xfId="0" applyFont="1" applyBorder="1"/>
    <xf numFmtId="0" fontId="2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workbookViewId="0">
      <selection activeCell="D62" sqref="D62:E62"/>
    </sheetView>
  </sheetViews>
  <sheetFormatPr defaultRowHeight="15" x14ac:dyDescent="0.25"/>
  <cols>
    <col min="1" max="1" width="25.42578125" customWidth="1"/>
    <col min="4" max="4" width="13.42578125" customWidth="1"/>
    <col min="5" max="5" width="95.7109375" bestFit="1" customWidth="1"/>
  </cols>
  <sheetData>
    <row r="1" spans="1:5" x14ac:dyDescent="0.25">
      <c r="A1" s="2" t="s">
        <v>103</v>
      </c>
      <c r="B1" s="2"/>
      <c r="C1" s="2"/>
      <c r="D1" s="2"/>
      <c r="E1" s="1"/>
    </row>
    <row r="2" spans="1:5" x14ac:dyDescent="0.25">
      <c r="A2" s="2" t="s">
        <v>0</v>
      </c>
      <c r="B2" s="2"/>
      <c r="C2" s="2"/>
      <c r="D2" s="2"/>
      <c r="E2" s="1"/>
    </row>
    <row r="3" spans="1:5" x14ac:dyDescent="0.25">
      <c r="A3" s="2"/>
      <c r="B3" s="2"/>
      <c r="C3" s="2"/>
      <c r="D3" s="2"/>
      <c r="E3" s="1"/>
    </row>
    <row r="4" spans="1:5" x14ac:dyDescent="0.25">
      <c r="A4" s="2" t="s">
        <v>1</v>
      </c>
      <c r="B4" s="2"/>
      <c r="C4" s="2"/>
      <c r="D4" s="2"/>
      <c r="E4" s="1"/>
    </row>
    <row r="5" spans="1:5" x14ac:dyDescent="0.25">
      <c r="A5" s="2" t="s">
        <v>21</v>
      </c>
      <c r="B5" s="2"/>
      <c r="C5" s="2"/>
      <c r="D5" s="2"/>
      <c r="E5" s="1"/>
    </row>
    <row r="6" spans="1:5" x14ac:dyDescent="0.25">
      <c r="A6" s="2"/>
      <c r="B6" s="2"/>
      <c r="C6" s="2"/>
      <c r="D6" s="2"/>
      <c r="E6" s="1"/>
    </row>
    <row r="7" spans="1:5" x14ac:dyDescent="0.25">
      <c r="A7" s="2"/>
      <c r="B7" s="2"/>
      <c r="C7" s="2"/>
      <c r="D7" s="2"/>
      <c r="E7" s="1"/>
    </row>
    <row r="8" spans="1:5" x14ac:dyDescent="0.25">
      <c r="A8" s="2" t="s">
        <v>20</v>
      </c>
      <c r="B8" s="2"/>
      <c r="C8" s="2"/>
      <c r="D8" s="36" t="s">
        <v>106</v>
      </c>
      <c r="E8" s="37">
        <v>2021</v>
      </c>
    </row>
    <row r="9" spans="1:5" x14ac:dyDescent="0.25">
      <c r="A9" s="1"/>
      <c r="B9" s="1"/>
      <c r="C9" s="1"/>
      <c r="D9" s="1"/>
      <c r="E9" s="1"/>
    </row>
    <row r="10" spans="1:5" x14ac:dyDescent="0.25">
      <c r="A10" s="3" t="s">
        <v>3</v>
      </c>
      <c r="B10" s="4" t="s">
        <v>4</v>
      </c>
      <c r="C10" s="4" t="s">
        <v>5</v>
      </c>
      <c r="D10" s="4" t="s">
        <v>6</v>
      </c>
      <c r="E10" s="3" t="s">
        <v>7</v>
      </c>
    </row>
    <row r="11" spans="1:5" x14ac:dyDescent="0.25">
      <c r="A11" s="5" t="s">
        <v>22</v>
      </c>
      <c r="B11" s="4"/>
      <c r="C11" s="16"/>
      <c r="D11" s="17"/>
      <c r="E11" s="13"/>
    </row>
    <row r="12" spans="1:5" x14ac:dyDescent="0.25">
      <c r="A12" s="5"/>
      <c r="B12" s="9"/>
      <c r="C12" s="17"/>
      <c r="D12" s="17"/>
      <c r="E12" s="13"/>
    </row>
    <row r="13" spans="1:5" x14ac:dyDescent="0.25">
      <c r="A13" s="5"/>
      <c r="B13" s="9"/>
      <c r="C13" s="17"/>
      <c r="D13" s="17"/>
      <c r="E13" s="13"/>
    </row>
    <row r="14" spans="1:5" x14ac:dyDescent="0.25">
      <c r="A14" s="18" t="s">
        <v>23</v>
      </c>
      <c r="B14" s="4"/>
      <c r="C14" s="4"/>
      <c r="D14" s="11">
        <f>SUM(D11:D13)</f>
        <v>0</v>
      </c>
      <c r="E14" s="3"/>
    </row>
    <row r="15" spans="1:5" x14ac:dyDescent="0.25">
      <c r="A15" s="5" t="s">
        <v>24</v>
      </c>
      <c r="B15" s="9"/>
      <c r="C15" s="16" t="s">
        <v>86</v>
      </c>
      <c r="D15" s="7">
        <v>10725.4</v>
      </c>
      <c r="E15" s="13" t="s">
        <v>156</v>
      </c>
    </row>
    <row r="16" spans="1:5" x14ac:dyDescent="0.25">
      <c r="A16" s="5"/>
      <c r="B16" s="9"/>
      <c r="C16" s="16" t="s">
        <v>63</v>
      </c>
      <c r="D16" s="7">
        <v>13646.5</v>
      </c>
      <c r="E16" s="13" t="s">
        <v>161</v>
      </c>
    </row>
    <row r="17" spans="1:5" x14ac:dyDescent="0.25">
      <c r="A17" s="18" t="s">
        <v>25</v>
      </c>
      <c r="B17" s="4"/>
      <c r="C17" s="19"/>
      <c r="D17" s="11">
        <f>SUM(D15:D16)</f>
        <v>24371.9</v>
      </c>
      <c r="E17" s="3"/>
    </row>
    <row r="18" spans="1:5" x14ac:dyDescent="0.25">
      <c r="A18" s="5" t="s">
        <v>26</v>
      </c>
      <c r="B18" s="9"/>
      <c r="C18" s="16" t="s">
        <v>104</v>
      </c>
      <c r="D18" s="7">
        <v>1069.4000000000001</v>
      </c>
      <c r="E18" s="13" t="s">
        <v>135</v>
      </c>
    </row>
    <row r="19" spans="1:5" x14ac:dyDescent="0.25">
      <c r="A19" s="5"/>
      <c r="B19" s="9"/>
      <c r="C19" s="16" t="s">
        <v>63</v>
      </c>
      <c r="D19" s="7">
        <v>1113.3</v>
      </c>
      <c r="E19" s="13" t="s">
        <v>159</v>
      </c>
    </row>
    <row r="20" spans="1:5" x14ac:dyDescent="0.25">
      <c r="A20" s="18" t="s">
        <v>27</v>
      </c>
      <c r="B20" s="4"/>
      <c r="C20" s="19"/>
      <c r="D20" s="11">
        <f>SUM(D18:D19)</f>
        <v>2182.6999999999998</v>
      </c>
      <c r="E20" s="3"/>
    </row>
    <row r="21" spans="1:5" x14ac:dyDescent="0.25">
      <c r="A21" s="5" t="s">
        <v>28</v>
      </c>
      <c r="B21" s="13"/>
      <c r="C21" s="16" t="s">
        <v>104</v>
      </c>
      <c r="D21" s="7">
        <v>10508.09</v>
      </c>
      <c r="E21" s="13" t="s">
        <v>136</v>
      </c>
    </row>
    <row r="22" spans="1:5" x14ac:dyDescent="0.25">
      <c r="A22" s="18" t="s">
        <v>29</v>
      </c>
      <c r="B22" s="3"/>
      <c r="C22" s="20"/>
      <c r="D22" s="11">
        <f>SUM(D21)</f>
        <v>10508.09</v>
      </c>
      <c r="E22" s="3"/>
    </row>
    <row r="23" spans="1:5" x14ac:dyDescent="0.25">
      <c r="A23" s="5" t="s">
        <v>30</v>
      </c>
      <c r="B23" s="13"/>
      <c r="C23" s="16" t="s">
        <v>73</v>
      </c>
      <c r="D23" s="7">
        <v>380</v>
      </c>
      <c r="E23" s="13" t="s">
        <v>162</v>
      </c>
    </row>
    <row r="24" spans="1:5" x14ac:dyDescent="0.25">
      <c r="A24" s="18" t="s">
        <v>31</v>
      </c>
      <c r="B24" s="3"/>
      <c r="C24" s="20"/>
      <c r="D24" s="11">
        <f>SUM(D23)</f>
        <v>380</v>
      </c>
      <c r="E24" s="3"/>
    </row>
    <row r="25" spans="1:5" x14ac:dyDescent="0.25">
      <c r="A25" s="5" t="s">
        <v>32</v>
      </c>
      <c r="B25" s="13"/>
      <c r="C25" s="16" t="s">
        <v>104</v>
      </c>
      <c r="D25" s="21">
        <v>4761.4399999999996</v>
      </c>
      <c r="E25" s="13" t="s">
        <v>133</v>
      </c>
    </row>
    <row r="26" spans="1:5" x14ac:dyDescent="0.25">
      <c r="A26" s="5"/>
      <c r="B26" s="13"/>
      <c r="C26" s="16" t="s">
        <v>104</v>
      </c>
      <c r="D26" s="21">
        <v>3430.41</v>
      </c>
      <c r="E26" s="13" t="s">
        <v>134</v>
      </c>
    </row>
    <row r="27" spans="1:5" x14ac:dyDescent="0.25">
      <c r="A27" s="5"/>
      <c r="B27" s="13"/>
      <c r="C27" s="16" t="s">
        <v>62</v>
      </c>
      <c r="D27" s="21">
        <v>1276.43</v>
      </c>
      <c r="E27" s="13" t="s">
        <v>144</v>
      </c>
    </row>
    <row r="28" spans="1:5" x14ac:dyDescent="0.25">
      <c r="A28" s="5"/>
      <c r="B28" s="13"/>
      <c r="C28" s="16" t="s">
        <v>104</v>
      </c>
      <c r="D28" s="21">
        <v>41.66</v>
      </c>
      <c r="E28" s="13" t="s">
        <v>145</v>
      </c>
    </row>
    <row r="29" spans="1:5" x14ac:dyDescent="0.25">
      <c r="A29" s="5"/>
      <c r="B29" s="13"/>
      <c r="C29" s="16" t="s">
        <v>104</v>
      </c>
      <c r="D29" s="21">
        <v>7.8</v>
      </c>
      <c r="E29" s="13" t="s">
        <v>145</v>
      </c>
    </row>
    <row r="30" spans="1:5" s="1" customFormat="1" x14ac:dyDescent="0.25">
      <c r="A30" s="5"/>
      <c r="B30" s="13"/>
      <c r="C30" s="16" t="s">
        <v>60</v>
      </c>
      <c r="D30" s="21">
        <v>20.83</v>
      </c>
      <c r="E30" s="13" t="s">
        <v>145</v>
      </c>
    </row>
    <row r="31" spans="1:5" x14ac:dyDescent="0.25">
      <c r="A31" s="3" t="s">
        <v>33</v>
      </c>
      <c r="B31" s="3"/>
      <c r="C31" s="10"/>
      <c r="D31" s="11">
        <f>SUM(D25:D30)</f>
        <v>9538.5699999999979</v>
      </c>
      <c r="E31" s="13"/>
    </row>
    <row r="32" spans="1:5" x14ac:dyDescent="0.25">
      <c r="A32" s="13" t="s">
        <v>34</v>
      </c>
      <c r="B32" s="13"/>
      <c r="C32" s="16" t="s">
        <v>104</v>
      </c>
      <c r="D32" s="7">
        <v>7173.37</v>
      </c>
      <c r="E32" s="13" t="s">
        <v>138</v>
      </c>
    </row>
    <row r="33" spans="1:5" x14ac:dyDescent="0.25">
      <c r="A33" s="13"/>
      <c r="B33" s="13"/>
      <c r="C33" s="16" t="s">
        <v>104</v>
      </c>
      <c r="D33" s="7">
        <v>105</v>
      </c>
      <c r="E33" s="13" t="s">
        <v>146</v>
      </c>
    </row>
    <row r="34" spans="1:5" x14ac:dyDescent="0.25">
      <c r="A34" s="13"/>
      <c r="B34" s="13"/>
      <c r="C34" s="16" t="s">
        <v>73</v>
      </c>
      <c r="D34" s="7">
        <v>25</v>
      </c>
      <c r="E34" s="13" t="s">
        <v>146</v>
      </c>
    </row>
    <row r="35" spans="1:5" x14ac:dyDescent="0.25">
      <c r="A35" s="13"/>
      <c r="B35" s="13"/>
      <c r="C35" s="16" t="s">
        <v>104</v>
      </c>
      <c r="D35" s="7">
        <v>18.989999999999998</v>
      </c>
      <c r="E35" s="13" t="s">
        <v>146</v>
      </c>
    </row>
    <row r="36" spans="1:5" s="1" customFormat="1" x14ac:dyDescent="0.25">
      <c r="A36" s="13"/>
      <c r="B36" s="13"/>
      <c r="C36" s="16" t="s">
        <v>97</v>
      </c>
      <c r="D36" s="7">
        <v>50</v>
      </c>
      <c r="E36" s="13" t="s">
        <v>146</v>
      </c>
    </row>
    <row r="37" spans="1:5" x14ac:dyDescent="0.25">
      <c r="A37" s="3" t="s">
        <v>35</v>
      </c>
      <c r="B37" s="3"/>
      <c r="C37" s="10"/>
      <c r="D37" s="11">
        <f>SUM(D32:D36)</f>
        <v>7372.36</v>
      </c>
      <c r="E37" s="3"/>
    </row>
    <row r="38" spans="1:5" x14ac:dyDescent="0.25">
      <c r="A38" s="13" t="s">
        <v>36</v>
      </c>
      <c r="B38" s="13"/>
      <c r="C38" s="16" t="s">
        <v>108</v>
      </c>
      <c r="D38" s="7">
        <v>410.09</v>
      </c>
      <c r="E38" s="13" t="s">
        <v>110</v>
      </c>
    </row>
    <row r="39" spans="1:5" x14ac:dyDescent="0.25">
      <c r="A39" s="13"/>
      <c r="B39" s="13"/>
      <c r="C39" s="16" t="s">
        <v>108</v>
      </c>
      <c r="D39" s="7">
        <v>318.82</v>
      </c>
      <c r="E39" s="13" t="s">
        <v>124</v>
      </c>
    </row>
    <row r="40" spans="1:5" x14ac:dyDescent="0.25">
      <c r="A40" s="13"/>
      <c r="B40" s="13"/>
      <c r="C40" s="16" t="s">
        <v>108</v>
      </c>
      <c r="D40" s="7">
        <v>2.81</v>
      </c>
      <c r="E40" s="13" t="s">
        <v>125</v>
      </c>
    </row>
    <row r="41" spans="1:5" x14ac:dyDescent="0.25">
      <c r="A41" s="13"/>
      <c r="B41" s="13"/>
      <c r="C41" s="16" t="s">
        <v>108</v>
      </c>
      <c r="D41" s="7">
        <v>42.37</v>
      </c>
      <c r="E41" s="13" t="s">
        <v>126</v>
      </c>
    </row>
    <row r="42" spans="1:5" x14ac:dyDescent="0.25">
      <c r="A42" s="13"/>
      <c r="B42" s="13"/>
      <c r="C42" s="16" t="s">
        <v>108</v>
      </c>
      <c r="D42" s="7">
        <v>136.61000000000001</v>
      </c>
      <c r="E42" s="13" t="s">
        <v>127</v>
      </c>
    </row>
    <row r="43" spans="1:5" x14ac:dyDescent="0.25">
      <c r="A43" s="13"/>
      <c r="B43" s="13"/>
      <c r="C43" s="16" t="s">
        <v>108</v>
      </c>
      <c r="D43" s="32">
        <v>52.65</v>
      </c>
      <c r="E43" s="13" t="s">
        <v>128</v>
      </c>
    </row>
    <row r="44" spans="1:5" x14ac:dyDescent="0.25">
      <c r="A44" s="13"/>
      <c r="B44" s="13"/>
      <c r="C44" s="16" t="s">
        <v>104</v>
      </c>
      <c r="D44" s="32">
        <v>4700.5</v>
      </c>
      <c r="E44" s="13" t="s">
        <v>137</v>
      </c>
    </row>
    <row r="45" spans="1:5" x14ac:dyDescent="0.25">
      <c r="A45" s="13"/>
      <c r="B45" s="13"/>
      <c r="C45" s="16" t="s">
        <v>104</v>
      </c>
      <c r="D45" s="32">
        <v>4182</v>
      </c>
      <c r="E45" s="13" t="s">
        <v>140</v>
      </c>
    </row>
    <row r="46" spans="1:5" x14ac:dyDescent="0.25">
      <c r="A46" s="13"/>
      <c r="B46" s="13"/>
      <c r="C46" s="16" t="s">
        <v>104</v>
      </c>
      <c r="D46" s="32">
        <v>720.98</v>
      </c>
      <c r="E46" s="13" t="s">
        <v>141</v>
      </c>
    </row>
    <row r="47" spans="1:5" x14ac:dyDescent="0.25">
      <c r="A47" s="13"/>
      <c r="B47" s="13"/>
      <c r="C47" s="16" t="s">
        <v>104</v>
      </c>
      <c r="D47" s="32">
        <v>13214.14</v>
      </c>
      <c r="E47" s="13" t="s">
        <v>139</v>
      </c>
    </row>
    <row r="48" spans="1:5" x14ac:dyDescent="0.25">
      <c r="A48" s="13"/>
      <c r="B48" s="13"/>
      <c r="C48" s="16" t="s">
        <v>104</v>
      </c>
      <c r="D48" s="32">
        <v>12055.18</v>
      </c>
      <c r="E48" s="13" t="s">
        <v>142</v>
      </c>
    </row>
    <row r="49" spans="1:5" x14ac:dyDescent="0.25">
      <c r="A49" s="13"/>
      <c r="B49" s="13"/>
      <c r="C49" s="16" t="s">
        <v>104</v>
      </c>
      <c r="D49" s="32">
        <v>1071</v>
      </c>
      <c r="E49" s="13" t="s">
        <v>143</v>
      </c>
    </row>
    <row r="50" spans="1:5" x14ac:dyDescent="0.25">
      <c r="A50" s="13"/>
      <c r="B50" s="13"/>
      <c r="C50" s="16" t="s">
        <v>62</v>
      </c>
      <c r="D50" s="32">
        <v>70</v>
      </c>
      <c r="E50" s="13" t="s">
        <v>148</v>
      </c>
    </row>
    <row r="51" spans="1:5" x14ac:dyDescent="0.25">
      <c r="A51" s="13"/>
      <c r="B51" s="13"/>
      <c r="C51" s="16" t="s">
        <v>62</v>
      </c>
      <c r="D51" s="32">
        <v>5</v>
      </c>
      <c r="E51" s="13" t="s">
        <v>149</v>
      </c>
    </row>
    <row r="52" spans="1:5" x14ac:dyDescent="0.25">
      <c r="A52" s="13"/>
      <c r="B52" s="13"/>
      <c r="C52" s="16" t="s">
        <v>62</v>
      </c>
      <c r="D52" s="32">
        <v>17.59</v>
      </c>
      <c r="E52" s="13" t="s">
        <v>150</v>
      </c>
    </row>
    <row r="53" spans="1:5" x14ac:dyDescent="0.25">
      <c r="A53" s="13"/>
      <c r="B53" s="13"/>
      <c r="C53" s="16" t="s">
        <v>62</v>
      </c>
      <c r="D53" s="32">
        <v>294.3</v>
      </c>
      <c r="E53" s="13" t="s">
        <v>151</v>
      </c>
    </row>
    <row r="54" spans="1:5" x14ac:dyDescent="0.25">
      <c r="A54" s="13"/>
      <c r="B54" s="13"/>
      <c r="C54" s="16" t="s">
        <v>62</v>
      </c>
      <c r="D54" s="32">
        <v>278.26</v>
      </c>
      <c r="E54" s="13" t="s">
        <v>152</v>
      </c>
    </row>
    <row r="55" spans="1:5" x14ac:dyDescent="0.25">
      <c r="A55" s="3" t="s">
        <v>37</v>
      </c>
      <c r="B55" s="3"/>
      <c r="C55" s="10"/>
      <c r="D55" s="11">
        <f>SUM(D38:D54)</f>
        <v>37572.300000000003</v>
      </c>
      <c r="E55" s="14"/>
    </row>
    <row r="56" spans="1:5" x14ac:dyDescent="0.25">
      <c r="A56" s="13" t="s">
        <v>38</v>
      </c>
      <c r="B56" s="13"/>
      <c r="C56" s="16" t="s">
        <v>104</v>
      </c>
      <c r="D56" s="7">
        <v>764.37</v>
      </c>
      <c r="E56" s="13" t="s">
        <v>95</v>
      </c>
    </row>
    <row r="57" spans="1:5" x14ac:dyDescent="0.25">
      <c r="A57" s="13"/>
      <c r="B57" s="13"/>
      <c r="C57" s="16" t="s">
        <v>104</v>
      </c>
      <c r="D57" s="7">
        <v>46.5</v>
      </c>
      <c r="E57" s="13" t="s">
        <v>95</v>
      </c>
    </row>
    <row r="58" spans="1:5" x14ac:dyDescent="0.25">
      <c r="A58" s="13"/>
      <c r="B58" s="13"/>
      <c r="C58" s="16" t="s">
        <v>86</v>
      </c>
      <c r="D58" s="7">
        <v>657.81</v>
      </c>
      <c r="E58" s="13" t="s">
        <v>95</v>
      </c>
    </row>
    <row r="59" spans="1:5" s="1" customFormat="1" x14ac:dyDescent="0.25">
      <c r="A59" s="13"/>
      <c r="B59" s="13"/>
      <c r="C59" s="16" t="s">
        <v>86</v>
      </c>
      <c r="D59" s="7">
        <v>1428.03</v>
      </c>
      <c r="E59" s="13" t="s">
        <v>95</v>
      </c>
    </row>
    <row r="60" spans="1:5" s="1" customFormat="1" x14ac:dyDescent="0.25">
      <c r="A60" s="13"/>
      <c r="B60" s="13"/>
      <c r="C60" s="16" t="s">
        <v>86</v>
      </c>
      <c r="D60" s="7">
        <v>472.12</v>
      </c>
      <c r="E60" s="13" t="s">
        <v>95</v>
      </c>
    </row>
    <row r="61" spans="1:5" s="1" customFormat="1" x14ac:dyDescent="0.25">
      <c r="A61" s="13"/>
      <c r="B61" s="13"/>
      <c r="C61" s="16" t="s">
        <v>86</v>
      </c>
      <c r="D61" s="7">
        <v>228.09</v>
      </c>
      <c r="E61" s="13" t="s">
        <v>95</v>
      </c>
    </row>
    <row r="62" spans="1:5" x14ac:dyDescent="0.25">
      <c r="A62" s="13"/>
      <c r="B62" s="13"/>
      <c r="C62" s="16" t="s">
        <v>64</v>
      </c>
      <c r="D62" s="7">
        <v>120</v>
      </c>
      <c r="E62" s="13" t="s">
        <v>93</v>
      </c>
    </row>
    <row r="63" spans="1:5" x14ac:dyDescent="0.25">
      <c r="A63" s="3" t="s">
        <v>39</v>
      </c>
      <c r="B63" s="3"/>
      <c r="C63" s="10"/>
      <c r="D63" s="11">
        <f>SUM(D56:D62)</f>
        <v>3716.92</v>
      </c>
      <c r="E63" s="3"/>
    </row>
    <row r="64" spans="1:5" x14ac:dyDescent="0.25">
      <c r="A64" s="8">
        <v>20.12</v>
      </c>
      <c r="B64" s="13"/>
      <c r="C64" s="16"/>
      <c r="D64" s="7"/>
      <c r="E64" s="13"/>
    </row>
    <row r="65" spans="1:5" x14ac:dyDescent="0.25">
      <c r="A65" s="8"/>
      <c r="B65" s="13"/>
      <c r="C65" s="16"/>
      <c r="D65" s="7"/>
      <c r="E65" s="13"/>
    </row>
    <row r="66" spans="1:5" x14ac:dyDescent="0.25">
      <c r="A66" s="22" t="s">
        <v>56</v>
      </c>
      <c r="B66" s="3"/>
      <c r="C66" s="10"/>
      <c r="D66" s="11">
        <f>SUM(D64:D65)</f>
        <v>0</v>
      </c>
      <c r="E66" s="3"/>
    </row>
    <row r="67" spans="1:5" x14ac:dyDescent="0.25">
      <c r="A67" s="13" t="s">
        <v>40</v>
      </c>
      <c r="B67" s="13"/>
      <c r="C67" s="16"/>
      <c r="D67" s="7">
        <v>383.51</v>
      </c>
      <c r="E67" s="13" t="s">
        <v>164</v>
      </c>
    </row>
    <row r="68" spans="1:5" x14ac:dyDescent="0.25">
      <c r="A68" s="3" t="s">
        <v>41</v>
      </c>
      <c r="B68" s="3"/>
      <c r="C68" s="10"/>
      <c r="D68" s="11">
        <f>SUM(D67)</f>
        <v>383.51</v>
      </c>
      <c r="E68" s="3"/>
    </row>
    <row r="69" spans="1:5" x14ac:dyDescent="0.25">
      <c r="A69" s="8">
        <v>20.25</v>
      </c>
      <c r="B69" s="13"/>
      <c r="C69" s="16" t="s">
        <v>108</v>
      </c>
      <c r="D69" s="7">
        <v>8000</v>
      </c>
      <c r="E69" s="13" t="s">
        <v>129</v>
      </c>
    </row>
    <row r="70" spans="1:5" x14ac:dyDescent="0.25">
      <c r="A70" s="8"/>
      <c r="B70" s="13"/>
      <c r="C70" s="16" t="s">
        <v>108</v>
      </c>
      <c r="D70" s="7">
        <v>19562.400000000001</v>
      </c>
      <c r="E70" s="13" t="s">
        <v>129</v>
      </c>
    </row>
    <row r="71" spans="1:5" x14ac:dyDescent="0.25">
      <c r="A71" s="8"/>
      <c r="B71" s="13"/>
      <c r="C71" s="16" t="s">
        <v>108</v>
      </c>
      <c r="D71" s="7">
        <v>9615.92</v>
      </c>
      <c r="E71" s="13" t="s">
        <v>129</v>
      </c>
    </row>
    <row r="72" spans="1:5" x14ac:dyDescent="0.25">
      <c r="A72" s="8"/>
      <c r="B72" s="13"/>
      <c r="C72" s="16" t="s">
        <v>108</v>
      </c>
      <c r="D72" s="7">
        <v>6992.78</v>
      </c>
      <c r="E72" s="13" t="s">
        <v>129</v>
      </c>
    </row>
    <row r="73" spans="1:5" x14ac:dyDescent="0.25">
      <c r="A73" s="8"/>
      <c r="B73" s="13"/>
      <c r="C73" s="16" t="s">
        <v>60</v>
      </c>
      <c r="D73" s="7">
        <v>10.3</v>
      </c>
      <c r="E73" s="13" t="s">
        <v>155</v>
      </c>
    </row>
    <row r="74" spans="1:5" x14ac:dyDescent="0.25">
      <c r="A74" s="3" t="s">
        <v>42</v>
      </c>
      <c r="B74" s="3"/>
      <c r="C74" s="10"/>
      <c r="D74" s="11">
        <f>SUM(D69:D73)</f>
        <v>44181.4</v>
      </c>
      <c r="E74" s="3"/>
    </row>
    <row r="75" spans="1:5" x14ac:dyDescent="0.25">
      <c r="A75" s="13" t="s">
        <v>43</v>
      </c>
      <c r="B75" s="13"/>
      <c r="C75" s="16" t="s">
        <v>120</v>
      </c>
      <c r="D75" s="7">
        <v>308.49</v>
      </c>
      <c r="E75" s="13" t="s">
        <v>93</v>
      </c>
    </row>
    <row r="76" spans="1:5" x14ac:dyDescent="0.25">
      <c r="A76" s="13"/>
      <c r="B76" s="13"/>
      <c r="C76" s="16" t="s">
        <v>108</v>
      </c>
      <c r="D76" s="7">
        <v>88</v>
      </c>
      <c r="E76" s="13" t="s">
        <v>93</v>
      </c>
    </row>
    <row r="77" spans="1:5" s="1" customFormat="1" x14ac:dyDescent="0.25">
      <c r="A77" s="13"/>
      <c r="B77" s="13"/>
      <c r="C77" s="16" t="s">
        <v>55</v>
      </c>
      <c r="D77" s="7">
        <v>66</v>
      </c>
      <c r="E77" s="13" t="s">
        <v>93</v>
      </c>
    </row>
    <row r="78" spans="1:5" s="1" customFormat="1" x14ac:dyDescent="0.25">
      <c r="A78" s="13"/>
      <c r="B78" s="13"/>
      <c r="C78" s="16" t="s">
        <v>57</v>
      </c>
      <c r="D78" s="7">
        <v>66</v>
      </c>
      <c r="E78" s="13" t="s">
        <v>93</v>
      </c>
    </row>
    <row r="79" spans="1:5" x14ac:dyDescent="0.25">
      <c r="A79" s="3" t="s">
        <v>44</v>
      </c>
      <c r="B79" s="3"/>
      <c r="C79" s="10"/>
      <c r="D79" s="11">
        <f>SUM(D75:D78)</f>
        <v>528.49</v>
      </c>
      <c r="E79" s="3"/>
    </row>
    <row r="80" spans="1:5" x14ac:dyDescent="0.25">
      <c r="A80" s="13" t="s">
        <v>45</v>
      </c>
      <c r="B80" s="13"/>
      <c r="C80" s="16" t="s">
        <v>108</v>
      </c>
      <c r="D80" s="7">
        <v>270.89999999999998</v>
      </c>
      <c r="E80" s="13" t="s">
        <v>130</v>
      </c>
    </row>
    <row r="81" spans="1:5" x14ac:dyDescent="0.25">
      <c r="A81" s="3" t="s">
        <v>46</v>
      </c>
      <c r="B81" s="3"/>
      <c r="C81" s="10"/>
      <c r="D81" s="11">
        <f>SUM(D80:D80)</f>
        <v>270.89999999999998</v>
      </c>
      <c r="E81" s="3"/>
    </row>
    <row r="82" spans="1:5" x14ac:dyDescent="0.25">
      <c r="A82" s="13" t="s">
        <v>47</v>
      </c>
      <c r="B82" s="13"/>
      <c r="C82" s="16" t="s">
        <v>108</v>
      </c>
      <c r="D82" s="7">
        <v>357</v>
      </c>
      <c r="E82" s="13" t="s">
        <v>109</v>
      </c>
    </row>
    <row r="83" spans="1:5" x14ac:dyDescent="0.25">
      <c r="A83" s="13"/>
      <c r="B83" s="13"/>
      <c r="C83" s="16" t="s">
        <v>86</v>
      </c>
      <c r="D83" s="7">
        <v>315</v>
      </c>
      <c r="E83" s="13" t="s">
        <v>158</v>
      </c>
    </row>
    <row r="84" spans="1:5" x14ac:dyDescent="0.25">
      <c r="A84" s="13"/>
      <c r="B84" s="13"/>
      <c r="C84" s="16" t="s">
        <v>86</v>
      </c>
      <c r="D84" s="7">
        <v>194.6</v>
      </c>
      <c r="E84" s="13" t="s">
        <v>157</v>
      </c>
    </row>
    <row r="85" spans="1:5" s="1" customFormat="1" x14ac:dyDescent="0.25">
      <c r="A85" s="13"/>
      <c r="B85" s="13"/>
      <c r="C85" s="16" t="s">
        <v>63</v>
      </c>
      <c r="D85" s="7">
        <v>377.6</v>
      </c>
      <c r="E85" s="13" t="s">
        <v>157</v>
      </c>
    </row>
    <row r="86" spans="1:5" s="1" customFormat="1" x14ac:dyDescent="0.25">
      <c r="A86" s="13"/>
      <c r="B86" s="13"/>
      <c r="C86" s="16" t="s">
        <v>63</v>
      </c>
      <c r="D86" s="7">
        <v>2747</v>
      </c>
      <c r="E86" s="13" t="s">
        <v>158</v>
      </c>
    </row>
    <row r="87" spans="1:5" s="1" customFormat="1" x14ac:dyDescent="0.25">
      <c r="A87" s="13"/>
      <c r="B87" s="13"/>
      <c r="C87" s="16" t="s">
        <v>63</v>
      </c>
      <c r="D87" s="7">
        <v>2602.2399999999998</v>
      </c>
      <c r="E87" s="13" t="s">
        <v>166</v>
      </c>
    </row>
    <row r="88" spans="1:5" x14ac:dyDescent="0.25">
      <c r="A88" s="13"/>
      <c r="B88" s="13"/>
      <c r="C88" s="16" t="s">
        <v>57</v>
      </c>
      <c r="D88" s="7">
        <v>468</v>
      </c>
      <c r="E88" s="13" t="s">
        <v>163</v>
      </c>
    </row>
    <row r="89" spans="1:5" s="1" customFormat="1" x14ac:dyDescent="0.25">
      <c r="A89" s="13"/>
      <c r="B89" s="13"/>
      <c r="C89" s="16" t="s">
        <v>80</v>
      </c>
      <c r="D89" s="7">
        <v>518</v>
      </c>
      <c r="E89" s="13" t="s">
        <v>163</v>
      </c>
    </row>
    <row r="90" spans="1:5" x14ac:dyDescent="0.25">
      <c r="A90" s="3" t="s">
        <v>48</v>
      </c>
      <c r="B90" s="3"/>
      <c r="C90" s="10"/>
      <c r="D90" s="11">
        <f>SUM(D82:D89)</f>
        <v>7579.44</v>
      </c>
      <c r="E90" s="3"/>
    </row>
    <row r="91" spans="1:5" x14ac:dyDescent="0.25">
      <c r="A91" s="8">
        <v>59.17</v>
      </c>
      <c r="B91" s="13"/>
      <c r="C91" s="16" t="s">
        <v>108</v>
      </c>
      <c r="D91" s="7">
        <v>153348.54</v>
      </c>
      <c r="E91" s="13" t="s">
        <v>94</v>
      </c>
    </row>
    <row r="92" spans="1:5" x14ac:dyDescent="0.25">
      <c r="A92" s="8"/>
      <c r="B92" s="13"/>
      <c r="C92" s="16" t="s">
        <v>108</v>
      </c>
      <c r="D92" s="7">
        <v>143117.35</v>
      </c>
      <c r="E92" s="13" t="s">
        <v>94</v>
      </c>
    </row>
    <row r="93" spans="1:5" x14ac:dyDescent="0.25">
      <c r="A93" s="8"/>
      <c r="B93" s="13"/>
      <c r="C93" s="16" t="s">
        <v>108</v>
      </c>
      <c r="D93" s="7">
        <v>294589.26</v>
      </c>
      <c r="E93" s="13" t="s">
        <v>94</v>
      </c>
    </row>
    <row r="94" spans="1:5" x14ac:dyDescent="0.25">
      <c r="A94" s="8"/>
      <c r="B94" s="13"/>
      <c r="C94" s="16" t="s">
        <v>108</v>
      </c>
      <c r="D94" s="7">
        <v>2833.18</v>
      </c>
      <c r="E94" s="13" t="s">
        <v>94</v>
      </c>
    </row>
    <row r="95" spans="1:5" x14ac:dyDescent="0.25">
      <c r="A95" s="8"/>
      <c r="B95" s="13"/>
      <c r="C95" s="16" t="s">
        <v>108</v>
      </c>
      <c r="D95" s="7">
        <v>30000</v>
      </c>
      <c r="E95" s="13" t="s">
        <v>94</v>
      </c>
    </row>
    <row r="96" spans="1:5" x14ac:dyDescent="0.25">
      <c r="A96" s="8"/>
      <c r="B96" s="13"/>
      <c r="C96" s="16" t="s">
        <v>108</v>
      </c>
      <c r="D96" s="7">
        <v>2703.66</v>
      </c>
      <c r="E96" s="13" t="s">
        <v>94</v>
      </c>
    </row>
    <row r="97" spans="1:5" x14ac:dyDescent="0.25">
      <c r="A97" s="8"/>
      <c r="B97" s="13"/>
      <c r="C97" s="16" t="s">
        <v>108</v>
      </c>
      <c r="D97" s="7">
        <v>2978.95</v>
      </c>
      <c r="E97" s="13" t="s">
        <v>94</v>
      </c>
    </row>
    <row r="98" spans="1:5" x14ac:dyDescent="0.25">
      <c r="A98" s="8"/>
      <c r="B98" s="13"/>
      <c r="C98" s="16" t="s">
        <v>108</v>
      </c>
      <c r="D98" s="7">
        <v>1756.15</v>
      </c>
      <c r="E98" s="13" t="s">
        <v>94</v>
      </c>
    </row>
    <row r="99" spans="1:5" x14ac:dyDescent="0.25">
      <c r="A99" s="8"/>
      <c r="B99" s="13"/>
      <c r="C99" s="16" t="s">
        <v>108</v>
      </c>
      <c r="D99" s="7">
        <v>2859.58</v>
      </c>
      <c r="E99" s="13" t="s">
        <v>94</v>
      </c>
    </row>
    <row r="100" spans="1:5" x14ac:dyDescent="0.25">
      <c r="A100" s="8"/>
      <c r="B100" s="13"/>
      <c r="C100" s="16" t="s">
        <v>108</v>
      </c>
      <c r="D100" s="7">
        <v>3709.78</v>
      </c>
      <c r="E100" s="13" t="s">
        <v>94</v>
      </c>
    </row>
    <row r="101" spans="1:5" x14ac:dyDescent="0.25">
      <c r="A101" s="8"/>
      <c r="B101" s="13"/>
      <c r="C101" s="16" t="s">
        <v>108</v>
      </c>
      <c r="D101" s="7">
        <v>3627.04</v>
      </c>
      <c r="E101" s="13" t="s">
        <v>94</v>
      </c>
    </row>
    <row r="102" spans="1:5" x14ac:dyDescent="0.25">
      <c r="A102" s="8"/>
      <c r="B102" s="13"/>
      <c r="C102" s="16" t="s">
        <v>108</v>
      </c>
      <c r="D102" s="7">
        <v>5517.78</v>
      </c>
      <c r="E102" s="13" t="s">
        <v>94</v>
      </c>
    </row>
    <row r="103" spans="1:5" x14ac:dyDescent="0.25">
      <c r="A103" s="8"/>
      <c r="B103" s="13"/>
      <c r="C103" s="16" t="s">
        <v>108</v>
      </c>
      <c r="D103" s="7">
        <v>147.74</v>
      </c>
      <c r="E103" s="13" t="s">
        <v>132</v>
      </c>
    </row>
    <row r="104" spans="1:5" x14ac:dyDescent="0.25">
      <c r="A104" s="8"/>
      <c r="B104" s="13"/>
      <c r="C104" s="16" t="s">
        <v>108</v>
      </c>
      <c r="D104" s="7">
        <v>6343.01</v>
      </c>
      <c r="E104" s="13" t="s">
        <v>94</v>
      </c>
    </row>
    <row r="105" spans="1:5" x14ac:dyDescent="0.25">
      <c r="A105" s="8"/>
      <c r="B105" s="13"/>
      <c r="C105" s="16" t="s">
        <v>108</v>
      </c>
      <c r="D105" s="7">
        <v>14957.3</v>
      </c>
      <c r="E105" s="13" t="s">
        <v>94</v>
      </c>
    </row>
    <row r="106" spans="1:5" x14ac:dyDescent="0.25">
      <c r="A106" s="8"/>
      <c r="B106" s="13"/>
      <c r="C106" s="16" t="s">
        <v>108</v>
      </c>
      <c r="D106" s="7">
        <v>3000</v>
      </c>
      <c r="E106" s="13" t="s">
        <v>94</v>
      </c>
    </row>
    <row r="107" spans="1:5" x14ac:dyDescent="0.25">
      <c r="A107" s="8"/>
      <c r="B107" s="13"/>
      <c r="C107" s="16" t="s">
        <v>108</v>
      </c>
      <c r="D107" s="7">
        <v>15000</v>
      </c>
      <c r="E107" s="13" t="s">
        <v>94</v>
      </c>
    </row>
    <row r="108" spans="1:5" x14ac:dyDescent="0.25">
      <c r="A108" s="8"/>
      <c r="B108" s="13"/>
      <c r="C108" s="16" t="s">
        <v>108</v>
      </c>
      <c r="D108" s="7">
        <v>4333.74</v>
      </c>
      <c r="E108" s="13" t="s">
        <v>94</v>
      </c>
    </row>
    <row r="109" spans="1:5" x14ac:dyDescent="0.25">
      <c r="A109" s="8"/>
      <c r="B109" s="13"/>
      <c r="C109" s="16" t="s">
        <v>108</v>
      </c>
      <c r="D109" s="7">
        <v>3412.82</v>
      </c>
      <c r="E109" s="13" t="s">
        <v>94</v>
      </c>
    </row>
    <row r="110" spans="1:5" x14ac:dyDescent="0.25">
      <c r="A110" s="8"/>
      <c r="B110" s="13"/>
      <c r="C110" s="35" t="s">
        <v>108</v>
      </c>
      <c r="D110" s="32">
        <v>4305.2700000000004</v>
      </c>
      <c r="E110" s="33" t="s">
        <v>94</v>
      </c>
    </row>
    <row r="111" spans="1:5" x14ac:dyDescent="0.25">
      <c r="A111" s="8"/>
      <c r="B111" s="13"/>
      <c r="C111" s="35" t="s">
        <v>108</v>
      </c>
      <c r="D111" s="32">
        <v>67811.149999999994</v>
      </c>
      <c r="E111" s="13" t="s">
        <v>94</v>
      </c>
    </row>
    <row r="112" spans="1:5" x14ac:dyDescent="0.25">
      <c r="A112" s="8"/>
      <c r="B112" s="13"/>
      <c r="C112" s="35" t="s">
        <v>104</v>
      </c>
      <c r="D112" s="32">
        <v>2753.58</v>
      </c>
      <c r="E112" s="13" t="s">
        <v>94</v>
      </c>
    </row>
    <row r="113" spans="1:5" s="1" customFormat="1" x14ac:dyDescent="0.25">
      <c r="A113" s="8"/>
      <c r="B113" s="13"/>
      <c r="C113" s="35" t="s">
        <v>61</v>
      </c>
      <c r="D113" s="32">
        <v>27500</v>
      </c>
      <c r="E113" s="13" t="s">
        <v>94</v>
      </c>
    </row>
    <row r="114" spans="1:5" s="1" customFormat="1" x14ac:dyDescent="0.25">
      <c r="A114" s="8"/>
      <c r="B114" s="13"/>
      <c r="C114" s="35" t="s">
        <v>63</v>
      </c>
      <c r="D114" s="32">
        <v>11974.8</v>
      </c>
      <c r="E114" s="13" t="s">
        <v>94</v>
      </c>
    </row>
    <row r="115" spans="1:5" x14ac:dyDescent="0.25">
      <c r="A115" s="22" t="s">
        <v>49</v>
      </c>
      <c r="B115" s="3"/>
      <c r="C115" s="10"/>
      <c r="D115" s="11">
        <f>SUM(D91:D114)</f>
        <v>808580.68000000017</v>
      </c>
      <c r="E115" s="13"/>
    </row>
    <row r="116" spans="1:5" x14ac:dyDescent="0.25">
      <c r="A116" s="31" t="s">
        <v>81</v>
      </c>
      <c r="B116" s="13"/>
      <c r="C116" s="16" t="s">
        <v>63</v>
      </c>
      <c r="D116" s="7">
        <v>2319</v>
      </c>
      <c r="E116" s="13" t="s">
        <v>160</v>
      </c>
    </row>
    <row r="117" spans="1:5" x14ac:dyDescent="0.25">
      <c r="A117" s="22" t="s">
        <v>82</v>
      </c>
      <c r="B117" s="3"/>
      <c r="C117" s="10"/>
      <c r="D117" s="11">
        <f>SUM(D116:D116)</f>
        <v>2319</v>
      </c>
      <c r="E117" s="3"/>
    </row>
    <row r="118" spans="1:5" x14ac:dyDescent="0.25">
      <c r="A118" s="23" t="s">
        <v>50</v>
      </c>
      <c r="B118" s="13"/>
      <c r="C118" s="6"/>
      <c r="D118" s="7">
        <v>9246</v>
      </c>
      <c r="E118" s="13" t="s">
        <v>175</v>
      </c>
    </row>
    <row r="119" spans="1:5" x14ac:dyDescent="0.25">
      <c r="A119" s="25" t="s">
        <v>51</v>
      </c>
      <c r="B119" s="13"/>
      <c r="C119" s="6"/>
      <c r="D119" s="11">
        <f>SUM(D118)</f>
        <v>9246</v>
      </c>
      <c r="E119" s="13"/>
    </row>
    <row r="120" spans="1:5" x14ac:dyDescent="0.25">
      <c r="A120" s="24">
        <v>65.010000000000005</v>
      </c>
      <c r="B120" s="13"/>
      <c r="C120" s="16"/>
      <c r="D120" s="7">
        <v>3919663.14</v>
      </c>
      <c r="E120" s="13" t="s">
        <v>176</v>
      </c>
    </row>
    <row r="121" spans="1:5" x14ac:dyDescent="0.25">
      <c r="A121" s="25" t="s">
        <v>52</v>
      </c>
      <c r="B121" s="13"/>
      <c r="C121" s="6"/>
      <c r="D121" s="11">
        <f>SUM(D120)</f>
        <v>3919663.14</v>
      </c>
      <c r="E121" s="13"/>
    </row>
    <row r="122" spans="1:5" x14ac:dyDescent="0.25">
      <c r="A122" s="24" t="s">
        <v>53</v>
      </c>
      <c r="B122" s="13"/>
      <c r="C122" s="16" t="s">
        <v>120</v>
      </c>
      <c r="D122" s="7">
        <v>38450.400000000001</v>
      </c>
      <c r="E122" s="13" t="s">
        <v>131</v>
      </c>
    </row>
    <row r="123" spans="1:5" x14ac:dyDescent="0.25">
      <c r="A123" s="24"/>
      <c r="B123" s="13"/>
      <c r="C123" s="16" t="s">
        <v>62</v>
      </c>
      <c r="D123" s="7">
        <v>113.05</v>
      </c>
      <c r="E123" s="13" t="s">
        <v>147</v>
      </c>
    </row>
    <row r="124" spans="1:5" x14ac:dyDescent="0.25">
      <c r="A124" s="24"/>
      <c r="B124" s="13"/>
      <c r="C124" s="16" t="s">
        <v>62</v>
      </c>
      <c r="D124" s="7">
        <v>400</v>
      </c>
      <c r="E124" s="13" t="s">
        <v>153</v>
      </c>
    </row>
    <row r="125" spans="1:5" s="1" customFormat="1" x14ac:dyDescent="0.25">
      <c r="A125" s="24"/>
      <c r="B125" s="13"/>
      <c r="C125" s="16" t="s">
        <v>62</v>
      </c>
      <c r="D125" s="7">
        <v>35</v>
      </c>
      <c r="E125" s="13" t="s">
        <v>154</v>
      </c>
    </row>
    <row r="126" spans="1:5" s="1" customFormat="1" x14ac:dyDescent="0.25">
      <c r="A126" s="24"/>
      <c r="B126" s="13"/>
      <c r="C126" s="16"/>
      <c r="D126" s="7">
        <v>4000377.78</v>
      </c>
      <c r="E126" s="13" t="s">
        <v>176</v>
      </c>
    </row>
    <row r="127" spans="1:5" x14ac:dyDescent="0.25">
      <c r="A127" s="25" t="s">
        <v>54</v>
      </c>
      <c r="B127" s="3"/>
      <c r="C127" s="10"/>
      <c r="D127" s="11">
        <f>SUM(D122:D126)</f>
        <v>4039376.23</v>
      </c>
      <c r="E127" s="3"/>
    </row>
    <row r="128" spans="1:5" x14ac:dyDescent="0.25">
      <c r="A128" s="24" t="s">
        <v>90</v>
      </c>
      <c r="B128" s="3"/>
      <c r="C128" s="16"/>
      <c r="D128" s="7"/>
      <c r="E128" s="13"/>
    </row>
    <row r="129" spans="1:5" x14ac:dyDescent="0.25">
      <c r="A129" s="25" t="s">
        <v>91</v>
      </c>
      <c r="B129" s="3"/>
      <c r="C129" s="10"/>
      <c r="D129" s="11">
        <f>SUM(D128:D128)</f>
        <v>0</v>
      </c>
      <c r="E129" s="3"/>
    </row>
    <row r="130" spans="1:5" x14ac:dyDescent="0.25">
      <c r="A130" s="1"/>
      <c r="B130" s="1"/>
      <c r="C130" s="1"/>
      <c r="D130" s="27">
        <f>D14+D17+D20+D22+D24+D31+D37+D55+D63+D66+D68+D74+D79+D81+D90+D115+D117+D119+D121+D127+D129</f>
        <v>8927771.6300000008</v>
      </c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I27" sqref="I27"/>
    </sheetView>
  </sheetViews>
  <sheetFormatPr defaultRowHeight="15" x14ac:dyDescent="0.25"/>
  <cols>
    <col min="2" max="2" width="14.42578125" customWidth="1"/>
    <col min="4" max="4" width="28.140625" customWidth="1"/>
    <col min="5" max="5" width="42.85546875" customWidth="1"/>
  </cols>
  <sheetData>
    <row r="1" spans="1:5" x14ac:dyDescent="0.25">
      <c r="A1" s="140" t="s">
        <v>3</v>
      </c>
      <c r="B1" s="141" t="s">
        <v>4</v>
      </c>
      <c r="C1" s="141" t="s">
        <v>5</v>
      </c>
      <c r="D1" s="154" t="s">
        <v>6</v>
      </c>
      <c r="E1" s="141" t="s">
        <v>7</v>
      </c>
    </row>
    <row r="2" spans="1:5" x14ac:dyDescent="0.25">
      <c r="A2" s="142" t="s">
        <v>8</v>
      </c>
      <c r="B2" s="162" t="s">
        <v>282</v>
      </c>
      <c r="C2" s="159" t="s">
        <v>101</v>
      </c>
      <c r="D2" s="157">
        <v>54655</v>
      </c>
      <c r="E2" s="160" t="s">
        <v>111</v>
      </c>
    </row>
    <row r="3" spans="1:5" x14ac:dyDescent="0.25">
      <c r="A3" s="142"/>
      <c r="B3" s="145"/>
      <c r="C3" s="159" t="s">
        <v>101</v>
      </c>
      <c r="D3" s="157">
        <v>211983</v>
      </c>
      <c r="E3" s="160" t="s">
        <v>112</v>
      </c>
    </row>
    <row r="4" spans="1:5" x14ac:dyDescent="0.25">
      <c r="A4" s="142"/>
      <c r="B4" s="145"/>
      <c r="C4" s="159" t="s">
        <v>101</v>
      </c>
      <c r="D4" s="157">
        <v>82391</v>
      </c>
      <c r="E4" s="160" t="s">
        <v>167</v>
      </c>
    </row>
    <row r="5" spans="1:5" x14ac:dyDescent="0.25">
      <c r="A5" s="142"/>
      <c r="B5" s="145"/>
      <c r="C5" s="159" t="s">
        <v>61</v>
      </c>
      <c r="D5" s="157">
        <v>60</v>
      </c>
      <c r="E5" s="160" t="s">
        <v>168</v>
      </c>
    </row>
    <row r="6" spans="1:5" x14ac:dyDescent="0.25">
      <c r="A6" s="142"/>
      <c r="B6" s="145"/>
      <c r="C6" s="159" t="s">
        <v>61</v>
      </c>
      <c r="D6" s="157">
        <v>60</v>
      </c>
      <c r="E6" s="160" t="s">
        <v>115</v>
      </c>
    </row>
    <row r="7" spans="1:5" x14ac:dyDescent="0.25">
      <c r="A7" s="142"/>
      <c r="B7" s="145"/>
      <c r="C7" s="159" t="s">
        <v>61</v>
      </c>
      <c r="D7" s="157">
        <v>510</v>
      </c>
      <c r="E7" s="160" t="s">
        <v>115</v>
      </c>
    </row>
    <row r="8" spans="1:5" x14ac:dyDescent="0.25">
      <c r="A8" s="142"/>
      <c r="B8" s="145"/>
      <c r="C8" s="159" t="s">
        <v>61</v>
      </c>
      <c r="D8" s="157">
        <v>90</v>
      </c>
      <c r="E8" s="160" t="s">
        <v>115</v>
      </c>
    </row>
    <row r="9" spans="1:5" x14ac:dyDescent="0.25">
      <c r="A9" s="142"/>
      <c r="B9" s="145"/>
      <c r="C9" s="159" t="s">
        <v>61</v>
      </c>
      <c r="D9" s="157">
        <v>446</v>
      </c>
      <c r="E9" s="160" t="s">
        <v>115</v>
      </c>
    </row>
    <row r="10" spans="1:5" x14ac:dyDescent="0.25">
      <c r="A10" s="142"/>
      <c r="B10" s="145"/>
      <c r="C10" s="159" t="s">
        <v>61</v>
      </c>
      <c r="D10" s="157">
        <v>190</v>
      </c>
      <c r="E10" s="160" t="s">
        <v>115</v>
      </c>
    </row>
    <row r="11" spans="1:5" x14ac:dyDescent="0.25">
      <c r="A11" s="142"/>
      <c r="B11" s="145"/>
      <c r="C11" s="159" t="s">
        <v>61</v>
      </c>
      <c r="D11" s="157">
        <v>450</v>
      </c>
      <c r="E11" s="160" t="s">
        <v>115</v>
      </c>
    </row>
    <row r="12" spans="1:5" x14ac:dyDescent="0.25">
      <c r="A12" s="142"/>
      <c r="B12" s="145"/>
      <c r="C12" s="159" t="s">
        <v>61</v>
      </c>
      <c r="D12" s="157">
        <v>95</v>
      </c>
      <c r="E12" s="160" t="s">
        <v>115</v>
      </c>
    </row>
    <row r="13" spans="1:5" x14ac:dyDescent="0.25">
      <c r="A13" s="142"/>
      <c r="B13" s="145"/>
      <c r="C13" s="159" t="s">
        <v>61</v>
      </c>
      <c r="D13" s="157">
        <v>749</v>
      </c>
      <c r="E13" s="160" t="s">
        <v>116</v>
      </c>
    </row>
    <row r="14" spans="1:5" x14ac:dyDescent="0.25">
      <c r="A14" s="142"/>
      <c r="B14" s="145"/>
      <c r="C14" s="159" t="s">
        <v>61</v>
      </c>
      <c r="D14" s="157">
        <v>35</v>
      </c>
      <c r="E14" s="160" t="s">
        <v>115</v>
      </c>
    </row>
    <row r="15" spans="1:5" x14ac:dyDescent="0.25">
      <c r="A15" s="142"/>
      <c r="B15" s="145"/>
      <c r="C15" s="159" t="s">
        <v>61</v>
      </c>
      <c r="D15" s="157">
        <v>980</v>
      </c>
      <c r="E15" s="160" t="s">
        <v>115</v>
      </c>
    </row>
    <row r="16" spans="1:5" x14ac:dyDescent="0.25">
      <c r="A16" s="142"/>
      <c r="B16" s="145"/>
      <c r="C16" s="159" t="s">
        <v>61</v>
      </c>
      <c r="D16" s="157">
        <v>1500</v>
      </c>
      <c r="E16" s="160" t="s">
        <v>115</v>
      </c>
    </row>
    <row r="17" spans="1:5" x14ac:dyDescent="0.25">
      <c r="A17" s="142"/>
      <c r="B17" s="145"/>
      <c r="C17" s="159" t="s">
        <v>101</v>
      </c>
      <c r="D17" s="157">
        <v>157456</v>
      </c>
      <c r="E17" s="160" t="s">
        <v>121</v>
      </c>
    </row>
    <row r="18" spans="1:5" x14ac:dyDescent="0.25">
      <c r="A18" s="142"/>
      <c r="B18" s="145"/>
      <c r="C18" s="159" t="s">
        <v>101</v>
      </c>
      <c r="D18" s="157">
        <v>68130</v>
      </c>
      <c r="E18" s="160" t="s">
        <v>121</v>
      </c>
    </row>
    <row r="19" spans="1:5" x14ac:dyDescent="0.25">
      <c r="A19" s="142"/>
      <c r="B19" s="145"/>
      <c r="C19" s="159" t="s">
        <v>101</v>
      </c>
      <c r="D19" s="157">
        <v>40912</v>
      </c>
      <c r="E19" s="160" t="s">
        <v>121</v>
      </c>
    </row>
    <row r="20" spans="1:5" x14ac:dyDescent="0.25">
      <c r="A20" s="142"/>
      <c r="B20" s="145"/>
      <c r="C20" s="159" t="s">
        <v>101</v>
      </c>
      <c r="D20" s="157">
        <v>104408</v>
      </c>
      <c r="E20" s="160" t="s">
        <v>121</v>
      </c>
    </row>
    <row r="21" spans="1:5" x14ac:dyDescent="0.25">
      <c r="A21" s="142"/>
      <c r="B21" s="145"/>
      <c r="C21" s="159" t="s">
        <v>101</v>
      </c>
      <c r="D21" s="157">
        <v>29299</v>
      </c>
      <c r="E21" s="160" t="s">
        <v>121</v>
      </c>
    </row>
    <row r="22" spans="1:5" x14ac:dyDescent="0.25">
      <c r="A22" s="142"/>
      <c r="B22" s="145"/>
      <c r="C22" s="159" t="s">
        <v>85</v>
      </c>
      <c r="D22" s="157">
        <v>3000</v>
      </c>
      <c r="E22" s="163" t="s">
        <v>174</v>
      </c>
    </row>
    <row r="23" spans="1:5" x14ac:dyDescent="0.25">
      <c r="A23" s="142"/>
      <c r="B23" s="145"/>
      <c r="C23" s="159" t="s">
        <v>84</v>
      </c>
      <c r="D23" s="157">
        <v>2000</v>
      </c>
      <c r="E23" s="163" t="s">
        <v>174</v>
      </c>
    </row>
    <row r="24" spans="1:5" x14ac:dyDescent="0.25">
      <c r="A24" s="142"/>
      <c r="B24" s="145"/>
      <c r="C24" s="159" t="s">
        <v>84</v>
      </c>
      <c r="D24" s="157">
        <v>300</v>
      </c>
      <c r="E24" s="163" t="s">
        <v>174</v>
      </c>
    </row>
    <row r="25" spans="1:5" x14ac:dyDescent="0.25">
      <c r="A25" s="140" t="s">
        <v>9</v>
      </c>
      <c r="B25" s="140"/>
      <c r="C25" s="146"/>
      <c r="D25" s="147">
        <v>759699</v>
      </c>
      <c r="E25" s="148"/>
    </row>
    <row r="26" spans="1:5" x14ac:dyDescent="0.25">
      <c r="A26" s="149" t="s">
        <v>10</v>
      </c>
      <c r="B26" s="149"/>
      <c r="C26" s="143" t="s">
        <v>57</v>
      </c>
      <c r="D26" s="144">
        <v>40624</v>
      </c>
      <c r="E26" s="149" t="s">
        <v>122</v>
      </c>
    </row>
    <row r="27" spans="1:5" x14ac:dyDescent="0.25">
      <c r="A27" s="140" t="s">
        <v>11</v>
      </c>
      <c r="B27" s="140"/>
      <c r="C27" s="146"/>
      <c r="D27" s="147">
        <v>40624</v>
      </c>
      <c r="E27" s="140"/>
    </row>
    <row r="28" spans="1:5" x14ac:dyDescent="0.25">
      <c r="A28" s="149" t="s">
        <v>12</v>
      </c>
      <c r="B28" s="149"/>
      <c r="C28" s="143" t="s">
        <v>86</v>
      </c>
      <c r="D28" s="144">
        <v>1093</v>
      </c>
      <c r="E28" s="161" t="s">
        <v>279</v>
      </c>
    </row>
    <row r="29" spans="1:5" x14ac:dyDescent="0.25">
      <c r="A29" s="149"/>
      <c r="B29" s="149"/>
      <c r="C29" s="143" t="s">
        <v>86</v>
      </c>
      <c r="D29" s="144">
        <v>4216</v>
      </c>
      <c r="E29" s="161" t="s">
        <v>280</v>
      </c>
    </row>
    <row r="30" spans="1:5" x14ac:dyDescent="0.25">
      <c r="A30" s="149"/>
      <c r="B30" s="149"/>
      <c r="C30" s="143" t="s">
        <v>86</v>
      </c>
      <c r="D30" s="144">
        <v>1689</v>
      </c>
      <c r="E30" s="161" t="s">
        <v>281</v>
      </c>
    </row>
    <row r="31" spans="1:5" x14ac:dyDescent="0.25">
      <c r="A31" s="149"/>
      <c r="B31" s="149"/>
      <c r="C31" s="143" t="s">
        <v>86</v>
      </c>
      <c r="D31" s="144">
        <v>9416</v>
      </c>
      <c r="E31" s="158" t="s">
        <v>171</v>
      </c>
    </row>
    <row r="32" spans="1:5" x14ac:dyDescent="0.25">
      <c r="A32" s="140" t="s">
        <v>13</v>
      </c>
      <c r="B32" s="140"/>
      <c r="C32" s="146"/>
      <c r="D32" s="147">
        <v>16414</v>
      </c>
      <c r="E32" s="150"/>
    </row>
    <row r="33" spans="1:5" x14ac:dyDescent="0.25">
      <c r="A33" s="149" t="s">
        <v>14</v>
      </c>
      <c r="B33" s="149"/>
      <c r="C33" s="143" t="s">
        <v>96</v>
      </c>
      <c r="D33" s="144">
        <v>250</v>
      </c>
      <c r="E33" s="149" t="s">
        <v>165</v>
      </c>
    </row>
    <row r="34" spans="1:5" x14ac:dyDescent="0.25">
      <c r="A34" s="149"/>
      <c r="B34" s="149"/>
      <c r="C34" s="143" t="s">
        <v>104</v>
      </c>
      <c r="D34" s="144">
        <v>270</v>
      </c>
      <c r="E34" s="149" t="s">
        <v>165</v>
      </c>
    </row>
    <row r="35" spans="1:5" x14ac:dyDescent="0.25">
      <c r="A35" s="149"/>
      <c r="B35" s="149"/>
      <c r="C35" s="143" t="s">
        <v>104</v>
      </c>
      <c r="D35" s="144">
        <v>270</v>
      </c>
      <c r="E35" s="149" t="s">
        <v>165</v>
      </c>
    </row>
    <row r="36" spans="1:5" x14ac:dyDescent="0.25">
      <c r="A36" s="149"/>
      <c r="B36" s="149"/>
      <c r="C36" s="143" t="s">
        <v>80</v>
      </c>
      <c r="D36" s="144">
        <v>360</v>
      </c>
      <c r="E36" s="149" t="s">
        <v>165</v>
      </c>
    </row>
    <row r="37" spans="1:5" x14ac:dyDescent="0.25">
      <c r="A37" s="149"/>
      <c r="B37" s="149"/>
      <c r="C37" s="143" t="s">
        <v>80</v>
      </c>
      <c r="D37" s="144">
        <v>360</v>
      </c>
      <c r="E37" s="149" t="s">
        <v>165</v>
      </c>
    </row>
    <row r="38" spans="1:5" x14ac:dyDescent="0.25">
      <c r="A38" s="149"/>
      <c r="B38" s="149"/>
      <c r="C38" s="143" t="s">
        <v>84</v>
      </c>
      <c r="D38" s="144">
        <v>20</v>
      </c>
      <c r="E38" s="149" t="s">
        <v>165</v>
      </c>
    </row>
    <row r="39" spans="1:5" x14ac:dyDescent="0.25">
      <c r="A39" s="149"/>
      <c r="B39" s="149"/>
      <c r="C39" s="143" t="s">
        <v>76</v>
      </c>
      <c r="D39" s="144">
        <v>270</v>
      </c>
      <c r="E39" s="149" t="s">
        <v>165</v>
      </c>
    </row>
    <row r="40" spans="1:5" x14ac:dyDescent="0.25">
      <c r="A40" s="140" t="s">
        <v>15</v>
      </c>
      <c r="B40" s="140"/>
      <c r="C40" s="146"/>
      <c r="D40" s="147">
        <v>1800</v>
      </c>
      <c r="E40" s="150"/>
    </row>
    <row r="41" spans="1:5" x14ac:dyDescent="0.25">
      <c r="A41" s="149" t="s">
        <v>16</v>
      </c>
      <c r="B41" s="149"/>
      <c r="C41" s="152" t="s">
        <v>57</v>
      </c>
      <c r="D41" s="144">
        <v>33125</v>
      </c>
      <c r="E41" s="149" t="s">
        <v>88</v>
      </c>
    </row>
    <row r="42" spans="1:5" x14ac:dyDescent="0.25">
      <c r="A42" s="140" t="s">
        <v>17</v>
      </c>
      <c r="B42" s="140"/>
      <c r="C42" s="146"/>
      <c r="D42" s="147">
        <v>33125</v>
      </c>
      <c r="E42" s="140"/>
    </row>
    <row r="43" spans="1:5" x14ac:dyDescent="0.25">
      <c r="A43" s="149" t="s">
        <v>18</v>
      </c>
      <c r="B43" s="149"/>
      <c r="C43" s="143" t="s">
        <v>57</v>
      </c>
      <c r="D43" s="151">
        <v>19063</v>
      </c>
      <c r="E43" s="160" t="s">
        <v>117</v>
      </c>
    </row>
    <row r="44" spans="1:5" x14ac:dyDescent="0.25">
      <c r="A44" s="142"/>
      <c r="B44" s="145"/>
      <c r="C44" s="143" t="s">
        <v>57</v>
      </c>
      <c r="D44" s="144">
        <v>17471</v>
      </c>
      <c r="E44" s="160" t="s">
        <v>123</v>
      </c>
    </row>
    <row r="45" spans="1:5" x14ac:dyDescent="0.25">
      <c r="A45" s="140" t="s">
        <v>19</v>
      </c>
      <c r="B45" s="140"/>
      <c r="C45" s="146"/>
      <c r="D45" s="147">
        <v>36534</v>
      </c>
      <c r="E45" s="150"/>
    </row>
    <row r="46" spans="1:5" x14ac:dyDescent="0.25">
      <c r="A46" s="150" t="s">
        <v>67</v>
      </c>
      <c r="B46" s="150"/>
      <c r="C46" s="150"/>
      <c r="D46" s="155">
        <v>686</v>
      </c>
      <c r="E46" s="150"/>
    </row>
    <row r="47" spans="1:5" x14ac:dyDescent="0.25">
      <c r="A47" s="150" t="s">
        <v>68</v>
      </c>
      <c r="B47" s="150"/>
      <c r="C47" s="150"/>
      <c r="D47" s="156">
        <v>686</v>
      </c>
      <c r="E47" s="150"/>
    </row>
    <row r="48" spans="1:5" x14ac:dyDescent="0.25">
      <c r="A48" s="139"/>
      <c r="B48" s="139"/>
      <c r="C48" s="139"/>
      <c r="D48" s="153">
        <v>888882</v>
      </c>
      <c r="E48" s="13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8"/>
  <sheetViews>
    <sheetView workbookViewId="0">
      <selection activeCell="E6" sqref="E6"/>
    </sheetView>
  </sheetViews>
  <sheetFormatPr defaultRowHeight="15" x14ac:dyDescent="0.25"/>
  <cols>
    <col min="1" max="1" width="25.42578125" style="139" customWidth="1"/>
    <col min="2" max="3" width="9.140625" style="139"/>
    <col min="4" max="4" width="13.42578125" style="139" customWidth="1"/>
    <col min="5" max="5" width="95.7109375" style="139" bestFit="1" customWidth="1"/>
    <col min="6" max="16384" width="9.140625" style="139"/>
  </cols>
  <sheetData>
    <row r="1" spans="1:5" x14ac:dyDescent="0.25">
      <c r="A1" s="107" t="s">
        <v>103</v>
      </c>
      <c r="B1" s="107"/>
      <c r="C1" s="107"/>
      <c r="D1" s="107"/>
    </row>
    <row r="2" spans="1:5" x14ac:dyDescent="0.25">
      <c r="A2" s="107" t="s">
        <v>0</v>
      </c>
      <c r="B2" s="107"/>
      <c r="C2" s="107"/>
      <c r="D2" s="107"/>
    </row>
    <row r="3" spans="1:5" x14ac:dyDescent="0.25">
      <c r="A3" s="107"/>
      <c r="B3" s="107"/>
      <c r="C3" s="107"/>
      <c r="D3" s="107"/>
    </row>
    <row r="4" spans="1:5" x14ac:dyDescent="0.25">
      <c r="A4" s="107" t="s">
        <v>1</v>
      </c>
      <c r="B4" s="107"/>
      <c r="C4" s="107"/>
      <c r="D4" s="107"/>
    </row>
    <row r="5" spans="1:5" x14ac:dyDescent="0.25">
      <c r="A5" s="107" t="s">
        <v>21</v>
      </c>
      <c r="B5" s="107"/>
      <c r="C5" s="107"/>
      <c r="D5" s="107"/>
    </row>
    <row r="6" spans="1:5" x14ac:dyDescent="0.25">
      <c r="A6" s="107"/>
      <c r="B6" s="107"/>
      <c r="C6" s="107"/>
      <c r="D6" s="107"/>
    </row>
    <row r="7" spans="1:5" x14ac:dyDescent="0.25">
      <c r="A7" s="107"/>
      <c r="B7" s="107"/>
      <c r="C7" s="107"/>
      <c r="D7" s="107"/>
    </row>
    <row r="8" spans="1:5" x14ac:dyDescent="0.25">
      <c r="A8" s="107" t="s">
        <v>304</v>
      </c>
      <c r="B8" s="107"/>
      <c r="C8" s="107"/>
      <c r="D8" s="133" t="s">
        <v>305</v>
      </c>
      <c r="E8" s="49">
        <v>2021</v>
      </c>
    </row>
    <row r="10" spans="1:5" x14ac:dyDescent="0.25">
      <c r="A10" s="140" t="s">
        <v>3</v>
      </c>
      <c r="B10" s="141" t="s">
        <v>4</v>
      </c>
      <c r="C10" s="141" t="s">
        <v>5</v>
      </c>
      <c r="D10" s="141" t="s">
        <v>6</v>
      </c>
      <c r="E10" s="140" t="s">
        <v>7</v>
      </c>
    </row>
    <row r="11" spans="1:5" x14ac:dyDescent="0.25">
      <c r="A11" s="142" t="s">
        <v>22</v>
      </c>
      <c r="B11" s="141"/>
      <c r="C11" s="152"/>
      <c r="D11" s="120"/>
      <c r="E11" s="149"/>
    </row>
    <row r="12" spans="1:5" x14ac:dyDescent="0.25">
      <c r="A12" s="142"/>
      <c r="B12" s="141"/>
      <c r="C12" s="152"/>
      <c r="D12" s="120"/>
      <c r="E12" s="149"/>
    </row>
    <row r="13" spans="1:5" x14ac:dyDescent="0.25">
      <c r="A13" s="121" t="s">
        <v>23</v>
      </c>
      <c r="B13" s="141"/>
      <c r="C13" s="141"/>
      <c r="D13" s="147">
        <f>SUM(D11:D12)</f>
        <v>0</v>
      </c>
      <c r="E13" s="140"/>
    </row>
    <row r="14" spans="1:5" x14ac:dyDescent="0.25">
      <c r="A14" s="47" t="s">
        <v>74</v>
      </c>
      <c r="B14" s="145"/>
      <c r="C14" s="120"/>
      <c r="D14" s="144"/>
      <c r="E14" s="149"/>
    </row>
    <row r="15" spans="1:5" x14ac:dyDescent="0.25">
      <c r="A15" s="121" t="s">
        <v>75</v>
      </c>
      <c r="B15" s="145"/>
      <c r="C15" s="145"/>
      <c r="D15" s="147">
        <f>D14</f>
        <v>0</v>
      </c>
      <c r="E15" s="149"/>
    </row>
    <row r="16" spans="1:5" x14ac:dyDescent="0.25">
      <c r="A16" s="142" t="s">
        <v>24</v>
      </c>
      <c r="B16" s="145"/>
      <c r="C16" s="152" t="s">
        <v>61</v>
      </c>
      <c r="D16" s="157">
        <v>19254.689999999999</v>
      </c>
      <c r="E16" s="149" t="s">
        <v>347</v>
      </c>
    </row>
    <row r="17" spans="1:5" x14ac:dyDescent="0.25">
      <c r="A17" s="121" t="s">
        <v>25</v>
      </c>
      <c r="B17" s="141"/>
      <c r="C17" s="122"/>
      <c r="D17" s="147">
        <f>SUM(D16:D16)</f>
        <v>19254.689999999999</v>
      </c>
      <c r="E17" s="140"/>
    </row>
    <row r="18" spans="1:5" x14ac:dyDescent="0.25">
      <c r="A18" s="142" t="s">
        <v>26</v>
      </c>
      <c r="B18" s="145"/>
      <c r="C18" s="152" t="s">
        <v>65</v>
      </c>
      <c r="D18" s="144">
        <v>1043.45</v>
      </c>
      <c r="E18" s="149" t="s">
        <v>238</v>
      </c>
    </row>
    <row r="19" spans="1:5" x14ac:dyDescent="0.25">
      <c r="A19" s="121" t="s">
        <v>27</v>
      </c>
      <c r="B19" s="141"/>
      <c r="C19" s="122"/>
      <c r="D19" s="147">
        <f>SUM(D18:D18)</f>
        <v>1043.45</v>
      </c>
      <c r="E19" s="140"/>
    </row>
    <row r="20" spans="1:5" x14ac:dyDescent="0.25">
      <c r="A20" s="142" t="s">
        <v>28</v>
      </c>
      <c r="B20" s="141"/>
      <c r="C20" s="167" t="s">
        <v>58</v>
      </c>
      <c r="D20" s="46">
        <v>12456.6</v>
      </c>
      <c r="E20" s="149" t="s">
        <v>346</v>
      </c>
    </row>
    <row r="21" spans="1:5" x14ac:dyDescent="0.25">
      <c r="A21" s="121" t="s">
        <v>29</v>
      </c>
      <c r="B21" s="140"/>
      <c r="C21" s="123"/>
      <c r="D21" s="147">
        <f>SUM(D20:D20)</f>
        <v>12456.6</v>
      </c>
      <c r="E21" s="140"/>
    </row>
    <row r="22" spans="1:5" x14ac:dyDescent="0.25">
      <c r="A22" s="142" t="s">
        <v>30</v>
      </c>
      <c r="B22" s="140"/>
      <c r="C22" s="170" t="s">
        <v>62</v>
      </c>
      <c r="D22" s="46">
        <v>30</v>
      </c>
      <c r="E22" s="174" t="s">
        <v>348</v>
      </c>
    </row>
    <row r="23" spans="1:5" x14ac:dyDescent="0.25">
      <c r="A23" s="121" t="s">
        <v>31</v>
      </c>
      <c r="B23" s="140"/>
      <c r="C23" s="123"/>
      <c r="D23" s="147">
        <f>SUM(D22:D22)</f>
        <v>30</v>
      </c>
      <c r="E23" s="140"/>
    </row>
    <row r="24" spans="1:5" x14ac:dyDescent="0.25">
      <c r="A24" s="47" t="s">
        <v>332</v>
      </c>
      <c r="B24" s="149"/>
      <c r="C24" s="42"/>
      <c r="D24" s="144"/>
      <c r="E24" s="149"/>
    </row>
    <row r="25" spans="1:5" x14ac:dyDescent="0.25">
      <c r="A25" s="121" t="s">
        <v>199</v>
      </c>
      <c r="B25" s="140"/>
      <c r="C25" s="123"/>
      <c r="D25" s="147">
        <f>D24</f>
        <v>0</v>
      </c>
      <c r="E25" s="140"/>
    </row>
    <row r="26" spans="1:5" x14ac:dyDescent="0.25">
      <c r="A26" s="142" t="s">
        <v>32</v>
      </c>
      <c r="B26" s="149"/>
      <c r="C26" s="152" t="s">
        <v>120</v>
      </c>
      <c r="D26" s="124">
        <v>1978.8</v>
      </c>
      <c r="E26" s="149" t="s">
        <v>345</v>
      </c>
    </row>
    <row r="27" spans="1:5" x14ac:dyDescent="0.25">
      <c r="A27" s="142"/>
      <c r="B27" s="149"/>
      <c r="C27" s="152" t="s">
        <v>58</v>
      </c>
      <c r="D27" s="124">
        <v>53.32</v>
      </c>
      <c r="E27" s="149" t="s">
        <v>233</v>
      </c>
    </row>
    <row r="28" spans="1:5" x14ac:dyDescent="0.25">
      <c r="A28" s="142"/>
      <c r="B28" s="149"/>
      <c r="C28" s="152" t="s">
        <v>58</v>
      </c>
      <c r="D28" s="124">
        <v>63.43</v>
      </c>
      <c r="E28" s="149" t="s">
        <v>233</v>
      </c>
    </row>
    <row r="29" spans="1:5" x14ac:dyDescent="0.25">
      <c r="A29" s="142"/>
      <c r="B29" s="149"/>
      <c r="C29" s="152" t="s">
        <v>61</v>
      </c>
      <c r="D29" s="124">
        <v>3914.79</v>
      </c>
      <c r="E29" s="149" t="s">
        <v>343</v>
      </c>
    </row>
    <row r="30" spans="1:5" x14ac:dyDescent="0.25">
      <c r="A30" s="142"/>
      <c r="B30" s="149"/>
      <c r="C30" s="152" t="s">
        <v>61</v>
      </c>
      <c r="D30" s="124">
        <v>4878.2700000000004</v>
      </c>
      <c r="E30" s="149" t="s">
        <v>344</v>
      </c>
    </row>
    <row r="31" spans="1:5" x14ac:dyDescent="0.25">
      <c r="A31" s="142"/>
      <c r="B31" s="149"/>
      <c r="C31" s="152" t="s">
        <v>61</v>
      </c>
      <c r="D31" s="124">
        <v>20.83</v>
      </c>
      <c r="E31" s="149" t="s">
        <v>233</v>
      </c>
    </row>
    <row r="32" spans="1:5" x14ac:dyDescent="0.25">
      <c r="A32" s="142"/>
      <c r="B32" s="149"/>
      <c r="C32" s="152" t="s">
        <v>66</v>
      </c>
      <c r="D32" s="124">
        <v>8.1999999999999993</v>
      </c>
      <c r="E32" s="149" t="s">
        <v>233</v>
      </c>
    </row>
    <row r="33" spans="1:5" x14ac:dyDescent="0.25">
      <c r="A33" s="140" t="s">
        <v>33</v>
      </c>
      <c r="B33" s="140"/>
      <c r="C33" s="146"/>
      <c r="D33" s="147">
        <f>SUM(D26:D32)</f>
        <v>10917.640000000001</v>
      </c>
      <c r="E33" s="149"/>
    </row>
    <row r="34" spans="1:5" x14ac:dyDescent="0.25">
      <c r="A34" s="149" t="s">
        <v>34</v>
      </c>
      <c r="B34" s="140"/>
      <c r="C34" s="170" t="s">
        <v>73</v>
      </c>
      <c r="D34" s="171">
        <v>36.96</v>
      </c>
      <c r="E34" s="149" t="s">
        <v>324</v>
      </c>
    </row>
    <row r="35" spans="1:5" x14ac:dyDescent="0.25">
      <c r="A35" s="172"/>
      <c r="B35" s="140"/>
      <c r="C35" s="170" t="s">
        <v>108</v>
      </c>
      <c r="D35" s="171">
        <v>50</v>
      </c>
      <c r="E35" s="149" t="s">
        <v>325</v>
      </c>
    </row>
    <row r="36" spans="1:5" x14ac:dyDescent="0.25">
      <c r="B36" s="149"/>
      <c r="C36" s="152" t="s">
        <v>58</v>
      </c>
      <c r="D36" s="144">
        <v>7173.37</v>
      </c>
      <c r="E36" s="149" t="s">
        <v>342</v>
      </c>
    </row>
    <row r="37" spans="1:5" x14ac:dyDescent="0.25">
      <c r="A37" s="149"/>
      <c r="B37" s="149"/>
      <c r="C37" s="152" t="s">
        <v>58</v>
      </c>
      <c r="D37" s="124">
        <v>590.41999999999996</v>
      </c>
      <c r="E37" s="149" t="s">
        <v>341</v>
      </c>
    </row>
    <row r="38" spans="1:5" x14ac:dyDescent="0.25">
      <c r="A38" s="149"/>
      <c r="B38" s="149"/>
      <c r="C38" s="152" t="s">
        <v>58</v>
      </c>
      <c r="D38" s="144">
        <v>54.17</v>
      </c>
      <c r="E38" s="149" t="s">
        <v>341</v>
      </c>
    </row>
    <row r="39" spans="1:5" x14ac:dyDescent="0.25">
      <c r="A39" s="149"/>
      <c r="B39" s="149"/>
      <c r="C39" s="152" t="s">
        <v>58</v>
      </c>
      <c r="D39" s="144">
        <v>724.9</v>
      </c>
      <c r="E39" s="149" t="s">
        <v>341</v>
      </c>
    </row>
    <row r="40" spans="1:5" x14ac:dyDescent="0.25">
      <c r="A40" s="149"/>
      <c r="B40" s="149"/>
      <c r="C40" s="152" t="s">
        <v>61</v>
      </c>
      <c r="D40" s="144">
        <v>50</v>
      </c>
      <c r="E40" s="149" t="s">
        <v>327</v>
      </c>
    </row>
    <row r="41" spans="1:5" x14ac:dyDescent="0.25">
      <c r="A41" s="149"/>
      <c r="B41" s="149"/>
      <c r="C41" s="152" t="s">
        <v>65</v>
      </c>
      <c r="D41" s="144">
        <v>4774.1000000000004</v>
      </c>
      <c r="E41" s="149" t="s">
        <v>341</v>
      </c>
    </row>
    <row r="42" spans="1:5" x14ac:dyDescent="0.25">
      <c r="A42" s="149"/>
      <c r="B42" s="149"/>
      <c r="C42" s="152" t="s">
        <v>65</v>
      </c>
      <c r="D42" s="144">
        <v>437.99</v>
      </c>
      <c r="E42" s="149" t="s">
        <v>341</v>
      </c>
    </row>
    <row r="43" spans="1:5" x14ac:dyDescent="0.25">
      <c r="A43" s="140" t="s">
        <v>35</v>
      </c>
      <c r="B43" s="140"/>
      <c r="C43" s="146"/>
      <c r="D43" s="147">
        <f>SUM(D34:D42)</f>
        <v>13891.91</v>
      </c>
      <c r="E43" s="140"/>
    </row>
    <row r="44" spans="1:5" x14ac:dyDescent="0.25">
      <c r="A44" s="149" t="s">
        <v>36</v>
      </c>
      <c r="B44" s="140"/>
      <c r="C44" s="170" t="s">
        <v>72</v>
      </c>
      <c r="D44" s="171">
        <v>13214.95</v>
      </c>
      <c r="E44" s="173" t="s">
        <v>334</v>
      </c>
    </row>
    <row r="45" spans="1:5" x14ac:dyDescent="0.25">
      <c r="A45" s="140"/>
      <c r="B45" s="140"/>
      <c r="C45" s="170" t="s">
        <v>72</v>
      </c>
      <c r="D45" s="171">
        <v>12055.18</v>
      </c>
      <c r="E45" s="150" t="s">
        <v>333</v>
      </c>
    </row>
    <row r="46" spans="1:5" x14ac:dyDescent="0.25">
      <c r="B46" s="140"/>
      <c r="C46" s="152" t="s">
        <v>120</v>
      </c>
      <c r="D46" s="157">
        <v>410.24</v>
      </c>
      <c r="E46" s="149" t="s">
        <v>208</v>
      </c>
    </row>
    <row r="47" spans="1:5" x14ac:dyDescent="0.25">
      <c r="A47" s="149"/>
      <c r="B47" s="140"/>
      <c r="C47" s="152" t="s">
        <v>120</v>
      </c>
      <c r="D47" s="157">
        <v>4.46</v>
      </c>
      <c r="E47" s="164" t="s">
        <v>219</v>
      </c>
    </row>
    <row r="48" spans="1:5" x14ac:dyDescent="0.25">
      <c r="A48" s="149"/>
      <c r="B48" s="140"/>
      <c r="C48" s="152" t="s">
        <v>120</v>
      </c>
      <c r="D48" s="157">
        <v>16.100000000000001</v>
      </c>
      <c r="E48" s="149" t="s">
        <v>225</v>
      </c>
    </row>
    <row r="49" spans="1:5" x14ac:dyDescent="0.25">
      <c r="A49" s="149"/>
      <c r="B49" s="140"/>
      <c r="C49" s="152" t="s">
        <v>120</v>
      </c>
      <c r="D49" s="157">
        <v>7.32</v>
      </c>
      <c r="E49" s="149" t="s">
        <v>225</v>
      </c>
    </row>
    <row r="50" spans="1:5" x14ac:dyDescent="0.25">
      <c r="A50" s="149"/>
      <c r="B50" s="140"/>
      <c r="C50" s="152" t="s">
        <v>120</v>
      </c>
      <c r="D50" s="157">
        <v>47.43</v>
      </c>
      <c r="E50" s="149" t="s">
        <v>245</v>
      </c>
    </row>
    <row r="51" spans="1:5" x14ac:dyDescent="0.25">
      <c r="A51" s="149"/>
      <c r="B51" s="140"/>
      <c r="C51" s="152" t="s">
        <v>58</v>
      </c>
      <c r="D51" s="157">
        <v>856.8</v>
      </c>
      <c r="E51" s="149" t="s">
        <v>313</v>
      </c>
    </row>
    <row r="52" spans="1:5" x14ac:dyDescent="0.25">
      <c r="A52" s="149"/>
      <c r="B52" s="140"/>
      <c r="C52" s="152" t="s">
        <v>58</v>
      </c>
      <c r="D52" s="157">
        <v>4700.5</v>
      </c>
      <c r="E52" s="149" t="s">
        <v>340</v>
      </c>
    </row>
    <row r="53" spans="1:5" x14ac:dyDescent="0.25">
      <c r="A53" s="149"/>
      <c r="B53" s="140"/>
      <c r="C53" s="152" t="s">
        <v>58</v>
      </c>
      <c r="D53" s="157">
        <v>427.31</v>
      </c>
      <c r="E53" s="149" t="s">
        <v>314</v>
      </c>
    </row>
    <row r="54" spans="1:5" x14ac:dyDescent="0.25">
      <c r="A54" s="149"/>
      <c r="B54" s="140"/>
      <c r="C54" s="152" t="s">
        <v>58</v>
      </c>
      <c r="D54" s="157">
        <v>17.66</v>
      </c>
      <c r="E54" s="149" t="s">
        <v>226</v>
      </c>
    </row>
    <row r="55" spans="1:5" x14ac:dyDescent="0.25">
      <c r="A55" s="149"/>
      <c r="B55" s="140"/>
      <c r="C55" s="152" t="s">
        <v>58</v>
      </c>
      <c r="D55" s="157">
        <v>1071</v>
      </c>
      <c r="E55" s="149" t="s">
        <v>257</v>
      </c>
    </row>
    <row r="56" spans="1:5" x14ac:dyDescent="0.25">
      <c r="A56" s="149"/>
      <c r="B56" s="140"/>
      <c r="C56" s="152" t="s">
        <v>61</v>
      </c>
      <c r="D56" s="157">
        <v>1190</v>
      </c>
      <c r="E56" s="149" t="s">
        <v>313</v>
      </c>
    </row>
    <row r="57" spans="1:5" x14ac:dyDescent="0.25">
      <c r="A57" s="149"/>
      <c r="B57" s="140"/>
      <c r="C57" s="152" t="s">
        <v>61</v>
      </c>
      <c r="D57" s="157">
        <v>952</v>
      </c>
      <c r="E57" s="149" t="s">
        <v>313</v>
      </c>
    </row>
    <row r="58" spans="1:5" x14ac:dyDescent="0.25">
      <c r="A58" s="149"/>
      <c r="B58" s="140"/>
      <c r="C58" s="152" t="s">
        <v>65</v>
      </c>
      <c r="D58" s="157">
        <v>7.21</v>
      </c>
      <c r="E58" s="149" t="s">
        <v>322</v>
      </c>
    </row>
    <row r="59" spans="1:5" x14ac:dyDescent="0.25">
      <c r="A59" s="150"/>
      <c r="B59" s="149"/>
      <c r="C59" s="152" t="s">
        <v>65</v>
      </c>
      <c r="D59" s="157">
        <v>44.3</v>
      </c>
      <c r="E59" s="149" t="s">
        <v>322</v>
      </c>
    </row>
    <row r="60" spans="1:5" x14ac:dyDescent="0.25">
      <c r="A60" s="149"/>
      <c r="B60" s="149"/>
      <c r="C60" s="152" t="s">
        <v>65</v>
      </c>
      <c r="D60" s="157">
        <v>96.99</v>
      </c>
      <c r="E60" s="149" t="s">
        <v>322</v>
      </c>
    </row>
    <row r="61" spans="1:5" x14ac:dyDescent="0.25">
      <c r="A61" s="149"/>
      <c r="B61" s="149"/>
      <c r="C61" s="152" t="s">
        <v>65</v>
      </c>
      <c r="D61" s="157">
        <v>7.32</v>
      </c>
      <c r="E61" s="149" t="s">
        <v>339</v>
      </c>
    </row>
    <row r="62" spans="1:5" x14ac:dyDescent="0.25">
      <c r="A62" s="149"/>
      <c r="B62" s="149"/>
      <c r="C62" s="152" t="s">
        <v>65</v>
      </c>
      <c r="D62" s="157">
        <v>18.850000000000001</v>
      </c>
      <c r="E62" s="149" t="s">
        <v>338</v>
      </c>
    </row>
    <row r="63" spans="1:5" x14ac:dyDescent="0.25">
      <c r="A63" s="149"/>
      <c r="B63" s="149"/>
      <c r="C63" s="152" t="s">
        <v>65</v>
      </c>
      <c r="D63" s="157">
        <v>21.29</v>
      </c>
      <c r="E63" s="149" t="s">
        <v>339</v>
      </c>
    </row>
    <row r="64" spans="1:5" x14ac:dyDescent="0.25">
      <c r="A64" s="149"/>
      <c r="B64" s="149"/>
      <c r="C64" s="152" t="s">
        <v>65</v>
      </c>
      <c r="D64" s="157">
        <v>2.87</v>
      </c>
      <c r="E64" s="149" t="s">
        <v>245</v>
      </c>
    </row>
    <row r="65" spans="1:5" x14ac:dyDescent="0.25">
      <c r="A65" s="149"/>
      <c r="B65" s="149"/>
      <c r="C65" s="152" t="s">
        <v>65</v>
      </c>
      <c r="D65" s="157">
        <v>123.27</v>
      </c>
      <c r="E65" s="149" t="s">
        <v>245</v>
      </c>
    </row>
    <row r="66" spans="1:5" x14ac:dyDescent="0.25">
      <c r="A66" s="149"/>
      <c r="B66" s="149"/>
      <c r="C66" s="152" t="s">
        <v>65</v>
      </c>
      <c r="D66" s="157">
        <v>54</v>
      </c>
      <c r="E66" s="149" t="s">
        <v>329</v>
      </c>
    </row>
    <row r="67" spans="1:5" x14ac:dyDescent="0.25">
      <c r="A67" s="149"/>
      <c r="B67" s="149"/>
      <c r="C67" s="152" t="s">
        <v>65</v>
      </c>
      <c r="D67" s="157">
        <v>6</v>
      </c>
      <c r="E67" s="149" t="s">
        <v>329</v>
      </c>
    </row>
    <row r="68" spans="1:5" x14ac:dyDescent="0.25">
      <c r="A68" s="140" t="s">
        <v>37</v>
      </c>
      <c r="B68" s="140"/>
      <c r="C68" s="146"/>
      <c r="D68" s="34">
        <f>SUM(D44:D67)</f>
        <v>35353.049999999996</v>
      </c>
      <c r="E68" s="150"/>
    </row>
    <row r="69" spans="1:5" x14ac:dyDescent="0.25">
      <c r="A69" s="44" t="s">
        <v>119</v>
      </c>
      <c r="B69" s="140"/>
      <c r="C69" s="45"/>
      <c r="D69" s="46"/>
      <c r="E69" s="150"/>
    </row>
    <row r="70" spans="1:5" x14ac:dyDescent="0.25">
      <c r="A70" s="44"/>
      <c r="B70" s="43"/>
      <c r="C70" s="45"/>
      <c r="D70" s="46"/>
      <c r="E70" s="150"/>
    </row>
    <row r="71" spans="1:5" x14ac:dyDescent="0.25">
      <c r="A71" s="140" t="s">
        <v>100</v>
      </c>
      <c r="B71" s="140"/>
      <c r="C71" s="146"/>
      <c r="D71" s="34">
        <f>SUM(D69:D70)</f>
        <v>0</v>
      </c>
      <c r="E71" s="150"/>
    </row>
    <row r="72" spans="1:5" x14ac:dyDescent="0.25">
      <c r="A72" s="149" t="s">
        <v>38</v>
      </c>
      <c r="B72" s="149"/>
      <c r="C72" s="152" t="s">
        <v>73</v>
      </c>
      <c r="D72" s="144">
        <v>505.24</v>
      </c>
      <c r="E72" s="149" t="s">
        <v>92</v>
      </c>
    </row>
    <row r="73" spans="1:5" x14ac:dyDescent="0.25">
      <c r="A73" s="149"/>
      <c r="B73" s="149"/>
      <c r="C73" s="152" t="s">
        <v>120</v>
      </c>
      <c r="D73" s="144">
        <v>140</v>
      </c>
      <c r="E73" s="149" t="s">
        <v>98</v>
      </c>
    </row>
    <row r="74" spans="1:5" x14ac:dyDescent="0.25">
      <c r="A74" s="149"/>
      <c r="B74" s="149"/>
      <c r="C74" s="152" t="s">
        <v>58</v>
      </c>
      <c r="D74" s="144">
        <v>290.20999999999998</v>
      </c>
      <c r="E74" s="149" t="s">
        <v>92</v>
      </c>
    </row>
    <row r="75" spans="1:5" x14ac:dyDescent="0.25">
      <c r="A75" s="149"/>
      <c r="B75" s="149"/>
      <c r="C75" s="152" t="s">
        <v>59</v>
      </c>
      <c r="D75" s="144">
        <v>356.75</v>
      </c>
      <c r="E75" s="149" t="s">
        <v>92</v>
      </c>
    </row>
    <row r="76" spans="1:5" x14ac:dyDescent="0.25">
      <c r="A76" s="149"/>
      <c r="B76" s="149"/>
      <c r="C76" s="152" t="s">
        <v>61</v>
      </c>
      <c r="D76" s="144">
        <v>330.64</v>
      </c>
      <c r="E76" s="149" t="s">
        <v>92</v>
      </c>
    </row>
    <row r="77" spans="1:5" x14ac:dyDescent="0.25">
      <c r="A77" s="149"/>
      <c r="B77" s="149"/>
      <c r="C77" s="152" t="s">
        <v>61</v>
      </c>
      <c r="D77" s="144">
        <v>1955.88</v>
      </c>
      <c r="E77" s="149" t="s">
        <v>92</v>
      </c>
    </row>
    <row r="78" spans="1:5" x14ac:dyDescent="0.25">
      <c r="A78" s="149"/>
      <c r="B78" s="149"/>
      <c r="C78" s="152" t="s">
        <v>61</v>
      </c>
      <c r="D78" s="144">
        <v>915.59</v>
      </c>
      <c r="E78" s="149" t="s">
        <v>92</v>
      </c>
    </row>
    <row r="79" spans="1:5" x14ac:dyDescent="0.25">
      <c r="A79" s="149"/>
      <c r="B79" s="149"/>
      <c r="C79" s="152" t="s">
        <v>61</v>
      </c>
      <c r="D79" s="144">
        <v>782.92</v>
      </c>
      <c r="E79" s="149" t="s">
        <v>92</v>
      </c>
    </row>
    <row r="80" spans="1:5" x14ac:dyDescent="0.25">
      <c r="A80" s="149"/>
      <c r="B80" s="149"/>
      <c r="C80" s="152" t="s">
        <v>65</v>
      </c>
      <c r="D80" s="144">
        <v>82.03</v>
      </c>
      <c r="E80" s="149" t="s">
        <v>92</v>
      </c>
    </row>
    <row r="81" spans="1:5" x14ac:dyDescent="0.25">
      <c r="A81" s="149"/>
      <c r="B81" s="149"/>
      <c r="C81" s="152" t="s">
        <v>65</v>
      </c>
      <c r="D81" s="144">
        <v>267.95999999999998</v>
      </c>
      <c r="E81" s="149" t="s">
        <v>92</v>
      </c>
    </row>
    <row r="82" spans="1:5" x14ac:dyDescent="0.25">
      <c r="A82" s="149"/>
      <c r="B82" s="149"/>
      <c r="C82" s="152" t="s">
        <v>65</v>
      </c>
      <c r="D82" s="144">
        <v>404.04</v>
      </c>
      <c r="E82" s="149" t="s">
        <v>92</v>
      </c>
    </row>
    <row r="83" spans="1:5" x14ac:dyDescent="0.25">
      <c r="A83" s="149"/>
      <c r="B83" s="149"/>
      <c r="C83" s="152" t="s">
        <v>72</v>
      </c>
      <c r="D83" s="144">
        <v>-32</v>
      </c>
      <c r="E83" s="149" t="s">
        <v>258</v>
      </c>
    </row>
    <row r="84" spans="1:5" x14ac:dyDescent="0.25">
      <c r="A84" s="140" t="s">
        <v>39</v>
      </c>
      <c r="B84" s="140"/>
      <c r="C84" s="146"/>
      <c r="D84" s="147">
        <f>SUM(D72:D83)</f>
        <v>5999.26</v>
      </c>
      <c r="E84" s="140"/>
    </row>
    <row r="85" spans="1:5" x14ac:dyDescent="0.25">
      <c r="A85" s="130" t="s">
        <v>308</v>
      </c>
      <c r="B85" s="149"/>
      <c r="C85" s="152" t="s">
        <v>73</v>
      </c>
      <c r="D85" s="144">
        <v>13000</v>
      </c>
      <c r="E85" s="149"/>
    </row>
    <row r="86" spans="1:5" x14ac:dyDescent="0.25">
      <c r="A86" s="125" t="s">
        <v>56</v>
      </c>
      <c r="B86" s="140"/>
      <c r="C86" s="146"/>
      <c r="D86" s="147">
        <f>SUM(D85:D85)</f>
        <v>13000</v>
      </c>
      <c r="E86" s="140"/>
    </row>
    <row r="87" spans="1:5" x14ac:dyDescent="0.25">
      <c r="A87" s="125"/>
      <c r="B87" s="140"/>
      <c r="C87" s="146"/>
      <c r="D87" s="147"/>
      <c r="E87" s="140"/>
    </row>
    <row r="88" spans="1:5" x14ac:dyDescent="0.25">
      <c r="A88" s="165" t="s">
        <v>307</v>
      </c>
      <c r="B88" s="140"/>
      <c r="C88" s="167" t="s">
        <v>120</v>
      </c>
      <c r="D88" s="168">
        <v>550</v>
      </c>
      <c r="E88" s="166" t="s">
        <v>309</v>
      </c>
    </row>
    <row r="89" spans="1:5" x14ac:dyDescent="0.25">
      <c r="A89" s="165" t="s">
        <v>310</v>
      </c>
      <c r="B89" s="140"/>
      <c r="C89" s="167"/>
      <c r="D89" s="169">
        <f>SUM(D88)</f>
        <v>550</v>
      </c>
      <c r="E89" s="166"/>
    </row>
    <row r="90" spans="1:5" x14ac:dyDescent="0.25">
      <c r="A90" s="125"/>
      <c r="B90" s="140"/>
      <c r="C90" s="146"/>
      <c r="D90" s="147"/>
      <c r="E90" s="140"/>
    </row>
    <row r="91" spans="1:5" x14ac:dyDescent="0.25">
      <c r="A91" s="149" t="s">
        <v>40</v>
      </c>
      <c r="B91" s="149"/>
      <c r="C91" s="152"/>
      <c r="D91" s="157">
        <v>262.5</v>
      </c>
      <c r="E91" s="149" t="s">
        <v>164</v>
      </c>
    </row>
    <row r="92" spans="1:5" x14ac:dyDescent="0.25">
      <c r="A92" s="140" t="s">
        <v>41</v>
      </c>
      <c r="B92" s="140"/>
      <c r="C92" s="146"/>
      <c r="D92" s="147">
        <f>SUM(D91)</f>
        <v>262.5</v>
      </c>
      <c r="E92" s="140"/>
    </row>
    <row r="93" spans="1:5" x14ac:dyDescent="0.25">
      <c r="A93" s="113">
        <v>20.25</v>
      </c>
      <c r="B93" s="149"/>
      <c r="C93" s="152" t="s">
        <v>120</v>
      </c>
      <c r="D93" s="144">
        <v>15453</v>
      </c>
      <c r="E93" s="149" t="s">
        <v>206</v>
      </c>
    </row>
    <row r="94" spans="1:5" x14ac:dyDescent="0.25">
      <c r="A94" s="113"/>
      <c r="B94" s="149"/>
      <c r="C94" s="152" t="s">
        <v>120</v>
      </c>
      <c r="D94" s="144">
        <v>1210</v>
      </c>
      <c r="E94" s="149" t="s">
        <v>206</v>
      </c>
    </row>
    <row r="95" spans="1:5" x14ac:dyDescent="0.25">
      <c r="A95" s="113"/>
      <c r="B95" s="149"/>
      <c r="C95" s="152" t="s">
        <v>78</v>
      </c>
      <c r="D95" s="144">
        <v>3225.79</v>
      </c>
      <c r="E95" s="149" t="s">
        <v>206</v>
      </c>
    </row>
    <row r="96" spans="1:5" x14ac:dyDescent="0.25">
      <c r="A96" s="113"/>
      <c r="B96" s="149"/>
      <c r="C96" s="152" t="s">
        <v>78</v>
      </c>
      <c r="D96" s="144">
        <v>10803.7</v>
      </c>
      <c r="E96" s="149" t="s">
        <v>206</v>
      </c>
    </row>
    <row r="97" spans="1:5" x14ac:dyDescent="0.25">
      <c r="A97" s="113"/>
      <c r="B97" s="149"/>
      <c r="C97" s="152" t="s">
        <v>65</v>
      </c>
      <c r="D97" s="144">
        <v>3392</v>
      </c>
      <c r="E97" s="149" t="s">
        <v>321</v>
      </c>
    </row>
    <row r="98" spans="1:5" x14ac:dyDescent="0.25">
      <c r="A98" s="113"/>
      <c r="B98" s="149"/>
      <c r="C98" s="152" t="s">
        <v>65</v>
      </c>
      <c r="D98" s="144">
        <v>2408.94</v>
      </c>
      <c r="E98" s="149" t="s">
        <v>321</v>
      </c>
    </row>
    <row r="99" spans="1:5" x14ac:dyDescent="0.25">
      <c r="A99" s="113"/>
      <c r="B99" s="149"/>
      <c r="C99" s="152" t="s">
        <v>65</v>
      </c>
      <c r="D99" s="144">
        <v>1774.5</v>
      </c>
      <c r="E99" s="149" t="s">
        <v>321</v>
      </c>
    </row>
    <row r="100" spans="1:5" x14ac:dyDescent="0.25">
      <c r="A100" s="113"/>
      <c r="B100" s="149"/>
      <c r="C100" s="152" t="s">
        <v>65</v>
      </c>
      <c r="D100" s="144">
        <v>3171.95</v>
      </c>
      <c r="E100" s="149" t="s">
        <v>321</v>
      </c>
    </row>
    <row r="101" spans="1:5" x14ac:dyDescent="0.25">
      <c r="A101" s="113"/>
      <c r="B101" s="149"/>
      <c r="C101" s="152" t="s">
        <v>66</v>
      </c>
      <c r="D101" s="144">
        <v>50</v>
      </c>
      <c r="E101" s="149" t="s">
        <v>321</v>
      </c>
    </row>
    <row r="102" spans="1:5" x14ac:dyDescent="0.25">
      <c r="A102" s="113"/>
      <c r="B102" s="149"/>
      <c r="C102" s="152" t="s">
        <v>66</v>
      </c>
      <c r="D102" s="144">
        <v>4500.5200000000004</v>
      </c>
      <c r="E102" s="149" t="s">
        <v>321</v>
      </c>
    </row>
    <row r="103" spans="1:5" x14ac:dyDescent="0.25">
      <c r="A103" s="140" t="s">
        <v>42</v>
      </c>
      <c r="B103" s="140"/>
      <c r="C103" s="146"/>
      <c r="D103" s="147">
        <f>SUM(D93:D102)</f>
        <v>45990.400000000009</v>
      </c>
      <c r="E103" s="140"/>
    </row>
    <row r="104" spans="1:5" x14ac:dyDescent="0.25">
      <c r="A104" s="149" t="s">
        <v>43</v>
      </c>
      <c r="B104" s="149"/>
      <c r="C104" s="152" t="s">
        <v>64</v>
      </c>
      <c r="D104" s="144">
        <v>99</v>
      </c>
      <c r="E104" s="149" t="s">
        <v>328</v>
      </c>
    </row>
    <row r="105" spans="1:5" x14ac:dyDescent="0.25">
      <c r="A105" s="140" t="s">
        <v>44</v>
      </c>
      <c r="B105" s="140"/>
      <c r="C105" s="146"/>
      <c r="D105" s="147">
        <f>SUM(D104:D104)</f>
        <v>99</v>
      </c>
      <c r="E105" s="140"/>
    </row>
    <row r="106" spans="1:5" x14ac:dyDescent="0.25">
      <c r="A106" s="149" t="s">
        <v>45</v>
      </c>
      <c r="B106" s="149"/>
      <c r="C106" s="152" t="s">
        <v>58</v>
      </c>
      <c r="D106" s="144">
        <v>272.08999999999997</v>
      </c>
      <c r="E106" s="149"/>
    </row>
    <row r="107" spans="1:5" x14ac:dyDescent="0.25">
      <c r="A107" s="149"/>
      <c r="B107" s="149"/>
      <c r="C107" s="152"/>
      <c r="D107" s="144"/>
      <c r="E107" s="149"/>
    </row>
    <row r="108" spans="1:5" x14ac:dyDescent="0.25">
      <c r="A108" s="140" t="s">
        <v>46</v>
      </c>
      <c r="B108" s="140"/>
      <c r="C108" s="146"/>
      <c r="D108" s="147">
        <f>SUM(D106:D106)</f>
        <v>272.08999999999997</v>
      </c>
      <c r="E108" s="140"/>
    </row>
    <row r="109" spans="1:5" x14ac:dyDescent="0.25">
      <c r="A109" s="149" t="s">
        <v>47</v>
      </c>
      <c r="B109" s="149"/>
      <c r="C109" s="152" t="s">
        <v>120</v>
      </c>
      <c r="D109" s="157">
        <v>428.4</v>
      </c>
      <c r="E109" s="164" t="s">
        <v>306</v>
      </c>
    </row>
    <row r="110" spans="1:5" x14ac:dyDescent="0.25">
      <c r="A110" s="149"/>
      <c r="B110" s="149"/>
      <c r="C110" s="152" t="s">
        <v>120</v>
      </c>
      <c r="D110" s="157">
        <v>366</v>
      </c>
      <c r="E110" s="149" t="s">
        <v>311</v>
      </c>
    </row>
    <row r="111" spans="1:5" x14ac:dyDescent="0.25">
      <c r="A111" s="149"/>
      <c r="B111" s="149"/>
      <c r="C111" s="152" t="s">
        <v>55</v>
      </c>
      <c r="D111" s="157">
        <v>194.6</v>
      </c>
      <c r="E111" s="149" t="s">
        <v>312</v>
      </c>
    </row>
    <row r="112" spans="1:5" x14ac:dyDescent="0.25">
      <c r="A112" s="149"/>
      <c r="B112" s="149"/>
      <c r="C112" s="152" t="s">
        <v>55</v>
      </c>
      <c r="D112" s="157">
        <v>320</v>
      </c>
      <c r="E112" s="149" t="s">
        <v>311</v>
      </c>
    </row>
    <row r="113" spans="1:5" x14ac:dyDescent="0.25">
      <c r="A113" s="149"/>
      <c r="B113" s="149"/>
      <c r="C113" s="152" t="s">
        <v>104</v>
      </c>
      <c r="D113" s="157">
        <v>1024.75</v>
      </c>
      <c r="E113" s="149" t="s">
        <v>337</v>
      </c>
    </row>
    <row r="114" spans="1:5" x14ac:dyDescent="0.25">
      <c r="A114" s="149"/>
      <c r="B114" s="149"/>
      <c r="C114" s="152" t="s">
        <v>58</v>
      </c>
      <c r="D114" s="157">
        <v>11900</v>
      </c>
      <c r="E114" s="149" t="s">
        <v>318</v>
      </c>
    </row>
    <row r="115" spans="1:5" x14ac:dyDescent="0.25">
      <c r="A115" s="149"/>
      <c r="B115" s="149"/>
      <c r="C115" s="152" t="s">
        <v>59</v>
      </c>
      <c r="D115" s="157">
        <v>20</v>
      </c>
      <c r="E115" s="149" t="s">
        <v>335</v>
      </c>
    </row>
    <row r="116" spans="1:5" x14ac:dyDescent="0.25">
      <c r="A116" s="149"/>
      <c r="B116" s="149"/>
      <c r="C116" s="152" t="s">
        <v>60</v>
      </c>
      <c r="D116" s="157">
        <v>320</v>
      </c>
      <c r="E116" s="149" t="s">
        <v>311</v>
      </c>
    </row>
    <row r="117" spans="1:5" x14ac:dyDescent="0.25">
      <c r="A117" s="149"/>
      <c r="B117" s="149"/>
      <c r="C117" s="152" t="s">
        <v>79</v>
      </c>
      <c r="D117" s="157">
        <v>251.65</v>
      </c>
      <c r="E117" s="149" t="s">
        <v>317</v>
      </c>
    </row>
    <row r="118" spans="1:5" x14ac:dyDescent="0.25">
      <c r="A118" s="149"/>
      <c r="B118" s="149"/>
      <c r="C118" s="152" t="s">
        <v>62</v>
      </c>
      <c r="D118" s="157">
        <v>194.6</v>
      </c>
      <c r="E118" s="149" t="s">
        <v>316</v>
      </c>
    </row>
    <row r="119" spans="1:5" x14ac:dyDescent="0.25">
      <c r="A119" s="149"/>
      <c r="B119" s="149"/>
      <c r="C119" s="152" t="s">
        <v>61</v>
      </c>
      <c r="D119" s="157">
        <v>196.35</v>
      </c>
      <c r="E119" s="149" t="s">
        <v>315</v>
      </c>
    </row>
    <row r="120" spans="1:5" x14ac:dyDescent="0.25">
      <c r="A120" s="149"/>
      <c r="B120" s="149"/>
      <c r="C120" s="152" t="s">
        <v>64</v>
      </c>
      <c r="D120" s="144">
        <v>1779.05</v>
      </c>
      <c r="E120" s="149" t="s">
        <v>336</v>
      </c>
    </row>
    <row r="121" spans="1:5" x14ac:dyDescent="0.25">
      <c r="A121" s="149"/>
      <c r="B121" s="149"/>
      <c r="C121" s="152" t="s">
        <v>66</v>
      </c>
      <c r="D121" s="144">
        <v>4115.59</v>
      </c>
      <c r="E121" s="149" t="s">
        <v>323</v>
      </c>
    </row>
    <row r="122" spans="1:5" x14ac:dyDescent="0.25">
      <c r="A122" s="140" t="s">
        <v>48</v>
      </c>
      <c r="B122" s="140"/>
      <c r="C122" s="146"/>
      <c r="D122" s="147">
        <f>SUM(D109:D121)</f>
        <v>21110.99</v>
      </c>
      <c r="E122" s="140"/>
    </row>
    <row r="123" spans="1:5" x14ac:dyDescent="0.25">
      <c r="A123" s="130" t="s">
        <v>330</v>
      </c>
      <c r="B123" s="149"/>
      <c r="C123" s="152" t="s">
        <v>120</v>
      </c>
      <c r="D123" s="144">
        <v>2992.98</v>
      </c>
      <c r="E123" s="149" t="s">
        <v>94</v>
      </c>
    </row>
    <row r="124" spans="1:5" x14ac:dyDescent="0.25">
      <c r="A124" s="113"/>
      <c r="B124" s="149"/>
      <c r="C124" s="152" t="s">
        <v>120</v>
      </c>
      <c r="D124" s="144">
        <v>3644.13</v>
      </c>
      <c r="E124" s="149" t="s">
        <v>94</v>
      </c>
    </row>
    <row r="125" spans="1:5" x14ac:dyDescent="0.25">
      <c r="A125" s="113"/>
      <c r="B125" s="149"/>
      <c r="C125" s="152" t="s">
        <v>120</v>
      </c>
      <c r="D125" s="144">
        <v>2873.05</v>
      </c>
      <c r="E125" s="149" t="s">
        <v>94</v>
      </c>
    </row>
    <row r="126" spans="1:5" x14ac:dyDescent="0.25">
      <c r="A126" s="113"/>
      <c r="B126" s="149"/>
      <c r="C126" s="152" t="s">
        <v>120</v>
      </c>
      <c r="D126" s="144">
        <v>5543.78</v>
      </c>
      <c r="E126" s="149" t="s">
        <v>94</v>
      </c>
    </row>
    <row r="127" spans="1:5" x14ac:dyDescent="0.25">
      <c r="A127" s="113"/>
      <c r="B127" s="149"/>
      <c r="C127" s="152" t="s">
        <v>120</v>
      </c>
      <c r="D127" s="144">
        <v>15027.76</v>
      </c>
      <c r="E127" s="149" t="s">
        <v>94</v>
      </c>
    </row>
    <row r="128" spans="1:5" x14ac:dyDescent="0.25">
      <c r="A128" s="113"/>
      <c r="B128" s="149"/>
      <c r="C128" s="152" t="s">
        <v>120</v>
      </c>
      <c r="D128" s="144">
        <v>148.44</v>
      </c>
      <c r="E128" s="149" t="s">
        <v>94</v>
      </c>
    </row>
    <row r="129" spans="1:5" x14ac:dyDescent="0.25">
      <c r="A129" s="113"/>
      <c r="B129" s="149"/>
      <c r="C129" s="152" t="s">
        <v>120</v>
      </c>
      <c r="D129" s="144">
        <v>2716.4</v>
      </c>
      <c r="E129" s="149" t="s">
        <v>94</v>
      </c>
    </row>
    <row r="130" spans="1:5" x14ac:dyDescent="0.25">
      <c r="A130" s="113"/>
      <c r="B130" s="149"/>
      <c r="C130" s="152" t="s">
        <v>120</v>
      </c>
      <c r="D130" s="144">
        <v>2846.53</v>
      </c>
      <c r="E130" s="149" t="s">
        <v>94</v>
      </c>
    </row>
    <row r="131" spans="1:5" x14ac:dyDescent="0.25">
      <c r="A131" s="113"/>
      <c r="B131" s="149"/>
      <c r="C131" s="152" t="s">
        <v>120</v>
      </c>
      <c r="D131" s="144">
        <v>6372.9</v>
      </c>
      <c r="E131" s="149" t="s">
        <v>94</v>
      </c>
    </row>
    <row r="132" spans="1:5" x14ac:dyDescent="0.25">
      <c r="A132" s="113"/>
      <c r="B132" s="149"/>
      <c r="C132" s="152" t="s">
        <v>120</v>
      </c>
      <c r="D132" s="144">
        <v>3727.25</v>
      </c>
      <c r="E132" s="149" t="s">
        <v>94</v>
      </c>
    </row>
    <row r="133" spans="1:5" x14ac:dyDescent="0.25">
      <c r="A133" s="113"/>
      <c r="B133" s="149"/>
      <c r="C133" s="152" t="s">
        <v>120</v>
      </c>
      <c r="D133" s="144">
        <v>1764.42</v>
      </c>
      <c r="E133" s="149" t="s">
        <v>94</v>
      </c>
    </row>
    <row r="134" spans="1:5" x14ac:dyDescent="0.25">
      <c r="A134" s="113"/>
      <c r="B134" s="149"/>
      <c r="C134" s="152" t="s">
        <v>120</v>
      </c>
      <c r="D134" s="144">
        <v>15000</v>
      </c>
      <c r="E134" s="149" t="s">
        <v>94</v>
      </c>
    </row>
    <row r="135" spans="1:5" x14ac:dyDescent="0.25">
      <c r="A135" s="113"/>
      <c r="B135" s="149"/>
      <c r="C135" s="152" t="s">
        <v>120</v>
      </c>
      <c r="D135" s="144">
        <v>3000</v>
      </c>
      <c r="E135" s="149" t="s">
        <v>94</v>
      </c>
    </row>
    <row r="136" spans="1:5" x14ac:dyDescent="0.25">
      <c r="A136" s="113"/>
      <c r="B136" s="149"/>
      <c r="C136" s="152" t="s">
        <v>120</v>
      </c>
      <c r="D136" s="144">
        <v>4354.1499999999996</v>
      </c>
      <c r="E136" s="149" t="s">
        <v>94</v>
      </c>
    </row>
    <row r="137" spans="1:5" x14ac:dyDescent="0.25">
      <c r="A137" s="113"/>
      <c r="B137" s="149"/>
      <c r="C137" s="152" t="s">
        <v>120</v>
      </c>
      <c r="D137" s="144">
        <v>3428.89</v>
      </c>
      <c r="E137" s="149" t="s">
        <v>94</v>
      </c>
    </row>
    <row r="138" spans="1:5" x14ac:dyDescent="0.25">
      <c r="A138" s="113"/>
      <c r="B138" s="149"/>
      <c r="C138" s="152" t="s">
        <v>120</v>
      </c>
      <c r="D138" s="144">
        <v>4325.55</v>
      </c>
      <c r="E138" s="149" t="s">
        <v>94</v>
      </c>
    </row>
    <row r="139" spans="1:5" x14ac:dyDescent="0.25">
      <c r="A139" s="113"/>
      <c r="B139" s="149"/>
      <c r="C139" s="152" t="s">
        <v>120</v>
      </c>
      <c r="D139" s="144">
        <v>2620.41</v>
      </c>
      <c r="E139" s="149" t="s">
        <v>94</v>
      </c>
    </row>
    <row r="140" spans="1:5" x14ac:dyDescent="0.25">
      <c r="A140" s="113"/>
      <c r="B140" s="149"/>
      <c r="C140" s="152" t="s">
        <v>120</v>
      </c>
      <c r="D140" s="144">
        <v>4245.3</v>
      </c>
      <c r="E140" s="149" t="s">
        <v>94</v>
      </c>
    </row>
    <row r="141" spans="1:5" x14ac:dyDescent="0.25">
      <c r="A141" s="113"/>
      <c r="B141" s="149"/>
      <c r="C141" s="152" t="s">
        <v>120</v>
      </c>
      <c r="D141" s="144">
        <v>338876.71</v>
      </c>
      <c r="E141" s="149" t="s">
        <v>94</v>
      </c>
    </row>
    <row r="142" spans="1:5" x14ac:dyDescent="0.25">
      <c r="A142" s="113"/>
      <c r="B142" s="149"/>
      <c r="C142" s="152" t="s">
        <v>120</v>
      </c>
      <c r="D142" s="144">
        <v>21100</v>
      </c>
      <c r="E142" s="149" t="s">
        <v>94</v>
      </c>
    </row>
    <row r="143" spans="1:5" x14ac:dyDescent="0.25">
      <c r="A143" s="113"/>
      <c r="B143" s="149"/>
      <c r="C143" s="152" t="s">
        <v>61</v>
      </c>
      <c r="D143" s="144">
        <v>520960.18</v>
      </c>
      <c r="E143" s="149" t="s">
        <v>94</v>
      </c>
    </row>
    <row r="144" spans="1:5" x14ac:dyDescent="0.25">
      <c r="A144" s="113"/>
      <c r="B144" s="149"/>
      <c r="C144" s="152" t="s">
        <v>78</v>
      </c>
      <c r="D144" s="144">
        <v>279925</v>
      </c>
      <c r="E144" s="149" t="s">
        <v>94</v>
      </c>
    </row>
    <row r="145" spans="1:5" x14ac:dyDescent="0.25">
      <c r="A145" s="125" t="s">
        <v>49</v>
      </c>
      <c r="B145" s="140"/>
      <c r="C145" s="146"/>
      <c r="D145" s="147">
        <f>SUM(D123:D144)</f>
        <v>1245493.83</v>
      </c>
      <c r="E145" s="149"/>
    </row>
    <row r="146" spans="1:5" x14ac:dyDescent="0.25">
      <c r="A146" s="130" t="s">
        <v>81</v>
      </c>
      <c r="B146" s="149"/>
      <c r="C146" s="152"/>
      <c r="D146" s="144"/>
      <c r="E146" s="149"/>
    </row>
    <row r="147" spans="1:5" x14ac:dyDescent="0.25">
      <c r="A147" s="125" t="s">
        <v>82</v>
      </c>
      <c r="B147" s="140"/>
      <c r="C147" s="146"/>
      <c r="D147" s="147">
        <f>SUM(D146:D146)</f>
        <v>0</v>
      </c>
      <c r="E147" s="140"/>
    </row>
    <row r="148" spans="1:5" x14ac:dyDescent="0.25">
      <c r="A148" s="126" t="s">
        <v>50</v>
      </c>
      <c r="B148" s="149"/>
      <c r="C148" s="143" t="s">
        <v>57</v>
      </c>
      <c r="D148" s="144">
        <v>9361</v>
      </c>
      <c r="E148" s="149" t="s">
        <v>175</v>
      </c>
    </row>
    <row r="149" spans="1:5" x14ac:dyDescent="0.25">
      <c r="A149" s="126"/>
      <c r="B149" s="149"/>
      <c r="C149" s="143" t="s">
        <v>70</v>
      </c>
      <c r="D149" s="144">
        <v>46</v>
      </c>
      <c r="E149" s="149" t="s">
        <v>175</v>
      </c>
    </row>
    <row r="150" spans="1:5" x14ac:dyDescent="0.25">
      <c r="A150" s="128" t="s">
        <v>51</v>
      </c>
      <c r="B150" s="149"/>
      <c r="C150" s="143"/>
      <c r="D150" s="147">
        <f>SUM(D148:D149)</f>
        <v>9407</v>
      </c>
      <c r="E150" s="149"/>
    </row>
    <row r="151" spans="1:5" x14ac:dyDescent="0.25">
      <c r="A151" s="127">
        <v>65.010000000000005</v>
      </c>
      <c r="B151" s="149"/>
      <c r="C151" s="152"/>
      <c r="D151" s="144">
        <v>3134086.86</v>
      </c>
      <c r="E151" s="149" t="s">
        <v>176</v>
      </c>
    </row>
    <row r="152" spans="1:5" x14ac:dyDescent="0.25">
      <c r="A152" s="128" t="s">
        <v>52</v>
      </c>
      <c r="B152" s="149"/>
      <c r="C152" s="143"/>
      <c r="D152" s="147">
        <f>SUM(D151)</f>
        <v>3134086.86</v>
      </c>
      <c r="E152" s="149"/>
    </row>
    <row r="153" spans="1:5" x14ac:dyDescent="0.25">
      <c r="A153" s="127" t="s">
        <v>53</v>
      </c>
      <c r="B153" s="149"/>
      <c r="C153" s="152" t="s">
        <v>61</v>
      </c>
      <c r="D153" s="144">
        <v>7366</v>
      </c>
      <c r="E153" s="149" t="s">
        <v>319</v>
      </c>
    </row>
    <row r="154" spans="1:5" x14ac:dyDescent="0.25">
      <c r="A154" s="127"/>
      <c r="B154" s="149"/>
      <c r="C154" s="152"/>
      <c r="D154" s="169">
        <v>4495035.54</v>
      </c>
      <c r="E154" s="149" t="s">
        <v>176</v>
      </c>
    </row>
    <row r="155" spans="1:5" x14ac:dyDescent="0.25">
      <c r="A155" s="128" t="s">
        <v>54</v>
      </c>
      <c r="B155" s="140"/>
      <c r="C155" s="146"/>
      <c r="D155" s="147">
        <f>SUM(D153:D154)</f>
        <v>4502401.54</v>
      </c>
      <c r="E155" s="43"/>
    </row>
    <row r="156" spans="1:5" x14ac:dyDescent="0.25">
      <c r="A156" s="127" t="s">
        <v>90</v>
      </c>
      <c r="B156" s="140"/>
      <c r="C156" s="152"/>
      <c r="D156" s="144"/>
      <c r="E156" s="149"/>
    </row>
    <row r="157" spans="1:5" x14ac:dyDescent="0.25">
      <c r="A157" s="128" t="s">
        <v>91</v>
      </c>
      <c r="B157" s="140"/>
      <c r="C157" s="146"/>
      <c r="D157" s="147">
        <f>SUM(D156:D156)</f>
        <v>0</v>
      </c>
      <c r="E157" s="140"/>
    </row>
    <row r="158" spans="1:5" x14ac:dyDescent="0.25">
      <c r="D158" s="153">
        <f>D13+D17+D19+D21+D23+D33+D43+D68+D84+D86+D92+D103+D105+D108+D122+D145+D147+D150+D152+D155+D157+D71+D25+D15+D89</f>
        <v>9071620.8099999987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activeCell="E53" sqref="E53"/>
    </sheetView>
  </sheetViews>
  <sheetFormatPr defaultRowHeight="15" x14ac:dyDescent="0.25"/>
  <cols>
    <col min="1" max="1" width="9.140625" style="139"/>
    <col min="2" max="2" width="11.85546875" style="139" customWidth="1"/>
    <col min="3" max="3" width="9.140625" style="139"/>
    <col min="4" max="4" width="13.28515625" style="139" customWidth="1"/>
    <col min="5" max="5" width="70.85546875" style="139" customWidth="1"/>
    <col min="6" max="16384" width="9.140625" style="139"/>
  </cols>
  <sheetData>
    <row r="1" spans="1:5" x14ac:dyDescent="0.25">
      <c r="A1" s="140" t="s">
        <v>3</v>
      </c>
      <c r="B1" s="141" t="s">
        <v>4</v>
      </c>
      <c r="C1" s="141" t="s">
        <v>5</v>
      </c>
      <c r="D1" s="154" t="s">
        <v>6</v>
      </c>
      <c r="E1" s="141" t="s">
        <v>7</v>
      </c>
    </row>
    <row r="2" spans="1:5" x14ac:dyDescent="0.25">
      <c r="A2" s="142" t="s">
        <v>8</v>
      </c>
      <c r="B2" s="145" t="s">
        <v>305</v>
      </c>
      <c r="C2" s="35" t="s">
        <v>57</v>
      </c>
      <c r="D2" s="157">
        <v>54241</v>
      </c>
      <c r="E2" s="160" t="s">
        <v>320</v>
      </c>
    </row>
    <row r="3" spans="1:5" x14ac:dyDescent="0.25">
      <c r="A3" s="142"/>
      <c r="B3" s="145"/>
      <c r="C3" s="35" t="s">
        <v>57</v>
      </c>
      <c r="D3" s="157">
        <v>211013</v>
      </c>
      <c r="E3" s="160" t="s">
        <v>112</v>
      </c>
    </row>
    <row r="4" spans="1:5" x14ac:dyDescent="0.25">
      <c r="A4" s="142"/>
      <c r="B4" s="145"/>
      <c r="C4" s="35" t="s">
        <v>57</v>
      </c>
      <c r="D4" s="157">
        <v>82700</v>
      </c>
      <c r="E4" s="160" t="s">
        <v>167</v>
      </c>
    </row>
    <row r="5" spans="1:5" x14ac:dyDescent="0.25">
      <c r="A5" s="142"/>
      <c r="B5" s="145"/>
      <c r="C5" s="35" t="s">
        <v>70</v>
      </c>
      <c r="D5" s="157">
        <v>583</v>
      </c>
      <c r="E5" s="160" t="s">
        <v>112</v>
      </c>
    </row>
    <row r="6" spans="1:5" x14ac:dyDescent="0.25">
      <c r="A6" s="142"/>
      <c r="B6" s="145"/>
      <c r="C6" s="35" t="s">
        <v>70</v>
      </c>
      <c r="D6" s="157">
        <v>175</v>
      </c>
      <c r="E6" s="160" t="s">
        <v>320</v>
      </c>
    </row>
    <row r="7" spans="1:5" x14ac:dyDescent="0.25">
      <c r="A7" s="142"/>
      <c r="B7" s="145"/>
      <c r="C7" s="35" t="s">
        <v>65</v>
      </c>
      <c r="D7" s="157">
        <v>60</v>
      </c>
      <c r="E7" s="160" t="s">
        <v>168</v>
      </c>
    </row>
    <row r="8" spans="1:5" x14ac:dyDescent="0.25">
      <c r="A8" s="142"/>
      <c r="B8" s="145"/>
      <c r="C8" s="35" t="s">
        <v>65</v>
      </c>
      <c r="D8" s="157">
        <v>80</v>
      </c>
      <c r="E8" s="160" t="s">
        <v>115</v>
      </c>
    </row>
    <row r="9" spans="1:5" x14ac:dyDescent="0.25">
      <c r="A9" s="142"/>
      <c r="B9" s="145"/>
      <c r="C9" s="35" t="s">
        <v>65</v>
      </c>
      <c r="D9" s="157">
        <v>510</v>
      </c>
      <c r="E9" s="160" t="s">
        <v>115</v>
      </c>
    </row>
    <row r="10" spans="1:5" x14ac:dyDescent="0.25">
      <c r="A10" s="142"/>
      <c r="B10" s="145"/>
      <c r="C10" s="35" t="s">
        <v>65</v>
      </c>
      <c r="D10" s="157">
        <v>120</v>
      </c>
      <c r="E10" s="160" t="s">
        <v>115</v>
      </c>
    </row>
    <row r="11" spans="1:5" x14ac:dyDescent="0.25">
      <c r="A11" s="142"/>
      <c r="B11" s="145"/>
      <c r="C11" s="35" t="s">
        <v>65</v>
      </c>
      <c r="D11" s="157">
        <v>190</v>
      </c>
      <c r="E11" s="160" t="s">
        <v>115</v>
      </c>
    </row>
    <row r="12" spans="1:5" x14ac:dyDescent="0.25">
      <c r="A12" s="142"/>
      <c r="B12" s="145"/>
      <c r="C12" s="35" t="s">
        <v>65</v>
      </c>
      <c r="D12" s="157">
        <v>450</v>
      </c>
      <c r="E12" s="160" t="s">
        <v>115</v>
      </c>
    </row>
    <row r="13" spans="1:5" x14ac:dyDescent="0.25">
      <c r="A13" s="142"/>
      <c r="B13" s="145"/>
      <c r="C13" s="35" t="s">
        <v>65</v>
      </c>
      <c r="D13" s="157">
        <v>125</v>
      </c>
      <c r="E13" s="160" t="s">
        <v>115</v>
      </c>
    </row>
    <row r="14" spans="1:5" x14ac:dyDescent="0.25">
      <c r="A14" s="142"/>
      <c r="B14" s="145"/>
      <c r="C14" s="35" t="s">
        <v>65</v>
      </c>
      <c r="D14" s="157">
        <v>749</v>
      </c>
      <c r="E14" s="160" t="s">
        <v>116</v>
      </c>
    </row>
    <row r="15" spans="1:5" x14ac:dyDescent="0.25">
      <c r="A15" s="142"/>
      <c r="B15" s="145"/>
      <c r="C15" s="35" t="s">
        <v>65</v>
      </c>
      <c r="D15" s="157">
        <v>40</v>
      </c>
      <c r="E15" s="160" t="s">
        <v>115</v>
      </c>
    </row>
    <row r="16" spans="1:5" x14ac:dyDescent="0.25">
      <c r="A16" s="142"/>
      <c r="B16" s="145"/>
      <c r="C16" s="35" t="s">
        <v>65</v>
      </c>
      <c r="D16" s="157">
        <v>980</v>
      </c>
      <c r="E16" s="160" t="s">
        <v>115</v>
      </c>
    </row>
    <row r="17" spans="1:5" x14ac:dyDescent="0.25">
      <c r="A17" s="142"/>
      <c r="B17" s="145"/>
      <c r="C17" s="35" t="s">
        <v>65</v>
      </c>
      <c r="D17" s="157">
        <v>1500</v>
      </c>
      <c r="E17" s="160" t="s">
        <v>115</v>
      </c>
    </row>
    <row r="18" spans="1:5" x14ac:dyDescent="0.25">
      <c r="A18" s="142"/>
      <c r="B18" s="145"/>
      <c r="C18" s="159" t="s">
        <v>57</v>
      </c>
      <c r="D18" s="157">
        <v>29173</v>
      </c>
      <c r="E18" s="160" t="s">
        <v>121</v>
      </c>
    </row>
    <row r="19" spans="1:5" x14ac:dyDescent="0.25">
      <c r="A19" s="142"/>
      <c r="B19" s="145"/>
      <c r="C19" s="159" t="s">
        <v>57</v>
      </c>
      <c r="D19" s="157">
        <f>131060-42556</f>
        <v>88504</v>
      </c>
      <c r="E19" s="160" t="s">
        <v>121</v>
      </c>
    </row>
    <row r="20" spans="1:5" x14ac:dyDescent="0.25">
      <c r="A20" s="142"/>
      <c r="B20" s="145"/>
      <c r="C20" s="159" t="s">
        <v>57</v>
      </c>
      <c r="D20" s="157">
        <v>42350</v>
      </c>
      <c r="E20" s="160" t="s">
        <v>121</v>
      </c>
    </row>
    <row r="21" spans="1:5" x14ac:dyDescent="0.25">
      <c r="A21" s="142"/>
      <c r="B21" s="145"/>
      <c r="C21" s="159" t="s">
        <v>57</v>
      </c>
      <c r="D21" s="157">
        <v>83659</v>
      </c>
      <c r="E21" s="160" t="s">
        <v>121</v>
      </c>
    </row>
    <row r="22" spans="1:5" x14ac:dyDescent="0.25">
      <c r="A22" s="142"/>
      <c r="B22" s="145"/>
      <c r="C22" s="159" t="s">
        <v>57</v>
      </c>
      <c r="D22" s="157">
        <f>199443-33864-7808-646-900</f>
        <v>156225</v>
      </c>
      <c r="E22" s="160" t="s">
        <v>121</v>
      </c>
    </row>
    <row r="23" spans="1:5" x14ac:dyDescent="0.25">
      <c r="A23" s="142"/>
      <c r="B23" s="145"/>
      <c r="C23" s="159" t="s">
        <v>104</v>
      </c>
      <c r="D23" s="157">
        <v>-300</v>
      </c>
      <c r="E23" s="160" t="s">
        <v>326</v>
      </c>
    </row>
    <row r="24" spans="1:5" x14ac:dyDescent="0.25">
      <c r="A24" s="142"/>
      <c r="B24" s="145"/>
      <c r="C24" s="159"/>
      <c r="D24" s="157"/>
      <c r="E24" s="160"/>
    </row>
    <row r="25" spans="1:5" x14ac:dyDescent="0.25">
      <c r="A25" s="140" t="s">
        <v>9</v>
      </c>
      <c r="B25" s="140"/>
      <c r="C25" s="146"/>
      <c r="D25" s="147">
        <f>SUM(D2:D24)</f>
        <v>753127</v>
      </c>
      <c r="E25" s="148"/>
    </row>
    <row r="26" spans="1:5" x14ac:dyDescent="0.25">
      <c r="A26" s="149" t="s">
        <v>10</v>
      </c>
      <c r="B26" s="149"/>
      <c r="C26" s="143" t="s">
        <v>57</v>
      </c>
      <c r="D26" s="144">
        <v>42556</v>
      </c>
      <c r="E26" s="149" t="s">
        <v>122</v>
      </c>
    </row>
    <row r="27" spans="1:5" x14ac:dyDescent="0.25">
      <c r="A27" s="140" t="s">
        <v>11</v>
      </c>
      <c r="B27" s="140"/>
      <c r="C27" s="146"/>
      <c r="D27" s="147">
        <f>D26</f>
        <v>42556</v>
      </c>
      <c r="E27" s="140"/>
    </row>
    <row r="28" spans="1:5" x14ac:dyDescent="0.25">
      <c r="A28" s="149" t="s">
        <v>12</v>
      </c>
      <c r="B28" s="149"/>
      <c r="C28" s="152" t="s">
        <v>57</v>
      </c>
      <c r="D28" s="144">
        <v>1093</v>
      </c>
      <c r="E28" s="158" t="s">
        <v>223</v>
      </c>
    </row>
    <row r="29" spans="1:5" x14ac:dyDescent="0.25">
      <c r="A29" s="149"/>
      <c r="B29" s="149"/>
      <c r="C29" s="152" t="s">
        <v>57</v>
      </c>
      <c r="D29" s="144">
        <v>4216</v>
      </c>
      <c r="E29" s="158" t="s">
        <v>224</v>
      </c>
    </row>
    <row r="30" spans="1:5" x14ac:dyDescent="0.25">
      <c r="A30" s="149"/>
      <c r="B30" s="149"/>
      <c r="C30" s="152" t="s">
        <v>57</v>
      </c>
      <c r="D30" s="144">
        <v>1689</v>
      </c>
      <c r="E30" s="158" t="s">
        <v>113</v>
      </c>
    </row>
    <row r="31" spans="1:5" x14ac:dyDescent="0.25">
      <c r="A31" s="149"/>
      <c r="B31" s="149"/>
      <c r="C31" s="152" t="s">
        <v>63</v>
      </c>
      <c r="D31" s="144">
        <v>9416</v>
      </c>
      <c r="E31" s="158" t="s">
        <v>171</v>
      </c>
    </row>
    <row r="32" spans="1:5" x14ac:dyDescent="0.25">
      <c r="A32" s="149"/>
      <c r="B32" s="149"/>
      <c r="C32" s="152"/>
      <c r="D32" s="144">
        <v>900</v>
      </c>
      <c r="E32" s="158" t="s">
        <v>331</v>
      </c>
    </row>
    <row r="33" spans="1:5" x14ac:dyDescent="0.25">
      <c r="A33" s="140" t="s">
        <v>13</v>
      </c>
      <c r="B33" s="140"/>
      <c r="C33" s="146"/>
      <c r="D33" s="147">
        <f>SUM(D28:D32)</f>
        <v>17314</v>
      </c>
      <c r="E33" s="150"/>
    </row>
    <row r="34" spans="1:5" x14ac:dyDescent="0.25">
      <c r="A34" s="149" t="s">
        <v>14</v>
      </c>
      <c r="B34" s="140"/>
      <c r="C34" s="170" t="s">
        <v>72</v>
      </c>
      <c r="D34" s="171">
        <v>552</v>
      </c>
      <c r="E34" s="149" t="s">
        <v>165</v>
      </c>
    </row>
    <row r="35" spans="1:5" x14ac:dyDescent="0.25">
      <c r="A35" s="149"/>
      <c r="B35" s="140"/>
      <c r="C35" s="170" t="s">
        <v>72</v>
      </c>
      <c r="D35" s="171">
        <v>520</v>
      </c>
      <c r="E35" s="149" t="s">
        <v>165</v>
      </c>
    </row>
    <row r="36" spans="1:5" x14ac:dyDescent="0.25">
      <c r="A36" s="149"/>
      <c r="B36" s="140"/>
      <c r="C36" s="170" t="s">
        <v>72</v>
      </c>
      <c r="D36" s="171">
        <v>520</v>
      </c>
      <c r="E36" s="149" t="s">
        <v>165</v>
      </c>
    </row>
    <row r="37" spans="1:5" x14ac:dyDescent="0.25">
      <c r="A37" s="150"/>
      <c r="B37" s="149"/>
      <c r="C37" s="152" t="s">
        <v>83</v>
      </c>
      <c r="D37" s="144">
        <v>250</v>
      </c>
      <c r="E37" s="149" t="s">
        <v>165</v>
      </c>
    </row>
    <row r="38" spans="1:5" x14ac:dyDescent="0.25">
      <c r="A38" s="149"/>
      <c r="B38" s="149"/>
      <c r="C38" s="152" t="s">
        <v>58</v>
      </c>
      <c r="D38" s="144">
        <v>590</v>
      </c>
      <c r="E38" s="149" t="s">
        <v>165</v>
      </c>
    </row>
    <row r="39" spans="1:5" x14ac:dyDescent="0.25">
      <c r="A39" s="149"/>
      <c r="B39" s="149"/>
      <c r="C39" s="152" t="s">
        <v>59</v>
      </c>
      <c r="D39" s="144">
        <v>250</v>
      </c>
      <c r="E39" s="149" t="s">
        <v>165</v>
      </c>
    </row>
    <row r="40" spans="1:5" x14ac:dyDescent="0.25">
      <c r="A40" s="149"/>
      <c r="B40" s="149"/>
      <c r="C40" s="152" t="s">
        <v>65</v>
      </c>
      <c r="D40" s="144">
        <v>250</v>
      </c>
      <c r="E40" s="149" t="s">
        <v>165</v>
      </c>
    </row>
    <row r="41" spans="1:5" x14ac:dyDescent="0.25">
      <c r="A41" s="149"/>
      <c r="B41" s="149"/>
      <c r="C41" s="152" t="s">
        <v>65</v>
      </c>
      <c r="D41" s="144">
        <v>250</v>
      </c>
      <c r="E41" s="149" t="s">
        <v>165</v>
      </c>
    </row>
    <row r="42" spans="1:5" x14ac:dyDescent="0.25">
      <c r="A42" s="149"/>
      <c r="B42" s="149"/>
      <c r="C42" s="152"/>
      <c r="D42" s="144"/>
      <c r="E42" s="149"/>
    </row>
    <row r="43" spans="1:5" x14ac:dyDescent="0.25">
      <c r="A43" s="140" t="s">
        <v>15</v>
      </c>
      <c r="B43" s="140"/>
      <c r="C43" s="146"/>
      <c r="D43" s="147">
        <f>SUM(D34:D41)</f>
        <v>3182</v>
      </c>
      <c r="E43" s="150"/>
    </row>
    <row r="44" spans="1:5" x14ac:dyDescent="0.25">
      <c r="A44" s="149" t="s">
        <v>16</v>
      </c>
      <c r="B44" s="149"/>
      <c r="C44" s="152" t="s">
        <v>57</v>
      </c>
      <c r="D44" s="144">
        <v>33864</v>
      </c>
      <c r="E44" s="149" t="s">
        <v>88</v>
      </c>
    </row>
    <row r="45" spans="1:5" x14ac:dyDescent="0.25">
      <c r="A45" s="140" t="s">
        <v>17</v>
      </c>
      <c r="B45" s="140"/>
      <c r="C45" s="146"/>
      <c r="D45" s="147">
        <f>D44</f>
        <v>33864</v>
      </c>
      <c r="E45" s="140"/>
    </row>
    <row r="46" spans="1:5" x14ac:dyDescent="0.25">
      <c r="A46" s="149" t="s">
        <v>18</v>
      </c>
      <c r="B46" s="149"/>
      <c r="C46" s="143" t="s">
        <v>57</v>
      </c>
      <c r="D46" s="151">
        <v>19193</v>
      </c>
      <c r="E46" s="160" t="s">
        <v>117</v>
      </c>
    </row>
    <row r="47" spans="1:5" x14ac:dyDescent="0.25">
      <c r="A47" s="142"/>
      <c r="B47" s="149"/>
      <c r="C47" s="143" t="s">
        <v>57</v>
      </c>
      <c r="D47" s="144">
        <v>7808</v>
      </c>
      <c r="E47" s="160" t="s">
        <v>123</v>
      </c>
    </row>
    <row r="48" spans="1:5" x14ac:dyDescent="0.25">
      <c r="A48" s="142"/>
      <c r="B48" s="149"/>
      <c r="C48" s="143" t="s">
        <v>70</v>
      </c>
      <c r="D48" s="151">
        <v>52</v>
      </c>
      <c r="E48" s="160" t="s">
        <v>117</v>
      </c>
    </row>
    <row r="49" spans="1:5" x14ac:dyDescent="0.25">
      <c r="A49" s="140" t="s">
        <v>19</v>
      </c>
      <c r="B49" s="140"/>
      <c r="C49" s="146"/>
      <c r="D49" s="147">
        <f>SUM(D46:D48)</f>
        <v>27053</v>
      </c>
      <c r="E49" s="150"/>
    </row>
    <row r="50" spans="1:5" x14ac:dyDescent="0.25">
      <c r="A50" s="150" t="s">
        <v>67</v>
      </c>
      <c r="B50" s="150"/>
      <c r="C50" s="150">
        <v>12</v>
      </c>
      <c r="D50" s="155">
        <v>646</v>
      </c>
      <c r="E50" s="150" t="s">
        <v>89</v>
      </c>
    </row>
    <row r="51" spans="1:5" x14ac:dyDescent="0.25">
      <c r="A51" s="150" t="s">
        <v>68</v>
      </c>
      <c r="B51" s="150"/>
      <c r="C51" s="150"/>
      <c r="D51" s="156">
        <f>D50</f>
        <v>646</v>
      </c>
      <c r="E51" s="150"/>
    </row>
    <row r="52" spans="1:5" x14ac:dyDescent="0.25">
      <c r="D52" s="153">
        <f>D25+D27+D33+D43+D45+D49+D51</f>
        <v>877742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16" workbookViewId="0">
      <selection activeCell="D54" sqref="A10:E54"/>
    </sheetView>
  </sheetViews>
  <sheetFormatPr defaultRowHeight="15" x14ac:dyDescent="0.25"/>
  <cols>
    <col min="1" max="1" width="29.28515625" customWidth="1"/>
    <col min="2" max="2" width="10.28515625" customWidth="1"/>
    <col min="3" max="3" width="7.85546875" customWidth="1"/>
    <col min="4" max="4" width="14.28515625" customWidth="1"/>
    <col min="5" max="5" width="56.5703125" customWidth="1"/>
  </cols>
  <sheetData>
    <row r="1" spans="1:6" x14ac:dyDescent="0.25">
      <c r="A1" s="2" t="s">
        <v>102</v>
      </c>
      <c r="B1" s="2"/>
      <c r="C1" s="2"/>
      <c r="D1" s="26"/>
      <c r="E1" s="1"/>
      <c r="F1" s="1"/>
    </row>
    <row r="2" spans="1:6" x14ac:dyDescent="0.25">
      <c r="A2" s="2" t="s">
        <v>0</v>
      </c>
      <c r="B2" s="2"/>
      <c r="C2" s="2"/>
      <c r="D2" s="26"/>
      <c r="E2" s="1"/>
      <c r="F2" s="1"/>
    </row>
    <row r="3" spans="1:6" x14ac:dyDescent="0.25">
      <c r="A3" s="1"/>
      <c r="B3" s="1"/>
      <c r="C3" s="1"/>
      <c r="D3" s="27"/>
      <c r="E3" s="1"/>
      <c r="F3" s="1"/>
    </row>
    <row r="4" spans="1:6" x14ac:dyDescent="0.25">
      <c r="A4" s="2" t="s">
        <v>1</v>
      </c>
      <c r="B4" s="2"/>
      <c r="C4" s="2"/>
      <c r="D4" s="26"/>
      <c r="E4" s="2"/>
      <c r="F4" s="1"/>
    </row>
    <row r="5" spans="1:6" x14ac:dyDescent="0.25">
      <c r="A5" s="2" t="s">
        <v>2</v>
      </c>
      <c r="B5" s="2"/>
      <c r="C5" s="2"/>
      <c r="D5" s="26"/>
      <c r="E5" s="2"/>
      <c r="F5" s="1"/>
    </row>
    <row r="6" spans="1:6" x14ac:dyDescent="0.25">
      <c r="A6" s="2"/>
      <c r="B6" s="2"/>
      <c r="C6" s="2"/>
      <c r="D6" s="26"/>
      <c r="E6" s="2"/>
      <c r="F6" s="1"/>
    </row>
    <row r="7" spans="1:6" x14ac:dyDescent="0.25">
      <c r="A7" s="2"/>
      <c r="B7" s="2"/>
      <c r="C7" s="2"/>
      <c r="D7" s="26"/>
      <c r="E7" s="2"/>
      <c r="F7" s="1"/>
    </row>
    <row r="8" spans="1:6" x14ac:dyDescent="0.25">
      <c r="A8" s="2" t="s">
        <v>107</v>
      </c>
      <c r="B8" s="2"/>
      <c r="C8" s="2"/>
      <c r="D8" s="26"/>
      <c r="E8" s="2"/>
      <c r="F8" s="1"/>
    </row>
    <row r="9" spans="1:6" x14ac:dyDescent="0.25">
      <c r="A9" s="1"/>
      <c r="B9" s="1"/>
      <c r="C9" s="1"/>
      <c r="D9" s="27"/>
      <c r="E9" s="1"/>
      <c r="F9" s="1"/>
    </row>
    <row r="10" spans="1:6" x14ac:dyDescent="0.25">
      <c r="A10" s="3" t="s">
        <v>3</v>
      </c>
      <c r="B10" s="4" t="s">
        <v>4</v>
      </c>
      <c r="C10" s="4" t="s">
        <v>5</v>
      </c>
      <c r="D10" s="28" t="s">
        <v>6</v>
      </c>
      <c r="E10" s="4" t="s">
        <v>7</v>
      </c>
      <c r="F10" s="1"/>
    </row>
    <row r="11" spans="1:6" x14ac:dyDescent="0.25">
      <c r="A11" s="5" t="s">
        <v>8</v>
      </c>
      <c r="B11" s="9" t="s">
        <v>106</v>
      </c>
      <c r="C11" s="35" t="s">
        <v>57</v>
      </c>
      <c r="D11" s="32">
        <v>53308</v>
      </c>
      <c r="E11" s="39" t="s">
        <v>111</v>
      </c>
      <c r="F11" s="1"/>
    </row>
    <row r="12" spans="1:6" s="1" customFormat="1" x14ac:dyDescent="0.25">
      <c r="A12" s="5"/>
      <c r="B12" s="9"/>
      <c r="C12" s="35" t="s">
        <v>57</v>
      </c>
      <c r="D12" s="32">
        <v>208499</v>
      </c>
      <c r="E12" s="39" t="s">
        <v>112</v>
      </c>
    </row>
    <row r="13" spans="1:6" s="1" customFormat="1" x14ac:dyDescent="0.25">
      <c r="A13" s="5"/>
      <c r="B13" s="9"/>
      <c r="C13" s="35" t="s">
        <v>57</v>
      </c>
      <c r="D13" s="32">
        <v>79836</v>
      </c>
      <c r="E13" s="39" t="s">
        <v>167</v>
      </c>
    </row>
    <row r="14" spans="1:6" s="1" customFormat="1" x14ac:dyDescent="0.25">
      <c r="A14" s="5"/>
      <c r="B14" s="9"/>
      <c r="C14" s="35" t="s">
        <v>64</v>
      </c>
      <c r="D14" s="32">
        <v>60</v>
      </c>
      <c r="E14" s="39" t="s">
        <v>168</v>
      </c>
    </row>
    <row r="15" spans="1:6" s="1" customFormat="1" x14ac:dyDescent="0.25">
      <c r="A15" s="5"/>
      <c r="B15" s="9"/>
      <c r="C15" s="35" t="s">
        <v>64</v>
      </c>
      <c r="D15" s="32">
        <v>80</v>
      </c>
      <c r="E15" s="39" t="s">
        <v>115</v>
      </c>
    </row>
    <row r="16" spans="1:6" s="1" customFormat="1" x14ac:dyDescent="0.25">
      <c r="A16" s="5"/>
      <c r="B16" s="9"/>
      <c r="C16" s="35" t="s">
        <v>64</v>
      </c>
      <c r="D16" s="32">
        <v>510</v>
      </c>
      <c r="E16" s="39" t="s">
        <v>115</v>
      </c>
    </row>
    <row r="17" spans="1:6" s="1" customFormat="1" x14ac:dyDescent="0.25">
      <c r="A17" s="5"/>
      <c r="B17" s="9"/>
      <c r="C17" s="35" t="s">
        <v>64</v>
      </c>
      <c r="D17" s="32">
        <v>90</v>
      </c>
      <c r="E17" s="39" t="s">
        <v>115</v>
      </c>
    </row>
    <row r="18" spans="1:6" s="1" customFormat="1" x14ac:dyDescent="0.25">
      <c r="A18" s="5"/>
      <c r="B18" s="9"/>
      <c r="C18" s="35" t="s">
        <v>64</v>
      </c>
      <c r="D18" s="32">
        <v>687</v>
      </c>
      <c r="E18" s="39" t="s">
        <v>115</v>
      </c>
    </row>
    <row r="19" spans="1:6" s="1" customFormat="1" x14ac:dyDescent="0.25">
      <c r="A19" s="5"/>
      <c r="B19" s="9"/>
      <c r="C19" s="35" t="s">
        <v>64</v>
      </c>
      <c r="D19" s="32">
        <v>60</v>
      </c>
      <c r="E19" s="39" t="s">
        <v>115</v>
      </c>
    </row>
    <row r="20" spans="1:6" x14ac:dyDescent="0.25">
      <c r="A20" s="5"/>
      <c r="B20" s="9"/>
      <c r="C20" s="35" t="s">
        <v>64</v>
      </c>
      <c r="D20" s="32">
        <v>95</v>
      </c>
      <c r="E20" s="39" t="s">
        <v>115</v>
      </c>
      <c r="F20" s="1"/>
    </row>
    <row r="21" spans="1:6" x14ac:dyDescent="0.25">
      <c r="A21" s="5"/>
      <c r="B21" s="9"/>
      <c r="C21" s="35" t="s">
        <v>64</v>
      </c>
      <c r="D21" s="32">
        <v>35</v>
      </c>
      <c r="E21" s="39" t="s">
        <v>115</v>
      </c>
      <c r="F21" s="1"/>
    </row>
    <row r="22" spans="1:6" x14ac:dyDescent="0.25">
      <c r="A22" s="5"/>
      <c r="B22" s="9"/>
      <c r="C22" s="35" t="s">
        <v>64</v>
      </c>
      <c r="D22" s="32">
        <v>778</v>
      </c>
      <c r="E22" s="39" t="s">
        <v>116</v>
      </c>
      <c r="F22" s="1"/>
    </row>
    <row r="23" spans="1:6" s="1" customFormat="1" x14ac:dyDescent="0.25">
      <c r="A23" s="5"/>
      <c r="B23" s="9"/>
      <c r="C23" s="35" t="s">
        <v>64</v>
      </c>
      <c r="D23" s="32">
        <v>980</v>
      </c>
      <c r="E23" s="39" t="s">
        <v>115</v>
      </c>
    </row>
    <row r="24" spans="1:6" s="1" customFormat="1" x14ac:dyDescent="0.25">
      <c r="A24" s="5"/>
      <c r="B24" s="9"/>
      <c r="C24" s="35" t="s">
        <v>64</v>
      </c>
      <c r="D24" s="32">
        <v>190</v>
      </c>
      <c r="E24" s="39" t="s">
        <v>115</v>
      </c>
    </row>
    <row r="25" spans="1:6" s="1" customFormat="1" x14ac:dyDescent="0.25">
      <c r="A25" s="5"/>
      <c r="B25" s="9"/>
      <c r="C25" s="35" t="s">
        <v>64</v>
      </c>
      <c r="D25" s="32">
        <v>950</v>
      </c>
      <c r="E25" s="39" t="s">
        <v>115</v>
      </c>
    </row>
    <row r="26" spans="1:6" s="1" customFormat="1" x14ac:dyDescent="0.25">
      <c r="A26" s="5"/>
      <c r="B26" s="9"/>
      <c r="C26" s="35" t="s">
        <v>64</v>
      </c>
      <c r="D26" s="32">
        <v>1500</v>
      </c>
      <c r="E26" s="39" t="s">
        <v>115</v>
      </c>
    </row>
    <row r="27" spans="1:6" s="1" customFormat="1" x14ac:dyDescent="0.25">
      <c r="A27" s="5"/>
      <c r="B27" s="9"/>
      <c r="C27" s="35" t="s">
        <v>61</v>
      </c>
      <c r="D27" s="32">
        <v>976</v>
      </c>
      <c r="E27" s="39" t="s">
        <v>169</v>
      </c>
    </row>
    <row r="28" spans="1:6" s="1" customFormat="1" x14ac:dyDescent="0.25">
      <c r="A28" s="5"/>
      <c r="B28" s="9"/>
      <c r="C28" s="35" t="s">
        <v>86</v>
      </c>
      <c r="D28" s="32">
        <v>1890</v>
      </c>
      <c r="E28" s="39" t="s">
        <v>170</v>
      </c>
    </row>
    <row r="29" spans="1:6" x14ac:dyDescent="0.25">
      <c r="A29" s="5"/>
      <c r="B29" s="9"/>
      <c r="C29" s="38" t="s">
        <v>57</v>
      </c>
      <c r="D29" s="32">
        <v>90395</v>
      </c>
      <c r="E29" s="39" t="s">
        <v>121</v>
      </c>
      <c r="F29" s="1"/>
    </row>
    <row r="30" spans="1:6" x14ac:dyDescent="0.25">
      <c r="A30" s="5"/>
      <c r="B30" s="9"/>
      <c r="C30" s="38" t="s">
        <v>57</v>
      </c>
      <c r="D30" s="32">
        <f>207551-78763</f>
        <v>128788</v>
      </c>
      <c r="E30" s="39" t="s">
        <v>121</v>
      </c>
      <c r="F30" s="1"/>
    </row>
    <row r="31" spans="1:6" x14ac:dyDescent="0.25">
      <c r="A31" s="5"/>
      <c r="B31" s="9"/>
      <c r="C31" s="38" t="s">
        <v>57</v>
      </c>
      <c r="D31" s="32">
        <f>42040-1500</f>
        <v>40540</v>
      </c>
      <c r="E31" s="39" t="s">
        <v>121</v>
      </c>
      <c r="F31" s="1"/>
    </row>
    <row r="32" spans="1:6" x14ac:dyDescent="0.25">
      <c r="A32" s="5"/>
      <c r="B32" s="9"/>
      <c r="C32" s="38" t="s">
        <v>57</v>
      </c>
      <c r="D32" s="32">
        <f>132884-13394</f>
        <v>119490</v>
      </c>
      <c r="E32" s="39" t="s">
        <v>121</v>
      </c>
      <c r="F32" s="1"/>
    </row>
    <row r="33" spans="1:6" x14ac:dyDescent="0.25">
      <c r="A33" s="5"/>
      <c r="B33" s="9"/>
      <c r="C33" s="38" t="s">
        <v>57</v>
      </c>
      <c r="D33" s="32">
        <v>12886</v>
      </c>
      <c r="E33" s="39" t="s">
        <v>121</v>
      </c>
      <c r="F33" s="1"/>
    </row>
    <row r="34" spans="1:6" s="1" customFormat="1" x14ac:dyDescent="0.25">
      <c r="A34" s="5"/>
      <c r="B34" s="9"/>
      <c r="C34" s="38" t="s">
        <v>57</v>
      </c>
      <c r="D34" s="32">
        <v>867</v>
      </c>
      <c r="E34" s="39" t="s">
        <v>173</v>
      </c>
    </row>
    <row r="35" spans="1:6" s="1" customFormat="1" x14ac:dyDescent="0.25">
      <c r="A35" s="5"/>
      <c r="B35" s="9"/>
      <c r="C35" s="38" t="s">
        <v>61</v>
      </c>
      <c r="D35" s="32">
        <v>1500</v>
      </c>
      <c r="E35" s="39" t="s">
        <v>174</v>
      </c>
    </row>
    <row r="36" spans="1:6" s="1" customFormat="1" x14ac:dyDescent="0.25">
      <c r="A36" s="5"/>
      <c r="B36" s="9"/>
      <c r="C36" s="38" t="s">
        <v>63</v>
      </c>
      <c r="D36" s="32">
        <v>2500</v>
      </c>
      <c r="E36" s="39" t="s">
        <v>172</v>
      </c>
    </row>
    <row r="37" spans="1:6" x14ac:dyDescent="0.25">
      <c r="A37" s="3" t="s">
        <v>9</v>
      </c>
      <c r="B37" s="3"/>
      <c r="C37" s="10"/>
      <c r="D37" s="11">
        <f>SUM(D11:D36)</f>
        <v>747490</v>
      </c>
      <c r="E37" s="12"/>
      <c r="F37" s="1"/>
    </row>
    <row r="38" spans="1:6" x14ac:dyDescent="0.25">
      <c r="A38" s="13" t="s">
        <v>10</v>
      </c>
      <c r="B38" s="13"/>
      <c r="C38" s="6" t="s">
        <v>57</v>
      </c>
      <c r="D38" s="7">
        <v>42797</v>
      </c>
      <c r="E38" s="13" t="s">
        <v>122</v>
      </c>
      <c r="F38" s="1"/>
    </row>
    <row r="39" spans="1:6" x14ac:dyDescent="0.25">
      <c r="A39" s="3" t="s">
        <v>11</v>
      </c>
      <c r="B39" s="3"/>
      <c r="C39" s="10"/>
      <c r="D39" s="11">
        <f>D38</f>
        <v>42797</v>
      </c>
      <c r="E39" s="3"/>
      <c r="F39" s="1"/>
    </row>
    <row r="40" spans="1:6" x14ac:dyDescent="0.25">
      <c r="A40" s="13" t="s">
        <v>12</v>
      </c>
      <c r="B40" s="13"/>
      <c r="C40" s="16" t="s">
        <v>60</v>
      </c>
      <c r="D40" s="7">
        <v>1093</v>
      </c>
      <c r="E40" s="33" t="s">
        <v>118</v>
      </c>
      <c r="F40" s="1"/>
    </row>
    <row r="41" spans="1:6" s="1" customFormat="1" x14ac:dyDescent="0.25">
      <c r="A41" s="13"/>
      <c r="B41" s="13"/>
      <c r="C41" s="16" t="s">
        <v>60</v>
      </c>
      <c r="D41" s="7">
        <v>4216</v>
      </c>
      <c r="E41" s="33" t="s">
        <v>114</v>
      </c>
    </row>
    <row r="42" spans="1:6" s="1" customFormat="1" x14ac:dyDescent="0.25">
      <c r="A42" s="13"/>
      <c r="B42" s="13"/>
      <c r="C42" s="16" t="s">
        <v>60</v>
      </c>
      <c r="D42" s="7">
        <v>1689</v>
      </c>
      <c r="E42" s="33" t="s">
        <v>113</v>
      </c>
    </row>
    <row r="43" spans="1:6" s="1" customFormat="1" x14ac:dyDescent="0.25">
      <c r="A43" s="13"/>
      <c r="B43" s="13"/>
      <c r="C43" s="16" t="s">
        <v>60</v>
      </c>
      <c r="D43" s="7">
        <v>9866</v>
      </c>
      <c r="E43" s="33" t="s">
        <v>171</v>
      </c>
    </row>
    <row r="44" spans="1:6" x14ac:dyDescent="0.25">
      <c r="A44" s="3" t="s">
        <v>13</v>
      </c>
      <c r="B44" s="3"/>
      <c r="C44" s="10"/>
      <c r="D44" s="11">
        <f>SUM(D40:D43)</f>
        <v>16864</v>
      </c>
      <c r="E44" s="14"/>
      <c r="F44" s="1"/>
    </row>
    <row r="45" spans="1:6" x14ac:dyDescent="0.25">
      <c r="A45" s="13" t="s">
        <v>14</v>
      </c>
      <c r="B45" s="13"/>
      <c r="C45" s="16" t="s">
        <v>104</v>
      </c>
      <c r="D45" s="7">
        <v>250</v>
      </c>
      <c r="E45" s="13" t="s">
        <v>165</v>
      </c>
      <c r="F45" s="1"/>
    </row>
    <row r="46" spans="1:6" x14ac:dyDescent="0.25">
      <c r="A46" s="3" t="s">
        <v>15</v>
      </c>
      <c r="B46" s="3"/>
      <c r="C46" s="10"/>
      <c r="D46" s="11">
        <f>SUM(D45:D45)</f>
        <v>250</v>
      </c>
      <c r="E46" s="14"/>
      <c r="F46" s="1"/>
    </row>
    <row r="47" spans="1:6" x14ac:dyDescent="0.25">
      <c r="A47" s="13" t="s">
        <v>16</v>
      </c>
      <c r="B47" s="13"/>
      <c r="C47" s="16" t="s">
        <v>57</v>
      </c>
      <c r="D47" s="7">
        <v>35120</v>
      </c>
      <c r="E47" s="13" t="s">
        <v>88</v>
      </c>
      <c r="F47" s="1"/>
    </row>
    <row r="48" spans="1:6" x14ac:dyDescent="0.25">
      <c r="A48" s="3" t="s">
        <v>17</v>
      </c>
      <c r="B48" s="3"/>
      <c r="C48" s="10"/>
      <c r="D48" s="11">
        <f>D47</f>
        <v>35120</v>
      </c>
      <c r="E48" s="3"/>
      <c r="F48" s="1"/>
    </row>
    <row r="49" spans="1:6" x14ac:dyDescent="0.25">
      <c r="A49" s="13" t="s">
        <v>18</v>
      </c>
      <c r="B49" s="13"/>
      <c r="C49" s="6"/>
      <c r="D49" s="15">
        <v>18906</v>
      </c>
      <c r="E49" s="39" t="s">
        <v>117</v>
      </c>
      <c r="F49" s="1"/>
    </row>
    <row r="50" spans="1:6" x14ac:dyDescent="0.25">
      <c r="A50" s="5"/>
      <c r="B50" s="9"/>
      <c r="C50" s="6"/>
      <c r="D50" s="7">
        <v>13394</v>
      </c>
      <c r="E50" s="39" t="s">
        <v>123</v>
      </c>
      <c r="F50" s="1"/>
    </row>
    <row r="51" spans="1:6" x14ac:dyDescent="0.25">
      <c r="A51" s="3" t="s">
        <v>19</v>
      </c>
      <c r="B51" s="3"/>
      <c r="C51" s="10"/>
      <c r="D51" s="11">
        <f>D49+D50</f>
        <v>32300</v>
      </c>
      <c r="E51" s="14"/>
      <c r="F51" s="1"/>
    </row>
    <row r="52" spans="1:6" x14ac:dyDescent="0.25">
      <c r="A52" s="14" t="s">
        <v>67</v>
      </c>
      <c r="B52" s="14"/>
      <c r="C52" s="14"/>
      <c r="D52" s="29">
        <v>846</v>
      </c>
      <c r="E52" s="14"/>
      <c r="F52" s="1"/>
    </row>
    <row r="53" spans="1:6" x14ac:dyDescent="0.25">
      <c r="A53" s="14" t="s">
        <v>68</v>
      </c>
      <c r="B53" s="14"/>
      <c r="C53" s="14"/>
      <c r="D53" s="30">
        <f>D52</f>
        <v>846</v>
      </c>
      <c r="E53" s="14"/>
      <c r="F53" s="1"/>
    </row>
    <row r="54" spans="1:6" x14ac:dyDescent="0.25">
      <c r="A54" s="1"/>
      <c r="B54" s="1"/>
      <c r="C54" s="1"/>
      <c r="D54" s="27">
        <f>D37+D39+D44+D46+D48+D51+D53</f>
        <v>875667</v>
      </c>
      <c r="E54" s="1"/>
      <c r="F54" s="1"/>
    </row>
    <row r="55" spans="1:6" x14ac:dyDescent="0.25">
      <c r="A55" s="1"/>
      <c r="B55" s="1"/>
      <c r="C55" s="1"/>
      <c r="D55" s="27"/>
      <c r="E55" s="1"/>
      <c r="F55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workbookViewId="0">
      <selection activeCell="E139" sqref="E139"/>
    </sheetView>
  </sheetViews>
  <sheetFormatPr defaultRowHeight="15" x14ac:dyDescent="0.25"/>
  <cols>
    <col min="1" max="1" width="25.42578125" style="1" customWidth="1"/>
    <col min="2" max="3" width="9.140625" style="1"/>
    <col min="4" max="4" width="13.42578125" style="1" customWidth="1"/>
    <col min="5" max="5" width="95.7109375" style="1" bestFit="1" customWidth="1"/>
    <col min="6" max="16384" width="9.140625" style="1"/>
  </cols>
  <sheetData>
    <row r="1" spans="1:5" x14ac:dyDescent="0.25">
      <c r="A1" s="2" t="s">
        <v>103</v>
      </c>
      <c r="B1" s="2"/>
      <c r="C1" s="2"/>
      <c r="D1" s="2"/>
    </row>
    <row r="2" spans="1:5" x14ac:dyDescent="0.25">
      <c r="A2" s="2" t="s">
        <v>0</v>
      </c>
      <c r="B2" s="2"/>
      <c r="C2" s="2"/>
      <c r="D2" s="2"/>
    </row>
    <row r="3" spans="1:5" x14ac:dyDescent="0.25">
      <c r="A3" s="2"/>
      <c r="B3" s="2"/>
      <c r="C3" s="2"/>
      <c r="D3" s="2"/>
    </row>
    <row r="4" spans="1:5" x14ac:dyDescent="0.25">
      <c r="A4" s="2" t="s">
        <v>1</v>
      </c>
      <c r="B4" s="2"/>
      <c r="C4" s="2"/>
      <c r="D4" s="2"/>
    </row>
    <row r="5" spans="1:5" x14ac:dyDescent="0.25">
      <c r="A5" s="2" t="s">
        <v>21</v>
      </c>
      <c r="B5" s="2"/>
      <c r="C5" s="2"/>
      <c r="D5" s="2"/>
    </row>
    <row r="6" spans="1:5" x14ac:dyDescent="0.25">
      <c r="A6" s="2"/>
      <c r="B6" s="2"/>
      <c r="C6" s="2"/>
      <c r="D6" s="2"/>
    </row>
    <row r="7" spans="1:5" x14ac:dyDescent="0.25">
      <c r="A7" s="2"/>
      <c r="B7" s="2"/>
      <c r="C7" s="2"/>
      <c r="D7" s="2"/>
    </row>
    <row r="8" spans="1:5" x14ac:dyDescent="0.25">
      <c r="A8" s="2" t="s">
        <v>20</v>
      </c>
      <c r="B8" s="2"/>
      <c r="C8" s="2"/>
      <c r="D8" s="36" t="s">
        <v>177</v>
      </c>
      <c r="E8" s="37">
        <v>2021</v>
      </c>
    </row>
    <row r="10" spans="1:5" x14ac:dyDescent="0.25">
      <c r="A10" s="3" t="s">
        <v>3</v>
      </c>
      <c r="B10" s="4" t="s">
        <v>4</v>
      </c>
      <c r="C10" s="4" t="s">
        <v>5</v>
      </c>
      <c r="D10" s="4" t="s">
        <v>6</v>
      </c>
      <c r="E10" s="3" t="s">
        <v>7</v>
      </c>
    </row>
    <row r="11" spans="1:5" x14ac:dyDescent="0.25">
      <c r="A11" s="5" t="s">
        <v>22</v>
      </c>
      <c r="B11" s="4"/>
      <c r="C11" s="16" t="s">
        <v>70</v>
      </c>
      <c r="D11" s="17">
        <v>72.94</v>
      </c>
      <c r="E11" s="13" t="s">
        <v>198</v>
      </c>
    </row>
    <row r="12" spans="1:5" x14ac:dyDescent="0.25">
      <c r="A12" s="18" t="s">
        <v>23</v>
      </c>
      <c r="B12" s="4"/>
      <c r="C12" s="4"/>
      <c r="D12" s="11">
        <f>SUM(D11:D11)</f>
        <v>72.94</v>
      </c>
      <c r="E12" s="3"/>
    </row>
    <row r="13" spans="1:5" x14ac:dyDescent="0.25">
      <c r="A13" s="41">
        <v>37276</v>
      </c>
      <c r="B13" s="9"/>
      <c r="C13" s="9">
        <v>11</v>
      </c>
      <c r="D13" s="7">
        <v>41.59</v>
      </c>
      <c r="E13" s="13" t="s">
        <v>93</v>
      </c>
    </row>
    <row r="14" spans="1:5" x14ac:dyDescent="0.25">
      <c r="A14" s="18" t="s">
        <v>75</v>
      </c>
      <c r="B14" s="9"/>
      <c r="C14" s="9"/>
      <c r="D14" s="11">
        <f>D13</f>
        <v>41.59</v>
      </c>
      <c r="E14" s="13"/>
    </row>
    <row r="15" spans="1:5" x14ac:dyDescent="0.25">
      <c r="A15" s="5" t="s">
        <v>24</v>
      </c>
      <c r="B15" s="9"/>
      <c r="C15" s="16" t="s">
        <v>86</v>
      </c>
      <c r="D15" s="7">
        <f>16342.96+22041.5</f>
        <v>38384.46</v>
      </c>
      <c r="E15" s="13" t="s">
        <v>156</v>
      </c>
    </row>
    <row r="16" spans="1:5" x14ac:dyDescent="0.25">
      <c r="A16" s="5"/>
      <c r="B16" s="9"/>
      <c r="C16" s="16" t="s">
        <v>80</v>
      </c>
      <c r="D16" s="7">
        <v>1570.79</v>
      </c>
      <c r="E16" s="13" t="s">
        <v>161</v>
      </c>
    </row>
    <row r="17" spans="1:5" x14ac:dyDescent="0.25">
      <c r="A17" s="18" t="s">
        <v>25</v>
      </c>
      <c r="B17" s="4"/>
      <c r="C17" s="19"/>
      <c r="D17" s="11">
        <f>SUM(D15:D16)</f>
        <v>39955.25</v>
      </c>
      <c r="E17" s="3"/>
    </row>
    <row r="18" spans="1:5" x14ac:dyDescent="0.25">
      <c r="A18" s="5" t="s">
        <v>26</v>
      </c>
      <c r="B18" s="9"/>
      <c r="C18" s="16" t="s">
        <v>86</v>
      </c>
      <c r="D18" s="7">
        <v>1133.25</v>
      </c>
      <c r="E18" s="13" t="s">
        <v>159</v>
      </c>
    </row>
    <row r="19" spans="1:5" x14ac:dyDescent="0.25">
      <c r="A19" s="18" t="s">
        <v>27</v>
      </c>
      <c r="B19" s="4"/>
      <c r="C19" s="19"/>
      <c r="D19" s="11">
        <f>SUM(D18:D18)</f>
        <v>1133.25</v>
      </c>
      <c r="E19" s="3"/>
    </row>
    <row r="20" spans="1:5" x14ac:dyDescent="0.25">
      <c r="A20" s="5" t="s">
        <v>28</v>
      </c>
      <c r="B20" s="13"/>
      <c r="C20" s="16" t="s">
        <v>101</v>
      </c>
      <c r="D20" s="7">
        <v>8733.17</v>
      </c>
      <c r="E20" s="13" t="s">
        <v>183</v>
      </c>
    </row>
    <row r="21" spans="1:5" x14ac:dyDescent="0.25">
      <c r="A21" s="5"/>
      <c r="B21" s="13"/>
      <c r="C21" s="16" t="s">
        <v>78</v>
      </c>
      <c r="D21" s="7">
        <v>513.54</v>
      </c>
      <c r="E21" s="13" t="s">
        <v>197</v>
      </c>
    </row>
    <row r="22" spans="1:5" x14ac:dyDescent="0.25">
      <c r="A22" s="18" t="s">
        <v>29</v>
      </c>
      <c r="B22" s="3"/>
      <c r="C22" s="20"/>
      <c r="D22" s="11">
        <f>D20+D21</f>
        <v>9246.7099999999991</v>
      </c>
      <c r="E22" s="3"/>
    </row>
    <row r="23" spans="1:5" x14ac:dyDescent="0.25">
      <c r="A23" s="5" t="s">
        <v>30</v>
      </c>
      <c r="B23" s="13"/>
      <c r="C23" s="16" t="s">
        <v>55</v>
      </c>
      <c r="D23" s="7">
        <v>475.17</v>
      </c>
      <c r="E23" s="13" t="s">
        <v>162</v>
      </c>
    </row>
    <row r="24" spans="1:5" x14ac:dyDescent="0.25">
      <c r="A24" s="18" t="s">
        <v>31</v>
      </c>
      <c r="B24" s="3"/>
      <c r="C24" s="20"/>
      <c r="D24" s="11">
        <f>SUM(D23)</f>
        <v>475.17</v>
      </c>
      <c r="E24" s="3"/>
    </row>
    <row r="25" spans="1:5" x14ac:dyDescent="0.25">
      <c r="A25" s="41" t="s">
        <v>200</v>
      </c>
      <c r="B25" s="13"/>
      <c r="C25" s="42"/>
      <c r="D25" s="7">
        <v>238</v>
      </c>
      <c r="E25" s="13"/>
    </row>
    <row r="26" spans="1:5" x14ac:dyDescent="0.25">
      <c r="A26" s="18" t="s">
        <v>199</v>
      </c>
      <c r="B26" s="3"/>
      <c r="C26" s="20"/>
      <c r="D26" s="11">
        <f>D25</f>
        <v>238</v>
      </c>
      <c r="E26" s="3"/>
    </row>
    <row r="27" spans="1:5" x14ac:dyDescent="0.25">
      <c r="A27" s="5" t="s">
        <v>32</v>
      </c>
      <c r="B27" s="13"/>
      <c r="C27" s="16" t="s">
        <v>77</v>
      </c>
      <c r="D27" s="21">
        <v>7.1</v>
      </c>
      <c r="E27" s="13" t="s">
        <v>93</v>
      </c>
    </row>
    <row r="28" spans="1:5" x14ac:dyDescent="0.25">
      <c r="A28" s="5"/>
      <c r="B28" s="13"/>
      <c r="C28" s="16" t="s">
        <v>77</v>
      </c>
      <c r="D28" s="21">
        <v>17.95</v>
      </c>
      <c r="E28" s="13" t="s">
        <v>93</v>
      </c>
    </row>
    <row r="29" spans="1:5" x14ac:dyDescent="0.25">
      <c r="A29" s="5"/>
      <c r="B29" s="13"/>
      <c r="C29" s="16" t="s">
        <v>101</v>
      </c>
      <c r="D29" s="21">
        <v>2556.27</v>
      </c>
      <c r="E29" s="13" t="s">
        <v>185</v>
      </c>
    </row>
    <row r="30" spans="1:5" x14ac:dyDescent="0.25">
      <c r="A30" s="5"/>
      <c r="B30" s="13"/>
      <c r="C30" s="16" t="s">
        <v>101</v>
      </c>
      <c r="D30" s="21">
        <v>20</v>
      </c>
      <c r="E30" s="13" t="s">
        <v>93</v>
      </c>
    </row>
    <row r="31" spans="1:5" x14ac:dyDescent="0.25">
      <c r="A31" s="5"/>
      <c r="B31" s="13"/>
      <c r="C31" s="16" t="s">
        <v>55</v>
      </c>
      <c r="D31" s="21">
        <v>25</v>
      </c>
      <c r="E31" s="13" t="s">
        <v>145</v>
      </c>
    </row>
    <row r="32" spans="1:5" x14ac:dyDescent="0.25">
      <c r="A32" s="5"/>
      <c r="B32" s="13"/>
      <c r="C32" s="16" t="s">
        <v>58</v>
      </c>
      <c r="D32" s="21">
        <v>20.83</v>
      </c>
      <c r="E32" s="13" t="s">
        <v>145</v>
      </c>
    </row>
    <row r="33" spans="1:5" x14ac:dyDescent="0.25">
      <c r="A33" s="5"/>
      <c r="B33" s="13"/>
      <c r="C33" s="16" t="s">
        <v>59</v>
      </c>
      <c r="D33" s="21">
        <v>20.83</v>
      </c>
      <c r="E33" s="13" t="s">
        <v>145</v>
      </c>
    </row>
    <row r="34" spans="1:5" x14ac:dyDescent="0.25">
      <c r="A34" s="5"/>
      <c r="B34" s="13"/>
      <c r="C34" s="16" t="s">
        <v>78</v>
      </c>
      <c r="D34" s="21">
        <v>62.49</v>
      </c>
      <c r="E34" s="13" t="s">
        <v>145</v>
      </c>
    </row>
    <row r="35" spans="1:5" x14ac:dyDescent="0.25">
      <c r="A35" s="5"/>
      <c r="B35" s="13"/>
      <c r="C35" s="16" t="s">
        <v>78</v>
      </c>
      <c r="D35" s="40">
        <v>8.1999999999999993</v>
      </c>
      <c r="E35" s="13" t="s">
        <v>145</v>
      </c>
    </row>
    <row r="36" spans="1:5" x14ac:dyDescent="0.25">
      <c r="A36" s="5"/>
      <c r="B36" s="13"/>
      <c r="C36" s="16" t="s">
        <v>86</v>
      </c>
      <c r="D36" s="40">
        <v>4802.25</v>
      </c>
      <c r="E36" s="13" t="s">
        <v>195</v>
      </c>
    </row>
    <row r="37" spans="1:5" x14ac:dyDescent="0.25">
      <c r="A37" s="5"/>
      <c r="B37" s="13"/>
      <c r="C37" s="16" t="s">
        <v>86</v>
      </c>
      <c r="D37" s="40">
        <v>3962.06</v>
      </c>
      <c r="E37" s="13" t="s">
        <v>196</v>
      </c>
    </row>
    <row r="38" spans="1:5" x14ac:dyDescent="0.25">
      <c r="A38" s="5"/>
      <c r="B38" s="13"/>
      <c r="C38" s="16" t="s">
        <v>70</v>
      </c>
      <c r="D38" s="40">
        <v>19.989999999999998</v>
      </c>
      <c r="E38" s="13" t="s">
        <v>145</v>
      </c>
    </row>
    <row r="39" spans="1:5" x14ac:dyDescent="0.25">
      <c r="A39" s="3" t="s">
        <v>33</v>
      </c>
      <c r="B39" s="3"/>
      <c r="C39" s="10"/>
      <c r="D39" s="11">
        <f>SUM(D27:D38)</f>
        <v>11522.97</v>
      </c>
      <c r="E39" s="13"/>
    </row>
    <row r="40" spans="1:5" x14ac:dyDescent="0.25">
      <c r="A40" s="13" t="s">
        <v>34</v>
      </c>
      <c r="B40" s="13"/>
      <c r="C40" s="16" t="s">
        <v>101</v>
      </c>
      <c r="D40" s="7">
        <v>222.69</v>
      </c>
      <c r="E40" s="13" t="s">
        <v>184</v>
      </c>
    </row>
    <row r="41" spans="1:5" x14ac:dyDescent="0.25">
      <c r="A41" s="13"/>
      <c r="B41" s="13"/>
      <c r="C41" s="16" t="s">
        <v>80</v>
      </c>
      <c r="D41" s="7">
        <v>1035.8</v>
      </c>
      <c r="E41" s="13" t="s">
        <v>184</v>
      </c>
    </row>
    <row r="42" spans="1:5" x14ac:dyDescent="0.25">
      <c r="A42" s="13"/>
      <c r="B42" s="13"/>
      <c r="C42" s="16" t="s">
        <v>80</v>
      </c>
      <c r="D42" s="7">
        <v>7173.37</v>
      </c>
      <c r="E42" s="13" t="s">
        <v>189</v>
      </c>
    </row>
    <row r="43" spans="1:5" x14ac:dyDescent="0.25">
      <c r="A43" s="13"/>
      <c r="B43" s="13"/>
      <c r="C43" s="16" t="s">
        <v>80</v>
      </c>
      <c r="D43" s="7">
        <v>120</v>
      </c>
      <c r="E43" s="13" t="s">
        <v>146</v>
      </c>
    </row>
    <row r="44" spans="1:5" x14ac:dyDescent="0.25">
      <c r="A44" s="13"/>
      <c r="B44" s="13"/>
      <c r="C44" s="16" t="s">
        <v>69</v>
      </c>
      <c r="D44" s="7">
        <v>80</v>
      </c>
      <c r="E44" s="13" t="s">
        <v>146</v>
      </c>
    </row>
    <row r="45" spans="1:5" x14ac:dyDescent="0.25">
      <c r="A45" s="13"/>
      <c r="B45" s="13"/>
      <c r="C45" s="16" t="s">
        <v>86</v>
      </c>
      <c r="D45" s="7">
        <v>1104.07</v>
      </c>
      <c r="E45" s="13" t="s">
        <v>191</v>
      </c>
    </row>
    <row r="46" spans="1:5" x14ac:dyDescent="0.25">
      <c r="A46" s="13"/>
      <c r="B46" s="13"/>
      <c r="C46" s="16" t="s">
        <v>120</v>
      </c>
      <c r="D46" s="7">
        <v>70.260000000000005</v>
      </c>
      <c r="E46" s="13" t="s">
        <v>146</v>
      </c>
    </row>
    <row r="47" spans="1:5" x14ac:dyDescent="0.25">
      <c r="A47" s="13"/>
      <c r="B47" s="13"/>
      <c r="C47" s="16" t="s">
        <v>69</v>
      </c>
      <c r="D47" s="7">
        <v>679.76</v>
      </c>
      <c r="E47" s="13" t="s">
        <v>93</v>
      </c>
    </row>
    <row r="48" spans="1:5" x14ac:dyDescent="0.25">
      <c r="A48" s="3" t="s">
        <v>35</v>
      </c>
      <c r="B48" s="3"/>
      <c r="C48" s="10"/>
      <c r="D48" s="11">
        <f>SUM(D40:D47)</f>
        <v>10485.95</v>
      </c>
      <c r="E48" s="3"/>
    </row>
    <row r="49" spans="1:5" x14ac:dyDescent="0.25">
      <c r="A49" s="13" t="s">
        <v>36</v>
      </c>
      <c r="B49" s="3"/>
      <c r="C49" s="16" t="s">
        <v>71</v>
      </c>
      <c r="D49" s="7">
        <f>8.62+45.61+150.01+23.35+335.03</f>
        <v>562.61999999999989</v>
      </c>
      <c r="E49" s="13" t="s">
        <v>179</v>
      </c>
    </row>
    <row r="50" spans="1:5" x14ac:dyDescent="0.25">
      <c r="A50" s="13"/>
      <c r="B50" s="3"/>
      <c r="C50" s="16" t="s">
        <v>71</v>
      </c>
      <c r="D50" s="7">
        <v>18.75</v>
      </c>
      <c r="E50" s="13" t="s">
        <v>180</v>
      </c>
    </row>
    <row r="51" spans="1:5" x14ac:dyDescent="0.25">
      <c r="A51" s="13"/>
      <c r="B51" s="3"/>
      <c r="C51" s="16" t="s">
        <v>71</v>
      </c>
      <c r="D51" s="7">
        <f>177.67+15.63+6.87</f>
        <v>200.17</v>
      </c>
      <c r="E51" s="13" t="s">
        <v>181</v>
      </c>
    </row>
    <row r="52" spans="1:5" x14ac:dyDescent="0.25">
      <c r="A52" s="13"/>
      <c r="B52" s="3"/>
      <c r="C52" s="16" t="s">
        <v>71</v>
      </c>
      <c r="D52" s="7">
        <f>93.11</f>
        <v>93.11</v>
      </c>
      <c r="E52" s="13" t="s">
        <v>87</v>
      </c>
    </row>
    <row r="53" spans="1:5" x14ac:dyDescent="0.25">
      <c r="A53" s="13"/>
      <c r="B53" s="3"/>
      <c r="C53" s="16" t="s">
        <v>71</v>
      </c>
      <c r="D53" s="7">
        <v>859.07</v>
      </c>
      <c r="E53" s="13" t="s">
        <v>201</v>
      </c>
    </row>
    <row r="54" spans="1:5" x14ac:dyDescent="0.25">
      <c r="A54" s="13"/>
      <c r="B54" s="3"/>
      <c r="C54" s="16" t="s">
        <v>77</v>
      </c>
      <c r="D54" s="7">
        <v>170</v>
      </c>
      <c r="E54" s="13" t="s">
        <v>93</v>
      </c>
    </row>
    <row r="55" spans="1:5" x14ac:dyDescent="0.25">
      <c r="A55" s="14"/>
      <c r="B55" s="13"/>
      <c r="C55" s="16" t="s">
        <v>101</v>
      </c>
      <c r="D55" s="7">
        <v>410.11</v>
      </c>
      <c r="E55" s="13" t="s">
        <v>187</v>
      </c>
    </row>
    <row r="56" spans="1:5" x14ac:dyDescent="0.25">
      <c r="A56" s="13"/>
      <c r="B56" s="13"/>
      <c r="C56" s="16" t="s">
        <v>101</v>
      </c>
      <c r="D56" s="7">
        <f>8+273+3+7+206+3</f>
        <v>500</v>
      </c>
      <c r="E56" s="13" t="s">
        <v>188</v>
      </c>
    </row>
    <row r="57" spans="1:5" x14ac:dyDescent="0.25">
      <c r="A57" s="13"/>
      <c r="B57" s="13"/>
      <c r="C57" s="16" t="s">
        <v>101</v>
      </c>
      <c r="D57" s="7">
        <v>17.559999999999999</v>
      </c>
      <c r="E57" s="13" t="s">
        <v>180</v>
      </c>
    </row>
    <row r="58" spans="1:5" x14ac:dyDescent="0.25">
      <c r="A58" s="13"/>
      <c r="B58" s="13"/>
      <c r="C58" s="16" t="s">
        <v>101</v>
      </c>
      <c r="D58" s="7">
        <f>136.61+21.25+42.52+2.81</f>
        <v>203.19000000000003</v>
      </c>
      <c r="E58" s="13" t="s">
        <v>87</v>
      </c>
    </row>
    <row r="59" spans="1:5" x14ac:dyDescent="0.25">
      <c r="A59" s="13"/>
      <c r="B59" s="13"/>
      <c r="C59" s="16" t="s">
        <v>86</v>
      </c>
      <c r="D59" s="32">
        <v>4700.5</v>
      </c>
      <c r="E59" s="13" t="s">
        <v>193</v>
      </c>
    </row>
    <row r="60" spans="1:5" x14ac:dyDescent="0.25">
      <c r="A60" s="13"/>
      <c r="B60" s="13"/>
      <c r="C60" s="16" t="s">
        <v>101</v>
      </c>
      <c r="D60" s="32">
        <v>13214.14</v>
      </c>
      <c r="E60" s="13" t="s">
        <v>186</v>
      </c>
    </row>
    <row r="61" spans="1:5" x14ac:dyDescent="0.25">
      <c r="A61" s="13"/>
      <c r="B61" s="13"/>
      <c r="C61" s="16" t="s">
        <v>86</v>
      </c>
      <c r="D61" s="32">
        <v>12457.02</v>
      </c>
      <c r="E61" s="13" t="s">
        <v>142</v>
      </c>
    </row>
    <row r="62" spans="1:5" x14ac:dyDescent="0.25">
      <c r="A62" s="13"/>
      <c r="B62" s="13"/>
      <c r="C62" s="16" t="s">
        <v>80</v>
      </c>
      <c r="D62" s="32">
        <v>1071</v>
      </c>
      <c r="E62" s="13" t="s">
        <v>190</v>
      </c>
    </row>
    <row r="63" spans="1:5" x14ac:dyDescent="0.25">
      <c r="A63" s="13"/>
      <c r="B63" s="13"/>
      <c r="C63" s="16" t="s">
        <v>86</v>
      </c>
      <c r="D63" s="32">
        <f>43+4</f>
        <v>47</v>
      </c>
      <c r="E63" s="13" t="s">
        <v>192</v>
      </c>
    </row>
    <row r="64" spans="1:5" x14ac:dyDescent="0.25">
      <c r="A64" s="13"/>
      <c r="B64" s="13"/>
      <c r="C64" s="16" t="s">
        <v>86</v>
      </c>
      <c r="D64" s="32">
        <v>345.65</v>
      </c>
      <c r="E64" s="13" t="s">
        <v>201</v>
      </c>
    </row>
    <row r="65" spans="1:5" x14ac:dyDescent="0.25">
      <c r="A65" s="13"/>
      <c r="B65" s="13"/>
      <c r="C65" s="16" t="s">
        <v>86</v>
      </c>
      <c r="D65" s="32">
        <f>309.62+869.54</f>
        <v>1179.1599999999999</v>
      </c>
      <c r="E65" s="13" t="s">
        <v>203</v>
      </c>
    </row>
    <row r="66" spans="1:5" x14ac:dyDescent="0.25">
      <c r="A66" s="13"/>
      <c r="B66" s="13"/>
      <c r="C66" s="16" t="s">
        <v>63</v>
      </c>
      <c r="D66" s="32">
        <v>-22041.5</v>
      </c>
      <c r="E66" s="13" t="s">
        <v>204</v>
      </c>
    </row>
    <row r="67" spans="1:5" x14ac:dyDescent="0.25">
      <c r="A67" s="3" t="s">
        <v>37</v>
      </c>
      <c r="B67" s="3"/>
      <c r="C67" s="10"/>
      <c r="D67" s="11">
        <f>SUM(D49:D66)</f>
        <v>14007.550000000003</v>
      </c>
      <c r="E67" s="14"/>
    </row>
    <row r="68" spans="1:5" x14ac:dyDescent="0.25">
      <c r="A68" s="13" t="s">
        <v>38</v>
      </c>
      <c r="B68" s="13"/>
      <c r="C68" s="16" t="s">
        <v>71</v>
      </c>
      <c r="D68" s="7">
        <v>280.64999999999998</v>
      </c>
      <c r="E68" s="13" t="s">
        <v>95</v>
      </c>
    </row>
    <row r="69" spans="1:5" x14ac:dyDescent="0.25">
      <c r="A69" s="13"/>
      <c r="B69" s="13"/>
      <c r="C69" s="16" t="s">
        <v>71</v>
      </c>
      <c r="D69" s="7">
        <v>22</v>
      </c>
      <c r="E69" s="13" t="s">
        <v>95</v>
      </c>
    </row>
    <row r="70" spans="1:5" x14ac:dyDescent="0.25">
      <c r="A70" s="13"/>
      <c r="B70" s="13"/>
      <c r="C70" s="16" t="s">
        <v>101</v>
      </c>
      <c r="D70" s="7">
        <v>698.85</v>
      </c>
      <c r="E70" s="13" t="s">
        <v>95</v>
      </c>
    </row>
    <row r="71" spans="1:5" x14ac:dyDescent="0.25">
      <c r="A71" s="13"/>
      <c r="B71" s="13"/>
      <c r="C71" s="16" t="s">
        <v>101</v>
      </c>
      <c r="D71" s="7">
        <v>237.52</v>
      </c>
      <c r="E71" s="13" t="s">
        <v>95</v>
      </c>
    </row>
    <row r="72" spans="1:5" x14ac:dyDescent="0.25">
      <c r="A72" s="13"/>
      <c r="B72" s="13"/>
      <c r="C72" s="16" t="s">
        <v>101</v>
      </c>
      <c r="D72" s="7">
        <v>306.61</v>
      </c>
      <c r="E72" s="13" t="s">
        <v>95</v>
      </c>
    </row>
    <row r="73" spans="1:5" x14ac:dyDescent="0.25">
      <c r="A73" s="13"/>
      <c r="B73" s="13"/>
      <c r="C73" s="16" t="s">
        <v>101</v>
      </c>
      <c r="D73" s="7">
        <v>1547.16</v>
      </c>
      <c r="E73" s="13" t="s">
        <v>95</v>
      </c>
    </row>
    <row r="74" spans="1:5" x14ac:dyDescent="0.25">
      <c r="A74" s="13"/>
      <c r="B74" s="13"/>
      <c r="C74" s="16" t="s">
        <v>80</v>
      </c>
      <c r="D74" s="7">
        <v>32</v>
      </c>
      <c r="E74" s="13" t="s">
        <v>95</v>
      </c>
    </row>
    <row r="75" spans="1:5" x14ac:dyDescent="0.25">
      <c r="A75" s="13"/>
      <c r="B75" s="13"/>
      <c r="C75" s="16" t="s">
        <v>80</v>
      </c>
      <c r="D75" s="7">
        <v>827.91</v>
      </c>
      <c r="E75" s="13" t="s">
        <v>95</v>
      </c>
    </row>
    <row r="76" spans="1:5" x14ac:dyDescent="0.25">
      <c r="A76" s="13"/>
      <c r="B76" s="13"/>
      <c r="C76" s="16" t="s">
        <v>66</v>
      </c>
      <c r="D76" s="7">
        <v>120</v>
      </c>
      <c r="E76" s="13" t="s">
        <v>93</v>
      </c>
    </row>
    <row r="77" spans="1:5" x14ac:dyDescent="0.25">
      <c r="A77" s="3" t="s">
        <v>39</v>
      </c>
      <c r="B77" s="3"/>
      <c r="C77" s="10"/>
      <c r="D77" s="11">
        <f>SUM(D68:D76)</f>
        <v>4072.7</v>
      </c>
      <c r="E77" s="3"/>
    </row>
    <row r="78" spans="1:5" x14ac:dyDescent="0.25">
      <c r="A78" s="8">
        <v>20.12</v>
      </c>
      <c r="B78" s="13"/>
      <c r="C78" s="16" t="s">
        <v>71</v>
      </c>
      <c r="D78" s="7">
        <v>2000</v>
      </c>
      <c r="E78" s="13" t="s">
        <v>178</v>
      </c>
    </row>
    <row r="79" spans="1:5" x14ac:dyDescent="0.25">
      <c r="A79" s="22" t="s">
        <v>56</v>
      </c>
      <c r="B79" s="3"/>
      <c r="C79" s="10"/>
      <c r="D79" s="11">
        <f>SUM(D78:D78)</f>
        <v>2000</v>
      </c>
      <c r="E79" s="3"/>
    </row>
    <row r="80" spans="1:5" x14ac:dyDescent="0.25">
      <c r="A80" s="13" t="s">
        <v>40</v>
      </c>
      <c r="B80" s="13"/>
      <c r="C80" s="16"/>
      <c r="D80" s="7">
        <v>248</v>
      </c>
      <c r="E80" s="13" t="s">
        <v>164</v>
      </c>
    </row>
    <row r="81" spans="1:5" x14ac:dyDescent="0.25">
      <c r="A81" s="3" t="s">
        <v>41</v>
      </c>
      <c r="B81" s="3"/>
      <c r="C81" s="10"/>
      <c r="D81" s="11">
        <f>SUM(D80)</f>
        <v>248</v>
      </c>
      <c r="E81" s="3"/>
    </row>
    <row r="82" spans="1:5" x14ac:dyDescent="0.25">
      <c r="A82" s="8">
        <v>20.25</v>
      </c>
      <c r="B82" s="13"/>
      <c r="C82" s="16" t="s">
        <v>71</v>
      </c>
      <c r="D82" s="7">
        <v>14790.29</v>
      </c>
      <c r="E82" s="13" t="s">
        <v>129</v>
      </c>
    </row>
    <row r="83" spans="1:5" x14ac:dyDescent="0.25">
      <c r="A83" s="8"/>
      <c r="B83" s="13"/>
      <c r="C83" s="16" t="s">
        <v>71</v>
      </c>
      <c r="D83" s="7">
        <v>9990.44</v>
      </c>
      <c r="E83" s="13" t="s">
        <v>129</v>
      </c>
    </row>
    <row r="84" spans="1:5" x14ac:dyDescent="0.25">
      <c r="A84" s="8"/>
      <c r="B84" s="13"/>
      <c r="C84" s="16" t="s">
        <v>120</v>
      </c>
      <c r="D84" s="7">
        <v>3536.22</v>
      </c>
      <c r="E84" s="13" t="s">
        <v>182</v>
      </c>
    </row>
    <row r="85" spans="1:5" x14ac:dyDescent="0.25">
      <c r="A85" s="8"/>
      <c r="B85" s="13"/>
      <c r="C85" s="16" t="s">
        <v>120</v>
      </c>
      <c r="D85" s="7">
        <v>9970</v>
      </c>
      <c r="E85" s="13" t="s">
        <v>129</v>
      </c>
    </row>
    <row r="86" spans="1:5" x14ac:dyDescent="0.25">
      <c r="A86" s="8"/>
      <c r="B86" s="13"/>
      <c r="C86" s="16" t="s">
        <v>71</v>
      </c>
      <c r="D86" s="7">
        <v>1507.5</v>
      </c>
      <c r="E86" s="13" t="s">
        <v>129</v>
      </c>
    </row>
    <row r="87" spans="1:5" x14ac:dyDescent="0.25">
      <c r="A87" s="8"/>
      <c r="B87" s="13"/>
      <c r="C87" s="16" t="s">
        <v>80</v>
      </c>
      <c r="D87" s="7">
        <v>1210</v>
      </c>
      <c r="E87" s="13" t="s">
        <v>129</v>
      </c>
    </row>
    <row r="88" spans="1:5" x14ac:dyDescent="0.25">
      <c r="A88" s="3" t="s">
        <v>42</v>
      </c>
      <c r="B88" s="3"/>
      <c r="C88" s="10"/>
      <c r="D88" s="11">
        <f>SUM(D82:D87)</f>
        <v>41004.450000000004</v>
      </c>
      <c r="E88" s="3"/>
    </row>
    <row r="89" spans="1:5" x14ac:dyDescent="0.25">
      <c r="A89" s="13" t="s">
        <v>43</v>
      </c>
      <c r="B89" s="13"/>
      <c r="C89" s="16" t="s">
        <v>96</v>
      </c>
      <c r="D89" s="7">
        <v>301.45</v>
      </c>
      <c r="E89" s="13" t="s">
        <v>93</v>
      </c>
    </row>
    <row r="90" spans="1:5" x14ac:dyDescent="0.25">
      <c r="A90" s="3" t="s">
        <v>44</v>
      </c>
      <c r="B90" s="3"/>
      <c r="C90" s="10"/>
      <c r="D90" s="11">
        <f>SUM(D89:D89)</f>
        <v>301.45</v>
      </c>
      <c r="E90" s="3"/>
    </row>
    <row r="91" spans="1:5" x14ac:dyDescent="0.25">
      <c r="A91" s="13" t="s">
        <v>45</v>
      </c>
      <c r="B91" s="13"/>
      <c r="C91" s="16" t="s">
        <v>71</v>
      </c>
      <c r="D91" s="7">
        <v>270.76</v>
      </c>
      <c r="E91" s="13" t="s">
        <v>202</v>
      </c>
    </row>
    <row r="92" spans="1:5" x14ac:dyDescent="0.25">
      <c r="A92" s="13"/>
      <c r="B92" s="13"/>
      <c r="C92" s="16"/>
      <c r="D92" s="7"/>
      <c r="E92" s="13"/>
    </row>
    <row r="93" spans="1:5" x14ac:dyDescent="0.25">
      <c r="A93" s="3" t="s">
        <v>46</v>
      </c>
      <c r="B93" s="3"/>
      <c r="C93" s="10"/>
      <c r="D93" s="11">
        <f>SUM(D91:D91)</f>
        <v>270.76</v>
      </c>
      <c r="E93" s="3"/>
    </row>
    <row r="94" spans="1:5" x14ac:dyDescent="0.25">
      <c r="A94" s="13" t="s">
        <v>47</v>
      </c>
      <c r="B94" s="13"/>
      <c r="C94" s="16" t="s">
        <v>120</v>
      </c>
      <c r="D94" s="7">
        <v>310</v>
      </c>
      <c r="E94" s="13" t="s">
        <v>158</v>
      </c>
    </row>
    <row r="95" spans="1:5" x14ac:dyDescent="0.25">
      <c r="A95" s="13"/>
      <c r="B95" s="13"/>
      <c r="C95" s="16" t="s">
        <v>101</v>
      </c>
      <c r="D95" s="7">
        <v>705.8</v>
      </c>
      <c r="E95" s="13" t="s">
        <v>157</v>
      </c>
    </row>
    <row r="96" spans="1:5" x14ac:dyDescent="0.25">
      <c r="A96" s="13"/>
      <c r="B96" s="13"/>
      <c r="C96" s="16" t="s">
        <v>101</v>
      </c>
      <c r="D96" s="7">
        <v>386</v>
      </c>
      <c r="E96" s="13" t="s">
        <v>158</v>
      </c>
    </row>
    <row r="97" spans="1:5" x14ac:dyDescent="0.25">
      <c r="A97" s="13"/>
      <c r="B97" s="13"/>
      <c r="C97" s="16" t="s">
        <v>55</v>
      </c>
      <c r="D97" s="7">
        <v>11.97</v>
      </c>
      <c r="E97" s="13" t="s">
        <v>212</v>
      </c>
    </row>
    <row r="98" spans="1:5" x14ac:dyDescent="0.25">
      <c r="A98" s="13"/>
      <c r="B98" s="13"/>
      <c r="C98" s="16" t="s">
        <v>85</v>
      </c>
      <c r="D98" s="7">
        <v>194.6</v>
      </c>
      <c r="E98" s="13" t="s">
        <v>157</v>
      </c>
    </row>
    <row r="99" spans="1:5" x14ac:dyDescent="0.25">
      <c r="A99" s="13"/>
      <c r="B99" s="13"/>
      <c r="C99" s="16" t="s">
        <v>85</v>
      </c>
      <c r="D99" s="7">
        <v>320</v>
      </c>
      <c r="E99" s="13" t="s">
        <v>158</v>
      </c>
    </row>
    <row r="100" spans="1:5" x14ac:dyDescent="0.25">
      <c r="A100" s="13"/>
      <c r="B100" s="13"/>
      <c r="C100" s="16" t="s">
        <v>80</v>
      </c>
      <c r="D100" s="7">
        <v>133.6</v>
      </c>
      <c r="E100" s="13" t="s">
        <v>157</v>
      </c>
    </row>
    <row r="101" spans="1:5" x14ac:dyDescent="0.25">
      <c r="A101" s="13"/>
      <c r="B101" s="13"/>
      <c r="C101" s="16" t="s">
        <v>80</v>
      </c>
      <c r="D101" s="7">
        <v>856.8</v>
      </c>
      <c r="E101" s="13" t="s">
        <v>213</v>
      </c>
    </row>
    <row r="102" spans="1:5" x14ac:dyDescent="0.25">
      <c r="A102" s="13"/>
      <c r="B102" s="13"/>
      <c r="C102" s="16" t="s">
        <v>69</v>
      </c>
      <c r="D102" s="7">
        <v>285.60000000000002</v>
      </c>
      <c r="E102" s="13" t="s">
        <v>93</v>
      </c>
    </row>
    <row r="103" spans="1:5" x14ac:dyDescent="0.25">
      <c r="A103" s="13"/>
      <c r="B103" s="13"/>
      <c r="C103" s="16" t="s">
        <v>86</v>
      </c>
      <c r="D103" s="7">
        <v>200</v>
      </c>
      <c r="E103" s="13" t="s">
        <v>93</v>
      </c>
    </row>
    <row r="104" spans="1:5" x14ac:dyDescent="0.25">
      <c r="A104" s="13"/>
      <c r="B104" s="13"/>
      <c r="C104" s="16" t="s">
        <v>86</v>
      </c>
      <c r="D104" s="7">
        <v>226.1</v>
      </c>
      <c r="E104" s="13" t="s">
        <v>194</v>
      </c>
    </row>
    <row r="105" spans="1:5" x14ac:dyDescent="0.25">
      <c r="A105" s="13"/>
      <c r="B105" s="13"/>
      <c r="C105" s="16" t="s">
        <v>86</v>
      </c>
      <c r="D105" s="7">
        <v>6545</v>
      </c>
      <c r="E105" s="13" t="s">
        <v>214</v>
      </c>
    </row>
    <row r="106" spans="1:5" x14ac:dyDescent="0.25">
      <c r="A106" s="13"/>
      <c r="B106" s="13"/>
      <c r="C106" s="16" t="s">
        <v>86</v>
      </c>
      <c r="D106" s="7">
        <v>3426.5</v>
      </c>
      <c r="E106" s="13" t="s">
        <v>215</v>
      </c>
    </row>
    <row r="107" spans="1:5" x14ac:dyDescent="0.25">
      <c r="A107" s="3" t="s">
        <v>48</v>
      </c>
      <c r="B107" s="3"/>
      <c r="C107" s="10"/>
      <c r="D107" s="11">
        <f>SUM(D94:D106)</f>
        <v>13601.97</v>
      </c>
      <c r="E107" s="3"/>
    </row>
    <row r="108" spans="1:5" x14ac:dyDescent="0.25">
      <c r="A108" s="8">
        <v>59.17</v>
      </c>
      <c r="B108" s="13"/>
      <c r="C108" s="16"/>
      <c r="D108" s="7"/>
      <c r="E108" s="13"/>
    </row>
    <row r="109" spans="1:5" x14ac:dyDescent="0.25">
      <c r="A109" s="8"/>
      <c r="B109" s="13"/>
      <c r="C109" s="16" t="s">
        <v>71</v>
      </c>
      <c r="D109" s="7">
        <v>426395.32</v>
      </c>
      <c r="E109" s="13" t="s">
        <v>94</v>
      </c>
    </row>
    <row r="110" spans="1:5" x14ac:dyDescent="0.25">
      <c r="A110" s="8"/>
      <c r="B110" s="13"/>
      <c r="C110" s="16" t="s">
        <v>71</v>
      </c>
      <c r="D110" s="7">
        <v>185354.62</v>
      </c>
      <c r="E110" s="13" t="s">
        <v>94</v>
      </c>
    </row>
    <row r="111" spans="1:5" x14ac:dyDescent="0.25">
      <c r="A111" s="8"/>
      <c r="B111" s="13"/>
      <c r="C111" s="16" t="s">
        <v>73</v>
      </c>
      <c r="D111" s="7">
        <v>4329.42</v>
      </c>
      <c r="E111" s="13" t="s">
        <v>94</v>
      </c>
    </row>
    <row r="112" spans="1:5" x14ac:dyDescent="0.25">
      <c r="A112" s="8"/>
      <c r="B112" s="13"/>
      <c r="C112" s="16" t="s">
        <v>73</v>
      </c>
      <c r="D112" s="7">
        <v>3623.43</v>
      </c>
      <c r="E112" s="13" t="s">
        <v>94</v>
      </c>
    </row>
    <row r="113" spans="1:5" x14ac:dyDescent="0.25">
      <c r="A113" s="8"/>
      <c r="B113" s="13"/>
      <c r="C113" s="16" t="s">
        <v>73</v>
      </c>
      <c r="D113" s="7">
        <v>3706.09</v>
      </c>
      <c r="E113" s="13" t="s">
        <v>94</v>
      </c>
    </row>
    <row r="114" spans="1:5" x14ac:dyDescent="0.25">
      <c r="A114" s="8"/>
      <c r="B114" s="13"/>
      <c r="C114" s="16" t="s">
        <v>73</v>
      </c>
      <c r="D114" s="7">
        <v>4300.99</v>
      </c>
      <c r="E114" s="13" t="s">
        <v>94</v>
      </c>
    </row>
    <row r="115" spans="1:5" x14ac:dyDescent="0.25">
      <c r="A115" s="8"/>
      <c r="B115" s="13"/>
      <c r="C115" s="16" t="s">
        <v>73</v>
      </c>
      <c r="D115" s="7">
        <v>31000</v>
      </c>
      <c r="E115" s="13" t="s">
        <v>94</v>
      </c>
    </row>
    <row r="116" spans="1:5" x14ac:dyDescent="0.25">
      <c r="A116" s="8"/>
      <c r="B116" s="13"/>
      <c r="C116" s="16" t="s">
        <v>73</v>
      </c>
      <c r="D116" s="7">
        <v>2856.73</v>
      </c>
      <c r="E116" s="13" t="s">
        <v>94</v>
      </c>
    </row>
    <row r="117" spans="1:5" x14ac:dyDescent="0.25">
      <c r="A117" s="8"/>
      <c r="B117" s="13"/>
      <c r="C117" s="16" t="s">
        <v>73</v>
      </c>
      <c r="D117" s="7">
        <v>15440.5</v>
      </c>
      <c r="E117" s="13" t="s">
        <v>94</v>
      </c>
    </row>
    <row r="118" spans="1:5" x14ac:dyDescent="0.25">
      <c r="A118" s="8"/>
      <c r="B118" s="13"/>
      <c r="C118" s="16" t="s">
        <v>73</v>
      </c>
      <c r="D118" s="7">
        <v>147.59</v>
      </c>
      <c r="E118" s="13" t="s">
        <v>94</v>
      </c>
    </row>
    <row r="119" spans="1:5" x14ac:dyDescent="0.25">
      <c r="A119" s="8"/>
      <c r="B119" s="13"/>
      <c r="C119" s="16" t="s">
        <v>73</v>
      </c>
      <c r="D119" s="7">
        <v>6336.7</v>
      </c>
      <c r="E119" s="13" t="s">
        <v>132</v>
      </c>
    </row>
    <row r="120" spans="1:5" x14ac:dyDescent="0.25">
      <c r="A120" s="8"/>
      <c r="B120" s="13"/>
      <c r="C120" s="16" t="s">
        <v>73</v>
      </c>
      <c r="D120" s="7">
        <v>2605.5300000000002</v>
      </c>
      <c r="E120" s="13" t="s">
        <v>94</v>
      </c>
    </row>
    <row r="121" spans="1:5" x14ac:dyDescent="0.25">
      <c r="A121" s="8"/>
      <c r="B121" s="13"/>
      <c r="C121" s="16" t="s">
        <v>73</v>
      </c>
      <c r="D121" s="7">
        <v>5512.29</v>
      </c>
      <c r="E121" s="13" t="s">
        <v>94</v>
      </c>
    </row>
    <row r="122" spans="1:5" x14ac:dyDescent="0.25">
      <c r="A122" s="8"/>
      <c r="B122" s="13"/>
      <c r="C122" s="16" t="s">
        <v>73</v>
      </c>
      <c r="D122" s="7">
        <v>3409.42</v>
      </c>
      <c r="E122" s="13" t="s">
        <v>94</v>
      </c>
    </row>
    <row r="123" spans="1:5" x14ac:dyDescent="0.25">
      <c r="A123" s="8"/>
      <c r="B123" s="13"/>
      <c r="C123" s="16" t="s">
        <v>73</v>
      </c>
      <c r="D123" s="7">
        <v>3100</v>
      </c>
      <c r="E123" s="13" t="s">
        <v>94</v>
      </c>
    </row>
    <row r="124" spans="1:5" x14ac:dyDescent="0.25">
      <c r="A124" s="8"/>
      <c r="B124" s="13"/>
      <c r="C124" s="16" t="s">
        <v>73</v>
      </c>
      <c r="D124" s="7">
        <v>15500</v>
      </c>
      <c r="E124" s="13" t="s">
        <v>94</v>
      </c>
    </row>
    <row r="125" spans="1:5" x14ac:dyDescent="0.25">
      <c r="A125" s="8"/>
      <c r="B125" s="13"/>
      <c r="C125" s="16" t="s">
        <v>73</v>
      </c>
      <c r="D125" s="7">
        <v>2700.97</v>
      </c>
      <c r="E125" s="13" t="s">
        <v>94</v>
      </c>
    </row>
    <row r="126" spans="1:5" x14ac:dyDescent="0.25">
      <c r="A126" s="8"/>
      <c r="B126" s="13"/>
      <c r="C126" s="35" t="s">
        <v>73</v>
      </c>
      <c r="D126" s="32">
        <v>2830.36</v>
      </c>
      <c r="E126" s="33" t="s">
        <v>94</v>
      </c>
    </row>
    <row r="127" spans="1:5" x14ac:dyDescent="0.25">
      <c r="A127" s="8"/>
      <c r="B127" s="13"/>
      <c r="C127" s="35" t="s">
        <v>73</v>
      </c>
      <c r="D127" s="32">
        <v>2975.99</v>
      </c>
      <c r="E127" s="13" t="s">
        <v>94</v>
      </c>
    </row>
    <row r="128" spans="1:5" x14ac:dyDescent="0.25">
      <c r="A128" s="8"/>
      <c r="B128" s="13"/>
      <c r="C128" s="35" t="s">
        <v>73</v>
      </c>
      <c r="D128" s="32">
        <v>1754.4</v>
      </c>
      <c r="E128" s="13" t="s">
        <v>94</v>
      </c>
    </row>
    <row r="129" spans="1:5" x14ac:dyDescent="0.25">
      <c r="A129" s="8"/>
      <c r="B129" s="13"/>
      <c r="C129" s="35" t="s">
        <v>80</v>
      </c>
      <c r="D129" s="32">
        <v>22600</v>
      </c>
      <c r="E129" s="13" t="s">
        <v>94</v>
      </c>
    </row>
    <row r="130" spans="1:5" x14ac:dyDescent="0.25">
      <c r="A130" s="8"/>
      <c r="B130" s="13"/>
      <c r="C130" s="35" t="s">
        <v>86</v>
      </c>
      <c r="D130" s="32">
        <v>108356.6</v>
      </c>
      <c r="E130" s="13" t="s">
        <v>94</v>
      </c>
    </row>
    <row r="131" spans="1:5" x14ac:dyDescent="0.25">
      <c r="A131" s="22" t="s">
        <v>49</v>
      </c>
      <c r="B131" s="3"/>
      <c r="C131" s="10"/>
      <c r="D131" s="11">
        <f>SUM(D108:D130)</f>
        <v>854836.95</v>
      </c>
      <c r="E131" s="13"/>
    </row>
    <row r="132" spans="1:5" x14ac:dyDescent="0.25">
      <c r="A132" s="31" t="s">
        <v>81</v>
      </c>
      <c r="B132" s="13"/>
      <c r="C132" s="16"/>
      <c r="D132" s="7"/>
      <c r="E132" s="13"/>
    </row>
    <row r="133" spans="1:5" x14ac:dyDescent="0.25">
      <c r="A133" s="22" t="s">
        <v>82</v>
      </c>
      <c r="B133" s="3"/>
      <c r="C133" s="10"/>
      <c r="D133" s="11">
        <f>SUM(D132:D132)</f>
        <v>0</v>
      </c>
      <c r="E133" s="3"/>
    </row>
    <row r="134" spans="1:5" x14ac:dyDescent="0.25">
      <c r="A134" s="23" t="s">
        <v>50</v>
      </c>
      <c r="B134" s="13"/>
      <c r="C134" s="6"/>
      <c r="D134" s="7">
        <v>9062</v>
      </c>
      <c r="E134" s="13" t="s">
        <v>175</v>
      </c>
    </row>
    <row r="135" spans="1:5" x14ac:dyDescent="0.25">
      <c r="A135" s="25" t="s">
        <v>51</v>
      </c>
      <c r="B135" s="13"/>
      <c r="C135" s="6"/>
      <c r="D135" s="11">
        <f>SUM(D134)</f>
        <v>9062</v>
      </c>
      <c r="E135" s="13"/>
    </row>
    <row r="136" spans="1:5" x14ac:dyDescent="0.25">
      <c r="A136" s="24">
        <v>65.010000000000005</v>
      </c>
      <c r="B136" s="13"/>
      <c r="C136" s="16"/>
      <c r="D136" s="7">
        <v>13232439.439999999</v>
      </c>
      <c r="E136" s="13" t="s">
        <v>176</v>
      </c>
    </row>
    <row r="137" spans="1:5" x14ac:dyDescent="0.25">
      <c r="A137" s="25" t="s">
        <v>52</v>
      </c>
      <c r="B137" s="13"/>
      <c r="C137" s="6"/>
      <c r="D137" s="11">
        <f>SUM(D136)</f>
        <v>13232439.439999999</v>
      </c>
      <c r="E137" s="13"/>
    </row>
    <row r="138" spans="1:5" x14ac:dyDescent="0.25">
      <c r="A138" s="24" t="s">
        <v>53</v>
      </c>
      <c r="B138" s="13"/>
      <c r="C138" s="16"/>
      <c r="D138" s="7">
        <v>11474629.689999999</v>
      </c>
      <c r="E138" s="13" t="s">
        <v>176</v>
      </c>
    </row>
    <row r="139" spans="1:5" x14ac:dyDescent="0.25">
      <c r="A139" s="25" t="s">
        <v>54</v>
      </c>
      <c r="B139" s="3"/>
      <c r="C139" s="10"/>
      <c r="D139" s="11">
        <f>SUM(D138:D138)</f>
        <v>11474629.689999999</v>
      </c>
      <c r="E139" s="3"/>
    </row>
    <row r="140" spans="1:5" x14ac:dyDescent="0.25">
      <c r="A140" s="24" t="s">
        <v>90</v>
      </c>
      <c r="B140" s="3"/>
      <c r="C140" s="16"/>
      <c r="D140" s="7"/>
      <c r="E140" s="13"/>
    </row>
    <row r="141" spans="1:5" x14ac:dyDescent="0.25">
      <c r="A141" s="25" t="s">
        <v>91</v>
      </c>
      <c r="B141" s="3"/>
      <c r="C141" s="10"/>
      <c r="D141" s="11">
        <f>SUM(D140:D140)</f>
        <v>0</v>
      </c>
      <c r="E141" s="3"/>
    </row>
    <row r="142" spans="1:5" x14ac:dyDescent="0.25">
      <c r="D142" s="27">
        <f>D12+D17+D19+D22+D24+D39+D48+D67+D77+D79+D81+D88+D90+D93+D107+D131+D133+D135+D137+D139+D141+D14+D26</f>
        <v>25719646.789999999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0" workbookViewId="0">
      <selection activeCell="D44" sqref="D44"/>
    </sheetView>
  </sheetViews>
  <sheetFormatPr defaultRowHeight="15" x14ac:dyDescent="0.25"/>
  <cols>
    <col min="4" max="4" width="13.28515625" customWidth="1"/>
    <col min="5" max="5" width="70.85546875" customWidth="1"/>
  </cols>
  <sheetData>
    <row r="1" spans="1:5" x14ac:dyDescent="0.25">
      <c r="A1" s="3" t="s">
        <v>3</v>
      </c>
      <c r="B1" s="4" t="s">
        <v>4</v>
      </c>
      <c r="C1" s="4" t="s">
        <v>5</v>
      </c>
      <c r="D1" s="28" t="s">
        <v>6</v>
      </c>
      <c r="E1" s="4" t="s">
        <v>7</v>
      </c>
    </row>
    <row r="2" spans="1:5" x14ac:dyDescent="0.25">
      <c r="A2" s="5" t="s">
        <v>8</v>
      </c>
      <c r="B2" s="9" t="s">
        <v>177</v>
      </c>
      <c r="C2" s="35" t="s">
        <v>55</v>
      </c>
      <c r="D2" s="32">
        <v>52700</v>
      </c>
      <c r="E2" s="39" t="s">
        <v>111</v>
      </c>
    </row>
    <row r="3" spans="1:5" x14ac:dyDescent="0.25">
      <c r="A3" s="5"/>
      <c r="B3" s="9"/>
      <c r="C3" s="35" t="s">
        <v>55</v>
      </c>
      <c r="D3" s="32">
        <v>205543</v>
      </c>
      <c r="E3" s="39" t="s">
        <v>112</v>
      </c>
    </row>
    <row r="4" spans="1:5" x14ac:dyDescent="0.25">
      <c r="A4" s="5"/>
      <c r="B4" s="9"/>
      <c r="C4" s="35" t="s">
        <v>55</v>
      </c>
      <c r="D4" s="32">
        <v>81704</v>
      </c>
      <c r="E4" s="39" t="s">
        <v>167</v>
      </c>
    </row>
    <row r="5" spans="1:5" x14ac:dyDescent="0.25">
      <c r="A5" s="5"/>
      <c r="B5" s="9"/>
      <c r="C5" s="35" t="s">
        <v>69</v>
      </c>
      <c r="D5" s="32">
        <v>60</v>
      </c>
      <c r="E5" s="39" t="s">
        <v>168</v>
      </c>
    </row>
    <row r="6" spans="1:5" x14ac:dyDescent="0.25">
      <c r="A6" s="5"/>
      <c r="B6" s="9"/>
      <c r="C6" s="35" t="s">
        <v>69</v>
      </c>
      <c r="D6" s="32">
        <v>80</v>
      </c>
      <c r="E6" s="39" t="s">
        <v>115</v>
      </c>
    </row>
    <row r="7" spans="1:5" x14ac:dyDescent="0.25">
      <c r="A7" s="5"/>
      <c r="B7" s="9"/>
      <c r="C7" s="35" t="s">
        <v>69</v>
      </c>
      <c r="D7" s="32">
        <v>510</v>
      </c>
      <c r="E7" s="39" t="s">
        <v>115</v>
      </c>
    </row>
    <row r="8" spans="1:5" x14ac:dyDescent="0.25">
      <c r="A8" s="5"/>
      <c r="B8" s="9"/>
      <c r="C8" s="35" t="s">
        <v>69</v>
      </c>
      <c r="D8" s="32">
        <v>90</v>
      </c>
      <c r="E8" s="39" t="s">
        <v>115</v>
      </c>
    </row>
    <row r="9" spans="1:5" x14ac:dyDescent="0.25">
      <c r="A9" s="5"/>
      <c r="B9" s="9"/>
      <c r="C9" s="35" t="s">
        <v>69</v>
      </c>
      <c r="D9" s="32">
        <v>687</v>
      </c>
      <c r="E9" s="39" t="s">
        <v>115</v>
      </c>
    </row>
    <row r="10" spans="1:5" x14ac:dyDescent="0.25">
      <c r="A10" s="5"/>
      <c r="B10" s="9"/>
      <c r="C10" s="35" t="s">
        <v>69</v>
      </c>
      <c r="D10" s="32">
        <v>60</v>
      </c>
      <c r="E10" s="39" t="s">
        <v>115</v>
      </c>
    </row>
    <row r="11" spans="1:5" x14ac:dyDescent="0.25">
      <c r="A11" s="5"/>
      <c r="B11" s="9"/>
      <c r="C11" s="35" t="s">
        <v>69</v>
      </c>
      <c r="D11" s="32">
        <v>95</v>
      </c>
      <c r="E11" s="39" t="s">
        <v>115</v>
      </c>
    </row>
    <row r="12" spans="1:5" x14ac:dyDescent="0.25">
      <c r="A12" s="5"/>
      <c r="B12" s="9"/>
      <c r="C12" s="35" t="s">
        <v>69</v>
      </c>
      <c r="D12" s="32">
        <v>35</v>
      </c>
      <c r="E12" s="39" t="s">
        <v>115</v>
      </c>
    </row>
    <row r="13" spans="1:5" x14ac:dyDescent="0.25">
      <c r="A13" s="5"/>
      <c r="B13" s="9"/>
      <c r="C13" s="35" t="s">
        <v>69</v>
      </c>
      <c r="D13" s="32">
        <v>778</v>
      </c>
      <c r="E13" s="39" t="s">
        <v>116</v>
      </c>
    </row>
    <row r="14" spans="1:5" x14ac:dyDescent="0.25">
      <c r="A14" s="5"/>
      <c r="B14" s="9"/>
      <c r="C14" s="35" t="s">
        <v>69</v>
      </c>
      <c r="D14" s="32">
        <v>980</v>
      </c>
      <c r="E14" s="39" t="s">
        <v>115</v>
      </c>
    </row>
    <row r="15" spans="1:5" x14ac:dyDescent="0.25">
      <c r="A15" s="5"/>
      <c r="B15" s="9"/>
      <c r="C15" s="35" t="s">
        <v>69</v>
      </c>
      <c r="D15" s="32">
        <v>190</v>
      </c>
      <c r="E15" s="39" t="s">
        <v>115</v>
      </c>
    </row>
    <row r="16" spans="1:5" x14ac:dyDescent="0.25">
      <c r="A16" s="5"/>
      <c r="B16" s="9"/>
      <c r="C16" s="35" t="s">
        <v>69</v>
      </c>
      <c r="D16" s="32">
        <v>950</v>
      </c>
      <c r="E16" s="39" t="s">
        <v>115</v>
      </c>
    </row>
    <row r="17" spans="1:5" x14ac:dyDescent="0.25">
      <c r="A17" s="5"/>
      <c r="B17" s="9"/>
      <c r="C17" s="35" t="s">
        <v>69</v>
      </c>
      <c r="D17" s="32">
        <v>1500</v>
      </c>
      <c r="E17" s="39" t="s">
        <v>115</v>
      </c>
    </row>
    <row r="18" spans="1:5" x14ac:dyDescent="0.25">
      <c r="A18" s="5"/>
      <c r="B18" s="9"/>
      <c r="C18" s="38" t="s">
        <v>55</v>
      </c>
      <c r="D18" s="32">
        <v>154166</v>
      </c>
      <c r="E18" s="39" t="s">
        <v>121</v>
      </c>
    </row>
    <row r="19" spans="1:5" x14ac:dyDescent="0.25">
      <c r="A19" s="5"/>
      <c r="B19" s="9"/>
      <c r="C19" s="38" t="s">
        <v>55</v>
      </c>
      <c r="D19" s="32">
        <v>83166</v>
      </c>
      <c r="E19" s="39" t="s">
        <v>121</v>
      </c>
    </row>
    <row r="20" spans="1:5" x14ac:dyDescent="0.25">
      <c r="A20" s="5"/>
      <c r="B20" s="9"/>
      <c r="C20" s="38" t="s">
        <v>55</v>
      </c>
      <c r="D20" s="32">
        <v>42226</v>
      </c>
      <c r="E20" s="39" t="s">
        <v>121</v>
      </c>
    </row>
    <row r="21" spans="1:5" x14ac:dyDescent="0.25">
      <c r="A21" s="5"/>
      <c r="B21" s="9"/>
      <c r="C21" s="38" t="s">
        <v>55</v>
      </c>
      <c r="D21" s="32">
        <v>97130</v>
      </c>
      <c r="E21" s="39" t="s">
        <v>121</v>
      </c>
    </row>
    <row r="22" spans="1:5" x14ac:dyDescent="0.25">
      <c r="A22" s="5"/>
      <c r="B22" s="9"/>
      <c r="C22" s="38" t="s">
        <v>55</v>
      </c>
      <c r="D22" s="32">
        <v>13649</v>
      </c>
      <c r="E22" s="39" t="s">
        <v>121</v>
      </c>
    </row>
    <row r="23" spans="1:5" x14ac:dyDescent="0.25">
      <c r="A23" s="5"/>
      <c r="B23" s="9"/>
      <c r="C23" s="38" t="s">
        <v>69</v>
      </c>
      <c r="D23" s="32">
        <v>4122</v>
      </c>
      <c r="E23" s="39" t="s">
        <v>174</v>
      </c>
    </row>
    <row r="24" spans="1:5" x14ac:dyDescent="0.25">
      <c r="A24" s="5"/>
      <c r="B24" s="9"/>
      <c r="C24" s="38" t="s">
        <v>86</v>
      </c>
      <c r="D24" s="32">
        <v>1210</v>
      </c>
      <c r="E24" s="39" t="s">
        <v>172</v>
      </c>
    </row>
    <row r="25" spans="1:5" x14ac:dyDescent="0.25">
      <c r="A25" s="3" t="s">
        <v>9</v>
      </c>
      <c r="B25" s="3"/>
      <c r="C25" s="10"/>
      <c r="D25" s="11">
        <f>SUM(D2:D24)</f>
        <v>741631</v>
      </c>
      <c r="E25" s="12"/>
    </row>
    <row r="26" spans="1:5" x14ac:dyDescent="0.25">
      <c r="A26" s="13" t="s">
        <v>10</v>
      </c>
      <c r="B26" s="13"/>
      <c r="C26" s="6" t="s">
        <v>57</v>
      </c>
      <c r="D26" s="7">
        <v>46107</v>
      </c>
      <c r="E26" s="13" t="s">
        <v>122</v>
      </c>
    </row>
    <row r="27" spans="1:5" x14ac:dyDescent="0.25">
      <c r="A27" s="3" t="s">
        <v>11</v>
      </c>
      <c r="B27" s="3"/>
      <c r="C27" s="10"/>
      <c r="D27" s="11">
        <f>D26</f>
        <v>46107</v>
      </c>
      <c r="E27" s="3"/>
    </row>
    <row r="28" spans="1:5" x14ac:dyDescent="0.25">
      <c r="A28" s="13" t="s">
        <v>12</v>
      </c>
      <c r="B28" s="13"/>
      <c r="C28" s="16" t="s">
        <v>77</v>
      </c>
      <c r="D28" s="7">
        <v>1093</v>
      </c>
      <c r="E28" s="33" t="s">
        <v>118</v>
      </c>
    </row>
    <row r="29" spans="1:5" x14ac:dyDescent="0.25">
      <c r="A29" s="13"/>
      <c r="B29" s="13"/>
      <c r="C29" s="16" t="s">
        <v>77</v>
      </c>
      <c r="D29" s="7">
        <v>4216</v>
      </c>
      <c r="E29" s="33" t="s">
        <v>114</v>
      </c>
    </row>
    <row r="30" spans="1:5" x14ac:dyDescent="0.25">
      <c r="A30" s="13"/>
      <c r="B30" s="13"/>
      <c r="C30" s="16" t="s">
        <v>77</v>
      </c>
      <c r="D30" s="7">
        <v>1690</v>
      </c>
      <c r="E30" s="33" t="s">
        <v>113</v>
      </c>
    </row>
    <row r="31" spans="1:5" x14ac:dyDescent="0.25">
      <c r="A31" s="13"/>
      <c r="B31" s="13"/>
      <c r="C31" s="16" t="s">
        <v>77</v>
      </c>
      <c r="D31" s="7">
        <v>9866</v>
      </c>
      <c r="E31" s="33" t="s">
        <v>171</v>
      </c>
    </row>
    <row r="32" spans="1:5" x14ac:dyDescent="0.25">
      <c r="A32" s="3" t="s">
        <v>13</v>
      </c>
      <c r="B32" s="3"/>
      <c r="C32" s="10"/>
      <c r="D32" s="11">
        <f>SUM(D28:D31)</f>
        <v>16865</v>
      </c>
      <c r="E32" s="14"/>
    </row>
    <row r="33" spans="1:5" x14ac:dyDescent="0.25">
      <c r="A33" s="13" t="s">
        <v>14</v>
      </c>
      <c r="B33" s="13"/>
      <c r="C33" s="16" t="s">
        <v>58</v>
      </c>
      <c r="D33" s="7">
        <v>540</v>
      </c>
      <c r="E33" s="13" t="s">
        <v>165</v>
      </c>
    </row>
    <row r="34" spans="1:5" s="1" customFormat="1" x14ac:dyDescent="0.25">
      <c r="A34" s="13"/>
      <c r="B34" s="13"/>
      <c r="C34" s="16" t="s">
        <v>58</v>
      </c>
      <c r="D34" s="7">
        <v>540</v>
      </c>
      <c r="E34" s="13" t="s">
        <v>165</v>
      </c>
    </row>
    <row r="35" spans="1:5" s="1" customFormat="1" x14ac:dyDescent="0.25">
      <c r="A35" s="13"/>
      <c r="B35" s="13"/>
      <c r="C35" s="16" t="s">
        <v>80</v>
      </c>
      <c r="D35" s="7">
        <v>540</v>
      </c>
      <c r="E35" s="13" t="s">
        <v>165</v>
      </c>
    </row>
    <row r="36" spans="1:5" s="1" customFormat="1" x14ac:dyDescent="0.25">
      <c r="A36" s="13"/>
      <c r="B36" s="13"/>
      <c r="C36" s="16" t="s">
        <v>78</v>
      </c>
      <c r="D36" s="7">
        <v>270</v>
      </c>
      <c r="E36" s="13" t="s">
        <v>165</v>
      </c>
    </row>
    <row r="37" spans="1:5" x14ac:dyDescent="0.25">
      <c r="A37" s="3" t="s">
        <v>15</v>
      </c>
      <c r="B37" s="3"/>
      <c r="C37" s="10"/>
      <c r="D37" s="11">
        <f>SUM(D33:D36)</f>
        <v>1890</v>
      </c>
      <c r="E37" s="14"/>
    </row>
    <row r="38" spans="1:5" x14ac:dyDescent="0.25">
      <c r="A38" s="13" t="s">
        <v>16</v>
      </c>
      <c r="B38" s="13"/>
      <c r="C38" s="16" t="s">
        <v>57</v>
      </c>
      <c r="D38" s="7">
        <v>36439</v>
      </c>
      <c r="E38" s="13" t="s">
        <v>88</v>
      </c>
    </row>
    <row r="39" spans="1:5" x14ac:dyDescent="0.25">
      <c r="A39" s="3" t="s">
        <v>17</v>
      </c>
      <c r="B39" s="3"/>
      <c r="C39" s="10"/>
      <c r="D39" s="11">
        <f>D38</f>
        <v>36439</v>
      </c>
      <c r="E39" s="3"/>
    </row>
    <row r="40" spans="1:5" x14ac:dyDescent="0.25">
      <c r="A40" s="13" t="s">
        <v>18</v>
      </c>
      <c r="B40" s="13"/>
      <c r="C40" s="6"/>
      <c r="D40" s="15">
        <v>18851</v>
      </c>
      <c r="E40" s="39" t="s">
        <v>117</v>
      </c>
    </row>
    <row r="41" spans="1:5" x14ac:dyDescent="0.25">
      <c r="A41" s="5"/>
      <c r="B41" s="9"/>
      <c r="C41" s="6"/>
      <c r="D41" s="7">
        <v>1156</v>
      </c>
      <c r="E41" s="39" t="s">
        <v>123</v>
      </c>
    </row>
    <row r="42" spans="1:5" x14ac:dyDescent="0.25">
      <c r="A42" s="3" t="s">
        <v>19</v>
      </c>
      <c r="B42" s="3"/>
      <c r="C42" s="10"/>
      <c r="D42" s="11">
        <f>D40+D41</f>
        <v>20007</v>
      </c>
      <c r="E42" s="14"/>
    </row>
    <row r="43" spans="1:5" x14ac:dyDescent="0.25">
      <c r="A43" s="14" t="s">
        <v>67</v>
      </c>
      <c r="B43" s="14"/>
      <c r="C43" s="14"/>
      <c r="D43" s="29">
        <v>888</v>
      </c>
      <c r="E43" s="14"/>
    </row>
    <row r="44" spans="1:5" x14ac:dyDescent="0.25">
      <c r="A44" s="14" t="s">
        <v>68</v>
      </c>
      <c r="B44" s="14"/>
      <c r="C44" s="14"/>
      <c r="D44" s="30">
        <f>D43</f>
        <v>888</v>
      </c>
      <c r="E44" s="14"/>
    </row>
    <row r="45" spans="1:5" x14ac:dyDescent="0.25">
      <c r="A45" s="1"/>
      <c r="B45" s="1"/>
      <c r="C45" s="1"/>
      <c r="D45" s="27">
        <f>D25+D27+D32+D37+D39+D42+D44</f>
        <v>863827</v>
      </c>
      <c r="E4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"/>
  <sheetViews>
    <sheetView topLeftCell="A31" workbookViewId="0">
      <selection activeCell="E8" sqref="E8"/>
    </sheetView>
  </sheetViews>
  <sheetFormatPr defaultRowHeight="15" x14ac:dyDescent="0.25"/>
  <cols>
    <col min="1" max="1" width="25.42578125" style="1" customWidth="1"/>
    <col min="2" max="3" width="9.140625" style="1"/>
    <col min="4" max="4" width="13.42578125" style="1" customWidth="1"/>
    <col min="5" max="5" width="95.7109375" style="1" bestFit="1" customWidth="1"/>
    <col min="6" max="16384" width="9.140625" style="1"/>
  </cols>
  <sheetData>
    <row r="1" spans="1:5" x14ac:dyDescent="0.25">
      <c r="A1" s="2" t="s">
        <v>103</v>
      </c>
      <c r="B1" s="2"/>
      <c r="C1" s="2"/>
      <c r="D1" s="2"/>
    </row>
    <row r="2" spans="1:5" x14ac:dyDescent="0.25">
      <c r="A2" s="2" t="s">
        <v>0</v>
      </c>
      <c r="B2" s="2"/>
      <c r="C2" s="2"/>
      <c r="D2" s="2"/>
    </row>
    <row r="3" spans="1:5" x14ac:dyDescent="0.25">
      <c r="A3" s="2"/>
      <c r="B3" s="2"/>
      <c r="C3" s="2"/>
      <c r="D3" s="2"/>
    </row>
    <row r="4" spans="1:5" x14ac:dyDescent="0.25">
      <c r="A4" s="2" t="s">
        <v>1</v>
      </c>
      <c r="B4" s="2"/>
      <c r="C4" s="2"/>
      <c r="D4" s="2"/>
    </row>
    <row r="5" spans="1:5" x14ac:dyDescent="0.25">
      <c r="A5" s="2" t="s">
        <v>21</v>
      </c>
      <c r="B5" s="2"/>
      <c r="C5" s="2"/>
      <c r="D5" s="2"/>
    </row>
    <row r="6" spans="1:5" x14ac:dyDescent="0.25">
      <c r="A6" s="2"/>
      <c r="B6" s="2"/>
      <c r="C6" s="2"/>
      <c r="D6" s="2"/>
    </row>
    <row r="7" spans="1:5" x14ac:dyDescent="0.25">
      <c r="A7" s="2"/>
      <c r="B7" s="2"/>
      <c r="C7" s="2"/>
      <c r="D7" s="2"/>
    </row>
    <row r="8" spans="1:5" x14ac:dyDescent="0.25">
      <c r="A8" s="2" t="s">
        <v>304</v>
      </c>
      <c r="B8" s="2"/>
      <c r="C8" s="2"/>
      <c r="D8" s="36" t="s">
        <v>205</v>
      </c>
      <c r="E8" s="49">
        <v>2021</v>
      </c>
    </row>
    <row r="10" spans="1:5" x14ac:dyDescent="0.25">
      <c r="A10" s="3" t="s">
        <v>3</v>
      </c>
      <c r="B10" s="4" t="s">
        <v>4</v>
      </c>
      <c r="C10" s="4" t="s">
        <v>5</v>
      </c>
      <c r="D10" s="4" t="s">
        <v>6</v>
      </c>
      <c r="E10" s="3" t="s">
        <v>7</v>
      </c>
    </row>
    <row r="11" spans="1:5" x14ac:dyDescent="0.25">
      <c r="A11" s="5" t="s">
        <v>22</v>
      </c>
      <c r="B11" s="4"/>
      <c r="C11" s="16" t="s">
        <v>72</v>
      </c>
      <c r="D11" s="17">
        <v>615.29</v>
      </c>
      <c r="E11" s="13" t="s">
        <v>209</v>
      </c>
    </row>
    <row r="12" spans="1:5" x14ac:dyDescent="0.25">
      <c r="A12" s="5"/>
      <c r="B12" s="4"/>
      <c r="C12" s="16" t="s">
        <v>59</v>
      </c>
      <c r="D12" s="17">
        <v>7554.12</v>
      </c>
      <c r="E12" s="13" t="s">
        <v>230</v>
      </c>
    </row>
    <row r="13" spans="1:5" x14ac:dyDescent="0.25">
      <c r="A13" s="5"/>
      <c r="B13" s="4"/>
      <c r="C13" s="16" t="s">
        <v>65</v>
      </c>
      <c r="D13" s="17">
        <v>9960.2999999999993</v>
      </c>
      <c r="E13" s="13" t="s">
        <v>240</v>
      </c>
    </row>
    <row r="14" spans="1:5" x14ac:dyDescent="0.25">
      <c r="A14" s="18" t="s">
        <v>23</v>
      </c>
      <c r="B14" s="4"/>
      <c r="C14" s="4"/>
      <c r="D14" s="11">
        <f>SUM(D11:D13)</f>
        <v>18129.71</v>
      </c>
      <c r="E14" s="3"/>
    </row>
    <row r="15" spans="1:5" x14ac:dyDescent="0.25">
      <c r="A15" s="47" t="s">
        <v>74</v>
      </c>
      <c r="B15" s="9"/>
      <c r="C15" s="17">
        <v>9</v>
      </c>
      <c r="D15" s="7">
        <v>1676</v>
      </c>
      <c r="E15" s="13" t="s">
        <v>248</v>
      </c>
    </row>
    <row r="16" spans="1:5" x14ac:dyDescent="0.25">
      <c r="A16" s="18" t="s">
        <v>75</v>
      </c>
      <c r="B16" s="9"/>
      <c r="C16" s="9"/>
      <c r="D16" s="11">
        <f>D15</f>
        <v>1676</v>
      </c>
      <c r="E16" s="13"/>
    </row>
    <row r="17" spans="1:5" x14ac:dyDescent="0.25">
      <c r="A17" s="5" t="s">
        <v>24</v>
      </c>
      <c r="B17" s="9"/>
      <c r="C17" s="16" t="s">
        <v>59</v>
      </c>
      <c r="D17" s="32">
        <v>22095.98</v>
      </c>
      <c r="E17" s="13" t="s">
        <v>228</v>
      </c>
    </row>
    <row r="18" spans="1:5" x14ac:dyDescent="0.25">
      <c r="A18" s="5"/>
      <c r="B18" s="9"/>
      <c r="C18" s="16"/>
      <c r="D18" s="7"/>
      <c r="E18" s="13"/>
    </row>
    <row r="19" spans="1:5" x14ac:dyDescent="0.25">
      <c r="A19" s="18" t="s">
        <v>25</v>
      </c>
      <c r="B19" s="4"/>
      <c r="C19" s="19"/>
      <c r="D19" s="11">
        <f>SUM(D17:D18)</f>
        <v>22095.98</v>
      </c>
      <c r="E19" s="3"/>
    </row>
    <row r="20" spans="1:5" x14ac:dyDescent="0.25">
      <c r="A20" s="5" t="s">
        <v>26</v>
      </c>
      <c r="B20" s="9"/>
      <c r="C20" s="16" t="s">
        <v>69</v>
      </c>
      <c r="D20" s="7">
        <v>991.96</v>
      </c>
      <c r="E20" s="13" t="s">
        <v>238</v>
      </c>
    </row>
    <row r="21" spans="1:5" x14ac:dyDescent="0.25">
      <c r="A21" s="18" t="s">
        <v>27</v>
      </c>
      <c r="B21" s="4"/>
      <c r="C21" s="19"/>
      <c r="D21" s="11">
        <f>SUM(D20:D20)</f>
        <v>991.96</v>
      </c>
      <c r="E21" s="3"/>
    </row>
    <row r="22" spans="1:5" x14ac:dyDescent="0.25">
      <c r="A22" s="5" t="s">
        <v>28</v>
      </c>
      <c r="B22" s="4"/>
      <c r="C22" s="45" t="s">
        <v>72</v>
      </c>
      <c r="D22" s="46">
        <v>684.16</v>
      </c>
      <c r="E22" s="43" t="s">
        <v>247</v>
      </c>
    </row>
    <row r="23" spans="1:5" x14ac:dyDescent="0.25">
      <c r="B23" s="13"/>
      <c r="C23" s="16" t="s">
        <v>77</v>
      </c>
      <c r="D23" s="7">
        <v>9714.65</v>
      </c>
      <c r="E23" s="13" t="s">
        <v>216</v>
      </c>
    </row>
    <row r="24" spans="1:5" x14ac:dyDescent="0.25">
      <c r="A24" s="5"/>
      <c r="B24" s="13"/>
      <c r="C24" s="16"/>
      <c r="D24" s="7"/>
      <c r="E24" s="13"/>
    </row>
    <row r="25" spans="1:5" x14ac:dyDescent="0.25">
      <c r="A25" s="18" t="s">
        <v>29</v>
      </c>
      <c r="B25" s="3"/>
      <c r="C25" s="20"/>
      <c r="D25" s="11">
        <f>SUM(D22:D24)</f>
        <v>10398.81</v>
      </c>
      <c r="E25" s="3"/>
    </row>
    <row r="26" spans="1:5" x14ac:dyDescent="0.25">
      <c r="A26" s="5" t="s">
        <v>30</v>
      </c>
      <c r="B26" s="3"/>
      <c r="C26" s="45" t="s">
        <v>79</v>
      </c>
      <c r="D26" s="46">
        <v>337.5</v>
      </c>
      <c r="E26" s="43" t="s">
        <v>251</v>
      </c>
    </row>
    <row r="27" spans="1:5" x14ac:dyDescent="0.25">
      <c r="B27" s="13"/>
      <c r="C27" s="16" t="s">
        <v>66</v>
      </c>
      <c r="D27" s="7">
        <v>114.91</v>
      </c>
      <c r="E27" s="13" t="s">
        <v>246</v>
      </c>
    </row>
    <row r="28" spans="1:5" x14ac:dyDescent="0.25">
      <c r="A28" s="5"/>
      <c r="B28" s="13"/>
      <c r="C28" s="16"/>
      <c r="D28" s="7"/>
      <c r="E28" s="13"/>
    </row>
    <row r="29" spans="1:5" x14ac:dyDescent="0.25">
      <c r="A29" s="18" t="s">
        <v>31</v>
      </c>
      <c r="B29" s="3"/>
      <c r="C29" s="20"/>
      <c r="D29" s="11">
        <f>SUM(D26:D27)</f>
        <v>452.40999999999997</v>
      </c>
      <c r="E29" s="3"/>
    </row>
    <row r="30" spans="1:5" x14ac:dyDescent="0.25">
      <c r="A30" s="41" t="s">
        <v>200</v>
      </c>
      <c r="B30" s="13"/>
      <c r="C30" s="42"/>
      <c r="D30" s="7"/>
      <c r="E30" s="13"/>
    </row>
    <row r="31" spans="1:5" x14ac:dyDescent="0.25">
      <c r="A31" s="18" t="s">
        <v>199</v>
      </c>
      <c r="B31" s="3"/>
      <c r="C31" s="20"/>
      <c r="D31" s="11">
        <f>D30</f>
        <v>0</v>
      </c>
      <c r="E31" s="3"/>
    </row>
    <row r="32" spans="1:5" x14ac:dyDescent="0.25">
      <c r="A32" s="5" t="s">
        <v>32</v>
      </c>
      <c r="B32" s="13"/>
      <c r="C32" s="16" t="s">
        <v>77</v>
      </c>
      <c r="D32" s="21">
        <v>2226.89</v>
      </c>
      <c r="E32" s="13" t="s">
        <v>220</v>
      </c>
    </row>
    <row r="33" spans="1:5" x14ac:dyDescent="0.25">
      <c r="A33" s="5"/>
      <c r="B33" s="13"/>
      <c r="C33" s="16" t="s">
        <v>59</v>
      </c>
      <c r="D33" s="21">
        <v>4782.12</v>
      </c>
      <c r="E33" s="13" t="s">
        <v>231</v>
      </c>
    </row>
    <row r="34" spans="1:5" x14ac:dyDescent="0.25">
      <c r="A34" s="5"/>
      <c r="B34" s="13"/>
      <c r="C34" s="16" t="s">
        <v>85</v>
      </c>
      <c r="D34" s="21">
        <v>9</v>
      </c>
      <c r="E34" s="13" t="s">
        <v>93</v>
      </c>
    </row>
    <row r="35" spans="1:5" x14ac:dyDescent="0.25">
      <c r="A35" s="5"/>
      <c r="B35" s="13"/>
      <c r="C35" s="16" t="s">
        <v>85</v>
      </c>
      <c r="D35" s="21">
        <v>20.83</v>
      </c>
      <c r="E35" s="13" t="s">
        <v>233</v>
      </c>
    </row>
    <row r="36" spans="1:5" x14ac:dyDescent="0.25">
      <c r="A36" s="5"/>
      <c r="B36" s="13"/>
      <c r="C36" s="16" t="s">
        <v>78</v>
      </c>
      <c r="D36" s="21">
        <v>3970.8</v>
      </c>
      <c r="E36" s="13" t="s">
        <v>237</v>
      </c>
    </row>
    <row r="37" spans="1:5" x14ac:dyDescent="0.25">
      <c r="A37" s="5"/>
      <c r="B37" s="13"/>
      <c r="C37" s="16" t="s">
        <v>64</v>
      </c>
      <c r="D37" s="21">
        <v>20.83</v>
      </c>
      <c r="E37" s="13" t="s">
        <v>244</v>
      </c>
    </row>
    <row r="38" spans="1:5" x14ac:dyDescent="0.25">
      <c r="A38" s="5"/>
      <c r="B38" s="13"/>
      <c r="C38" s="16" t="s">
        <v>66</v>
      </c>
      <c r="D38" s="21">
        <v>26.42</v>
      </c>
      <c r="E38" s="13" t="s">
        <v>233</v>
      </c>
    </row>
    <row r="39" spans="1:5" x14ac:dyDescent="0.25">
      <c r="A39" s="5"/>
      <c r="B39" s="13"/>
      <c r="C39" s="16"/>
      <c r="D39" s="40"/>
      <c r="E39" s="13"/>
    </row>
    <row r="40" spans="1:5" x14ac:dyDescent="0.25">
      <c r="A40" s="3" t="s">
        <v>33</v>
      </c>
      <c r="B40" s="3"/>
      <c r="C40" s="10"/>
      <c r="D40" s="11">
        <f>SUM(D32:D39)</f>
        <v>11056.89</v>
      </c>
      <c r="E40" s="13"/>
    </row>
    <row r="41" spans="1:5" x14ac:dyDescent="0.25">
      <c r="A41" s="13" t="s">
        <v>34</v>
      </c>
      <c r="B41" s="13"/>
      <c r="C41" s="16" t="s">
        <v>77</v>
      </c>
      <c r="D41" s="7">
        <v>7173.37</v>
      </c>
      <c r="E41" s="13" t="s">
        <v>218</v>
      </c>
    </row>
    <row r="42" spans="1:5" x14ac:dyDescent="0.25">
      <c r="A42" s="13"/>
      <c r="B42" s="13"/>
      <c r="C42" s="16" t="s">
        <v>77</v>
      </c>
      <c r="D42" s="21">
        <v>3963.69</v>
      </c>
      <c r="E42" s="13" t="s">
        <v>221</v>
      </c>
    </row>
    <row r="43" spans="1:5" x14ac:dyDescent="0.25">
      <c r="A43" s="13"/>
      <c r="B43" s="13"/>
      <c r="C43" s="16" t="s">
        <v>59</v>
      </c>
      <c r="D43" s="7">
        <v>2846.41</v>
      </c>
      <c r="E43" s="13" t="s">
        <v>221</v>
      </c>
    </row>
    <row r="44" spans="1:5" x14ac:dyDescent="0.25">
      <c r="A44" s="13"/>
      <c r="B44" s="13"/>
      <c r="C44" s="16" t="s">
        <v>85</v>
      </c>
      <c r="D44" s="7">
        <v>1471.79</v>
      </c>
      <c r="E44" s="13" t="s">
        <v>234</v>
      </c>
    </row>
    <row r="45" spans="1:5" x14ac:dyDescent="0.25">
      <c r="A45" s="13"/>
      <c r="B45" s="13"/>
      <c r="C45" s="16" t="s">
        <v>79</v>
      </c>
      <c r="D45" s="7">
        <v>700</v>
      </c>
      <c r="E45" s="13" t="s">
        <v>252</v>
      </c>
    </row>
    <row r="46" spans="1:5" x14ac:dyDescent="0.25">
      <c r="A46" s="13"/>
      <c r="B46" s="13"/>
      <c r="C46" s="16" t="s">
        <v>64</v>
      </c>
      <c r="D46" s="7">
        <v>1699.31</v>
      </c>
      <c r="E46" s="13" t="s">
        <v>239</v>
      </c>
    </row>
    <row r="47" spans="1:5" x14ac:dyDescent="0.25">
      <c r="A47" s="13"/>
      <c r="B47" s="13"/>
      <c r="C47" s="16" t="s">
        <v>64</v>
      </c>
      <c r="D47" s="7">
        <v>150</v>
      </c>
      <c r="E47" s="13" t="s">
        <v>243</v>
      </c>
    </row>
    <row r="48" spans="1:5" x14ac:dyDescent="0.25">
      <c r="A48" s="13"/>
      <c r="B48" s="13"/>
      <c r="C48" s="16"/>
      <c r="D48" s="7"/>
      <c r="E48" s="13"/>
    </row>
    <row r="49" spans="1:5" x14ac:dyDescent="0.25">
      <c r="A49" s="3" t="s">
        <v>35</v>
      </c>
      <c r="B49" s="3"/>
      <c r="C49" s="10"/>
      <c r="D49" s="11">
        <f>SUM(D41:D48)</f>
        <v>18004.57</v>
      </c>
      <c r="E49" s="3"/>
    </row>
    <row r="50" spans="1:5" x14ac:dyDescent="0.25">
      <c r="A50" s="13" t="s">
        <v>36</v>
      </c>
      <c r="B50" s="3"/>
      <c r="C50" s="16" t="s">
        <v>72</v>
      </c>
      <c r="D50" s="7">
        <v>788.28</v>
      </c>
      <c r="E50" s="13" t="s">
        <v>207</v>
      </c>
    </row>
    <row r="51" spans="1:5" x14ac:dyDescent="0.25">
      <c r="A51" s="13"/>
      <c r="B51" s="3"/>
      <c r="C51" s="16" t="s">
        <v>72</v>
      </c>
      <c r="D51" s="7">
        <v>410.07</v>
      </c>
      <c r="E51" s="13" t="s">
        <v>208</v>
      </c>
    </row>
    <row r="52" spans="1:5" x14ac:dyDescent="0.25">
      <c r="A52" s="13"/>
      <c r="B52" s="3"/>
      <c r="C52" s="16" t="s">
        <v>77</v>
      </c>
      <c r="D52" s="7">
        <v>108.09</v>
      </c>
      <c r="E52" s="13" t="s">
        <v>217</v>
      </c>
    </row>
    <row r="53" spans="1:5" x14ac:dyDescent="0.25">
      <c r="A53" s="13"/>
      <c r="B53" s="3"/>
      <c r="C53" s="16" t="s">
        <v>77</v>
      </c>
      <c r="D53" s="7">
        <v>4.6399999999999997</v>
      </c>
      <c r="E53" s="13" t="s">
        <v>217</v>
      </c>
    </row>
    <row r="54" spans="1:5" x14ac:dyDescent="0.25">
      <c r="A54" s="13"/>
      <c r="B54" s="3"/>
      <c r="C54" s="16" t="s">
        <v>77</v>
      </c>
      <c r="D54" s="7">
        <v>45.61</v>
      </c>
      <c r="E54" s="13" t="s">
        <v>217</v>
      </c>
    </row>
    <row r="55" spans="1:5" x14ac:dyDescent="0.25">
      <c r="A55" s="13"/>
      <c r="B55" s="3"/>
      <c r="C55" s="16" t="s">
        <v>77</v>
      </c>
      <c r="D55" s="7">
        <v>4.1900000000000004</v>
      </c>
      <c r="E55" s="13" t="s">
        <v>219</v>
      </c>
    </row>
    <row r="56" spans="1:5" x14ac:dyDescent="0.25">
      <c r="A56" s="13"/>
      <c r="B56" s="3"/>
      <c r="C56" s="16" t="s">
        <v>77</v>
      </c>
      <c r="D56" s="7">
        <v>13214.14</v>
      </c>
      <c r="E56" s="13" t="s">
        <v>222</v>
      </c>
    </row>
    <row r="57" spans="1:5" x14ac:dyDescent="0.25">
      <c r="A57" s="13"/>
      <c r="B57" s="3"/>
      <c r="C57" s="16" t="s">
        <v>77</v>
      </c>
      <c r="D57" s="7">
        <v>68.5</v>
      </c>
      <c r="E57" s="13" t="s">
        <v>245</v>
      </c>
    </row>
    <row r="58" spans="1:5" x14ac:dyDescent="0.25">
      <c r="A58" s="13"/>
      <c r="B58" s="3"/>
      <c r="C58" s="16" t="s">
        <v>77</v>
      </c>
      <c r="D58" s="7">
        <v>3.23</v>
      </c>
      <c r="E58" s="13" t="s">
        <v>245</v>
      </c>
    </row>
    <row r="59" spans="1:5" x14ac:dyDescent="0.25">
      <c r="A59" s="14"/>
      <c r="B59" s="13"/>
      <c r="C59" s="16" t="s">
        <v>59</v>
      </c>
      <c r="D59" s="7">
        <v>7.32</v>
      </c>
      <c r="E59" s="13" t="s">
        <v>225</v>
      </c>
    </row>
    <row r="60" spans="1:5" x14ac:dyDescent="0.25">
      <c r="A60" s="13"/>
      <c r="B60" s="13"/>
      <c r="C60" s="16" t="s">
        <v>59</v>
      </c>
      <c r="D60" s="7">
        <v>13.17</v>
      </c>
      <c r="E60" s="13" t="s">
        <v>225</v>
      </c>
    </row>
    <row r="61" spans="1:5" x14ac:dyDescent="0.25">
      <c r="A61" s="13"/>
      <c r="B61" s="13"/>
      <c r="C61" s="16" t="s">
        <v>59</v>
      </c>
      <c r="D61" s="7">
        <v>70.33</v>
      </c>
      <c r="E61" s="13" t="s">
        <v>225</v>
      </c>
    </row>
    <row r="62" spans="1:5" x14ac:dyDescent="0.25">
      <c r="A62" s="13"/>
      <c r="B62" s="13"/>
      <c r="C62" s="16" t="s">
        <v>59</v>
      </c>
      <c r="D62" s="7">
        <v>17.59</v>
      </c>
      <c r="E62" s="13" t="s">
        <v>226</v>
      </c>
    </row>
    <row r="63" spans="1:5" x14ac:dyDescent="0.25">
      <c r="A63" s="13"/>
      <c r="B63" s="13"/>
      <c r="C63" s="16" t="s">
        <v>59</v>
      </c>
      <c r="D63" s="32">
        <v>4700.5</v>
      </c>
      <c r="E63" s="13" t="s">
        <v>227</v>
      </c>
    </row>
    <row r="64" spans="1:5" x14ac:dyDescent="0.25">
      <c r="A64" s="13"/>
      <c r="B64" s="13"/>
      <c r="C64" s="16" t="s">
        <v>59</v>
      </c>
      <c r="D64" s="32">
        <v>12055.18</v>
      </c>
      <c r="E64" s="13" t="s">
        <v>229</v>
      </c>
    </row>
    <row r="65" spans="1:5" x14ac:dyDescent="0.25">
      <c r="A65" s="13"/>
      <c r="B65" s="13"/>
      <c r="C65" s="16" t="s">
        <v>59</v>
      </c>
      <c r="D65" s="32">
        <v>33.22</v>
      </c>
      <c r="E65" s="13" t="s">
        <v>245</v>
      </c>
    </row>
    <row r="66" spans="1:5" x14ac:dyDescent="0.25">
      <c r="A66" s="13"/>
      <c r="B66" s="13"/>
      <c r="C66" s="16" t="s">
        <v>59</v>
      </c>
      <c r="D66" s="32">
        <v>14.67</v>
      </c>
      <c r="E66" s="13" t="s">
        <v>245</v>
      </c>
    </row>
    <row r="67" spans="1:5" x14ac:dyDescent="0.25">
      <c r="A67" s="13"/>
      <c r="B67" s="13"/>
      <c r="C67" s="16" t="s">
        <v>59</v>
      </c>
      <c r="D67" s="32">
        <v>1071</v>
      </c>
      <c r="E67" s="13" t="s">
        <v>257</v>
      </c>
    </row>
    <row r="68" spans="1:5" x14ac:dyDescent="0.25">
      <c r="A68" s="13"/>
      <c r="B68" s="13"/>
      <c r="C68" s="16" t="s">
        <v>78</v>
      </c>
      <c r="D68" s="32">
        <v>59</v>
      </c>
      <c r="E68" s="13" t="s">
        <v>235</v>
      </c>
    </row>
    <row r="69" spans="1:5" x14ac:dyDescent="0.25">
      <c r="A69" s="13"/>
      <c r="B69" s="13"/>
      <c r="C69" s="16" t="s">
        <v>78</v>
      </c>
      <c r="D69" s="32">
        <v>4</v>
      </c>
      <c r="E69" s="13" t="s">
        <v>235</v>
      </c>
    </row>
    <row r="70" spans="1:5" x14ac:dyDescent="0.25">
      <c r="A70" s="13"/>
      <c r="B70" s="13"/>
      <c r="C70" s="16" t="s">
        <v>78</v>
      </c>
      <c r="D70" s="32">
        <v>5.89</v>
      </c>
      <c r="E70" s="13" t="s">
        <v>245</v>
      </c>
    </row>
    <row r="71" spans="1:5" x14ac:dyDescent="0.25">
      <c r="A71" s="13"/>
      <c r="B71" s="13"/>
      <c r="C71" s="16" t="s">
        <v>78</v>
      </c>
      <c r="D71" s="32">
        <v>3.23</v>
      </c>
      <c r="E71" s="13" t="s">
        <v>245</v>
      </c>
    </row>
    <row r="72" spans="1:5" x14ac:dyDescent="0.25">
      <c r="A72" s="13"/>
      <c r="B72" s="13"/>
      <c r="C72" s="16" t="s">
        <v>78</v>
      </c>
      <c r="D72" s="32">
        <v>19.28</v>
      </c>
      <c r="E72" s="13" t="s">
        <v>245</v>
      </c>
    </row>
    <row r="73" spans="1:5" x14ac:dyDescent="0.25">
      <c r="A73" s="13"/>
      <c r="B73" s="13"/>
      <c r="C73" s="16" t="s">
        <v>78</v>
      </c>
      <c r="D73" s="32">
        <v>268.94</v>
      </c>
      <c r="E73" s="13" t="s">
        <v>245</v>
      </c>
    </row>
    <row r="74" spans="1:5" x14ac:dyDescent="0.25">
      <c r="A74" s="3" t="s">
        <v>37</v>
      </c>
      <c r="B74" s="3"/>
      <c r="C74" s="10"/>
      <c r="D74" s="11">
        <f>SUM(D50:D73)</f>
        <v>32990.069999999992</v>
      </c>
      <c r="E74" s="14"/>
    </row>
    <row r="75" spans="1:5" x14ac:dyDescent="0.25">
      <c r="A75" s="44" t="s">
        <v>119</v>
      </c>
      <c r="B75" s="3"/>
      <c r="C75" s="45" t="s">
        <v>72</v>
      </c>
      <c r="D75" s="46">
        <v>539.99</v>
      </c>
      <c r="E75" s="14" t="s">
        <v>249</v>
      </c>
    </row>
    <row r="76" spans="1:5" x14ac:dyDescent="0.25">
      <c r="A76" s="48"/>
      <c r="B76" s="3"/>
      <c r="C76" s="45" t="s">
        <v>79</v>
      </c>
      <c r="D76" s="46">
        <v>1593</v>
      </c>
      <c r="E76" s="14" t="s">
        <v>253</v>
      </c>
    </row>
    <row r="77" spans="1:5" x14ac:dyDescent="0.25">
      <c r="B77" s="43"/>
      <c r="C77" s="45" t="s">
        <v>64</v>
      </c>
      <c r="D77" s="46">
        <v>2835</v>
      </c>
      <c r="E77" s="14" t="s">
        <v>255</v>
      </c>
    </row>
    <row r="78" spans="1:5" x14ac:dyDescent="0.25">
      <c r="A78" s="44"/>
      <c r="B78" s="43"/>
      <c r="C78" s="45" t="s">
        <v>66</v>
      </c>
      <c r="D78" s="46">
        <v>1332.9</v>
      </c>
      <c r="E78" s="14" t="s">
        <v>256</v>
      </c>
    </row>
    <row r="79" spans="1:5" x14ac:dyDescent="0.25">
      <c r="A79" s="3" t="s">
        <v>100</v>
      </c>
      <c r="B79" s="3"/>
      <c r="C79" s="10"/>
      <c r="D79" s="34">
        <f>SUM(D75:D78)</f>
        <v>6300.8899999999994</v>
      </c>
      <c r="E79" s="14"/>
    </row>
    <row r="80" spans="1:5" x14ac:dyDescent="0.25">
      <c r="A80" s="13" t="s">
        <v>38</v>
      </c>
      <c r="B80" s="13"/>
      <c r="C80" s="16" t="s">
        <v>72</v>
      </c>
      <c r="D80" s="7">
        <v>297.3</v>
      </c>
      <c r="E80" s="13" t="s">
        <v>92</v>
      </c>
    </row>
    <row r="81" spans="1:5" x14ac:dyDescent="0.25">
      <c r="A81" s="13"/>
      <c r="B81" s="13"/>
      <c r="C81" s="16" t="s">
        <v>72</v>
      </c>
      <c r="D81" s="7">
        <v>760.18</v>
      </c>
      <c r="E81" s="13" t="s">
        <v>92</v>
      </c>
    </row>
    <row r="82" spans="1:5" x14ac:dyDescent="0.25">
      <c r="A82" s="13"/>
      <c r="B82" s="13"/>
      <c r="C82" s="16" t="s">
        <v>72</v>
      </c>
      <c r="D82" s="7">
        <v>371.8</v>
      </c>
      <c r="E82" s="13" t="s">
        <v>92</v>
      </c>
    </row>
    <row r="83" spans="1:5" x14ac:dyDescent="0.25">
      <c r="A83" s="13"/>
      <c r="B83" s="13"/>
      <c r="C83" s="16" t="s">
        <v>77</v>
      </c>
      <c r="D83" s="7">
        <v>402.56</v>
      </c>
      <c r="E83" s="13" t="s">
        <v>92</v>
      </c>
    </row>
    <row r="84" spans="1:5" x14ac:dyDescent="0.25">
      <c r="A84" s="13"/>
      <c r="B84" s="13"/>
      <c r="C84" s="16" t="s">
        <v>77</v>
      </c>
      <c r="D84" s="7">
        <v>873.36</v>
      </c>
      <c r="E84" s="13" t="s">
        <v>92</v>
      </c>
    </row>
    <row r="85" spans="1:5" x14ac:dyDescent="0.25">
      <c r="A85" s="13"/>
      <c r="B85" s="13"/>
      <c r="C85" s="16" t="s">
        <v>59</v>
      </c>
      <c r="D85" s="7">
        <v>578.82000000000005</v>
      </c>
      <c r="E85" s="13" t="s">
        <v>92</v>
      </c>
    </row>
    <row r="86" spans="1:5" x14ac:dyDescent="0.25">
      <c r="A86" s="13"/>
      <c r="B86" s="13"/>
      <c r="C86" s="16" t="s">
        <v>59</v>
      </c>
      <c r="D86" s="7">
        <v>237.94</v>
      </c>
      <c r="E86" s="13" t="s">
        <v>92</v>
      </c>
    </row>
    <row r="87" spans="1:5" x14ac:dyDescent="0.25">
      <c r="A87" s="13"/>
      <c r="B87" s="13"/>
      <c r="C87" s="16" t="s">
        <v>85</v>
      </c>
      <c r="D87" s="7">
        <v>1545.54</v>
      </c>
      <c r="E87" s="13" t="s">
        <v>92</v>
      </c>
    </row>
    <row r="88" spans="1:5" x14ac:dyDescent="0.25">
      <c r="A88" s="13"/>
      <c r="B88" s="13"/>
      <c r="C88" s="16" t="s">
        <v>78</v>
      </c>
      <c r="D88" s="7">
        <v>764.29</v>
      </c>
      <c r="E88" s="13" t="s">
        <v>92</v>
      </c>
    </row>
    <row r="89" spans="1:5" x14ac:dyDescent="0.25">
      <c r="A89" s="13"/>
      <c r="B89" s="13"/>
      <c r="C89" s="16" t="s">
        <v>78</v>
      </c>
      <c r="D89" s="7">
        <v>954.65</v>
      </c>
      <c r="E89" s="13" t="s">
        <v>92</v>
      </c>
    </row>
    <row r="90" spans="1:5" x14ac:dyDescent="0.25">
      <c r="A90" s="13"/>
      <c r="B90" s="13"/>
      <c r="C90" s="16" t="s">
        <v>64</v>
      </c>
      <c r="D90" s="7">
        <v>120</v>
      </c>
      <c r="E90" s="13" t="s">
        <v>98</v>
      </c>
    </row>
    <row r="91" spans="1:5" x14ac:dyDescent="0.25">
      <c r="A91" s="13"/>
      <c r="B91" s="13"/>
      <c r="C91" s="16" t="s">
        <v>66</v>
      </c>
      <c r="D91" s="7">
        <v>544.54</v>
      </c>
      <c r="E91" s="13" t="s">
        <v>92</v>
      </c>
    </row>
    <row r="92" spans="1:5" x14ac:dyDescent="0.25">
      <c r="A92" s="13"/>
      <c r="B92" s="13"/>
      <c r="C92" s="16" t="s">
        <v>66</v>
      </c>
      <c r="D92" s="7">
        <v>256.35000000000002</v>
      </c>
      <c r="E92" s="13" t="s">
        <v>92</v>
      </c>
    </row>
    <row r="93" spans="1:5" x14ac:dyDescent="0.25">
      <c r="A93" s="13"/>
      <c r="B93" s="13"/>
      <c r="C93" s="16" t="s">
        <v>66</v>
      </c>
      <c r="D93" s="7">
        <v>298.95</v>
      </c>
      <c r="E93" s="13" t="s">
        <v>92</v>
      </c>
    </row>
    <row r="94" spans="1:5" x14ac:dyDescent="0.25">
      <c r="A94" s="3" t="s">
        <v>39</v>
      </c>
      <c r="B94" s="3"/>
      <c r="C94" s="10"/>
      <c r="D94" s="11">
        <f>SUM(D80:D93)</f>
        <v>8006.28</v>
      </c>
      <c r="E94" s="3"/>
    </row>
    <row r="95" spans="1:5" x14ac:dyDescent="0.25">
      <c r="A95" s="8">
        <v>20.12</v>
      </c>
      <c r="B95" s="13"/>
      <c r="C95" s="16"/>
      <c r="D95" s="7"/>
      <c r="E95" s="13"/>
    </row>
    <row r="96" spans="1:5" x14ac:dyDescent="0.25">
      <c r="A96" s="22" t="s">
        <v>56</v>
      </c>
      <c r="B96" s="3"/>
      <c r="C96" s="10"/>
      <c r="D96" s="11">
        <f>SUM(D95:D95)</f>
        <v>0</v>
      </c>
      <c r="E96" s="3"/>
    </row>
    <row r="97" spans="1:5" x14ac:dyDescent="0.25">
      <c r="A97" s="13" t="s">
        <v>40</v>
      </c>
      <c r="B97" s="13"/>
      <c r="C97" s="16"/>
      <c r="D97" s="32">
        <v>505</v>
      </c>
      <c r="E97" s="13" t="s">
        <v>164</v>
      </c>
    </row>
    <row r="98" spans="1:5" x14ac:dyDescent="0.25">
      <c r="A98" s="3" t="s">
        <v>41</v>
      </c>
      <c r="B98" s="3"/>
      <c r="C98" s="10"/>
      <c r="D98" s="11">
        <f>SUM(D97)</f>
        <v>505</v>
      </c>
      <c r="E98" s="3"/>
    </row>
    <row r="99" spans="1:5" x14ac:dyDescent="0.25">
      <c r="A99" s="8">
        <v>20.25</v>
      </c>
      <c r="B99" s="13"/>
      <c r="C99" s="16" t="s">
        <v>72</v>
      </c>
      <c r="D99" s="7">
        <f>13508.98</f>
        <v>13508.98</v>
      </c>
      <c r="E99" s="13" t="s">
        <v>206</v>
      </c>
    </row>
    <row r="100" spans="1:5" x14ac:dyDescent="0.25">
      <c r="A100" s="8"/>
      <c r="B100" s="13"/>
      <c r="C100" s="16" t="s">
        <v>72</v>
      </c>
      <c r="D100" s="7">
        <v>1251.49</v>
      </c>
      <c r="E100" s="13" t="s">
        <v>206</v>
      </c>
    </row>
    <row r="101" spans="1:5" x14ac:dyDescent="0.25">
      <c r="A101" s="8"/>
      <c r="B101" s="13"/>
      <c r="C101" s="16" t="s">
        <v>72</v>
      </c>
      <c r="D101" s="7">
        <v>3261.63</v>
      </c>
      <c r="E101" s="13" t="s">
        <v>211</v>
      </c>
    </row>
    <row r="102" spans="1:5" x14ac:dyDescent="0.25">
      <c r="A102" s="8"/>
      <c r="B102" s="13"/>
      <c r="C102" s="16" t="s">
        <v>77</v>
      </c>
      <c r="D102" s="7">
        <v>3251.08</v>
      </c>
      <c r="E102" s="13" t="s">
        <v>105</v>
      </c>
    </row>
    <row r="103" spans="1:5" x14ac:dyDescent="0.25">
      <c r="A103" s="8"/>
      <c r="B103" s="13"/>
      <c r="C103" s="16" t="s">
        <v>77</v>
      </c>
      <c r="D103" s="7">
        <v>17390.41</v>
      </c>
      <c r="E103" s="13" t="s">
        <v>206</v>
      </c>
    </row>
    <row r="104" spans="1:5" x14ac:dyDescent="0.25">
      <c r="A104" s="8"/>
      <c r="B104" s="13"/>
      <c r="C104" s="16" t="s">
        <v>59</v>
      </c>
      <c r="D104" s="7">
        <v>1718.12</v>
      </c>
      <c r="E104" s="13" t="s">
        <v>206</v>
      </c>
    </row>
    <row r="105" spans="1:5" x14ac:dyDescent="0.25">
      <c r="A105" s="8"/>
      <c r="B105" s="13"/>
      <c r="C105" s="16" t="s">
        <v>59</v>
      </c>
      <c r="D105" s="7">
        <v>5191.84</v>
      </c>
      <c r="E105" s="13" t="s">
        <v>206</v>
      </c>
    </row>
    <row r="106" spans="1:5" x14ac:dyDescent="0.25">
      <c r="A106" s="8"/>
      <c r="B106" s="13"/>
      <c r="C106" s="16" t="s">
        <v>96</v>
      </c>
      <c r="D106" s="7">
        <v>3371.5</v>
      </c>
      <c r="E106" s="13" t="s">
        <v>206</v>
      </c>
    </row>
    <row r="107" spans="1:5" x14ac:dyDescent="0.25">
      <c r="A107" s="3" t="s">
        <v>42</v>
      </c>
      <c r="B107" s="3"/>
      <c r="C107" s="10"/>
      <c r="D107" s="11">
        <f>SUM(D99:D106)</f>
        <v>48945.05</v>
      </c>
      <c r="E107" s="3"/>
    </row>
    <row r="108" spans="1:5" x14ac:dyDescent="0.25">
      <c r="A108" s="13" t="s">
        <v>43</v>
      </c>
      <c r="B108" s="13"/>
      <c r="C108" s="16"/>
      <c r="D108" s="7"/>
      <c r="E108" s="13"/>
    </row>
    <row r="109" spans="1:5" x14ac:dyDescent="0.25">
      <c r="A109" s="3" t="s">
        <v>44</v>
      </c>
      <c r="B109" s="3"/>
      <c r="C109" s="10"/>
      <c r="D109" s="11">
        <f>SUM(D108:D108)</f>
        <v>0</v>
      </c>
      <c r="E109" s="3"/>
    </row>
    <row r="110" spans="1:5" x14ac:dyDescent="0.25">
      <c r="A110" s="13" t="s">
        <v>45</v>
      </c>
      <c r="B110" s="13"/>
      <c r="C110" s="16"/>
      <c r="D110" s="7"/>
      <c r="E110" s="13"/>
    </row>
    <row r="111" spans="1:5" x14ac:dyDescent="0.25">
      <c r="A111" s="13"/>
      <c r="B111" s="13"/>
      <c r="C111" s="16"/>
      <c r="D111" s="7"/>
      <c r="E111" s="13"/>
    </row>
    <row r="112" spans="1:5" x14ac:dyDescent="0.25">
      <c r="A112" s="3" t="s">
        <v>46</v>
      </c>
      <c r="B112" s="3"/>
      <c r="C112" s="10"/>
      <c r="D112" s="11">
        <f>SUM(D110:D110)</f>
        <v>0</v>
      </c>
      <c r="E112" s="3"/>
    </row>
    <row r="113" spans="1:5" x14ac:dyDescent="0.25">
      <c r="A113" s="13" t="s">
        <v>47</v>
      </c>
      <c r="B113" s="13"/>
      <c r="C113" s="16" t="s">
        <v>77</v>
      </c>
      <c r="D113" s="32">
        <v>10</v>
      </c>
      <c r="E113" s="13" t="s">
        <v>105</v>
      </c>
    </row>
    <row r="114" spans="1:5" x14ac:dyDescent="0.25">
      <c r="A114" s="13"/>
      <c r="B114" s="13"/>
      <c r="C114" s="16" t="s">
        <v>59</v>
      </c>
      <c r="D114" s="32">
        <v>85</v>
      </c>
      <c r="E114" s="13" t="s">
        <v>232</v>
      </c>
    </row>
    <row r="115" spans="1:5" x14ac:dyDescent="0.25">
      <c r="A115" s="13"/>
      <c r="B115" s="13"/>
      <c r="C115" s="16" t="s">
        <v>59</v>
      </c>
      <c r="D115" s="32">
        <v>137.93</v>
      </c>
      <c r="E115" s="13" t="s">
        <v>250</v>
      </c>
    </row>
    <row r="116" spans="1:5" x14ac:dyDescent="0.25">
      <c r="A116" s="13"/>
      <c r="B116" s="13"/>
      <c r="C116" s="16" t="s">
        <v>78</v>
      </c>
      <c r="D116" s="32">
        <v>112</v>
      </c>
      <c r="E116" s="13" t="s">
        <v>236</v>
      </c>
    </row>
    <row r="117" spans="1:5" x14ac:dyDescent="0.25">
      <c r="A117" s="13"/>
      <c r="B117" s="13"/>
      <c r="C117" s="16" t="s">
        <v>78</v>
      </c>
      <c r="D117" s="32">
        <v>12.08</v>
      </c>
      <c r="E117" s="13" t="s">
        <v>236</v>
      </c>
    </row>
    <row r="118" spans="1:5" x14ac:dyDescent="0.25">
      <c r="A118" s="13"/>
      <c r="B118" s="13"/>
      <c r="C118" s="16" t="s">
        <v>65</v>
      </c>
      <c r="D118" s="32">
        <v>357</v>
      </c>
      <c r="E118" s="13" t="s">
        <v>241</v>
      </c>
    </row>
    <row r="119" spans="1:5" x14ac:dyDescent="0.25">
      <c r="A119" s="13"/>
      <c r="B119" s="13"/>
      <c r="C119" s="16" t="s">
        <v>66</v>
      </c>
      <c r="D119" s="32">
        <v>595</v>
      </c>
      <c r="E119" s="13" t="s">
        <v>242</v>
      </c>
    </row>
    <row r="120" spans="1:5" x14ac:dyDescent="0.25">
      <c r="A120" s="13"/>
      <c r="B120" s="13"/>
      <c r="C120" s="16" t="s">
        <v>66</v>
      </c>
      <c r="D120" s="32">
        <v>595</v>
      </c>
      <c r="E120" s="13" t="s">
        <v>242</v>
      </c>
    </row>
    <row r="121" spans="1:5" x14ac:dyDescent="0.25">
      <c r="A121" s="13"/>
      <c r="B121" s="13"/>
      <c r="C121" s="16" t="s">
        <v>66</v>
      </c>
      <c r="D121" s="32">
        <v>595</v>
      </c>
      <c r="E121" s="13" t="s">
        <v>242</v>
      </c>
    </row>
    <row r="122" spans="1:5" x14ac:dyDescent="0.25">
      <c r="A122" s="13"/>
      <c r="B122" s="13"/>
      <c r="C122" s="16" t="s">
        <v>96</v>
      </c>
      <c r="D122" s="7">
        <v>-3426.5</v>
      </c>
      <c r="E122" s="13" t="s">
        <v>258</v>
      </c>
    </row>
    <row r="123" spans="1:5" x14ac:dyDescent="0.25">
      <c r="A123" s="3" t="s">
        <v>48</v>
      </c>
      <c r="B123" s="3"/>
      <c r="C123" s="10"/>
      <c r="D123" s="11">
        <f>SUM(D113:D122)</f>
        <v>-927.48999999999978</v>
      </c>
      <c r="E123" s="3"/>
    </row>
    <row r="124" spans="1:5" x14ac:dyDescent="0.25">
      <c r="A124" s="8">
        <v>59.17</v>
      </c>
      <c r="B124" s="13"/>
      <c r="C124" s="16" t="s">
        <v>72</v>
      </c>
      <c r="D124" s="7">
        <v>265164.84999999998</v>
      </c>
      <c r="E124" s="13" t="s">
        <v>94</v>
      </c>
    </row>
    <row r="125" spans="1:5" x14ac:dyDescent="0.25">
      <c r="A125" s="8"/>
      <c r="B125" s="13"/>
      <c r="C125" s="16" t="s">
        <v>72</v>
      </c>
      <c r="D125" s="7">
        <v>21742.68</v>
      </c>
      <c r="E125" s="13" t="s">
        <v>94</v>
      </c>
    </row>
    <row r="126" spans="1:5" x14ac:dyDescent="0.25">
      <c r="A126" s="8"/>
      <c r="B126" s="13"/>
      <c r="C126" s="16" t="s">
        <v>72</v>
      </c>
      <c r="D126" s="7">
        <v>98712.86</v>
      </c>
      <c r="E126" s="13" t="s">
        <v>94</v>
      </c>
    </row>
    <row r="127" spans="1:5" x14ac:dyDescent="0.25">
      <c r="A127" s="8"/>
      <c r="B127" s="13"/>
      <c r="C127" s="16" t="s">
        <v>120</v>
      </c>
      <c r="D127" s="7">
        <v>147.81</v>
      </c>
      <c r="E127" s="13" t="s">
        <v>94</v>
      </c>
    </row>
    <row r="128" spans="1:5" x14ac:dyDescent="0.25">
      <c r="A128" s="8"/>
      <c r="B128" s="13"/>
      <c r="C128" s="16" t="s">
        <v>120</v>
      </c>
      <c r="D128" s="7">
        <v>14963.98</v>
      </c>
      <c r="E128" s="13" t="s">
        <v>94</v>
      </c>
    </row>
    <row r="129" spans="1:5" x14ac:dyDescent="0.25">
      <c r="A129" s="8"/>
      <c r="B129" s="13"/>
      <c r="C129" s="16" t="s">
        <v>120</v>
      </c>
      <c r="D129" s="7">
        <v>2860.85</v>
      </c>
      <c r="E129" s="13" t="s">
        <v>94</v>
      </c>
    </row>
    <row r="130" spans="1:5" x14ac:dyDescent="0.25">
      <c r="A130" s="8"/>
      <c r="B130" s="13"/>
      <c r="C130" s="16" t="s">
        <v>120</v>
      </c>
      <c r="D130" s="7">
        <v>2980.28</v>
      </c>
      <c r="E130" s="13" t="s">
        <v>94</v>
      </c>
    </row>
    <row r="131" spans="1:5" x14ac:dyDescent="0.25">
      <c r="A131" s="8"/>
      <c r="B131" s="13"/>
      <c r="C131" s="16" t="s">
        <v>120</v>
      </c>
      <c r="D131" s="7">
        <v>6345.85</v>
      </c>
      <c r="E131" s="13" t="s">
        <v>94</v>
      </c>
    </row>
    <row r="132" spans="1:5" x14ac:dyDescent="0.25">
      <c r="A132" s="8"/>
      <c r="B132" s="13"/>
      <c r="C132" s="16" t="s">
        <v>120</v>
      </c>
      <c r="D132" s="7">
        <v>2834.45</v>
      </c>
      <c r="E132" s="13" t="s">
        <v>94</v>
      </c>
    </row>
    <row r="133" spans="1:5" x14ac:dyDescent="0.25">
      <c r="A133" s="8"/>
      <c r="B133" s="13"/>
      <c r="C133" s="16" t="s">
        <v>120</v>
      </c>
      <c r="D133" s="7">
        <v>2704.87</v>
      </c>
      <c r="E133" s="13" t="s">
        <v>94</v>
      </c>
    </row>
    <row r="134" spans="1:5" x14ac:dyDescent="0.25">
      <c r="A134" s="8"/>
      <c r="B134" s="13"/>
      <c r="C134" s="16" t="s">
        <v>120</v>
      </c>
      <c r="D134" s="7">
        <v>3000</v>
      </c>
      <c r="E134" s="13" t="s">
        <v>94</v>
      </c>
    </row>
    <row r="135" spans="1:5" x14ac:dyDescent="0.25">
      <c r="A135" s="8"/>
      <c r="B135" s="13"/>
      <c r="C135" s="16" t="s">
        <v>120</v>
      </c>
      <c r="D135" s="7">
        <v>1756.93</v>
      </c>
      <c r="E135" s="13" t="s">
        <v>94</v>
      </c>
    </row>
    <row r="136" spans="1:5" x14ac:dyDescent="0.25">
      <c r="A136" s="8"/>
      <c r="B136" s="13"/>
      <c r="C136" s="16" t="s">
        <v>120</v>
      </c>
      <c r="D136" s="7">
        <v>15000</v>
      </c>
      <c r="E136" s="13" t="s">
        <v>94</v>
      </c>
    </row>
    <row r="137" spans="1:5" x14ac:dyDescent="0.25">
      <c r="A137" s="8"/>
      <c r="B137" s="13"/>
      <c r="C137" s="16" t="s">
        <v>120</v>
      </c>
      <c r="D137" s="7">
        <v>3711.43</v>
      </c>
      <c r="E137" s="13" t="s">
        <v>94</v>
      </c>
    </row>
    <row r="138" spans="1:5" x14ac:dyDescent="0.25">
      <c r="A138" s="8"/>
      <c r="B138" s="13"/>
      <c r="C138" s="16" t="s">
        <v>120</v>
      </c>
      <c r="D138" s="7">
        <v>3414.34</v>
      </c>
      <c r="E138" s="13" t="s">
        <v>94</v>
      </c>
    </row>
    <row r="139" spans="1:5" x14ac:dyDescent="0.25">
      <c r="A139" s="8"/>
      <c r="B139" s="13"/>
      <c r="C139" s="16" t="s">
        <v>120</v>
      </c>
      <c r="D139" s="7">
        <v>4335.67</v>
      </c>
      <c r="E139" s="13" t="s">
        <v>94</v>
      </c>
    </row>
    <row r="140" spans="1:5" x14ac:dyDescent="0.25">
      <c r="A140" s="8"/>
      <c r="B140" s="13"/>
      <c r="C140" s="16" t="s">
        <v>120</v>
      </c>
      <c r="D140" s="7">
        <v>30000</v>
      </c>
      <c r="E140" s="13" t="s">
        <v>94</v>
      </c>
    </row>
    <row r="141" spans="1:5" x14ac:dyDescent="0.25">
      <c r="A141" s="8"/>
      <c r="B141" s="13"/>
      <c r="C141" s="16" t="s">
        <v>120</v>
      </c>
      <c r="D141" s="7">
        <v>5520.25</v>
      </c>
      <c r="E141" s="13" t="s">
        <v>132</v>
      </c>
    </row>
    <row r="142" spans="1:5" x14ac:dyDescent="0.25">
      <c r="A142" s="8"/>
      <c r="B142" s="13"/>
      <c r="C142" s="16" t="s">
        <v>120</v>
      </c>
      <c r="D142" s="7">
        <v>3628.66</v>
      </c>
      <c r="E142" s="13" t="s">
        <v>94</v>
      </c>
    </row>
    <row r="143" spans="1:5" x14ac:dyDescent="0.25">
      <c r="A143" s="8"/>
      <c r="B143" s="13"/>
      <c r="C143" s="16" t="s">
        <v>120</v>
      </c>
      <c r="D143" s="7">
        <v>2609.29</v>
      </c>
      <c r="E143" s="13" t="s">
        <v>94</v>
      </c>
    </row>
    <row r="144" spans="1:5" x14ac:dyDescent="0.25">
      <c r="A144" s="8"/>
      <c r="B144" s="13"/>
      <c r="C144" s="16" t="s">
        <v>120</v>
      </c>
      <c r="D144" s="7">
        <v>4307.1899999999996</v>
      </c>
      <c r="E144" s="13" t="s">
        <v>94</v>
      </c>
    </row>
    <row r="145" spans="1:5" x14ac:dyDescent="0.25">
      <c r="A145" s="8"/>
      <c r="B145" s="13"/>
      <c r="C145" s="16" t="s">
        <v>77</v>
      </c>
      <c r="D145" s="7">
        <v>244896.54</v>
      </c>
      <c r="E145" s="13" t="s">
        <v>94</v>
      </c>
    </row>
    <row r="146" spans="1:5" x14ac:dyDescent="0.25">
      <c r="A146" s="8"/>
      <c r="B146" s="13"/>
      <c r="C146" s="16" t="s">
        <v>59</v>
      </c>
      <c r="D146" s="7">
        <v>225000</v>
      </c>
      <c r="E146" s="13" t="s">
        <v>94</v>
      </c>
    </row>
    <row r="147" spans="1:5" x14ac:dyDescent="0.25">
      <c r="A147" s="8"/>
      <c r="B147" s="13"/>
      <c r="C147" s="16" t="s">
        <v>59</v>
      </c>
      <c r="D147" s="7">
        <v>139233.35</v>
      </c>
      <c r="E147" s="13" t="s">
        <v>94</v>
      </c>
    </row>
    <row r="148" spans="1:5" x14ac:dyDescent="0.25">
      <c r="A148" s="8"/>
      <c r="B148" s="13"/>
      <c r="C148" s="35" t="s">
        <v>78</v>
      </c>
      <c r="D148" s="32">
        <v>734214.07</v>
      </c>
      <c r="E148" s="13" t="s">
        <v>94</v>
      </c>
    </row>
    <row r="149" spans="1:5" x14ac:dyDescent="0.25">
      <c r="A149" s="8"/>
      <c r="B149" s="13"/>
      <c r="C149" s="35" t="s">
        <v>78</v>
      </c>
      <c r="D149" s="32">
        <v>296123.65999999997</v>
      </c>
      <c r="E149" s="13" t="s">
        <v>94</v>
      </c>
    </row>
    <row r="150" spans="1:5" x14ac:dyDescent="0.25">
      <c r="A150" s="8"/>
      <c r="B150" s="13"/>
      <c r="C150" s="35"/>
      <c r="D150" s="32"/>
      <c r="E150" s="13"/>
    </row>
    <row r="151" spans="1:5" x14ac:dyDescent="0.25">
      <c r="A151" s="22" t="s">
        <v>49</v>
      </c>
      <c r="B151" s="3"/>
      <c r="C151" s="10"/>
      <c r="D151" s="11">
        <f>SUM(D124:D150)</f>
        <v>2135209.86</v>
      </c>
      <c r="E151" s="13"/>
    </row>
    <row r="152" spans="1:5" x14ac:dyDescent="0.25">
      <c r="A152" s="31" t="s">
        <v>81</v>
      </c>
      <c r="B152" s="13"/>
      <c r="C152" s="16" t="s">
        <v>63</v>
      </c>
      <c r="D152" s="7"/>
      <c r="E152" s="13" t="s">
        <v>160</v>
      </c>
    </row>
    <row r="153" spans="1:5" x14ac:dyDescent="0.25">
      <c r="A153" s="22" t="s">
        <v>82</v>
      </c>
      <c r="B153" s="3"/>
      <c r="C153" s="10"/>
      <c r="D153" s="11">
        <f>SUM(D152:D152)</f>
        <v>0</v>
      </c>
      <c r="E153" s="3"/>
    </row>
    <row r="154" spans="1:5" x14ac:dyDescent="0.25">
      <c r="A154" s="23" t="s">
        <v>50</v>
      </c>
      <c r="B154" s="13"/>
      <c r="C154" s="6" t="s">
        <v>57</v>
      </c>
      <c r="D154" s="7">
        <v>9108</v>
      </c>
      <c r="E154" s="13" t="s">
        <v>175</v>
      </c>
    </row>
    <row r="155" spans="1:5" x14ac:dyDescent="0.25">
      <c r="A155" s="25" t="s">
        <v>51</v>
      </c>
      <c r="B155" s="13"/>
      <c r="C155" s="6"/>
      <c r="D155" s="11">
        <f>SUM(D154)</f>
        <v>9108</v>
      </c>
      <c r="E155" s="13"/>
    </row>
    <row r="156" spans="1:5" x14ac:dyDescent="0.25">
      <c r="A156" s="24">
        <v>65.010000000000005</v>
      </c>
      <c r="B156" s="13"/>
      <c r="C156" s="16"/>
      <c r="D156" s="7">
        <v>8694785.0299999993</v>
      </c>
      <c r="E156" s="13" t="s">
        <v>176</v>
      </c>
    </row>
    <row r="157" spans="1:5" x14ac:dyDescent="0.25">
      <c r="A157" s="25" t="s">
        <v>52</v>
      </c>
      <c r="B157" s="13"/>
      <c r="C157" s="6"/>
      <c r="D157" s="11">
        <f>SUM(D156)</f>
        <v>8694785.0299999993</v>
      </c>
      <c r="E157" s="13"/>
    </row>
    <row r="158" spans="1:5" x14ac:dyDescent="0.25">
      <c r="A158" s="24" t="s">
        <v>53</v>
      </c>
      <c r="B158" s="13"/>
      <c r="C158" s="16" t="s">
        <v>72</v>
      </c>
      <c r="D158" s="7">
        <v>35</v>
      </c>
      <c r="E158" s="13" t="s">
        <v>176</v>
      </c>
    </row>
    <row r="159" spans="1:5" x14ac:dyDescent="0.25">
      <c r="A159" s="24"/>
      <c r="B159" s="13"/>
      <c r="C159" s="16" t="s">
        <v>62</v>
      </c>
      <c r="D159" s="7">
        <v>654.29999999999995</v>
      </c>
      <c r="E159" s="13" t="s">
        <v>254</v>
      </c>
    </row>
    <row r="160" spans="1:5" x14ac:dyDescent="0.25">
      <c r="A160" s="24"/>
      <c r="B160" s="13"/>
      <c r="C160" s="16"/>
      <c r="D160" s="7">
        <v>5766051.8399999999</v>
      </c>
      <c r="E160" s="13" t="s">
        <v>176</v>
      </c>
    </row>
    <row r="161" spans="1:5" x14ac:dyDescent="0.25">
      <c r="A161" s="25" t="s">
        <v>54</v>
      </c>
      <c r="B161" s="3"/>
      <c r="C161" s="10"/>
      <c r="D161" s="11">
        <f>SUM(D158:D160)</f>
        <v>5766741.1399999997</v>
      </c>
      <c r="E161" s="43" t="s">
        <v>210</v>
      </c>
    </row>
    <row r="162" spans="1:5" x14ac:dyDescent="0.25">
      <c r="A162" s="24" t="s">
        <v>90</v>
      </c>
      <c r="B162" s="3"/>
      <c r="C162" s="16"/>
      <c r="D162" s="7"/>
      <c r="E162" s="13"/>
    </row>
    <row r="163" spans="1:5" x14ac:dyDescent="0.25">
      <c r="A163" s="25" t="s">
        <v>91</v>
      </c>
      <c r="B163" s="3"/>
      <c r="C163" s="10"/>
      <c r="D163" s="11">
        <f>SUM(D162:D162)</f>
        <v>0</v>
      </c>
      <c r="E163" s="3"/>
    </row>
    <row r="164" spans="1:5" x14ac:dyDescent="0.25">
      <c r="D164" s="27">
        <f>D14+D19+D21+D25+D29+D40+D49+D74+D94+D96+D98+D107+D109+D112+D123+D151+D153+D155+D157+D161+D163+D79+D31+D16</f>
        <v>16784470.16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D22" sqref="D22"/>
    </sheetView>
  </sheetViews>
  <sheetFormatPr defaultRowHeight="15" x14ac:dyDescent="0.25"/>
  <cols>
    <col min="1" max="3" width="9.140625" style="1"/>
    <col min="4" max="4" width="13.28515625" style="1" customWidth="1"/>
    <col min="5" max="5" width="70.85546875" style="1" customWidth="1"/>
    <col min="6" max="16384" width="9.140625" style="1"/>
  </cols>
  <sheetData>
    <row r="1" spans="1:5" x14ac:dyDescent="0.25">
      <c r="A1" s="3" t="s">
        <v>3</v>
      </c>
      <c r="B1" s="4" t="s">
        <v>4</v>
      </c>
      <c r="C1" s="4" t="s">
        <v>5</v>
      </c>
      <c r="D1" s="28" t="s">
        <v>6</v>
      </c>
      <c r="E1" s="4" t="s">
        <v>7</v>
      </c>
    </row>
    <row r="2" spans="1:5" x14ac:dyDescent="0.25">
      <c r="A2" s="5" t="s">
        <v>8</v>
      </c>
      <c r="B2" s="9" t="s">
        <v>205</v>
      </c>
      <c r="C2" s="35" t="s">
        <v>57</v>
      </c>
      <c r="D2" s="32">
        <v>52658</v>
      </c>
      <c r="E2" s="39" t="s">
        <v>111</v>
      </c>
    </row>
    <row r="3" spans="1:5" x14ac:dyDescent="0.25">
      <c r="A3" s="5"/>
      <c r="B3" s="9"/>
      <c r="C3" s="35" t="s">
        <v>57</v>
      </c>
      <c r="D3" s="32">
        <v>205145</v>
      </c>
      <c r="E3" s="39" t="s">
        <v>112</v>
      </c>
    </row>
    <row r="4" spans="1:5" x14ac:dyDescent="0.25">
      <c r="A4" s="5"/>
      <c r="B4" s="9"/>
      <c r="C4" s="35" t="s">
        <v>57</v>
      </c>
      <c r="D4" s="32">
        <v>81327</v>
      </c>
      <c r="E4" s="39" t="s">
        <v>167</v>
      </c>
    </row>
    <row r="5" spans="1:5" x14ac:dyDescent="0.25">
      <c r="A5" s="5"/>
      <c r="B5" s="9"/>
      <c r="C5" s="35" t="s">
        <v>62</v>
      </c>
      <c r="D5" s="32">
        <v>60</v>
      </c>
      <c r="E5" s="39" t="s">
        <v>168</v>
      </c>
    </row>
    <row r="6" spans="1:5" x14ac:dyDescent="0.25">
      <c r="A6" s="5"/>
      <c r="B6" s="9"/>
      <c r="C6" s="35" t="s">
        <v>62</v>
      </c>
      <c r="D6" s="32">
        <v>510</v>
      </c>
      <c r="E6" s="39" t="s">
        <v>115</v>
      </c>
    </row>
    <row r="7" spans="1:5" x14ac:dyDescent="0.25">
      <c r="A7" s="5"/>
      <c r="B7" s="9"/>
      <c r="C7" s="35" t="s">
        <v>62</v>
      </c>
      <c r="D7" s="32">
        <v>90</v>
      </c>
      <c r="E7" s="39" t="s">
        <v>115</v>
      </c>
    </row>
    <row r="8" spans="1:5" x14ac:dyDescent="0.25">
      <c r="A8" s="5"/>
      <c r="B8" s="9"/>
      <c r="C8" s="35" t="s">
        <v>62</v>
      </c>
      <c r="D8" s="32">
        <v>687</v>
      </c>
      <c r="E8" s="39" t="s">
        <v>115</v>
      </c>
    </row>
    <row r="9" spans="1:5" x14ac:dyDescent="0.25">
      <c r="A9" s="5"/>
      <c r="B9" s="9"/>
      <c r="C9" s="35" t="s">
        <v>62</v>
      </c>
      <c r="D9" s="32">
        <v>60</v>
      </c>
      <c r="E9" s="39" t="s">
        <v>115</v>
      </c>
    </row>
    <row r="10" spans="1:5" x14ac:dyDescent="0.25">
      <c r="A10" s="5"/>
      <c r="B10" s="9"/>
      <c r="C10" s="35" t="s">
        <v>62</v>
      </c>
      <c r="D10" s="32">
        <v>95</v>
      </c>
      <c r="E10" s="39" t="s">
        <v>115</v>
      </c>
    </row>
    <row r="11" spans="1:5" x14ac:dyDescent="0.25">
      <c r="A11" s="5"/>
      <c r="B11" s="9"/>
      <c r="C11" s="35" t="s">
        <v>62</v>
      </c>
      <c r="D11" s="32">
        <v>35</v>
      </c>
      <c r="E11" s="39" t="s">
        <v>115</v>
      </c>
    </row>
    <row r="12" spans="1:5" x14ac:dyDescent="0.25">
      <c r="A12" s="5"/>
      <c r="B12" s="9"/>
      <c r="C12" s="35" t="s">
        <v>62</v>
      </c>
      <c r="D12" s="32">
        <v>780</v>
      </c>
      <c r="E12" s="39" t="s">
        <v>116</v>
      </c>
    </row>
    <row r="13" spans="1:5" x14ac:dyDescent="0.25">
      <c r="A13" s="5"/>
      <c r="B13" s="9"/>
      <c r="C13" s="35" t="s">
        <v>62</v>
      </c>
      <c r="D13" s="32">
        <v>980</v>
      </c>
      <c r="E13" s="39" t="s">
        <v>115</v>
      </c>
    </row>
    <row r="14" spans="1:5" x14ac:dyDescent="0.25">
      <c r="A14" s="5"/>
      <c r="B14" s="9"/>
      <c r="C14" s="35" t="s">
        <v>62</v>
      </c>
      <c r="D14" s="32">
        <v>190</v>
      </c>
      <c r="E14" s="39" t="s">
        <v>115</v>
      </c>
    </row>
    <row r="15" spans="1:5" x14ac:dyDescent="0.25">
      <c r="A15" s="5"/>
      <c r="B15" s="9"/>
      <c r="C15" s="35" t="s">
        <v>62</v>
      </c>
      <c r="D15" s="32">
        <v>950</v>
      </c>
      <c r="E15" s="39" t="s">
        <v>115</v>
      </c>
    </row>
    <row r="16" spans="1:5" x14ac:dyDescent="0.25">
      <c r="A16" s="5"/>
      <c r="B16" s="9"/>
      <c r="C16" s="35" t="s">
        <v>62</v>
      </c>
      <c r="D16" s="32">
        <v>1500</v>
      </c>
      <c r="E16" s="39" t="s">
        <v>115</v>
      </c>
    </row>
    <row r="17" spans="1:5" x14ac:dyDescent="0.25">
      <c r="A17" s="5"/>
      <c r="B17" s="9"/>
      <c r="C17" s="35" t="s">
        <v>62</v>
      </c>
      <c r="D17" s="32">
        <v>42</v>
      </c>
      <c r="E17" s="39" t="s">
        <v>115</v>
      </c>
    </row>
    <row r="18" spans="1:5" x14ac:dyDescent="0.25">
      <c r="A18" s="5"/>
      <c r="B18" s="9"/>
      <c r="C18" s="38" t="s">
        <v>57</v>
      </c>
      <c r="D18" s="32">
        <v>17506</v>
      </c>
      <c r="E18" s="39" t="s">
        <v>121</v>
      </c>
    </row>
    <row r="19" spans="1:5" x14ac:dyDescent="0.25">
      <c r="A19" s="5"/>
      <c r="B19" s="9"/>
      <c r="C19" s="38" t="s">
        <v>57</v>
      </c>
      <c r="D19" s="32">
        <f>200781-43235</f>
        <v>157546</v>
      </c>
      <c r="E19" s="39" t="s">
        <v>121</v>
      </c>
    </row>
    <row r="20" spans="1:5" x14ac:dyDescent="0.25">
      <c r="A20" s="5"/>
      <c r="B20" s="9"/>
      <c r="C20" s="38" t="s">
        <v>57</v>
      </c>
      <c r="D20" s="32">
        <f>85939-3930-888</f>
        <v>81121</v>
      </c>
      <c r="E20" s="39" t="s">
        <v>121</v>
      </c>
    </row>
    <row r="21" spans="1:5" x14ac:dyDescent="0.25">
      <c r="A21" s="5"/>
      <c r="B21" s="9"/>
      <c r="C21" s="38" t="s">
        <v>57</v>
      </c>
      <c r="D21" s="32">
        <v>41825</v>
      </c>
      <c r="E21" s="39" t="s">
        <v>121</v>
      </c>
    </row>
    <row r="22" spans="1:5" x14ac:dyDescent="0.25">
      <c r="A22" s="5"/>
      <c r="B22" s="9"/>
      <c r="C22" s="38" t="s">
        <v>57</v>
      </c>
      <c r="D22" s="32">
        <f>130252-34345-4057</f>
        <v>91850</v>
      </c>
      <c r="E22" s="39" t="s">
        <v>121</v>
      </c>
    </row>
    <row r="23" spans="1:5" x14ac:dyDescent="0.25">
      <c r="A23" s="5"/>
      <c r="B23" s="9"/>
      <c r="C23" s="38" t="s">
        <v>58</v>
      </c>
      <c r="D23" s="32">
        <v>655</v>
      </c>
      <c r="E23" s="39" t="s">
        <v>174</v>
      </c>
    </row>
    <row r="24" spans="1:5" x14ac:dyDescent="0.25">
      <c r="A24" s="5"/>
      <c r="B24" s="9"/>
      <c r="C24" s="38" t="s">
        <v>65</v>
      </c>
      <c r="D24" s="32">
        <v>600</v>
      </c>
      <c r="E24" s="39" t="s">
        <v>172</v>
      </c>
    </row>
    <row r="25" spans="1:5" x14ac:dyDescent="0.25">
      <c r="A25" s="3" t="s">
        <v>9</v>
      </c>
      <c r="B25" s="3"/>
      <c r="C25" s="10"/>
      <c r="D25" s="11">
        <f>SUM(D2:D24)</f>
        <v>736212</v>
      </c>
      <c r="E25" s="12"/>
    </row>
    <row r="26" spans="1:5" x14ac:dyDescent="0.25">
      <c r="A26" s="13" t="s">
        <v>10</v>
      </c>
      <c r="B26" s="13"/>
      <c r="C26" s="6" t="s">
        <v>57</v>
      </c>
      <c r="D26" s="7">
        <v>43235</v>
      </c>
      <c r="E26" s="13" t="s">
        <v>122</v>
      </c>
    </row>
    <row r="27" spans="1:5" x14ac:dyDescent="0.25">
      <c r="A27" s="3" t="s">
        <v>11</v>
      </c>
      <c r="B27" s="3"/>
      <c r="C27" s="10"/>
      <c r="D27" s="11">
        <f>D26</f>
        <v>43235</v>
      </c>
      <c r="E27" s="3"/>
    </row>
    <row r="28" spans="1:5" x14ac:dyDescent="0.25">
      <c r="A28" s="13" t="s">
        <v>12</v>
      </c>
      <c r="B28" s="13"/>
      <c r="C28" s="16" t="s">
        <v>57</v>
      </c>
      <c r="D28" s="7">
        <v>1093</v>
      </c>
      <c r="E28" s="33" t="s">
        <v>223</v>
      </c>
    </row>
    <row r="29" spans="1:5" x14ac:dyDescent="0.25">
      <c r="A29" s="13"/>
      <c r="B29" s="13"/>
      <c r="C29" s="16" t="s">
        <v>57</v>
      </c>
      <c r="D29" s="7">
        <v>4216</v>
      </c>
      <c r="E29" s="33" t="s">
        <v>224</v>
      </c>
    </row>
    <row r="30" spans="1:5" x14ac:dyDescent="0.25">
      <c r="A30" s="13"/>
      <c r="B30" s="13"/>
      <c r="C30" s="16" t="s">
        <v>57</v>
      </c>
      <c r="D30" s="7">
        <v>1689</v>
      </c>
      <c r="E30" s="33" t="s">
        <v>113</v>
      </c>
    </row>
    <row r="31" spans="1:5" x14ac:dyDescent="0.25">
      <c r="A31" s="13"/>
      <c r="B31" s="13"/>
      <c r="C31" s="16" t="s">
        <v>62</v>
      </c>
      <c r="D31" s="7">
        <v>9866</v>
      </c>
      <c r="E31" s="33" t="s">
        <v>171</v>
      </c>
    </row>
    <row r="32" spans="1:5" x14ac:dyDescent="0.25">
      <c r="A32" s="3" t="s">
        <v>13</v>
      </c>
      <c r="B32" s="3"/>
      <c r="C32" s="10"/>
      <c r="D32" s="11">
        <f>SUM(D28:D31)</f>
        <v>16864</v>
      </c>
      <c r="E32" s="14"/>
    </row>
    <row r="33" spans="1:5" x14ac:dyDescent="0.25">
      <c r="A33" s="13" t="s">
        <v>14</v>
      </c>
      <c r="B33" s="13"/>
      <c r="C33" s="16" t="s">
        <v>72</v>
      </c>
      <c r="D33" s="7">
        <v>270</v>
      </c>
      <c r="E33" s="13" t="s">
        <v>165</v>
      </c>
    </row>
    <row r="34" spans="1:5" x14ac:dyDescent="0.25">
      <c r="A34" s="13"/>
      <c r="B34" s="13"/>
      <c r="C34" s="16" t="s">
        <v>72</v>
      </c>
      <c r="D34" s="7">
        <v>520</v>
      </c>
      <c r="E34" s="13" t="s">
        <v>165</v>
      </c>
    </row>
    <row r="35" spans="1:5" x14ac:dyDescent="0.25">
      <c r="A35" s="13"/>
      <c r="B35" s="13"/>
      <c r="C35" s="16" t="s">
        <v>57</v>
      </c>
      <c r="D35" s="7">
        <v>520</v>
      </c>
      <c r="E35" s="13" t="s">
        <v>165</v>
      </c>
    </row>
    <row r="36" spans="1:5" x14ac:dyDescent="0.25">
      <c r="A36" s="13"/>
      <c r="B36" s="13"/>
      <c r="C36" s="16" t="s">
        <v>57</v>
      </c>
      <c r="D36" s="7">
        <v>520</v>
      </c>
      <c r="E36" s="13" t="s">
        <v>165</v>
      </c>
    </row>
    <row r="37" spans="1:5" x14ac:dyDescent="0.25">
      <c r="A37" s="3" t="s">
        <v>15</v>
      </c>
      <c r="B37" s="3"/>
      <c r="C37" s="10"/>
      <c r="D37" s="11">
        <f>SUM(D33:D36)</f>
        <v>1830</v>
      </c>
      <c r="E37" s="14"/>
    </row>
    <row r="38" spans="1:5" x14ac:dyDescent="0.25">
      <c r="A38" s="13" t="s">
        <v>16</v>
      </c>
      <c r="B38" s="13"/>
      <c r="C38" s="16" t="s">
        <v>57</v>
      </c>
      <c r="D38" s="7">
        <v>34345</v>
      </c>
      <c r="E38" s="13" t="s">
        <v>88</v>
      </c>
    </row>
    <row r="39" spans="1:5" x14ac:dyDescent="0.25">
      <c r="A39" s="3" t="s">
        <v>17</v>
      </c>
      <c r="B39" s="3"/>
      <c r="C39" s="10"/>
      <c r="D39" s="11">
        <f>D38</f>
        <v>34345</v>
      </c>
      <c r="E39" s="3"/>
    </row>
    <row r="40" spans="1:5" x14ac:dyDescent="0.25">
      <c r="A40" s="13" t="s">
        <v>18</v>
      </c>
      <c r="B40" s="13"/>
      <c r="C40" s="6"/>
      <c r="D40" s="15">
        <v>18764</v>
      </c>
      <c r="E40" s="39" t="s">
        <v>117</v>
      </c>
    </row>
    <row r="41" spans="1:5" x14ac:dyDescent="0.25">
      <c r="A41" s="5"/>
      <c r="B41" s="9"/>
      <c r="C41" s="6"/>
      <c r="D41" s="7">
        <v>3930</v>
      </c>
      <c r="E41" s="39" t="s">
        <v>123</v>
      </c>
    </row>
    <row r="42" spans="1:5" x14ac:dyDescent="0.25">
      <c r="A42" s="3" t="s">
        <v>19</v>
      </c>
      <c r="B42" s="3"/>
      <c r="C42" s="10"/>
      <c r="D42" s="11">
        <f>D40+D41</f>
        <v>22694</v>
      </c>
      <c r="E42" s="14"/>
    </row>
    <row r="43" spans="1:5" x14ac:dyDescent="0.25">
      <c r="A43" s="14" t="s">
        <v>67</v>
      </c>
      <c r="B43" s="14"/>
      <c r="C43" s="14"/>
      <c r="D43" s="29">
        <v>888</v>
      </c>
      <c r="E43" s="14" t="s">
        <v>89</v>
      </c>
    </row>
    <row r="44" spans="1:5" x14ac:dyDescent="0.25">
      <c r="A44" s="14" t="s">
        <v>68</v>
      </c>
      <c r="B44" s="14"/>
      <c r="C44" s="14"/>
      <c r="D44" s="30">
        <f>D43</f>
        <v>888</v>
      </c>
      <c r="E44" s="14"/>
    </row>
    <row r="45" spans="1:5" x14ac:dyDescent="0.25">
      <c r="D45" s="27">
        <f>D25+D27+D32+D37+D39+D42+D44</f>
        <v>856068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workbookViewId="0">
      <selection activeCell="M25" sqref="M25"/>
    </sheetView>
  </sheetViews>
  <sheetFormatPr defaultRowHeight="15" x14ac:dyDescent="0.25"/>
  <cols>
    <col min="4" max="4" width="15.7109375" customWidth="1"/>
    <col min="5" max="5" width="62.140625" customWidth="1"/>
  </cols>
  <sheetData>
    <row r="1" spans="1:5" x14ac:dyDescent="0.25">
      <c r="A1" s="51" t="s">
        <v>103</v>
      </c>
      <c r="B1" s="51"/>
      <c r="C1" s="51"/>
      <c r="D1" s="51"/>
      <c r="E1" s="50"/>
    </row>
    <row r="2" spans="1:5" x14ac:dyDescent="0.25">
      <c r="A2" s="51" t="s">
        <v>0</v>
      </c>
      <c r="B2" s="51"/>
      <c r="C2" s="51"/>
      <c r="D2" s="51"/>
      <c r="E2" s="50"/>
    </row>
    <row r="3" spans="1:5" x14ac:dyDescent="0.25">
      <c r="A3" s="51"/>
      <c r="B3" s="51"/>
      <c r="C3" s="51"/>
      <c r="D3" s="51"/>
      <c r="E3" s="50"/>
    </row>
    <row r="4" spans="1:5" x14ac:dyDescent="0.25">
      <c r="A4" s="51" t="s">
        <v>1</v>
      </c>
      <c r="B4" s="51"/>
      <c r="C4" s="51"/>
      <c r="D4" s="51"/>
      <c r="E4" s="50"/>
    </row>
    <row r="5" spans="1:5" x14ac:dyDescent="0.25">
      <c r="A5" s="51" t="s">
        <v>21</v>
      </c>
      <c r="B5" s="51"/>
      <c r="C5" s="51"/>
      <c r="D5" s="51"/>
      <c r="E5" s="50"/>
    </row>
    <row r="6" spans="1:5" x14ac:dyDescent="0.25">
      <c r="A6" s="51"/>
      <c r="B6" s="51"/>
      <c r="C6" s="51"/>
      <c r="D6" s="51"/>
      <c r="E6" s="50"/>
    </row>
    <row r="7" spans="1:5" x14ac:dyDescent="0.25">
      <c r="A7" s="51"/>
      <c r="B7" s="51"/>
      <c r="C7" s="51"/>
      <c r="D7" s="51"/>
      <c r="E7" s="50"/>
    </row>
    <row r="8" spans="1:5" x14ac:dyDescent="0.25">
      <c r="A8" s="51" t="s">
        <v>20</v>
      </c>
      <c r="B8" s="51"/>
      <c r="C8" s="51"/>
      <c r="D8" s="77" t="s">
        <v>259</v>
      </c>
      <c r="E8" s="49">
        <v>2021</v>
      </c>
    </row>
    <row r="10" spans="1:5" x14ac:dyDescent="0.25">
      <c r="A10" s="52" t="s">
        <v>3</v>
      </c>
      <c r="B10" s="53" t="s">
        <v>4</v>
      </c>
      <c r="C10" s="53" t="s">
        <v>5</v>
      </c>
      <c r="D10" s="53" t="s">
        <v>6</v>
      </c>
      <c r="E10" s="52" t="s">
        <v>7</v>
      </c>
    </row>
    <row r="11" spans="1:5" x14ac:dyDescent="0.25">
      <c r="A11" s="54" t="s">
        <v>22</v>
      </c>
      <c r="B11" s="53"/>
      <c r="C11" s="64">
        <v>26</v>
      </c>
      <c r="D11" s="56">
        <v>6677.45</v>
      </c>
      <c r="E11" s="62" t="s">
        <v>260</v>
      </c>
    </row>
    <row r="12" spans="1:5" x14ac:dyDescent="0.25">
      <c r="A12" s="65" t="s">
        <v>23</v>
      </c>
      <c r="B12" s="53"/>
      <c r="C12" s="53"/>
      <c r="D12" s="60">
        <v>6677.45</v>
      </c>
      <c r="E12" s="52"/>
    </row>
    <row r="13" spans="1:5" x14ac:dyDescent="0.25">
      <c r="A13" s="81" t="s">
        <v>261</v>
      </c>
      <c r="B13" s="58"/>
      <c r="C13" s="50"/>
      <c r="D13" s="50"/>
      <c r="E13" s="50"/>
    </row>
    <row r="14" spans="1:5" x14ac:dyDescent="0.25">
      <c r="A14" s="65" t="s">
        <v>75</v>
      </c>
      <c r="B14" s="58"/>
      <c r="C14" s="58"/>
      <c r="D14" s="60">
        <v>0</v>
      </c>
      <c r="E14" s="61"/>
    </row>
    <row r="15" spans="1:5" x14ac:dyDescent="0.25">
      <c r="A15" s="54" t="s">
        <v>24</v>
      </c>
      <c r="B15" s="58"/>
      <c r="C15" s="55" t="s">
        <v>63</v>
      </c>
      <c r="D15" s="56">
        <v>30382.47</v>
      </c>
      <c r="E15" s="61" t="s">
        <v>156</v>
      </c>
    </row>
    <row r="16" spans="1:5" x14ac:dyDescent="0.25">
      <c r="A16" s="54"/>
      <c r="B16" s="58"/>
      <c r="C16" s="63"/>
      <c r="D16" s="56"/>
      <c r="E16" s="61"/>
    </row>
    <row r="17" spans="1:5" x14ac:dyDescent="0.25">
      <c r="A17" s="65" t="s">
        <v>25</v>
      </c>
      <c r="B17" s="53"/>
      <c r="C17" s="66"/>
      <c r="D17" s="60">
        <v>30382.47</v>
      </c>
      <c r="E17" s="52"/>
    </row>
    <row r="18" spans="1:5" x14ac:dyDescent="0.25">
      <c r="A18" s="54" t="s">
        <v>26</v>
      </c>
      <c r="B18" s="58"/>
      <c r="C18" s="55" t="s">
        <v>63</v>
      </c>
      <c r="D18" s="56">
        <v>1109.46</v>
      </c>
      <c r="E18" s="61" t="s">
        <v>159</v>
      </c>
    </row>
    <row r="19" spans="1:5" x14ac:dyDescent="0.25">
      <c r="A19" s="54"/>
      <c r="B19" s="58"/>
      <c r="C19" s="55" t="s">
        <v>101</v>
      </c>
      <c r="D19" s="56">
        <v>944.53</v>
      </c>
      <c r="E19" s="62" t="s">
        <v>262</v>
      </c>
    </row>
    <row r="20" spans="1:5" x14ac:dyDescent="0.25">
      <c r="A20" s="65" t="s">
        <v>27</v>
      </c>
      <c r="B20" s="53"/>
      <c r="C20" s="66"/>
      <c r="D20" s="60">
        <v>2053.9899999999998</v>
      </c>
      <c r="E20" s="52"/>
    </row>
    <row r="21" spans="1:5" x14ac:dyDescent="0.25">
      <c r="A21" s="54" t="s">
        <v>28</v>
      </c>
      <c r="B21" s="61"/>
      <c r="C21" s="55" t="s">
        <v>79</v>
      </c>
      <c r="D21" s="56">
        <v>9973.1200000000008</v>
      </c>
      <c r="E21" s="61" t="s">
        <v>183</v>
      </c>
    </row>
    <row r="22" spans="1:5" x14ac:dyDescent="0.25">
      <c r="A22" s="65" t="s">
        <v>29</v>
      </c>
      <c r="B22" s="52"/>
      <c r="C22" s="67"/>
      <c r="D22" s="60">
        <v>9973.1200000000008</v>
      </c>
      <c r="E22" s="52"/>
    </row>
    <row r="23" spans="1:5" x14ac:dyDescent="0.25">
      <c r="A23" s="54" t="s">
        <v>30</v>
      </c>
      <c r="B23" s="61"/>
      <c r="C23" s="63"/>
      <c r="D23" s="56"/>
      <c r="E23" s="61"/>
    </row>
    <row r="24" spans="1:5" x14ac:dyDescent="0.25">
      <c r="A24" s="65" t="s">
        <v>31</v>
      </c>
      <c r="B24" s="52"/>
      <c r="C24" s="67"/>
      <c r="D24" s="60">
        <v>0</v>
      </c>
      <c r="E24" s="52"/>
    </row>
    <row r="25" spans="1:5" x14ac:dyDescent="0.25">
      <c r="A25" s="80" t="s">
        <v>200</v>
      </c>
      <c r="B25" s="61"/>
      <c r="C25" s="63"/>
      <c r="D25" s="56"/>
      <c r="E25" s="61"/>
    </row>
    <row r="26" spans="1:5" x14ac:dyDescent="0.25">
      <c r="A26" s="65" t="s">
        <v>199</v>
      </c>
      <c r="B26" s="52"/>
      <c r="C26" s="67"/>
      <c r="D26" s="60">
        <v>0</v>
      </c>
      <c r="E26" s="52"/>
    </row>
    <row r="27" spans="1:5" x14ac:dyDescent="0.25">
      <c r="A27" s="54" t="s">
        <v>32</v>
      </c>
      <c r="B27" s="61"/>
      <c r="C27" s="55" t="s">
        <v>83</v>
      </c>
      <c r="D27" s="68">
        <v>8.1999999999999993</v>
      </c>
      <c r="E27" s="61" t="s">
        <v>93</v>
      </c>
    </row>
    <row r="28" spans="1:5" x14ac:dyDescent="0.25">
      <c r="A28" s="54"/>
      <c r="B28" s="61"/>
      <c r="C28" s="55" t="s">
        <v>57</v>
      </c>
      <c r="D28" s="79">
        <v>5276.45</v>
      </c>
      <c r="E28" s="61" t="s">
        <v>195</v>
      </c>
    </row>
    <row r="29" spans="1:5" x14ac:dyDescent="0.25">
      <c r="A29" s="54"/>
      <c r="B29" s="61"/>
      <c r="C29" s="55" t="s">
        <v>57</v>
      </c>
      <c r="D29" s="79">
        <v>2884.87</v>
      </c>
      <c r="E29" s="62" t="s">
        <v>263</v>
      </c>
    </row>
    <row r="30" spans="1:5" x14ac:dyDescent="0.25">
      <c r="A30" s="54"/>
      <c r="B30" s="61"/>
      <c r="C30" s="55" t="s">
        <v>79</v>
      </c>
      <c r="D30" s="79">
        <v>3910.06</v>
      </c>
      <c r="E30" s="62" t="s">
        <v>196</v>
      </c>
    </row>
    <row r="31" spans="1:5" x14ac:dyDescent="0.25">
      <c r="A31" s="54"/>
      <c r="B31" s="61"/>
      <c r="C31" s="55" t="s">
        <v>96</v>
      </c>
      <c r="D31" s="79">
        <v>-506</v>
      </c>
      <c r="E31" s="62" t="s">
        <v>264</v>
      </c>
    </row>
    <row r="32" spans="1:5" x14ac:dyDescent="0.25">
      <c r="A32" s="52" t="s">
        <v>33</v>
      </c>
      <c r="B32" s="52"/>
      <c r="C32" s="59"/>
      <c r="D32" s="60">
        <v>11573.58</v>
      </c>
      <c r="E32" s="61"/>
    </row>
    <row r="33" spans="1:5" x14ac:dyDescent="0.25">
      <c r="A33" s="61" t="s">
        <v>34</v>
      </c>
      <c r="B33" s="61"/>
      <c r="C33" s="63" t="s">
        <v>101</v>
      </c>
      <c r="D33" s="56">
        <v>3407.95</v>
      </c>
      <c r="E33" s="62" t="s">
        <v>265</v>
      </c>
    </row>
    <row r="34" spans="1:5" x14ac:dyDescent="0.25">
      <c r="A34" s="61"/>
      <c r="B34" s="61"/>
      <c r="C34" s="55" t="s">
        <v>79</v>
      </c>
      <c r="D34" s="56">
        <v>7173.37</v>
      </c>
      <c r="E34" s="61" t="s">
        <v>189</v>
      </c>
    </row>
    <row r="35" spans="1:5" x14ac:dyDescent="0.25">
      <c r="A35" s="61"/>
      <c r="B35" s="61"/>
      <c r="C35" s="55" t="s">
        <v>63</v>
      </c>
      <c r="D35" s="56">
        <v>5073.17</v>
      </c>
      <c r="E35" s="61" t="s">
        <v>191</v>
      </c>
    </row>
    <row r="36" spans="1:5" x14ac:dyDescent="0.25">
      <c r="A36" s="61"/>
      <c r="B36" s="61"/>
      <c r="C36" s="55" t="s">
        <v>84</v>
      </c>
      <c r="D36" s="56">
        <v>14.99</v>
      </c>
      <c r="E36" s="62" t="s">
        <v>266</v>
      </c>
    </row>
    <row r="37" spans="1:5" x14ac:dyDescent="0.25">
      <c r="A37" s="61"/>
      <c r="B37" s="61"/>
      <c r="C37" s="55" t="s">
        <v>73</v>
      </c>
      <c r="D37" s="56">
        <v>170</v>
      </c>
      <c r="E37" s="62" t="s">
        <v>266</v>
      </c>
    </row>
    <row r="38" spans="1:5" x14ac:dyDescent="0.25">
      <c r="A38" s="61"/>
      <c r="B38" s="61"/>
      <c r="C38" s="55" t="s">
        <v>101</v>
      </c>
      <c r="D38" s="56">
        <v>50</v>
      </c>
      <c r="E38" s="62" t="s">
        <v>266</v>
      </c>
    </row>
    <row r="39" spans="1:5" x14ac:dyDescent="0.25">
      <c r="A39" s="61"/>
      <c r="B39" s="61"/>
      <c r="C39" s="55" t="s">
        <v>57</v>
      </c>
      <c r="D39" s="56">
        <v>34.97</v>
      </c>
      <c r="E39" s="62" t="s">
        <v>267</v>
      </c>
    </row>
    <row r="40" spans="1:5" x14ac:dyDescent="0.25">
      <c r="A40" s="61"/>
      <c r="B40" s="61"/>
      <c r="C40" s="55" t="s">
        <v>57</v>
      </c>
      <c r="D40" s="56">
        <v>1804.92</v>
      </c>
      <c r="E40" s="62" t="s">
        <v>268</v>
      </c>
    </row>
    <row r="41" spans="1:5" x14ac:dyDescent="0.25">
      <c r="A41" s="61"/>
      <c r="B41" s="61"/>
      <c r="C41" s="55" t="s">
        <v>69</v>
      </c>
      <c r="D41" s="56">
        <v>30</v>
      </c>
      <c r="E41" s="62" t="s">
        <v>269</v>
      </c>
    </row>
    <row r="42" spans="1:5" x14ac:dyDescent="0.25">
      <c r="A42" s="61"/>
      <c r="B42" s="61"/>
      <c r="C42" s="55" t="s">
        <v>86</v>
      </c>
      <c r="D42" s="56">
        <v>21.98</v>
      </c>
      <c r="E42" s="62" t="s">
        <v>267</v>
      </c>
    </row>
    <row r="43" spans="1:5" x14ac:dyDescent="0.25">
      <c r="A43" s="52" t="s">
        <v>35</v>
      </c>
      <c r="B43" s="52"/>
      <c r="C43" s="59"/>
      <c r="D43" s="60">
        <v>17781.349999999999</v>
      </c>
      <c r="E43" s="52"/>
    </row>
    <row r="44" spans="1:5" x14ac:dyDescent="0.25">
      <c r="A44" s="61" t="s">
        <v>36</v>
      </c>
      <c r="B44" s="52"/>
      <c r="C44" s="55" t="s">
        <v>83</v>
      </c>
      <c r="D44" s="56">
        <v>13214.95</v>
      </c>
      <c r="E44" s="61" t="s">
        <v>186</v>
      </c>
    </row>
    <row r="45" spans="1:5" x14ac:dyDescent="0.25">
      <c r="A45" s="61"/>
      <c r="B45" s="52"/>
      <c r="C45" s="55" t="s">
        <v>83</v>
      </c>
      <c r="D45" s="56">
        <v>410.12</v>
      </c>
      <c r="E45" s="61" t="s">
        <v>187</v>
      </c>
    </row>
    <row r="46" spans="1:5" x14ac:dyDescent="0.25">
      <c r="A46" s="61"/>
      <c r="B46" s="52"/>
      <c r="C46" s="55" t="s">
        <v>83</v>
      </c>
      <c r="D46" s="56">
        <v>5.23</v>
      </c>
      <c r="E46" s="61" t="s">
        <v>180</v>
      </c>
    </row>
    <row r="47" spans="1:5" x14ac:dyDescent="0.25">
      <c r="A47" s="61"/>
      <c r="B47" s="52"/>
      <c r="C47" s="55" t="s">
        <v>83</v>
      </c>
      <c r="D47" s="56">
        <v>319.81000000000006</v>
      </c>
      <c r="E47" s="62" t="s">
        <v>87</v>
      </c>
    </row>
    <row r="48" spans="1:5" x14ac:dyDescent="0.25">
      <c r="A48" s="61"/>
      <c r="B48" s="52"/>
      <c r="C48" s="55" t="s">
        <v>79</v>
      </c>
      <c r="D48" s="56">
        <v>17.559999999999999</v>
      </c>
      <c r="E48" s="61" t="s">
        <v>180</v>
      </c>
    </row>
    <row r="49" spans="1:5" x14ac:dyDescent="0.25">
      <c r="A49" s="61"/>
      <c r="B49" s="52"/>
      <c r="C49" s="55" t="s">
        <v>79</v>
      </c>
      <c r="D49" s="56">
        <v>273.02999999999997</v>
      </c>
      <c r="E49" s="61" t="s">
        <v>201</v>
      </c>
    </row>
    <row r="50" spans="1:5" x14ac:dyDescent="0.25">
      <c r="A50" s="61"/>
      <c r="B50" s="52"/>
      <c r="C50" s="55" t="s">
        <v>79</v>
      </c>
      <c r="D50" s="56">
        <v>88</v>
      </c>
      <c r="E50" s="61" t="s">
        <v>192</v>
      </c>
    </row>
    <row r="51" spans="1:5" x14ac:dyDescent="0.25">
      <c r="A51" s="61"/>
      <c r="B51" s="52"/>
      <c r="C51" s="55" t="s">
        <v>79</v>
      </c>
      <c r="D51" s="56">
        <v>107.33</v>
      </c>
      <c r="E51" s="62" t="s">
        <v>270</v>
      </c>
    </row>
    <row r="52" spans="1:5" x14ac:dyDescent="0.25">
      <c r="A52" s="62"/>
      <c r="B52" s="61"/>
      <c r="C52" s="55" t="s">
        <v>79</v>
      </c>
      <c r="D52" s="56">
        <v>12457.02</v>
      </c>
      <c r="E52" s="62" t="s">
        <v>271</v>
      </c>
    </row>
    <row r="53" spans="1:5" x14ac:dyDescent="0.25">
      <c r="A53" s="61"/>
      <c r="B53" s="61"/>
      <c r="C53" s="55" t="s">
        <v>63</v>
      </c>
      <c r="D53" s="56">
        <v>25.66</v>
      </c>
      <c r="E53" s="61" t="s">
        <v>188</v>
      </c>
    </row>
    <row r="54" spans="1:5" x14ac:dyDescent="0.25">
      <c r="A54" s="61"/>
      <c r="B54" s="61"/>
      <c r="C54" s="55" t="s">
        <v>63</v>
      </c>
      <c r="D54" s="56">
        <v>81.63000000000001</v>
      </c>
      <c r="E54" s="62" t="s">
        <v>270</v>
      </c>
    </row>
    <row r="55" spans="1:5" x14ac:dyDescent="0.25">
      <c r="A55" s="61"/>
      <c r="B55" s="61"/>
      <c r="C55" s="55" t="s">
        <v>63</v>
      </c>
      <c r="D55" s="56">
        <v>8.19</v>
      </c>
      <c r="E55" s="62" t="s">
        <v>87</v>
      </c>
    </row>
    <row r="56" spans="1:5" x14ac:dyDescent="0.25">
      <c r="A56" s="61"/>
      <c r="B56" s="61"/>
      <c r="C56" s="55" t="s">
        <v>64</v>
      </c>
      <c r="D56" s="56">
        <v>949.95</v>
      </c>
      <c r="E56" s="62" t="s">
        <v>272</v>
      </c>
    </row>
    <row r="57" spans="1:5" x14ac:dyDescent="0.25">
      <c r="A57" s="52" t="s">
        <v>37</v>
      </c>
      <c r="B57" s="52"/>
      <c r="C57" s="59"/>
      <c r="D57" s="60">
        <v>27958.480000000003</v>
      </c>
      <c r="E57" s="62"/>
    </row>
    <row r="58" spans="1:5" x14ac:dyDescent="0.25">
      <c r="A58" s="61" t="s">
        <v>38</v>
      </c>
      <c r="B58" s="61"/>
      <c r="C58" s="55" t="s">
        <v>83</v>
      </c>
      <c r="D58" s="56">
        <v>385.59</v>
      </c>
      <c r="E58" s="61" t="s">
        <v>95</v>
      </c>
    </row>
    <row r="59" spans="1:5" x14ac:dyDescent="0.25">
      <c r="A59" s="61"/>
      <c r="B59" s="61"/>
      <c r="C59" s="55" t="s">
        <v>83</v>
      </c>
      <c r="D59" s="56">
        <v>204.18</v>
      </c>
      <c r="E59" s="61" t="s">
        <v>95</v>
      </c>
    </row>
    <row r="60" spans="1:5" x14ac:dyDescent="0.25">
      <c r="A60" s="61"/>
      <c r="B60" s="61"/>
      <c r="C60" s="55" t="s">
        <v>83</v>
      </c>
      <c r="D60" s="56">
        <v>338.75</v>
      </c>
      <c r="E60" s="61" t="s">
        <v>95</v>
      </c>
    </row>
    <row r="61" spans="1:5" x14ac:dyDescent="0.25">
      <c r="A61" s="61"/>
      <c r="B61" s="61"/>
      <c r="C61" s="55" t="s">
        <v>83</v>
      </c>
      <c r="D61" s="56">
        <v>32</v>
      </c>
      <c r="E61" s="61" t="s">
        <v>95</v>
      </c>
    </row>
    <row r="62" spans="1:5" x14ac:dyDescent="0.25">
      <c r="A62" s="61"/>
      <c r="B62" s="61"/>
      <c r="C62" s="55" t="s">
        <v>57</v>
      </c>
      <c r="D62" s="56">
        <v>171.87</v>
      </c>
      <c r="E62" s="61" t="s">
        <v>95</v>
      </c>
    </row>
    <row r="63" spans="1:5" x14ac:dyDescent="0.25">
      <c r="A63" s="61"/>
      <c r="B63" s="61"/>
      <c r="C63" s="55" t="s">
        <v>57</v>
      </c>
      <c r="D63" s="56">
        <v>1462.09</v>
      </c>
      <c r="E63" s="61" t="s">
        <v>95</v>
      </c>
    </row>
    <row r="64" spans="1:5" x14ac:dyDescent="0.25">
      <c r="A64" s="61"/>
      <c r="B64" s="61"/>
      <c r="C64" s="55" t="s">
        <v>57</v>
      </c>
      <c r="D64" s="56">
        <v>309.77999999999997</v>
      </c>
      <c r="E64" s="61" t="s">
        <v>95</v>
      </c>
    </row>
    <row r="65" spans="1:5" x14ac:dyDescent="0.25">
      <c r="A65" s="61"/>
      <c r="B65" s="61"/>
      <c r="C65" s="55" t="s">
        <v>57</v>
      </c>
      <c r="D65" s="56">
        <v>652.91999999999996</v>
      </c>
      <c r="E65" s="61" t="s">
        <v>95</v>
      </c>
    </row>
    <row r="66" spans="1:5" x14ac:dyDescent="0.25">
      <c r="A66" s="61"/>
      <c r="B66" s="61"/>
      <c r="C66" s="55" t="s">
        <v>79</v>
      </c>
      <c r="D66" s="56">
        <v>908.81</v>
      </c>
      <c r="E66" s="62" t="s">
        <v>95</v>
      </c>
    </row>
    <row r="67" spans="1:5" x14ac:dyDescent="0.25">
      <c r="A67" s="52" t="s">
        <v>39</v>
      </c>
      <c r="B67" s="52"/>
      <c r="C67" s="59"/>
      <c r="D67" s="60">
        <v>4465.99</v>
      </c>
      <c r="E67" s="52"/>
    </row>
    <row r="68" spans="1:5" x14ac:dyDescent="0.25">
      <c r="A68" s="57">
        <v>20.12</v>
      </c>
      <c r="B68" s="61"/>
      <c r="C68" s="63"/>
      <c r="D68" s="56"/>
      <c r="E68" s="61"/>
    </row>
    <row r="69" spans="1:5" x14ac:dyDescent="0.25">
      <c r="A69" s="69" t="s">
        <v>56</v>
      </c>
      <c r="B69" s="52"/>
      <c r="C69" s="59"/>
      <c r="D69" s="60">
        <v>0</v>
      </c>
      <c r="E69" s="52"/>
    </row>
    <row r="70" spans="1:5" x14ac:dyDescent="0.25">
      <c r="A70" s="61" t="s">
        <v>40</v>
      </c>
      <c r="B70" s="61"/>
      <c r="C70" s="63"/>
      <c r="D70" s="56">
        <v>375</v>
      </c>
      <c r="E70" s="61" t="s">
        <v>164</v>
      </c>
    </row>
    <row r="71" spans="1:5" x14ac:dyDescent="0.25">
      <c r="A71" s="52" t="s">
        <v>41</v>
      </c>
      <c r="B71" s="52"/>
      <c r="C71" s="59"/>
      <c r="D71" s="60">
        <v>375</v>
      </c>
      <c r="E71" s="52"/>
    </row>
    <row r="72" spans="1:5" x14ac:dyDescent="0.25">
      <c r="A72" s="57">
        <v>20.25</v>
      </c>
      <c r="B72" s="61"/>
      <c r="C72" s="55" t="s">
        <v>86</v>
      </c>
      <c r="D72" s="56">
        <v>1210</v>
      </c>
      <c r="E72" s="61" t="s">
        <v>129</v>
      </c>
    </row>
    <row r="73" spans="1:5" x14ac:dyDescent="0.25">
      <c r="A73" s="57"/>
      <c r="B73" s="61"/>
      <c r="C73" s="55" t="s">
        <v>108</v>
      </c>
      <c r="D73" s="56">
        <v>1210</v>
      </c>
      <c r="E73" s="61" t="s">
        <v>129</v>
      </c>
    </row>
    <row r="74" spans="1:5" x14ac:dyDescent="0.25">
      <c r="A74" s="57"/>
      <c r="B74" s="61"/>
      <c r="C74" s="55" t="s">
        <v>64</v>
      </c>
      <c r="D74" s="56">
        <v>15200.84</v>
      </c>
      <c r="E74" s="61" t="s">
        <v>129</v>
      </c>
    </row>
    <row r="75" spans="1:5" x14ac:dyDescent="0.25">
      <c r="A75" s="52" t="s">
        <v>42</v>
      </c>
      <c r="B75" s="52"/>
      <c r="C75" s="59"/>
      <c r="D75" s="60">
        <v>17620.84</v>
      </c>
      <c r="E75" s="52"/>
    </row>
    <row r="76" spans="1:5" x14ac:dyDescent="0.25">
      <c r="A76" s="61" t="s">
        <v>43</v>
      </c>
      <c r="B76" s="61"/>
      <c r="C76" s="55" t="s">
        <v>83</v>
      </c>
      <c r="D76" s="56">
        <v>747.69</v>
      </c>
      <c r="E76" s="61" t="s">
        <v>93</v>
      </c>
    </row>
    <row r="77" spans="1:5" x14ac:dyDescent="0.25">
      <c r="A77" s="52" t="s">
        <v>44</v>
      </c>
      <c r="B77" s="52"/>
      <c r="C77" s="59"/>
      <c r="D77" s="60">
        <v>747.69</v>
      </c>
      <c r="E77" s="52"/>
    </row>
    <row r="78" spans="1:5" x14ac:dyDescent="0.25">
      <c r="A78" s="61" t="s">
        <v>45</v>
      </c>
      <c r="B78" s="61"/>
      <c r="C78" s="55" t="s">
        <v>63</v>
      </c>
      <c r="D78" s="56">
        <v>541.53</v>
      </c>
      <c r="E78" s="62" t="s">
        <v>273</v>
      </c>
    </row>
    <row r="79" spans="1:5" x14ac:dyDescent="0.25">
      <c r="A79" s="52" t="s">
        <v>46</v>
      </c>
      <c r="B79" s="52"/>
      <c r="C79" s="59"/>
      <c r="D79" s="60">
        <v>541.53</v>
      </c>
      <c r="E79" s="52"/>
    </row>
    <row r="80" spans="1:5" x14ac:dyDescent="0.25">
      <c r="A80" s="61" t="s">
        <v>47</v>
      </c>
      <c r="B80" s="61"/>
      <c r="C80" s="55" t="s">
        <v>85</v>
      </c>
      <c r="D80" s="56">
        <v>621.5</v>
      </c>
      <c r="E80" s="61" t="s">
        <v>157</v>
      </c>
    </row>
    <row r="81" spans="1:5" x14ac:dyDescent="0.25">
      <c r="A81" s="61"/>
      <c r="B81" s="61"/>
      <c r="C81" s="55" t="s">
        <v>63</v>
      </c>
      <c r="D81" s="56">
        <v>275.58</v>
      </c>
      <c r="E81" s="62" t="s">
        <v>274</v>
      </c>
    </row>
    <row r="82" spans="1:5" x14ac:dyDescent="0.25">
      <c r="A82" s="61"/>
      <c r="B82" s="61"/>
      <c r="C82" s="55" t="s">
        <v>57</v>
      </c>
      <c r="D82" s="56">
        <v>328.3</v>
      </c>
      <c r="E82" s="61" t="s">
        <v>157</v>
      </c>
    </row>
    <row r="83" spans="1:5" x14ac:dyDescent="0.25">
      <c r="A83" s="61"/>
      <c r="B83" s="61"/>
      <c r="C83" s="55" t="s">
        <v>57</v>
      </c>
      <c r="D83" s="56">
        <v>665</v>
      </c>
      <c r="E83" s="61" t="s">
        <v>158</v>
      </c>
    </row>
    <row r="84" spans="1:5" x14ac:dyDescent="0.25">
      <c r="A84" s="61"/>
      <c r="B84" s="61"/>
      <c r="C84" s="55" t="s">
        <v>57</v>
      </c>
      <c r="D84" s="56">
        <v>1805</v>
      </c>
      <c r="E84" s="61" t="s">
        <v>158</v>
      </c>
    </row>
    <row r="85" spans="1:5" x14ac:dyDescent="0.25">
      <c r="A85" s="52" t="s">
        <v>48</v>
      </c>
      <c r="B85" s="52"/>
      <c r="C85" s="59"/>
      <c r="D85" s="60">
        <v>3695.38</v>
      </c>
      <c r="E85" s="52"/>
    </row>
    <row r="86" spans="1:5" x14ac:dyDescent="0.25">
      <c r="A86" s="57">
        <v>59.17</v>
      </c>
      <c r="B86" s="61"/>
      <c r="C86" s="55" t="s">
        <v>108</v>
      </c>
      <c r="D86" s="56">
        <v>2975.08</v>
      </c>
      <c r="E86" s="61" t="s">
        <v>94</v>
      </c>
    </row>
    <row r="87" spans="1:5" x14ac:dyDescent="0.25">
      <c r="A87" s="57"/>
      <c r="B87" s="61"/>
      <c r="C87" s="55" t="s">
        <v>108</v>
      </c>
      <c r="D87" s="56">
        <v>3622.33</v>
      </c>
      <c r="E87" s="61" t="s">
        <v>94</v>
      </c>
    </row>
    <row r="88" spans="1:5" x14ac:dyDescent="0.25">
      <c r="A88" s="57"/>
      <c r="B88" s="61"/>
      <c r="C88" s="55" t="s">
        <v>108</v>
      </c>
      <c r="D88" s="56">
        <v>2855.86</v>
      </c>
      <c r="E88" s="61" t="s">
        <v>94</v>
      </c>
    </row>
    <row r="89" spans="1:5" x14ac:dyDescent="0.25">
      <c r="A89" s="57"/>
      <c r="B89" s="61"/>
      <c r="C89" s="55" t="s">
        <v>108</v>
      </c>
      <c r="D89" s="56">
        <v>5510.61</v>
      </c>
      <c r="E89" s="61" t="s">
        <v>94</v>
      </c>
    </row>
    <row r="90" spans="1:5" x14ac:dyDescent="0.25">
      <c r="A90" s="57"/>
      <c r="B90" s="61"/>
      <c r="C90" s="55" t="s">
        <v>108</v>
      </c>
      <c r="D90" s="56">
        <v>15435.79</v>
      </c>
      <c r="E90" s="61" t="s">
        <v>94</v>
      </c>
    </row>
    <row r="91" spans="1:5" x14ac:dyDescent="0.25">
      <c r="A91" s="57"/>
      <c r="B91" s="61"/>
      <c r="C91" s="55" t="s">
        <v>108</v>
      </c>
      <c r="D91" s="56">
        <v>147.55000000000001</v>
      </c>
      <c r="E91" s="61" t="s">
        <v>94</v>
      </c>
    </row>
    <row r="92" spans="1:5" x14ac:dyDescent="0.25">
      <c r="A92" s="57"/>
      <c r="B92" s="61"/>
      <c r="C92" s="55" t="s">
        <v>108</v>
      </c>
      <c r="D92" s="56">
        <v>2700.15</v>
      </c>
      <c r="E92" s="61" t="s">
        <v>94</v>
      </c>
    </row>
    <row r="93" spans="1:5" x14ac:dyDescent="0.25">
      <c r="A93" s="57"/>
      <c r="B93" s="61"/>
      <c r="C93" s="55" t="s">
        <v>108</v>
      </c>
      <c r="D93" s="56">
        <v>2829.5</v>
      </c>
      <c r="E93" s="61" t="s">
        <v>94</v>
      </c>
    </row>
    <row r="94" spans="1:5" x14ac:dyDescent="0.25">
      <c r="A94" s="57"/>
      <c r="B94" s="61"/>
      <c r="C94" s="55" t="s">
        <v>108</v>
      </c>
      <c r="D94" s="56">
        <v>6334.77</v>
      </c>
      <c r="E94" s="61" t="s">
        <v>94</v>
      </c>
    </row>
    <row r="95" spans="1:5" x14ac:dyDescent="0.25">
      <c r="A95" s="57"/>
      <c r="B95" s="61"/>
      <c r="C95" s="55" t="s">
        <v>108</v>
      </c>
      <c r="D95" s="56">
        <v>3704.96</v>
      </c>
      <c r="E95" s="61" t="s">
        <v>94</v>
      </c>
    </row>
    <row r="96" spans="1:5" x14ac:dyDescent="0.25">
      <c r="A96" s="57"/>
      <c r="B96" s="61"/>
      <c r="C96" s="55" t="s">
        <v>108</v>
      </c>
      <c r="D96" s="56">
        <v>1753.87</v>
      </c>
      <c r="E96" s="61" t="s">
        <v>132</v>
      </c>
    </row>
    <row r="97" spans="1:5" x14ac:dyDescent="0.25">
      <c r="A97" s="57"/>
      <c r="B97" s="61"/>
      <c r="C97" s="55" t="s">
        <v>108</v>
      </c>
      <c r="D97" s="56">
        <v>15500</v>
      </c>
      <c r="E97" s="61" t="s">
        <v>94</v>
      </c>
    </row>
    <row r="98" spans="1:5" x14ac:dyDescent="0.25">
      <c r="A98" s="57"/>
      <c r="B98" s="61"/>
      <c r="C98" s="55" t="s">
        <v>108</v>
      </c>
      <c r="D98" s="56">
        <v>3100</v>
      </c>
      <c r="E98" s="61" t="s">
        <v>94</v>
      </c>
    </row>
    <row r="99" spans="1:5" x14ac:dyDescent="0.25">
      <c r="A99" s="57"/>
      <c r="B99" s="61"/>
      <c r="C99" s="55" t="s">
        <v>108</v>
      </c>
      <c r="D99" s="56">
        <v>31000</v>
      </c>
      <c r="E99" s="61" t="s">
        <v>94</v>
      </c>
    </row>
    <row r="100" spans="1:5" x14ac:dyDescent="0.25">
      <c r="A100" s="57"/>
      <c r="B100" s="61"/>
      <c r="C100" s="55" t="s">
        <v>108</v>
      </c>
      <c r="D100" s="56">
        <v>4328.1000000000004</v>
      </c>
      <c r="E100" s="61" t="s">
        <v>94</v>
      </c>
    </row>
    <row r="101" spans="1:5" x14ac:dyDescent="0.25">
      <c r="A101" s="57"/>
      <c r="B101" s="61"/>
      <c r="C101" s="55" t="s">
        <v>108</v>
      </c>
      <c r="D101" s="56">
        <v>3408.38</v>
      </c>
      <c r="E101" s="61" t="s">
        <v>94</v>
      </c>
    </row>
    <row r="102" spans="1:5" x14ac:dyDescent="0.25">
      <c r="A102" s="57"/>
      <c r="B102" s="61"/>
      <c r="C102" s="55" t="s">
        <v>108</v>
      </c>
      <c r="D102" s="56">
        <v>4299.68</v>
      </c>
      <c r="E102" s="61" t="s">
        <v>94</v>
      </c>
    </row>
    <row r="103" spans="1:5" x14ac:dyDescent="0.25">
      <c r="A103" s="57"/>
      <c r="B103" s="61"/>
      <c r="C103" s="78" t="s">
        <v>108</v>
      </c>
      <c r="D103" s="75">
        <v>2604.73</v>
      </c>
      <c r="E103" s="76" t="s">
        <v>94</v>
      </c>
    </row>
    <row r="104" spans="1:5" x14ac:dyDescent="0.25">
      <c r="A104" s="57"/>
      <c r="B104" s="61"/>
      <c r="C104" s="78" t="s">
        <v>108</v>
      </c>
      <c r="D104" s="75">
        <v>4219.8999999999996</v>
      </c>
      <c r="E104" s="61" t="s">
        <v>94</v>
      </c>
    </row>
    <row r="105" spans="1:5" x14ac:dyDescent="0.25">
      <c r="A105" s="57"/>
      <c r="B105" s="61"/>
      <c r="C105" s="78" t="s">
        <v>108</v>
      </c>
      <c r="D105" s="75">
        <v>273000</v>
      </c>
      <c r="E105" s="61" t="s">
        <v>94</v>
      </c>
    </row>
    <row r="106" spans="1:5" x14ac:dyDescent="0.25">
      <c r="A106" s="57"/>
      <c r="B106" s="61"/>
      <c r="C106" s="78" t="s">
        <v>86</v>
      </c>
      <c r="D106" s="75">
        <v>151000</v>
      </c>
      <c r="E106" s="61" t="s">
        <v>94</v>
      </c>
    </row>
    <row r="107" spans="1:5" x14ac:dyDescent="0.25">
      <c r="A107" s="57"/>
      <c r="B107" s="61"/>
      <c r="C107" s="78" t="s">
        <v>64</v>
      </c>
      <c r="D107" s="75">
        <v>85792.44</v>
      </c>
      <c r="E107" s="61" t="s">
        <v>94</v>
      </c>
    </row>
    <row r="108" spans="1:5" x14ac:dyDescent="0.25">
      <c r="A108" s="57"/>
      <c r="B108" s="61"/>
      <c r="C108" s="78" t="s">
        <v>64</v>
      </c>
      <c r="D108" s="75">
        <v>27331.88</v>
      </c>
      <c r="E108" s="61" t="s">
        <v>94</v>
      </c>
    </row>
    <row r="109" spans="1:5" x14ac:dyDescent="0.25">
      <c r="A109" s="69" t="s">
        <v>49</v>
      </c>
      <c r="B109" s="52"/>
      <c r="C109" s="59"/>
      <c r="D109" s="60">
        <v>653455.57999999996</v>
      </c>
      <c r="E109" s="61"/>
    </row>
    <row r="110" spans="1:5" x14ac:dyDescent="0.25">
      <c r="A110" s="74" t="s">
        <v>81</v>
      </c>
      <c r="B110" s="61"/>
      <c r="C110" s="55" t="s">
        <v>79</v>
      </c>
      <c r="D110" s="56">
        <v>7104</v>
      </c>
      <c r="E110" s="62" t="s">
        <v>275</v>
      </c>
    </row>
    <row r="111" spans="1:5" x14ac:dyDescent="0.25">
      <c r="A111" s="69" t="s">
        <v>82</v>
      </c>
      <c r="B111" s="52"/>
      <c r="C111" s="59"/>
      <c r="D111" s="60">
        <v>7104</v>
      </c>
      <c r="E111" s="52"/>
    </row>
    <row r="112" spans="1:5" x14ac:dyDescent="0.25">
      <c r="A112" s="70" t="s">
        <v>50</v>
      </c>
      <c r="B112" s="61"/>
      <c r="C112" s="55" t="s">
        <v>57</v>
      </c>
      <c r="D112" s="56">
        <v>9200</v>
      </c>
      <c r="E112" s="61" t="s">
        <v>175</v>
      </c>
    </row>
    <row r="113" spans="1:5" x14ac:dyDescent="0.25">
      <c r="A113" s="72" t="s">
        <v>51</v>
      </c>
      <c r="B113" s="61"/>
      <c r="C113" s="55"/>
      <c r="D113" s="60">
        <v>9200</v>
      </c>
      <c r="E113" s="61"/>
    </row>
    <row r="114" spans="1:5" x14ac:dyDescent="0.25">
      <c r="A114" s="71">
        <v>65.010000000000005</v>
      </c>
      <c r="B114" s="61"/>
      <c r="C114" s="63"/>
      <c r="D114" s="56">
        <v>7263896.0899999999</v>
      </c>
      <c r="E114" s="61" t="s">
        <v>176</v>
      </c>
    </row>
    <row r="115" spans="1:5" x14ac:dyDescent="0.25">
      <c r="A115" s="72" t="s">
        <v>52</v>
      </c>
      <c r="B115" s="61"/>
      <c r="C115" s="55"/>
      <c r="D115" s="60">
        <v>7263896.0899999999</v>
      </c>
      <c r="E115" s="61"/>
    </row>
    <row r="116" spans="1:5" x14ac:dyDescent="0.25">
      <c r="A116" s="71" t="s">
        <v>53</v>
      </c>
      <c r="B116" s="61"/>
      <c r="C116" s="63"/>
      <c r="D116" s="56">
        <v>5046408.33</v>
      </c>
      <c r="E116" s="61" t="s">
        <v>176</v>
      </c>
    </row>
    <row r="117" spans="1:5" x14ac:dyDescent="0.25">
      <c r="A117" s="72" t="s">
        <v>54</v>
      </c>
      <c r="B117" s="52"/>
      <c r="C117" s="59"/>
      <c r="D117" s="60">
        <v>5046408.33</v>
      </c>
      <c r="E117" s="52"/>
    </row>
    <row r="118" spans="1:5" x14ac:dyDescent="0.25">
      <c r="A118" s="71" t="s">
        <v>276</v>
      </c>
      <c r="B118" s="61"/>
      <c r="C118" s="63"/>
      <c r="D118" s="56">
        <v>12988.85</v>
      </c>
      <c r="E118" s="61" t="s">
        <v>277</v>
      </c>
    </row>
    <row r="119" spans="1:5" x14ac:dyDescent="0.25">
      <c r="A119" s="72" t="s">
        <v>278</v>
      </c>
      <c r="B119" s="52"/>
      <c r="C119" s="59"/>
      <c r="D119" s="60">
        <v>12988.85</v>
      </c>
      <c r="E119" s="52"/>
    </row>
    <row r="120" spans="1:5" x14ac:dyDescent="0.25">
      <c r="A120" s="71" t="s">
        <v>90</v>
      </c>
      <c r="B120" s="52"/>
      <c r="C120" s="63"/>
      <c r="D120" s="56"/>
      <c r="E120" s="61"/>
    </row>
    <row r="121" spans="1:5" x14ac:dyDescent="0.25">
      <c r="A121" s="72" t="s">
        <v>91</v>
      </c>
      <c r="B121" s="52"/>
      <c r="C121" s="59"/>
      <c r="D121" s="60">
        <v>0</v>
      </c>
      <c r="E121" s="52"/>
    </row>
    <row r="122" spans="1:5" x14ac:dyDescent="0.25">
      <c r="A122" s="50"/>
      <c r="B122" s="50"/>
      <c r="C122" s="50"/>
      <c r="D122" s="73">
        <v>13126899.720000001</v>
      </c>
      <c r="E122" s="5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K19" sqref="K19"/>
    </sheetView>
  </sheetViews>
  <sheetFormatPr defaultRowHeight="15" x14ac:dyDescent="0.25"/>
  <cols>
    <col min="1" max="1" width="15.5703125" customWidth="1"/>
    <col min="2" max="2" width="11.42578125" customWidth="1"/>
    <col min="4" max="4" width="23.85546875" customWidth="1"/>
    <col min="5" max="5" width="29.5703125" customWidth="1"/>
  </cols>
  <sheetData>
    <row r="1" spans="1:5" x14ac:dyDescent="0.25">
      <c r="A1" s="82" t="s">
        <v>3</v>
      </c>
      <c r="B1" s="83" t="s">
        <v>4</v>
      </c>
      <c r="C1" s="83" t="s">
        <v>5</v>
      </c>
      <c r="D1" s="96" t="s">
        <v>6</v>
      </c>
      <c r="E1" s="83" t="s">
        <v>7</v>
      </c>
    </row>
    <row r="2" spans="1:5" x14ac:dyDescent="0.25">
      <c r="A2" s="84" t="s">
        <v>8</v>
      </c>
      <c r="B2" s="104" t="s">
        <v>259</v>
      </c>
      <c r="C2" s="101" t="s">
        <v>57</v>
      </c>
      <c r="D2" s="99">
        <v>53379</v>
      </c>
      <c r="E2" s="102" t="s">
        <v>111</v>
      </c>
    </row>
    <row r="3" spans="1:5" x14ac:dyDescent="0.25">
      <c r="A3" s="84"/>
      <c r="B3" s="87"/>
      <c r="C3" s="101" t="s">
        <v>57</v>
      </c>
      <c r="D3" s="99">
        <v>207134</v>
      </c>
      <c r="E3" s="102" t="s">
        <v>112</v>
      </c>
    </row>
    <row r="4" spans="1:5" x14ac:dyDescent="0.25">
      <c r="A4" s="84"/>
      <c r="B4" s="87"/>
      <c r="C4" s="101" t="s">
        <v>57</v>
      </c>
      <c r="D4" s="99">
        <v>81452</v>
      </c>
      <c r="E4" s="102" t="s">
        <v>167</v>
      </c>
    </row>
    <row r="5" spans="1:5" x14ac:dyDescent="0.25">
      <c r="A5" s="84"/>
      <c r="B5" s="87"/>
      <c r="C5" s="101" t="s">
        <v>86</v>
      </c>
      <c r="D5" s="99">
        <v>2000</v>
      </c>
      <c r="E5" s="105" t="s">
        <v>174</v>
      </c>
    </row>
    <row r="6" spans="1:5" x14ac:dyDescent="0.25">
      <c r="A6" s="84"/>
      <c r="B6" s="87"/>
      <c r="C6" s="101" t="s">
        <v>64</v>
      </c>
      <c r="D6" s="99">
        <v>60</v>
      </c>
      <c r="E6" s="102" t="s">
        <v>168</v>
      </c>
    </row>
    <row r="7" spans="1:5" x14ac:dyDescent="0.25">
      <c r="A7" s="84"/>
      <c r="B7" s="87"/>
      <c r="C7" s="101" t="s">
        <v>64</v>
      </c>
      <c r="D7" s="99">
        <v>950</v>
      </c>
      <c r="E7" s="102" t="s">
        <v>115</v>
      </c>
    </row>
    <row r="8" spans="1:5" x14ac:dyDescent="0.25">
      <c r="A8" s="84"/>
      <c r="B8" s="87"/>
      <c r="C8" s="101" t="s">
        <v>64</v>
      </c>
      <c r="D8" s="99">
        <v>400</v>
      </c>
      <c r="E8" s="102" t="s">
        <v>115</v>
      </c>
    </row>
    <row r="9" spans="1:5" x14ac:dyDescent="0.25">
      <c r="A9" s="84"/>
      <c r="B9" s="87"/>
      <c r="C9" s="101" t="s">
        <v>64</v>
      </c>
      <c r="D9" s="99">
        <v>190</v>
      </c>
      <c r="E9" s="102" t="s">
        <v>115</v>
      </c>
    </row>
    <row r="10" spans="1:5" x14ac:dyDescent="0.25">
      <c r="A10" s="84"/>
      <c r="B10" s="87"/>
      <c r="C10" s="101" t="s">
        <v>64</v>
      </c>
      <c r="D10" s="99">
        <v>60</v>
      </c>
      <c r="E10" s="102" t="s">
        <v>115</v>
      </c>
    </row>
    <row r="11" spans="1:5" x14ac:dyDescent="0.25">
      <c r="A11" s="84"/>
      <c r="B11" s="87"/>
      <c r="C11" s="101" t="s">
        <v>64</v>
      </c>
      <c r="D11" s="99">
        <v>95</v>
      </c>
      <c r="E11" s="102" t="s">
        <v>115</v>
      </c>
    </row>
    <row r="12" spans="1:5" x14ac:dyDescent="0.25">
      <c r="A12" s="84"/>
      <c r="B12" s="87"/>
      <c r="C12" s="101" t="s">
        <v>64</v>
      </c>
      <c r="D12" s="99">
        <v>35</v>
      </c>
      <c r="E12" s="102" t="s">
        <v>115</v>
      </c>
    </row>
    <row r="13" spans="1:5" x14ac:dyDescent="0.25">
      <c r="A13" s="84"/>
      <c r="B13" s="87"/>
      <c r="C13" s="101" t="s">
        <v>64</v>
      </c>
      <c r="D13" s="99">
        <v>980</v>
      </c>
      <c r="E13" s="102" t="s">
        <v>115</v>
      </c>
    </row>
    <row r="14" spans="1:5" x14ac:dyDescent="0.25">
      <c r="A14" s="84"/>
      <c r="B14" s="87"/>
      <c r="C14" s="101" t="s">
        <v>64</v>
      </c>
      <c r="D14" s="99">
        <v>780</v>
      </c>
      <c r="E14" s="102" t="s">
        <v>116</v>
      </c>
    </row>
    <row r="15" spans="1:5" x14ac:dyDescent="0.25">
      <c r="A15" s="84"/>
      <c r="B15" s="87"/>
      <c r="C15" s="101" t="s">
        <v>64</v>
      </c>
      <c r="D15" s="99">
        <v>1500</v>
      </c>
      <c r="E15" s="102" t="s">
        <v>115</v>
      </c>
    </row>
    <row r="16" spans="1:5" x14ac:dyDescent="0.25">
      <c r="A16" s="84"/>
      <c r="B16" s="87"/>
      <c r="C16" s="101" t="s">
        <v>64</v>
      </c>
      <c r="D16" s="99">
        <v>510</v>
      </c>
      <c r="E16" s="102" t="s">
        <v>115</v>
      </c>
    </row>
    <row r="17" spans="1:5" x14ac:dyDescent="0.25">
      <c r="A17" s="84"/>
      <c r="B17" s="87"/>
      <c r="C17" s="101" t="s">
        <v>64</v>
      </c>
      <c r="D17" s="99">
        <v>90</v>
      </c>
      <c r="E17" s="102" t="s">
        <v>115</v>
      </c>
    </row>
    <row r="18" spans="1:5" x14ac:dyDescent="0.25">
      <c r="A18" s="84"/>
      <c r="B18" s="87"/>
      <c r="C18" s="101" t="s">
        <v>64</v>
      </c>
      <c r="D18" s="99">
        <v>687</v>
      </c>
      <c r="E18" s="102" t="s">
        <v>115</v>
      </c>
    </row>
    <row r="19" spans="1:5" x14ac:dyDescent="0.25">
      <c r="A19" s="84"/>
      <c r="B19" s="87"/>
      <c r="C19" s="101" t="s">
        <v>57</v>
      </c>
      <c r="D19" s="99">
        <v>83892</v>
      </c>
      <c r="E19" s="102" t="s">
        <v>121</v>
      </c>
    </row>
    <row r="20" spans="1:5" x14ac:dyDescent="0.25">
      <c r="A20" s="84"/>
      <c r="B20" s="87"/>
      <c r="C20" s="101" t="s">
        <v>57</v>
      </c>
      <c r="D20" s="99">
        <v>159150</v>
      </c>
      <c r="E20" s="102" t="s">
        <v>121</v>
      </c>
    </row>
    <row r="21" spans="1:5" x14ac:dyDescent="0.25">
      <c r="A21" s="84"/>
      <c r="B21" s="87"/>
      <c r="C21" s="101" t="s">
        <v>57</v>
      </c>
      <c r="D21" s="99">
        <v>97037</v>
      </c>
      <c r="E21" s="102" t="s">
        <v>121</v>
      </c>
    </row>
    <row r="22" spans="1:5" x14ac:dyDescent="0.25">
      <c r="A22" s="84"/>
      <c r="B22" s="87"/>
      <c r="C22" s="101" t="s">
        <v>57</v>
      </c>
      <c r="D22" s="99">
        <v>20959</v>
      </c>
      <c r="E22" s="102" t="s">
        <v>121</v>
      </c>
    </row>
    <row r="23" spans="1:5" x14ac:dyDescent="0.25">
      <c r="A23" s="84"/>
      <c r="B23" s="87"/>
      <c r="C23" s="101" t="s">
        <v>57</v>
      </c>
      <c r="D23" s="99">
        <v>42008</v>
      </c>
      <c r="E23" s="102" t="s">
        <v>121</v>
      </c>
    </row>
    <row r="24" spans="1:5" x14ac:dyDescent="0.25">
      <c r="A24" s="84"/>
      <c r="B24" s="87"/>
      <c r="C24" s="101" t="s">
        <v>69</v>
      </c>
      <c r="D24" s="99">
        <v>300</v>
      </c>
      <c r="E24" s="105" t="s">
        <v>174</v>
      </c>
    </row>
    <row r="25" spans="1:5" x14ac:dyDescent="0.25">
      <c r="A25" s="82" t="s">
        <v>9</v>
      </c>
      <c r="B25" s="82"/>
      <c r="C25" s="88"/>
      <c r="D25" s="89">
        <v>753648</v>
      </c>
      <c r="E25" s="90"/>
    </row>
    <row r="26" spans="1:5" x14ac:dyDescent="0.25">
      <c r="A26" s="91" t="s">
        <v>10</v>
      </c>
      <c r="B26" s="91"/>
      <c r="C26" s="85" t="s">
        <v>57</v>
      </c>
      <c r="D26" s="86">
        <v>42129</v>
      </c>
      <c r="E26" s="91" t="s">
        <v>122</v>
      </c>
    </row>
    <row r="27" spans="1:5" x14ac:dyDescent="0.25">
      <c r="A27" s="82" t="s">
        <v>11</v>
      </c>
      <c r="B27" s="82"/>
      <c r="C27" s="88"/>
      <c r="D27" s="89">
        <v>42129</v>
      </c>
      <c r="E27" s="82"/>
    </row>
    <row r="28" spans="1:5" x14ac:dyDescent="0.25">
      <c r="A28" s="91" t="s">
        <v>12</v>
      </c>
      <c r="B28" s="91"/>
      <c r="C28" s="85" t="s">
        <v>86</v>
      </c>
      <c r="D28" s="86">
        <v>1093</v>
      </c>
      <c r="E28" s="103" t="s">
        <v>279</v>
      </c>
    </row>
    <row r="29" spans="1:5" x14ac:dyDescent="0.25">
      <c r="A29" s="91"/>
      <c r="B29" s="91"/>
      <c r="C29" s="85" t="s">
        <v>86</v>
      </c>
      <c r="D29" s="86">
        <v>4216</v>
      </c>
      <c r="E29" s="103" t="s">
        <v>280</v>
      </c>
    </row>
    <row r="30" spans="1:5" x14ac:dyDescent="0.25">
      <c r="A30" s="91"/>
      <c r="B30" s="91"/>
      <c r="C30" s="85" t="s">
        <v>86</v>
      </c>
      <c r="D30" s="86">
        <v>1689</v>
      </c>
      <c r="E30" s="103" t="s">
        <v>281</v>
      </c>
    </row>
    <row r="31" spans="1:5" x14ac:dyDescent="0.25">
      <c r="A31" s="91"/>
      <c r="B31" s="91"/>
      <c r="C31" s="85" t="s">
        <v>86</v>
      </c>
      <c r="D31" s="86">
        <v>9416</v>
      </c>
      <c r="E31" s="100" t="s">
        <v>171</v>
      </c>
    </row>
    <row r="32" spans="1:5" x14ac:dyDescent="0.25">
      <c r="A32" s="82" t="s">
        <v>13</v>
      </c>
      <c r="B32" s="82"/>
      <c r="C32" s="88"/>
      <c r="D32" s="89">
        <v>16414</v>
      </c>
      <c r="E32" s="92"/>
    </row>
    <row r="33" spans="1:5" x14ac:dyDescent="0.25">
      <c r="A33" s="91" t="s">
        <v>14</v>
      </c>
      <c r="B33" s="91"/>
      <c r="C33" s="85" t="s">
        <v>83</v>
      </c>
      <c r="D33" s="86">
        <v>250</v>
      </c>
      <c r="E33" s="91" t="s">
        <v>165</v>
      </c>
    </row>
    <row r="34" spans="1:5" x14ac:dyDescent="0.25">
      <c r="A34" s="91"/>
      <c r="B34" s="91"/>
      <c r="C34" s="85" t="s">
        <v>83</v>
      </c>
      <c r="D34" s="86">
        <v>230</v>
      </c>
      <c r="E34" s="91" t="s">
        <v>165</v>
      </c>
    </row>
    <row r="35" spans="1:5" x14ac:dyDescent="0.25">
      <c r="A35" s="91"/>
      <c r="B35" s="91"/>
      <c r="C35" s="85" t="s">
        <v>83</v>
      </c>
      <c r="D35" s="86">
        <v>270</v>
      </c>
      <c r="E35" s="91" t="s">
        <v>165</v>
      </c>
    </row>
    <row r="36" spans="1:5" x14ac:dyDescent="0.25">
      <c r="A36" s="91"/>
      <c r="B36" s="91"/>
      <c r="C36" s="85" t="s">
        <v>83</v>
      </c>
      <c r="D36" s="86">
        <v>520</v>
      </c>
      <c r="E36" s="91" t="s">
        <v>165</v>
      </c>
    </row>
    <row r="37" spans="1:5" x14ac:dyDescent="0.25">
      <c r="A37" s="91"/>
      <c r="B37" s="91"/>
      <c r="C37" s="85" t="s">
        <v>57</v>
      </c>
      <c r="D37" s="86">
        <v>500</v>
      </c>
      <c r="E37" s="91" t="s">
        <v>165</v>
      </c>
    </row>
    <row r="38" spans="1:5" x14ac:dyDescent="0.25">
      <c r="A38" s="91"/>
      <c r="B38" s="91"/>
      <c r="C38" s="85" t="s">
        <v>108</v>
      </c>
      <c r="D38" s="86">
        <v>520</v>
      </c>
      <c r="E38" s="91" t="s">
        <v>165</v>
      </c>
    </row>
    <row r="39" spans="1:5" x14ac:dyDescent="0.25">
      <c r="A39" s="91"/>
      <c r="B39" s="91"/>
      <c r="C39" s="85" t="s">
        <v>108</v>
      </c>
      <c r="D39" s="86">
        <v>520</v>
      </c>
      <c r="E39" s="91" t="s">
        <v>165</v>
      </c>
    </row>
    <row r="40" spans="1:5" x14ac:dyDescent="0.25">
      <c r="A40" s="91"/>
      <c r="B40" s="91"/>
      <c r="C40" s="85" t="s">
        <v>108</v>
      </c>
      <c r="D40" s="86">
        <v>520</v>
      </c>
      <c r="E40" s="91" t="s">
        <v>165</v>
      </c>
    </row>
    <row r="41" spans="1:5" x14ac:dyDescent="0.25">
      <c r="A41" s="82" t="s">
        <v>15</v>
      </c>
      <c r="B41" s="82"/>
      <c r="C41" s="88"/>
      <c r="D41" s="89">
        <v>3330</v>
      </c>
      <c r="E41" s="92"/>
    </row>
    <row r="42" spans="1:5" x14ac:dyDescent="0.25">
      <c r="A42" s="91" t="s">
        <v>16</v>
      </c>
      <c r="B42" s="91"/>
      <c r="C42" s="94" t="s">
        <v>57</v>
      </c>
      <c r="D42" s="86">
        <v>32965</v>
      </c>
      <c r="E42" s="91" t="s">
        <v>88</v>
      </c>
    </row>
    <row r="43" spans="1:5" x14ac:dyDescent="0.25">
      <c r="A43" s="82" t="s">
        <v>17</v>
      </c>
      <c r="B43" s="82"/>
      <c r="C43" s="88"/>
      <c r="D43" s="89">
        <v>32965</v>
      </c>
      <c r="E43" s="82"/>
    </row>
    <row r="44" spans="1:5" x14ac:dyDescent="0.25">
      <c r="A44" s="91" t="s">
        <v>18</v>
      </c>
      <c r="B44" s="91"/>
      <c r="C44" s="85" t="s">
        <v>57</v>
      </c>
      <c r="D44" s="93">
        <v>18987</v>
      </c>
      <c r="E44" s="102" t="s">
        <v>117</v>
      </c>
    </row>
    <row r="45" spans="1:5" x14ac:dyDescent="0.25">
      <c r="A45" s="84"/>
      <c r="B45" s="87"/>
      <c r="C45" s="85" t="s">
        <v>57</v>
      </c>
      <c r="D45" s="86">
        <v>1465</v>
      </c>
      <c r="E45" s="102" t="s">
        <v>123</v>
      </c>
    </row>
    <row r="46" spans="1:5" x14ac:dyDescent="0.25">
      <c r="A46" s="82" t="s">
        <v>19</v>
      </c>
      <c r="B46" s="82"/>
      <c r="C46" s="88"/>
      <c r="D46" s="89">
        <v>20452</v>
      </c>
      <c r="E46" s="92"/>
    </row>
    <row r="47" spans="1:5" x14ac:dyDescent="0.25">
      <c r="A47" s="92" t="s">
        <v>67</v>
      </c>
      <c r="B47" s="92"/>
      <c r="C47" s="92"/>
      <c r="D47" s="97">
        <v>565</v>
      </c>
      <c r="E47" s="92"/>
    </row>
    <row r="48" spans="1:5" x14ac:dyDescent="0.25">
      <c r="A48" s="92" t="s">
        <v>68</v>
      </c>
      <c r="B48" s="92"/>
      <c r="C48" s="92"/>
      <c r="D48" s="98">
        <v>565</v>
      </c>
      <c r="E48" s="92"/>
    </row>
    <row r="49" spans="4:4" x14ac:dyDescent="0.25">
      <c r="D49" s="95">
        <v>869503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"/>
  <sheetViews>
    <sheetView topLeftCell="A115" workbookViewId="0">
      <selection activeCell="E59" sqref="E59"/>
    </sheetView>
  </sheetViews>
  <sheetFormatPr defaultRowHeight="15" x14ac:dyDescent="0.25"/>
  <cols>
    <col min="1" max="1" width="17.85546875" customWidth="1"/>
    <col min="2" max="2" width="12.140625" customWidth="1"/>
    <col min="4" max="4" width="24.28515625" customWidth="1"/>
    <col min="5" max="5" width="59.5703125" customWidth="1"/>
  </cols>
  <sheetData>
    <row r="1" spans="1:5" x14ac:dyDescent="0.25">
      <c r="A1" s="107" t="s">
        <v>103</v>
      </c>
      <c r="B1" s="107"/>
      <c r="C1" s="107"/>
      <c r="D1" s="107"/>
      <c r="E1" s="106"/>
    </row>
    <row r="2" spans="1:5" x14ac:dyDescent="0.25">
      <c r="A2" s="107" t="s">
        <v>0</v>
      </c>
      <c r="B2" s="107"/>
      <c r="C2" s="107"/>
      <c r="D2" s="107"/>
      <c r="E2" s="106"/>
    </row>
    <row r="3" spans="1:5" x14ac:dyDescent="0.25">
      <c r="A3" s="107"/>
      <c r="B3" s="107"/>
      <c r="C3" s="107"/>
      <c r="D3" s="107"/>
      <c r="E3" s="106"/>
    </row>
    <row r="4" spans="1:5" x14ac:dyDescent="0.25">
      <c r="A4" s="107" t="s">
        <v>1</v>
      </c>
      <c r="B4" s="107"/>
      <c r="C4" s="107"/>
      <c r="D4" s="107"/>
      <c r="E4" s="106"/>
    </row>
    <row r="5" spans="1:5" x14ac:dyDescent="0.25">
      <c r="A5" s="107" t="s">
        <v>21</v>
      </c>
      <c r="B5" s="107"/>
      <c r="C5" s="107"/>
      <c r="D5" s="107"/>
      <c r="E5" s="106"/>
    </row>
    <row r="6" spans="1:5" x14ac:dyDescent="0.25">
      <c r="A6" s="107"/>
      <c r="B6" s="107"/>
      <c r="C6" s="107"/>
      <c r="D6" s="107"/>
      <c r="E6" s="106"/>
    </row>
    <row r="7" spans="1:5" x14ac:dyDescent="0.25">
      <c r="A7" s="107"/>
      <c r="B7" s="107"/>
      <c r="C7" s="107"/>
      <c r="D7" s="107"/>
      <c r="E7" s="106"/>
    </row>
    <row r="8" spans="1:5" x14ac:dyDescent="0.25">
      <c r="A8" s="107"/>
      <c r="B8" s="107"/>
      <c r="C8" s="107"/>
      <c r="D8" s="133" t="s">
        <v>282</v>
      </c>
      <c r="E8" s="49">
        <v>2021</v>
      </c>
    </row>
    <row r="10" spans="1:5" x14ac:dyDescent="0.25">
      <c r="A10" s="108" t="s">
        <v>3</v>
      </c>
      <c r="B10" s="109" t="s">
        <v>4</v>
      </c>
      <c r="C10" s="109" t="s">
        <v>5</v>
      </c>
      <c r="D10" s="109" t="s">
        <v>6</v>
      </c>
      <c r="E10" s="108" t="s">
        <v>7</v>
      </c>
    </row>
    <row r="11" spans="1:5" x14ac:dyDescent="0.25">
      <c r="A11" s="110" t="s">
        <v>22</v>
      </c>
      <c r="B11" s="109"/>
      <c r="C11" s="120"/>
      <c r="D11" s="112"/>
      <c r="E11" s="118"/>
    </row>
    <row r="12" spans="1:5" x14ac:dyDescent="0.25">
      <c r="A12" s="121" t="s">
        <v>23</v>
      </c>
      <c r="B12" s="109"/>
      <c r="C12" s="109"/>
      <c r="D12" s="116">
        <v>0</v>
      </c>
      <c r="E12" s="108"/>
    </row>
    <row r="13" spans="1:5" x14ac:dyDescent="0.25">
      <c r="A13" s="137" t="s">
        <v>261</v>
      </c>
      <c r="B13" s="114"/>
      <c r="C13" s="106">
        <v>24</v>
      </c>
      <c r="D13" s="118">
        <v>1001.35</v>
      </c>
      <c r="E13" s="118" t="s">
        <v>93</v>
      </c>
    </row>
    <row r="14" spans="1:5" x14ac:dyDescent="0.25">
      <c r="A14" s="121" t="s">
        <v>75</v>
      </c>
      <c r="B14" s="114"/>
      <c r="C14" s="114"/>
      <c r="D14" s="116">
        <v>1001.35</v>
      </c>
      <c r="E14" s="117"/>
    </row>
    <row r="15" spans="1:5" x14ac:dyDescent="0.25">
      <c r="A15" s="110" t="s">
        <v>24</v>
      </c>
      <c r="B15" s="114"/>
      <c r="C15" s="111" t="s">
        <v>85</v>
      </c>
      <c r="D15" s="112">
        <v>29343.25</v>
      </c>
      <c r="E15" s="117" t="s">
        <v>156</v>
      </c>
    </row>
    <row r="16" spans="1:5" x14ac:dyDescent="0.25">
      <c r="A16" s="110"/>
      <c r="B16" s="114"/>
      <c r="C16" s="111" t="s">
        <v>96</v>
      </c>
      <c r="D16" s="112">
        <v>2.37</v>
      </c>
      <c r="E16" s="118" t="s">
        <v>161</v>
      </c>
    </row>
    <row r="17" spans="1:5" x14ac:dyDescent="0.25">
      <c r="A17" s="121" t="s">
        <v>25</v>
      </c>
      <c r="B17" s="109"/>
      <c r="C17" s="122"/>
      <c r="D17" s="116">
        <v>29345.62</v>
      </c>
      <c r="E17" s="108"/>
    </row>
    <row r="18" spans="1:5" x14ac:dyDescent="0.25">
      <c r="A18" s="110" t="s">
        <v>26</v>
      </c>
      <c r="B18" s="114"/>
      <c r="C18" s="111" t="s">
        <v>69</v>
      </c>
      <c r="D18" s="112">
        <v>1205.8699999999999</v>
      </c>
      <c r="E18" s="117" t="s">
        <v>159</v>
      </c>
    </row>
    <row r="19" spans="1:5" x14ac:dyDescent="0.25">
      <c r="A19" s="110"/>
      <c r="B19" s="114"/>
      <c r="C19" s="111" t="s">
        <v>84</v>
      </c>
      <c r="D19" s="112">
        <v>654.96</v>
      </c>
      <c r="E19" s="118" t="s">
        <v>262</v>
      </c>
    </row>
    <row r="20" spans="1:5" x14ac:dyDescent="0.25">
      <c r="A20" s="110"/>
      <c r="B20" s="114"/>
      <c r="C20" s="111" t="s">
        <v>96</v>
      </c>
      <c r="D20" s="112">
        <v>675.65</v>
      </c>
      <c r="E20" s="118" t="s">
        <v>262</v>
      </c>
    </row>
    <row r="21" spans="1:5" x14ac:dyDescent="0.25">
      <c r="A21" s="121" t="s">
        <v>27</v>
      </c>
      <c r="B21" s="109"/>
      <c r="C21" s="122"/>
      <c r="D21" s="116">
        <v>2536.48</v>
      </c>
      <c r="E21" s="108"/>
    </row>
    <row r="22" spans="1:5" x14ac:dyDescent="0.25">
      <c r="A22" s="110" t="s">
        <v>28</v>
      </c>
      <c r="B22" s="117"/>
      <c r="C22" s="111" t="s">
        <v>96</v>
      </c>
      <c r="D22" s="112">
        <v>8508.41</v>
      </c>
      <c r="E22" s="117" t="s">
        <v>183</v>
      </c>
    </row>
    <row r="23" spans="1:5" x14ac:dyDescent="0.25">
      <c r="A23" s="121" t="s">
        <v>29</v>
      </c>
      <c r="B23" s="108"/>
      <c r="C23" s="123"/>
      <c r="D23" s="116">
        <v>8508.41</v>
      </c>
      <c r="E23" s="108"/>
    </row>
    <row r="24" spans="1:5" x14ac:dyDescent="0.25">
      <c r="A24" s="110" t="s">
        <v>30</v>
      </c>
      <c r="B24" s="117"/>
      <c r="C24" s="111" t="s">
        <v>96</v>
      </c>
      <c r="D24" s="112">
        <v>7993.83</v>
      </c>
      <c r="E24" s="118" t="s">
        <v>283</v>
      </c>
    </row>
    <row r="25" spans="1:5" x14ac:dyDescent="0.25">
      <c r="A25" s="110"/>
      <c r="B25" s="117"/>
      <c r="C25" s="111" t="s">
        <v>61</v>
      </c>
      <c r="D25" s="112">
        <v>719.62</v>
      </c>
      <c r="E25" s="118" t="s">
        <v>284</v>
      </c>
    </row>
    <row r="26" spans="1:5" x14ac:dyDescent="0.25">
      <c r="A26" s="110"/>
      <c r="B26" s="117"/>
      <c r="C26" s="111" t="s">
        <v>69</v>
      </c>
      <c r="D26" s="135">
        <v>103.05</v>
      </c>
      <c r="E26" s="118" t="s">
        <v>285</v>
      </c>
    </row>
    <row r="27" spans="1:5" x14ac:dyDescent="0.25">
      <c r="A27" s="121" t="s">
        <v>31</v>
      </c>
      <c r="B27" s="108"/>
      <c r="C27" s="123"/>
      <c r="D27" s="116">
        <v>8816.5</v>
      </c>
      <c r="E27" s="108"/>
    </row>
    <row r="28" spans="1:5" x14ac:dyDescent="0.25">
      <c r="A28" s="136" t="s">
        <v>200</v>
      </c>
      <c r="B28" s="117"/>
      <c r="C28" s="119"/>
      <c r="D28" s="112"/>
      <c r="E28" s="117"/>
    </row>
    <row r="29" spans="1:5" x14ac:dyDescent="0.25">
      <c r="A29" s="121" t="s">
        <v>199</v>
      </c>
      <c r="B29" s="108"/>
      <c r="C29" s="123"/>
      <c r="D29" s="116">
        <v>0</v>
      </c>
      <c r="E29" s="108"/>
    </row>
    <row r="30" spans="1:5" x14ac:dyDescent="0.25">
      <c r="A30" s="110" t="s">
        <v>32</v>
      </c>
      <c r="B30" s="117"/>
      <c r="C30" s="111" t="s">
        <v>72</v>
      </c>
      <c r="D30" s="124">
        <v>877.93</v>
      </c>
      <c r="E30" s="118" t="s">
        <v>286</v>
      </c>
    </row>
    <row r="31" spans="1:5" x14ac:dyDescent="0.25">
      <c r="A31" s="110"/>
      <c r="B31" s="117"/>
      <c r="C31" s="111" t="s">
        <v>84</v>
      </c>
      <c r="D31" s="135">
        <v>69.02</v>
      </c>
      <c r="E31" s="118" t="s">
        <v>93</v>
      </c>
    </row>
    <row r="32" spans="1:5" x14ac:dyDescent="0.25">
      <c r="A32" s="110"/>
      <c r="B32" s="117"/>
      <c r="C32" s="111" t="s">
        <v>84</v>
      </c>
      <c r="D32" s="135">
        <v>53.32</v>
      </c>
      <c r="E32" s="118" t="s">
        <v>93</v>
      </c>
    </row>
    <row r="33" spans="1:5" x14ac:dyDescent="0.25">
      <c r="A33" s="110"/>
      <c r="B33" s="117"/>
      <c r="C33" s="111" t="s">
        <v>76</v>
      </c>
      <c r="D33" s="135">
        <v>2146.33</v>
      </c>
      <c r="E33" s="118" t="s">
        <v>263</v>
      </c>
    </row>
    <row r="34" spans="1:5" x14ac:dyDescent="0.25">
      <c r="A34" s="110"/>
      <c r="B34" s="117"/>
      <c r="C34" s="111" t="s">
        <v>85</v>
      </c>
      <c r="D34" s="135">
        <v>53.32</v>
      </c>
      <c r="E34" s="118" t="s">
        <v>93</v>
      </c>
    </row>
    <row r="35" spans="1:5" x14ac:dyDescent="0.25">
      <c r="A35" s="110"/>
      <c r="B35" s="117"/>
      <c r="C35" s="111" t="s">
        <v>85</v>
      </c>
      <c r="D35" s="135">
        <v>8.1999999999999993</v>
      </c>
      <c r="E35" s="118" t="s">
        <v>93</v>
      </c>
    </row>
    <row r="36" spans="1:5" x14ac:dyDescent="0.25">
      <c r="A36" s="110"/>
      <c r="B36" s="117"/>
      <c r="C36" s="111" t="s">
        <v>80</v>
      </c>
      <c r="D36" s="135">
        <v>34.51</v>
      </c>
      <c r="E36" s="118" t="s">
        <v>93</v>
      </c>
    </row>
    <row r="37" spans="1:5" x14ac:dyDescent="0.25">
      <c r="A37" s="110"/>
      <c r="B37" s="117"/>
      <c r="C37" s="111" t="s">
        <v>69</v>
      </c>
      <c r="D37" s="135">
        <v>3959.74</v>
      </c>
      <c r="E37" s="118" t="s">
        <v>196</v>
      </c>
    </row>
    <row r="38" spans="1:5" x14ac:dyDescent="0.25">
      <c r="A38" s="110"/>
      <c r="B38" s="117"/>
      <c r="C38" s="111" t="s">
        <v>86</v>
      </c>
      <c r="D38" s="135">
        <v>39.99</v>
      </c>
      <c r="E38" s="118" t="s">
        <v>93</v>
      </c>
    </row>
    <row r="39" spans="1:5" x14ac:dyDescent="0.25">
      <c r="A39" s="110"/>
      <c r="B39" s="117"/>
      <c r="C39" s="111" t="s">
        <v>64</v>
      </c>
      <c r="D39" s="135">
        <v>26.42</v>
      </c>
      <c r="E39" s="118" t="s">
        <v>93</v>
      </c>
    </row>
    <row r="40" spans="1:5" x14ac:dyDescent="0.25">
      <c r="A40" s="110"/>
      <c r="B40" s="117"/>
      <c r="C40" s="111" t="s">
        <v>96</v>
      </c>
      <c r="D40" s="135">
        <v>4837.92</v>
      </c>
      <c r="E40" s="118" t="s">
        <v>287</v>
      </c>
    </row>
    <row r="41" spans="1:5" x14ac:dyDescent="0.25">
      <c r="A41" s="110"/>
      <c r="B41" s="117"/>
      <c r="C41" s="111" t="s">
        <v>96</v>
      </c>
      <c r="D41" s="135">
        <v>-75</v>
      </c>
      <c r="E41" s="118" t="s">
        <v>288</v>
      </c>
    </row>
    <row r="42" spans="1:5" x14ac:dyDescent="0.25">
      <c r="A42" s="108" t="s">
        <v>33</v>
      </c>
      <c r="B42" s="108"/>
      <c r="C42" s="115"/>
      <c r="D42" s="116">
        <v>12031.7</v>
      </c>
      <c r="E42" s="117"/>
    </row>
    <row r="43" spans="1:5" x14ac:dyDescent="0.25">
      <c r="A43" s="117" t="s">
        <v>34</v>
      </c>
      <c r="B43" s="117"/>
      <c r="C43" s="111" t="s">
        <v>84</v>
      </c>
      <c r="D43" s="112">
        <v>5333.57</v>
      </c>
      <c r="E43" s="118" t="s">
        <v>289</v>
      </c>
    </row>
    <row r="44" spans="1:5" x14ac:dyDescent="0.25">
      <c r="A44" s="117"/>
      <c r="B44" s="117"/>
      <c r="C44" s="111" t="s">
        <v>84</v>
      </c>
      <c r="D44" s="112">
        <v>319.99</v>
      </c>
      <c r="E44" s="118" t="s">
        <v>266</v>
      </c>
    </row>
    <row r="45" spans="1:5" x14ac:dyDescent="0.25">
      <c r="A45" s="117"/>
      <c r="B45" s="117"/>
      <c r="C45" s="111" t="s">
        <v>76</v>
      </c>
      <c r="D45" s="112">
        <v>7173.37</v>
      </c>
      <c r="E45" s="117" t="s">
        <v>189</v>
      </c>
    </row>
    <row r="46" spans="1:5" x14ac:dyDescent="0.25">
      <c r="A46" s="117"/>
      <c r="B46" s="117"/>
      <c r="C46" s="111" t="s">
        <v>101</v>
      </c>
      <c r="D46" s="112">
        <v>50</v>
      </c>
      <c r="E46" s="118" t="s">
        <v>266</v>
      </c>
    </row>
    <row r="47" spans="1:5" x14ac:dyDescent="0.25">
      <c r="A47" s="117"/>
      <c r="B47" s="117"/>
      <c r="C47" s="111" t="s">
        <v>58</v>
      </c>
      <c r="D47" s="112">
        <v>45.98</v>
      </c>
      <c r="E47" s="118" t="s">
        <v>266</v>
      </c>
    </row>
    <row r="48" spans="1:5" x14ac:dyDescent="0.25">
      <c r="A48" s="117"/>
      <c r="B48" s="117"/>
      <c r="C48" s="111" t="s">
        <v>80</v>
      </c>
      <c r="D48" s="112">
        <v>700</v>
      </c>
      <c r="E48" s="118" t="s">
        <v>266</v>
      </c>
    </row>
    <row r="49" spans="1:5" x14ac:dyDescent="0.25">
      <c r="A49" s="117"/>
      <c r="B49" s="117"/>
      <c r="C49" s="111" t="s">
        <v>96</v>
      </c>
      <c r="D49" s="112">
        <v>2945</v>
      </c>
      <c r="E49" s="118" t="s">
        <v>290</v>
      </c>
    </row>
    <row r="50" spans="1:5" x14ac:dyDescent="0.25">
      <c r="A50" s="117"/>
      <c r="B50" s="117"/>
      <c r="C50" s="111" t="s">
        <v>96</v>
      </c>
      <c r="D50" s="112">
        <v>8241.73</v>
      </c>
      <c r="E50" s="118" t="s">
        <v>289</v>
      </c>
    </row>
    <row r="51" spans="1:5" x14ac:dyDescent="0.25">
      <c r="A51" s="117"/>
      <c r="B51" s="117"/>
      <c r="C51" s="111" t="s">
        <v>96</v>
      </c>
      <c r="D51" s="112">
        <v>756.12</v>
      </c>
      <c r="E51" s="118" t="s">
        <v>289</v>
      </c>
    </row>
    <row r="52" spans="1:5" x14ac:dyDescent="0.25">
      <c r="A52" s="108" t="s">
        <v>35</v>
      </c>
      <c r="B52" s="108"/>
      <c r="C52" s="115"/>
      <c r="D52" s="116">
        <v>25565.759999999998</v>
      </c>
      <c r="E52" s="108"/>
    </row>
    <row r="53" spans="1:5" x14ac:dyDescent="0.25">
      <c r="A53" s="117" t="s">
        <v>36</v>
      </c>
      <c r="B53" s="108"/>
      <c r="C53" s="111" t="s">
        <v>84</v>
      </c>
      <c r="D53" s="112">
        <v>410.04</v>
      </c>
      <c r="E53" s="117" t="s">
        <v>187</v>
      </c>
    </row>
    <row r="54" spans="1:5" x14ac:dyDescent="0.25">
      <c r="A54" s="106"/>
      <c r="B54" s="108"/>
      <c r="C54" s="118">
        <v>2</v>
      </c>
      <c r="D54" s="112">
        <v>4700.5</v>
      </c>
      <c r="E54" s="118" t="s">
        <v>291</v>
      </c>
    </row>
    <row r="55" spans="1:5" x14ac:dyDescent="0.25">
      <c r="A55" s="106"/>
      <c r="B55" s="108"/>
      <c r="C55" s="118">
        <v>2</v>
      </c>
      <c r="D55" s="112">
        <v>139.41999999999999</v>
      </c>
      <c r="E55" s="118" t="s">
        <v>292</v>
      </c>
    </row>
    <row r="56" spans="1:5" x14ac:dyDescent="0.25">
      <c r="A56" s="106"/>
      <c r="B56" s="108"/>
      <c r="C56" s="118">
        <v>9</v>
      </c>
      <c r="D56" s="112">
        <v>97.13</v>
      </c>
      <c r="E56" s="118" t="s">
        <v>292</v>
      </c>
    </row>
    <row r="57" spans="1:5" x14ac:dyDescent="0.25">
      <c r="A57" s="117"/>
      <c r="B57" s="108"/>
      <c r="C57" s="111" t="s">
        <v>76</v>
      </c>
      <c r="D57" s="112">
        <v>13214.95</v>
      </c>
      <c r="E57" s="117" t="s">
        <v>186</v>
      </c>
    </row>
    <row r="58" spans="1:5" x14ac:dyDescent="0.25">
      <c r="A58" s="117"/>
      <c r="B58" s="108"/>
      <c r="C58" s="111" t="s">
        <v>76</v>
      </c>
      <c r="D58" s="112">
        <v>2142</v>
      </c>
      <c r="E58" s="117" t="s">
        <v>190</v>
      </c>
    </row>
    <row r="59" spans="1:5" x14ac:dyDescent="0.25">
      <c r="A59" s="117"/>
      <c r="B59" s="108"/>
      <c r="C59" s="111" t="s">
        <v>76</v>
      </c>
      <c r="D59" s="112">
        <v>12457.02</v>
      </c>
      <c r="E59" s="118" t="s">
        <v>271</v>
      </c>
    </row>
    <row r="60" spans="1:5" x14ac:dyDescent="0.25">
      <c r="A60" s="117"/>
      <c r="B60" s="108"/>
      <c r="C60" s="111" t="s">
        <v>76</v>
      </c>
      <c r="D60" s="112">
        <v>4.2</v>
      </c>
      <c r="E60" s="117" t="s">
        <v>180</v>
      </c>
    </row>
    <row r="61" spans="1:5" x14ac:dyDescent="0.25">
      <c r="A61" s="117"/>
      <c r="B61" s="108"/>
      <c r="C61" s="111" t="s">
        <v>76</v>
      </c>
      <c r="D61" s="112">
        <v>258</v>
      </c>
      <c r="E61" s="117" t="s">
        <v>188</v>
      </c>
    </row>
    <row r="62" spans="1:5" x14ac:dyDescent="0.25">
      <c r="A62" s="117"/>
      <c r="B62" s="108"/>
      <c r="C62" s="111" t="s">
        <v>85</v>
      </c>
      <c r="D62" s="112">
        <v>17.61</v>
      </c>
      <c r="E62" s="117" t="s">
        <v>180</v>
      </c>
    </row>
    <row r="63" spans="1:5" x14ac:dyDescent="0.25">
      <c r="A63" s="117"/>
      <c r="B63" s="108"/>
      <c r="C63" s="111" t="s">
        <v>85</v>
      </c>
      <c r="D63" s="112">
        <v>21.43</v>
      </c>
      <c r="E63" s="118" t="s">
        <v>293</v>
      </c>
    </row>
    <row r="64" spans="1:5" x14ac:dyDescent="0.25">
      <c r="A64" s="117"/>
      <c r="B64" s="108"/>
      <c r="C64" s="111" t="s">
        <v>69</v>
      </c>
      <c r="D64" s="112">
        <v>83</v>
      </c>
      <c r="E64" s="117" t="s">
        <v>192</v>
      </c>
    </row>
    <row r="65" spans="1:5" x14ac:dyDescent="0.25">
      <c r="A65" s="117"/>
      <c r="B65" s="108"/>
      <c r="C65" s="111" t="s">
        <v>69</v>
      </c>
      <c r="D65" s="112">
        <v>148.24</v>
      </c>
      <c r="E65" s="118" t="s">
        <v>292</v>
      </c>
    </row>
    <row r="66" spans="1:5" x14ac:dyDescent="0.25">
      <c r="A66" s="117"/>
      <c r="B66" s="108"/>
      <c r="C66" s="111" t="s">
        <v>96</v>
      </c>
      <c r="D66" s="112">
        <v>4700.5</v>
      </c>
      <c r="E66" s="117" t="s">
        <v>193</v>
      </c>
    </row>
    <row r="67" spans="1:5" x14ac:dyDescent="0.25">
      <c r="A67" s="117"/>
      <c r="B67" s="108"/>
      <c r="C67" s="111" t="s">
        <v>96</v>
      </c>
      <c r="D67" s="112">
        <v>41.01</v>
      </c>
      <c r="E67" s="118" t="s">
        <v>292</v>
      </c>
    </row>
    <row r="68" spans="1:5" x14ac:dyDescent="0.25">
      <c r="A68" s="117"/>
      <c r="B68" s="108"/>
      <c r="C68" s="111" t="s">
        <v>96</v>
      </c>
      <c r="D68" s="112">
        <v>210.38</v>
      </c>
      <c r="E68" s="118" t="s">
        <v>294</v>
      </c>
    </row>
    <row r="69" spans="1:5" x14ac:dyDescent="0.25">
      <c r="A69" s="108" t="s">
        <v>37</v>
      </c>
      <c r="B69" s="108"/>
      <c r="C69" s="111"/>
      <c r="D69" s="116">
        <v>38645.429999999993</v>
      </c>
      <c r="E69" s="118"/>
    </row>
    <row r="70" spans="1:5" x14ac:dyDescent="0.25">
      <c r="A70" s="118" t="s">
        <v>99</v>
      </c>
      <c r="B70" s="117"/>
      <c r="C70" s="111" t="s">
        <v>84</v>
      </c>
      <c r="D70" s="112">
        <v>35999.879999999997</v>
      </c>
      <c r="E70" s="118" t="s">
        <v>283</v>
      </c>
    </row>
    <row r="71" spans="1:5" x14ac:dyDescent="0.25">
      <c r="A71" s="118"/>
      <c r="B71" s="117"/>
      <c r="C71" s="111" t="s">
        <v>86</v>
      </c>
      <c r="D71" s="112">
        <v>1279.99</v>
      </c>
      <c r="E71" s="118" t="s">
        <v>93</v>
      </c>
    </row>
    <row r="72" spans="1:5" x14ac:dyDescent="0.25">
      <c r="A72" s="108" t="s">
        <v>100</v>
      </c>
      <c r="B72" s="117"/>
      <c r="C72" s="111"/>
      <c r="D72" s="116">
        <v>37279.869999999995</v>
      </c>
      <c r="E72" s="118"/>
    </row>
    <row r="73" spans="1:5" x14ac:dyDescent="0.25">
      <c r="A73" s="117" t="s">
        <v>38</v>
      </c>
      <c r="B73" s="117"/>
      <c r="C73" s="111" t="s">
        <v>84</v>
      </c>
      <c r="D73" s="112">
        <v>745.95</v>
      </c>
      <c r="E73" s="117" t="s">
        <v>95</v>
      </c>
    </row>
    <row r="74" spans="1:5" x14ac:dyDescent="0.25">
      <c r="A74" s="117"/>
      <c r="B74" s="117"/>
      <c r="C74" s="111" t="s">
        <v>84</v>
      </c>
      <c r="D74" s="112">
        <v>32</v>
      </c>
      <c r="E74" s="117" t="s">
        <v>95</v>
      </c>
    </row>
    <row r="75" spans="1:5" x14ac:dyDescent="0.25">
      <c r="A75" s="117"/>
      <c r="B75" s="117"/>
      <c r="C75" s="111" t="s">
        <v>84</v>
      </c>
      <c r="D75" s="112">
        <v>833.66</v>
      </c>
      <c r="E75" s="117" t="s">
        <v>95</v>
      </c>
    </row>
    <row r="76" spans="1:5" x14ac:dyDescent="0.25">
      <c r="A76" s="117"/>
      <c r="B76" s="117"/>
      <c r="C76" s="111" t="s">
        <v>76</v>
      </c>
      <c r="D76" s="112">
        <v>329.45</v>
      </c>
      <c r="E76" s="117" t="s">
        <v>95</v>
      </c>
    </row>
    <row r="77" spans="1:5" x14ac:dyDescent="0.25">
      <c r="A77" s="117"/>
      <c r="B77" s="117"/>
      <c r="C77" s="111" t="s">
        <v>104</v>
      </c>
      <c r="D77" s="112">
        <v>22</v>
      </c>
      <c r="E77" s="117" t="s">
        <v>95</v>
      </c>
    </row>
    <row r="78" spans="1:5" x14ac:dyDescent="0.25">
      <c r="A78" s="117"/>
      <c r="B78" s="117"/>
      <c r="C78" s="111" t="s">
        <v>59</v>
      </c>
      <c r="D78" s="112">
        <v>1801.52</v>
      </c>
      <c r="E78" s="117" t="s">
        <v>95</v>
      </c>
    </row>
    <row r="79" spans="1:5" x14ac:dyDescent="0.25">
      <c r="A79" s="117"/>
      <c r="B79" s="117"/>
      <c r="C79" s="111" t="s">
        <v>59</v>
      </c>
      <c r="D79" s="112">
        <v>298.2</v>
      </c>
      <c r="E79" s="117" t="s">
        <v>95</v>
      </c>
    </row>
    <row r="80" spans="1:5" x14ac:dyDescent="0.25">
      <c r="A80" s="117"/>
      <c r="B80" s="117"/>
      <c r="C80" s="111" t="s">
        <v>59</v>
      </c>
      <c r="D80" s="112">
        <v>888.75</v>
      </c>
      <c r="E80" s="117" t="s">
        <v>95</v>
      </c>
    </row>
    <row r="81" spans="1:5" x14ac:dyDescent="0.25">
      <c r="A81" s="117"/>
      <c r="B81" s="117"/>
      <c r="C81" s="111" t="s">
        <v>59</v>
      </c>
      <c r="D81" s="112">
        <v>140</v>
      </c>
      <c r="E81" s="117" t="s">
        <v>95</v>
      </c>
    </row>
    <row r="82" spans="1:5" x14ac:dyDescent="0.25">
      <c r="A82" s="117"/>
      <c r="B82" s="117"/>
      <c r="C82" s="111" t="s">
        <v>65</v>
      </c>
      <c r="D82" s="112">
        <v>842.83</v>
      </c>
      <c r="E82" s="117" t="s">
        <v>95</v>
      </c>
    </row>
    <row r="83" spans="1:5" x14ac:dyDescent="0.25">
      <c r="A83" s="117"/>
      <c r="B83" s="117"/>
      <c r="C83" s="111" t="s">
        <v>65</v>
      </c>
      <c r="D83" s="112">
        <v>22</v>
      </c>
      <c r="E83" s="117" t="s">
        <v>95</v>
      </c>
    </row>
    <row r="84" spans="1:5" x14ac:dyDescent="0.25">
      <c r="A84" s="117"/>
      <c r="B84" s="117"/>
      <c r="C84" s="111" t="s">
        <v>65</v>
      </c>
      <c r="D84" s="112">
        <v>22</v>
      </c>
      <c r="E84" s="117" t="s">
        <v>95</v>
      </c>
    </row>
    <row r="85" spans="1:5" x14ac:dyDescent="0.25">
      <c r="A85" s="117"/>
      <c r="B85" s="117"/>
      <c r="C85" s="111" t="s">
        <v>96</v>
      </c>
      <c r="D85" s="112">
        <v>320.3</v>
      </c>
      <c r="E85" s="117" t="s">
        <v>95</v>
      </c>
    </row>
    <row r="86" spans="1:5" x14ac:dyDescent="0.25">
      <c r="A86" s="117"/>
      <c r="B86" s="117"/>
      <c r="C86" s="111" t="s">
        <v>96</v>
      </c>
      <c r="D86" s="112">
        <v>387.74</v>
      </c>
      <c r="E86" s="117" t="s">
        <v>95</v>
      </c>
    </row>
    <row r="87" spans="1:5" x14ac:dyDescent="0.25">
      <c r="A87" s="117"/>
      <c r="B87" s="117"/>
      <c r="C87" s="111" t="s">
        <v>96</v>
      </c>
      <c r="D87" s="112">
        <v>26</v>
      </c>
      <c r="E87" s="118" t="s">
        <v>95</v>
      </c>
    </row>
    <row r="88" spans="1:5" x14ac:dyDescent="0.25">
      <c r="A88" s="108" t="s">
        <v>39</v>
      </c>
      <c r="B88" s="108"/>
      <c r="C88" s="115"/>
      <c r="D88" s="116">
        <v>6712.4</v>
      </c>
      <c r="E88" s="108"/>
    </row>
    <row r="89" spans="1:5" x14ac:dyDescent="0.25">
      <c r="A89" s="113">
        <v>20.12</v>
      </c>
      <c r="B89" s="117"/>
      <c r="C89" s="119"/>
      <c r="D89" s="112"/>
      <c r="E89" s="117"/>
    </row>
    <row r="90" spans="1:5" x14ac:dyDescent="0.25">
      <c r="A90" s="125" t="s">
        <v>56</v>
      </c>
      <c r="B90" s="108"/>
      <c r="C90" s="115"/>
      <c r="D90" s="116">
        <v>0</v>
      </c>
      <c r="E90" s="108"/>
    </row>
    <row r="91" spans="1:5" x14ac:dyDescent="0.25">
      <c r="A91" s="117" t="s">
        <v>40</v>
      </c>
      <c r="B91" s="117"/>
      <c r="C91" s="119"/>
      <c r="D91" s="112">
        <v>283.51</v>
      </c>
      <c r="E91" s="117" t="s">
        <v>164</v>
      </c>
    </row>
    <row r="92" spans="1:5" x14ac:dyDescent="0.25">
      <c r="A92" s="108" t="s">
        <v>41</v>
      </c>
      <c r="B92" s="108"/>
      <c r="C92" s="115"/>
      <c r="D92" s="116">
        <v>283.51</v>
      </c>
      <c r="E92" s="108"/>
    </row>
    <row r="93" spans="1:5" x14ac:dyDescent="0.25">
      <c r="A93" s="113">
        <v>20.25</v>
      </c>
      <c r="B93" s="117"/>
      <c r="C93" s="111" t="s">
        <v>84</v>
      </c>
      <c r="D93" s="112">
        <v>245.23</v>
      </c>
      <c r="E93" s="117" t="s">
        <v>129</v>
      </c>
    </row>
    <row r="94" spans="1:5" x14ac:dyDescent="0.25">
      <c r="A94" s="113"/>
      <c r="B94" s="117"/>
      <c r="C94" s="111" t="s">
        <v>85</v>
      </c>
      <c r="D94" s="112">
        <v>50</v>
      </c>
      <c r="E94" s="118" t="s">
        <v>295</v>
      </c>
    </row>
    <row r="95" spans="1:5" x14ac:dyDescent="0.25">
      <c r="A95" s="113"/>
      <c r="B95" s="117"/>
      <c r="C95" s="111" t="s">
        <v>62</v>
      </c>
      <c r="D95" s="112">
        <v>3756</v>
      </c>
      <c r="E95" s="118" t="s">
        <v>295</v>
      </c>
    </row>
    <row r="96" spans="1:5" x14ac:dyDescent="0.25">
      <c r="A96" s="113"/>
      <c r="B96" s="117"/>
      <c r="C96" s="111" t="s">
        <v>69</v>
      </c>
      <c r="D96" s="112">
        <v>13541.1</v>
      </c>
      <c r="E96" s="117" t="s">
        <v>129</v>
      </c>
    </row>
    <row r="97" spans="1:5" x14ac:dyDescent="0.25">
      <c r="A97" s="113"/>
      <c r="B97" s="117"/>
      <c r="C97" s="111" t="s">
        <v>64</v>
      </c>
      <c r="D97" s="112">
        <v>9421.58</v>
      </c>
      <c r="E97" s="118" t="s">
        <v>295</v>
      </c>
    </row>
    <row r="98" spans="1:5" x14ac:dyDescent="0.25">
      <c r="A98" s="113"/>
      <c r="B98" s="117"/>
      <c r="C98" s="111" t="s">
        <v>65</v>
      </c>
      <c r="D98" s="112">
        <v>9160.83</v>
      </c>
      <c r="E98" s="118" t="s">
        <v>295</v>
      </c>
    </row>
    <row r="99" spans="1:5" x14ac:dyDescent="0.25">
      <c r="A99" s="108" t="s">
        <v>42</v>
      </c>
      <c r="B99" s="108"/>
      <c r="C99" s="115"/>
      <c r="D99" s="116">
        <v>36174.740000000005</v>
      </c>
      <c r="E99" s="108"/>
    </row>
    <row r="100" spans="1:5" x14ac:dyDescent="0.25">
      <c r="A100" s="117" t="s">
        <v>43</v>
      </c>
      <c r="B100" s="117"/>
      <c r="C100" s="111" t="s">
        <v>66</v>
      </c>
      <c r="D100" s="112">
        <v>222.75</v>
      </c>
      <c r="E100" s="117" t="s">
        <v>93</v>
      </c>
    </row>
    <row r="101" spans="1:5" x14ac:dyDescent="0.25">
      <c r="A101" s="108" t="s">
        <v>44</v>
      </c>
      <c r="B101" s="108"/>
      <c r="C101" s="115"/>
      <c r="D101" s="116">
        <v>222.75</v>
      </c>
      <c r="E101" s="108"/>
    </row>
    <row r="102" spans="1:5" x14ac:dyDescent="0.25">
      <c r="A102" s="117" t="s">
        <v>45</v>
      </c>
      <c r="B102" s="117"/>
      <c r="C102" s="111" t="s">
        <v>63</v>
      </c>
      <c r="D102" s="112">
        <v>271.41000000000003</v>
      </c>
      <c r="E102" s="118" t="s">
        <v>273</v>
      </c>
    </row>
    <row r="103" spans="1:5" x14ac:dyDescent="0.25">
      <c r="A103" s="108" t="s">
        <v>46</v>
      </c>
      <c r="B103" s="108"/>
      <c r="C103" s="115"/>
      <c r="D103" s="116">
        <v>271.41000000000003</v>
      </c>
      <c r="E103" s="108"/>
    </row>
    <row r="104" spans="1:5" x14ac:dyDescent="0.25">
      <c r="A104" s="117" t="s">
        <v>47</v>
      </c>
      <c r="B104" s="117"/>
      <c r="C104" s="111" t="s">
        <v>108</v>
      </c>
      <c r="D104" s="112">
        <v>595</v>
      </c>
      <c r="E104" s="118" t="s">
        <v>296</v>
      </c>
    </row>
    <row r="105" spans="1:5" x14ac:dyDescent="0.25">
      <c r="A105" s="117"/>
      <c r="B105" s="117"/>
      <c r="C105" s="111" t="s">
        <v>59</v>
      </c>
      <c r="D105" s="112">
        <v>20</v>
      </c>
      <c r="E105" s="118" t="s">
        <v>297</v>
      </c>
    </row>
    <row r="106" spans="1:5" x14ac:dyDescent="0.25">
      <c r="A106" s="117"/>
      <c r="B106" s="117"/>
      <c r="C106" s="111" t="s">
        <v>85</v>
      </c>
      <c r="D106" s="112">
        <v>40</v>
      </c>
      <c r="E106" s="118" t="s">
        <v>298</v>
      </c>
    </row>
    <row r="107" spans="1:5" x14ac:dyDescent="0.25">
      <c r="A107" s="117"/>
      <c r="B107" s="117"/>
      <c r="C107" s="111" t="s">
        <v>69</v>
      </c>
      <c r="D107" s="112">
        <v>3213</v>
      </c>
      <c r="E107" s="118" t="s">
        <v>299</v>
      </c>
    </row>
    <row r="108" spans="1:5" x14ac:dyDescent="0.25">
      <c r="A108" s="117"/>
      <c r="B108" s="117"/>
      <c r="C108" s="111" t="s">
        <v>69</v>
      </c>
      <c r="D108" s="112">
        <v>33803.449999999997</v>
      </c>
      <c r="E108" s="118" t="s">
        <v>300</v>
      </c>
    </row>
    <row r="109" spans="1:5" x14ac:dyDescent="0.25">
      <c r="A109" s="117"/>
      <c r="B109" s="117"/>
      <c r="C109" s="111" t="s">
        <v>86</v>
      </c>
      <c r="D109" s="112">
        <v>218.44000000000003</v>
      </c>
      <c r="E109" s="118" t="s">
        <v>301</v>
      </c>
    </row>
    <row r="110" spans="1:5" x14ac:dyDescent="0.25">
      <c r="A110" s="117"/>
      <c r="B110" s="117"/>
      <c r="C110" s="111" t="s">
        <v>70</v>
      </c>
      <c r="D110" s="112">
        <v>20</v>
      </c>
      <c r="E110" s="118" t="s">
        <v>297</v>
      </c>
    </row>
    <row r="111" spans="1:5" x14ac:dyDescent="0.25">
      <c r="A111" s="108" t="s">
        <v>48</v>
      </c>
      <c r="B111" s="108"/>
      <c r="C111" s="115"/>
      <c r="D111" s="116">
        <v>37909.89</v>
      </c>
      <c r="E111" s="108"/>
    </row>
    <row r="112" spans="1:5" x14ac:dyDescent="0.25">
      <c r="A112" s="113">
        <v>59.17</v>
      </c>
      <c r="B112" s="108"/>
      <c r="C112" s="119" t="s">
        <v>84</v>
      </c>
      <c r="D112" s="112">
        <v>6300</v>
      </c>
      <c r="E112" s="117" t="s">
        <v>94</v>
      </c>
    </row>
    <row r="113" spans="1:5" x14ac:dyDescent="0.25">
      <c r="A113" s="106"/>
      <c r="B113" s="117"/>
      <c r="C113" s="111" t="s">
        <v>108</v>
      </c>
      <c r="D113" s="112">
        <v>2984.88</v>
      </c>
      <c r="E113" s="117" t="s">
        <v>94</v>
      </c>
    </row>
    <row r="114" spans="1:5" x14ac:dyDescent="0.25">
      <c r="A114" s="113"/>
      <c r="B114" s="117"/>
      <c r="C114" s="111" t="s">
        <v>108</v>
      </c>
      <c r="D114" s="112">
        <v>3634.26</v>
      </c>
      <c r="E114" s="117" t="s">
        <v>94</v>
      </c>
    </row>
    <row r="115" spans="1:5" x14ac:dyDescent="0.25">
      <c r="A115" s="113"/>
      <c r="B115" s="117"/>
      <c r="C115" s="111" t="s">
        <v>108</v>
      </c>
      <c r="D115" s="112">
        <v>2865.27</v>
      </c>
      <c r="E115" s="117" t="s">
        <v>94</v>
      </c>
    </row>
    <row r="116" spans="1:5" x14ac:dyDescent="0.25">
      <c r="A116" s="113"/>
      <c r="B116" s="117"/>
      <c r="C116" s="111" t="s">
        <v>108</v>
      </c>
      <c r="D116" s="112">
        <v>5528.76</v>
      </c>
      <c r="E116" s="117" t="s">
        <v>94</v>
      </c>
    </row>
    <row r="117" spans="1:5" x14ac:dyDescent="0.25">
      <c r="A117" s="113"/>
      <c r="B117" s="117"/>
      <c r="C117" s="111" t="s">
        <v>108</v>
      </c>
      <c r="D117" s="112">
        <v>15486.63</v>
      </c>
      <c r="E117" s="117" t="s">
        <v>94</v>
      </c>
    </row>
    <row r="118" spans="1:5" x14ac:dyDescent="0.25">
      <c r="A118" s="113"/>
      <c r="B118" s="117"/>
      <c r="C118" s="111" t="s">
        <v>108</v>
      </c>
      <c r="D118" s="112">
        <v>148.04</v>
      </c>
      <c r="E118" s="117" t="s">
        <v>94</v>
      </c>
    </row>
    <row r="119" spans="1:5" x14ac:dyDescent="0.25">
      <c r="A119" s="113"/>
      <c r="B119" s="117"/>
      <c r="C119" s="111" t="s">
        <v>108</v>
      </c>
      <c r="D119" s="112">
        <v>2709.04</v>
      </c>
      <c r="E119" s="117" t="s">
        <v>94</v>
      </c>
    </row>
    <row r="120" spans="1:5" x14ac:dyDescent="0.25">
      <c r="A120" s="113"/>
      <c r="B120" s="117"/>
      <c r="C120" s="111" t="s">
        <v>108</v>
      </c>
      <c r="D120" s="112">
        <v>2838.82</v>
      </c>
      <c r="E120" s="117" t="s">
        <v>94</v>
      </c>
    </row>
    <row r="121" spans="1:5" x14ac:dyDescent="0.25">
      <c r="A121" s="113"/>
      <c r="B121" s="117"/>
      <c r="C121" s="111" t="s">
        <v>108</v>
      </c>
      <c r="D121" s="112">
        <v>6355.64</v>
      </c>
      <c r="E121" s="117" t="s">
        <v>94</v>
      </c>
    </row>
    <row r="122" spans="1:5" x14ac:dyDescent="0.25">
      <c r="A122" s="113"/>
      <c r="B122" s="117"/>
      <c r="C122" s="111" t="s">
        <v>108</v>
      </c>
      <c r="D122" s="112">
        <v>3717.16</v>
      </c>
      <c r="E122" s="117" t="s">
        <v>94</v>
      </c>
    </row>
    <row r="123" spans="1:5" x14ac:dyDescent="0.25">
      <c r="A123" s="113"/>
      <c r="B123" s="117"/>
      <c r="C123" s="111" t="s">
        <v>108</v>
      </c>
      <c r="D123" s="112">
        <v>1759.64</v>
      </c>
      <c r="E123" s="117" t="s">
        <v>132</v>
      </c>
    </row>
    <row r="124" spans="1:5" x14ac:dyDescent="0.25">
      <c r="A124" s="113"/>
      <c r="B124" s="117"/>
      <c r="C124" s="111" t="s">
        <v>108</v>
      </c>
      <c r="D124" s="112">
        <v>15500</v>
      </c>
      <c r="E124" s="117" t="s">
        <v>94</v>
      </c>
    </row>
    <row r="125" spans="1:5" x14ac:dyDescent="0.25">
      <c r="A125" s="113"/>
      <c r="B125" s="117"/>
      <c r="C125" s="111" t="s">
        <v>108</v>
      </c>
      <c r="D125" s="112">
        <v>3100</v>
      </c>
      <c r="E125" s="117" t="s">
        <v>94</v>
      </c>
    </row>
    <row r="126" spans="1:5" x14ac:dyDescent="0.25">
      <c r="A126" s="113"/>
      <c r="B126" s="117"/>
      <c r="C126" s="111" t="s">
        <v>108</v>
      </c>
      <c r="D126" s="112">
        <v>31000</v>
      </c>
      <c r="E126" s="117" t="s">
        <v>94</v>
      </c>
    </row>
    <row r="127" spans="1:5" x14ac:dyDescent="0.25">
      <c r="A127" s="113"/>
      <c r="B127" s="117"/>
      <c r="C127" s="111" t="s">
        <v>108</v>
      </c>
      <c r="D127" s="112">
        <v>4342.3599999999997</v>
      </c>
      <c r="E127" s="117" t="s">
        <v>94</v>
      </c>
    </row>
    <row r="128" spans="1:5" x14ac:dyDescent="0.25">
      <c r="A128" s="113"/>
      <c r="B128" s="117"/>
      <c r="C128" s="111" t="s">
        <v>108</v>
      </c>
      <c r="D128" s="112">
        <v>3419.61</v>
      </c>
      <c r="E128" s="117" t="s">
        <v>94</v>
      </c>
    </row>
    <row r="129" spans="1:5" x14ac:dyDescent="0.25">
      <c r="A129" s="113"/>
      <c r="B129" s="117"/>
      <c r="C129" s="111" t="s">
        <v>108</v>
      </c>
      <c r="D129" s="112">
        <v>4313.84</v>
      </c>
      <c r="E129" s="117" t="s">
        <v>94</v>
      </c>
    </row>
    <row r="130" spans="1:5" x14ac:dyDescent="0.25">
      <c r="A130" s="113"/>
      <c r="B130" s="117"/>
      <c r="C130" s="134" t="s">
        <v>108</v>
      </c>
      <c r="D130" s="131">
        <v>2613.31</v>
      </c>
      <c r="E130" s="132" t="s">
        <v>94</v>
      </c>
    </row>
    <row r="131" spans="1:5" x14ac:dyDescent="0.25">
      <c r="A131" s="113"/>
      <c r="B131" s="117"/>
      <c r="C131" s="134" t="s">
        <v>108</v>
      </c>
      <c r="D131" s="131">
        <v>4233.8</v>
      </c>
      <c r="E131" s="117" t="s">
        <v>94</v>
      </c>
    </row>
    <row r="132" spans="1:5" x14ac:dyDescent="0.25">
      <c r="A132" s="113"/>
      <c r="B132" s="117"/>
      <c r="C132" s="134" t="s">
        <v>76</v>
      </c>
      <c r="D132" s="131">
        <v>7000</v>
      </c>
      <c r="E132" s="117" t="s">
        <v>94</v>
      </c>
    </row>
    <row r="133" spans="1:5" x14ac:dyDescent="0.25">
      <c r="A133" s="113"/>
      <c r="B133" s="117"/>
      <c r="C133" s="134" t="s">
        <v>69</v>
      </c>
      <c r="D133" s="131">
        <v>369578.72</v>
      </c>
      <c r="E133" s="117" t="s">
        <v>94</v>
      </c>
    </row>
    <row r="134" spans="1:5" x14ac:dyDescent="0.25">
      <c r="A134" s="125" t="s">
        <v>49</v>
      </c>
      <c r="B134" s="108"/>
      <c r="C134" s="115"/>
      <c r="D134" s="116">
        <v>499429.77999999997</v>
      </c>
      <c r="E134" s="117"/>
    </row>
    <row r="135" spans="1:5" x14ac:dyDescent="0.25">
      <c r="A135" s="130" t="s">
        <v>81</v>
      </c>
      <c r="B135" s="117"/>
      <c r="C135" s="111" t="s">
        <v>85</v>
      </c>
      <c r="D135" s="112">
        <v>4471.5</v>
      </c>
      <c r="E135" s="118" t="s">
        <v>275</v>
      </c>
    </row>
    <row r="136" spans="1:5" x14ac:dyDescent="0.25">
      <c r="A136" s="125" t="s">
        <v>82</v>
      </c>
      <c r="B136" s="108"/>
      <c r="C136" s="115"/>
      <c r="D136" s="116">
        <v>4471.5</v>
      </c>
      <c r="E136" s="108"/>
    </row>
    <row r="137" spans="1:5" x14ac:dyDescent="0.25">
      <c r="A137" s="126" t="s">
        <v>50</v>
      </c>
      <c r="B137" s="117"/>
      <c r="C137" s="111" t="s">
        <v>57</v>
      </c>
      <c r="D137" s="112">
        <v>9476</v>
      </c>
      <c r="E137" s="117" t="s">
        <v>175</v>
      </c>
    </row>
    <row r="138" spans="1:5" x14ac:dyDescent="0.25">
      <c r="A138" s="128" t="s">
        <v>51</v>
      </c>
      <c r="B138" s="117"/>
      <c r="C138" s="111"/>
      <c r="D138" s="116">
        <v>9476</v>
      </c>
      <c r="E138" s="117"/>
    </row>
    <row r="139" spans="1:5" x14ac:dyDescent="0.25">
      <c r="A139" s="127">
        <v>65.010000000000005</v>
      </c>
      <c r="B139" s="117"/>
      <c r="C139" s="119"/>
      <c r="D139" s="112">
        <v>8190685.8899999997</v>
      </c>
      <c r="E139" s="117" t="s">
        <v>176</v>
      </c>
    </row>
    <row r="140" spans="1:5" x14ac:dyDescent="0.25">
      <c r="A140" s="128" t="s">
        <v>52</v>
      </c>
      <c r="B140" s="117"/>
      <c r="C140" s="111"/>
      <c r="D140" s="116">
        <v>8190685.8899999997</v>
      </c>
      <c r="E140" s="117"/>
    </row>
    <row r="141" spans="1:5" x14ac:dyDescent="0.25">
      <c r="A141" s="127" t="s">
        <v>53</v>
      </c>
      <c r="B141" s="117"/>
      <c r="C141" s="111" t="s">
        <v>84</v>
      </c>
      <c r="D141" s="112">
        <v>3900</v>
      </c>
      <c r="E141" s="118" t="s">
        <v>302</v>
      </c>
    </row>
    <row r="142" spans="1:5" x14ac:dyDescent="0.25">
      <c r="A142" s="138"/>
      <c r="B142" s="117"/>
      <c r="C142" s="111"/>
      <c r="D142" s="112">
        <v>10974.380000000001</v>
      </c>
      <c r="E142" s="118" t="s">
        <v>303</v>
      </c>
    </row>
    <row r="143" spans="1:5" x14ac:dyDescent="0.25">
      <c r="A143" s="106"/>
      <c r="B143" s="117"/>
      <c r="C143" s="119"/>
      <c r="D143" s="112">
        <v>6636555.8700000001</v>
      </c>
      <c r="E143" s="117" t="s">
        <v>176</v>
      </c>
    </row>
    <row r="144" spans="1:5" x14ac:dyDescent="0.25">
      <c r="A144" s="128" t="s">
        <v>54</v>
      </c>
      <c r="B144" s="108"/>
      <c r="C144" s="115"/>
      <c r="D144" s="116">
        <v>6651430.25</v>
      </c>
      <c r="E144" s="108"/>
    </row>
    <row r="145" spans="1:5" x14ac:dyDescent="0.25">
      <c r="A145" s="127" t="s">
        <v>276</v>
      </c>
      <c r="B145" s="117"/>
      <c r="C145" s="111" t="s">
        <v>72</v>
      </c>
      <c r="D145" s="112">
        <v>9769.9</v>
      </c>
      <c r="E145" s="117" t="s">
        <v>277</v>
      </c>
    </row>
    <row r="146" spans="1:5" x14ac:dyDescent="0.25">
      <c r="A146" s="128" t="s">
        <v>278</v>
      </c>
      <c r="B146" s="108"/>
      <c r="C146" s="115"/>
      <c r="D146" s="116">
        <v>9769.9</v>
      </c>
      <c r="E146" s="108"/>
    </row>
    <row r="147" spans="1:5" x14ac:dyDescent="0.25">
      <c r="A147" s="127" t="s">
        <v>90</v>
      </c>
      <c r="B147" s="108"/>
      <c r="C147" s="119"/>
      <c r="D147" s="112"/>
      <c r="E147" s="117"/>
    </row>
    <row r="148" spans="1:5" x14ac:dyDescent="0.25">
      <c r="A148" s="128" t="s">
        <v>91</v>
      </c>
      <c r="B148" s="108"/>
      <c r="C148" s="115"/>
      <c r="D148" s="116">
        <v>0</v>
      </c>
      <c r="E148" s="108"/>
    </row>
    <row r="149" spans="1:5" x14ac:dyDescent="0.25">
      <c r="A149" s="106"/>
      <c r="B149" s="106"/>
      <c r="C149" s="106"/>
      <c r="D149" s="129">
        <v>15610569.139999997</v>
      </c>
      <c r="E149" s="10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BUNURI SI SERVICII MAI  2021</vt:lpstr>
      <vt:lpstr>PERSONAL MAI 2021</vt:lpstr>
      <vt:lpstr>BUNURI SI SERVICII IUNIE</vt:lpstr>
      <vt:lpstr>PERSONAL IUNIE</vt:lpstr>
      <vt:lpstr>BUNURI SI SERVICII IULIE</vt:lpstr>
      <vt:lpstr>PERSONAL IULIE</vt:lpstr>
      <vt:lpstr>BUNURI SI SERVICII AUGUST</vt:lpstr>
      <vt:lpstr>PERSONAL AUGUST</vt:lpstr>
      <vt:lpstr>BUNURI SI SERVICII SEPTEMBRIE</vt:lpstr>
      <vt:lpstr>PERSONAL SEPTEMBRIE</vt:lpstr>
      <vt:lpstr>BUNURI SI SERVICII OCTOMBRIE</vt:lpstr>
      <vt:lpstr>PERSONAL OCTOMBRIE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financiar.9</dc:creator>
  <cp:lastModifiedBy>Silvia Ionescu</cp:lastModifiedBy>
  <cp:lastPrinted>2021-11-04T10:27:47Z</cp:lastPrinted>
  <dcterms:created xsi:type="dcterms:W3CDTF">2021-01-12T09:25:04Z</dcterms:created>
  <dcterms:modified xsi:type="dcterms:W3CDTF">2021-12-02T14:15:52Z</dcterms:modified>
</cp:coreProperties>
</file>