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92.10.0.37\Birou Achizitii\PAAP\2020\11 Noiembrie\"/>
    </mc:Choice>
  </mc:AlternateContent>
  <bookViews>
    <workbookView xWindow="0" yWindow="0" windowWidth="23040" windowHeight="9192"/>
  </bookViews>
  <sheets>
    <sheet name="PAAP" sheetId="1" r:id="rId1"/>
    <sheet name="Anexa CD" sheetId="2" r:id="rId2"/>
  </sheets>
  <definedNames>
    <definedName name="_xlnm._FilterDatabase" localSheetId="1" hidden="1">'Anexa CD'!$A$7:$L$138</definedName>
    <definedName name="_xlnm._FilterDatabase" localSheetId="0" hidden="1">PAAP!$A$8:$N$31</definedName>
    <definedName name="_xlnm.Print_Area" localSheetId="1">'Anexa CD'!$A$1:$L$138</definedName>
    <definedName name="_xlnm.Print_Area" localSheetId="0">PAAP!$A$1:$N$39</definedName>
    <definedName name="_xlnm.Print_Titles" localSheetId="1">'Anexa CD'!$5:$7</definedName>
    <definedName name="_xlnm.Print_Titles" localSheetId="0">PAAP!$8:$10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90" i="2" l="1"/>
  <c r="E96" i="2" l="1"/>
  <c r="H27" i="1" l="1"/>
  <c r="F135" i="2" l="1"/>
  <c r="F134" i="2" l="1"/>
  <c r="E120" i="2" l="1"/>
  <c r="E88" i="2" l="1"/>
  <c r="F133" i="2" l="1"/>
  <c r="F132" i="2" l="1"/>
  <c r="F131" i="2" l="1"/>
  <c r="H32" i="1" l="1"/>
  <c r="F130" i="2" l="1"/>
  <c r="F129" i="2" l="1"/>
  <c r="F128" i="2"/>
  <c r="E79" i="2" l="1"/>
  <c r="F127" i="2" l="1"/>
  <c r="H31" i="1" l="1"/>
  <c r="F67" i="2" l="1"/>
  <c r="E23" i="2" l="1"/>
  <c r="E98" i="2" l="1"/>
  <c r="F126" i="2" l="1"/>
  <c r="F125" i="2"/>
  <c r="H29" i="1" l="1"/>
  <c r="H30" i="1"/>
  <c r="E123" i="2" l="1"/>
  <c r="H13" i="1" l="1"/>
  <c r="E97" i="2" l="1"/>
  <c r="H28" i="1" l="1"/>
  <c r="F124" i="2" l="1"/>
  <c r="F123" i="2"/>
  <c r="F122" i="2"/>
  <c r="F121" i="2" l="1"/>
  <c r="E91" i="2" l="1"/>
  <c r="F91" i="2" s="1"/>
  <c r="F120" i="2" l="1"/>
  <c r="F119" i="2" l="1"/>
  <c r="F118" i="2" l="1"/>
  <c r="H21" i="1" l="1"/>
  <c r="F116" i="2" l="1"/>
  <c r="F115" i="2"/>
  <c r="F117" i="2" l="1"/>
  <c r="E103" i="2" l="1"/>
  <c r="E102" i="2"/>
  <c r="F111" i="2" l="1"/>
  <c r="F114" i="2"/>
  <c r="F113" i="2"/>
  <c r="F112" i="2"/>
  <c r="E34" i="2" l="1"/>
  <c r="F110" i="2" l="1"/>
  <c r="E44" i="2" l="1"/>
  <c r="H18" i="1" l="1"/>
  <c r="F104" i="2" l="1"/>
  <c r="F109" i="2" l="1"/>
  <c r="F108" i="2"/>
  <c r="F107" i="2"/>
  <c r="F106" i="2"/>
  <c r="F105" i="2"/>
  <c r="F103" i="2"/>
  <c r="F102" i="2"/>
  <c r="F101" i="2" l="1"/>
  <c r="F100" i="2"/>
  <c r="F99" i="2" l="1"/>
  <c r="F98" i="2" l="1"/>
  <c r="F97" i="2"/>
  <c r="F96" i="2"/>
  <c r="F95" i="2"/>
  <c r="F94" i="2"/>
  <c r="F93" i="2"/>
  <c r="F92" i="2"/>
  <c r="E16" i="2" l="1"/>
  <c r="F90" i="2" l="1"/>
  <c r="F89" i="2" l="1"/>
  <c r="F88" i="2" l="1"/>
  <c r="F87" i="2" l="1"/>
  <c r="F86" i="2"/>
  <c r="F85" i="2" l="1"/>
  <c r="F84" i="2" l="1"/>
  <c r="F83" i="2" l="1"/>
  <c r="H14" i="1" l="1"/>
  <c r="E82" i="2" l="1"/>
  <c r="E77" i="2"/>
  <c r="E75" i="2"/>
  <c r="H20" i="1"/>
  <c r="F81" i="2" l="1"/>
  <c r="F80" i="2" l="1"/>
  <c r="F78" i="2" l="1"/>
  <c r="H26" i="1" l="1"/>
  <c r="F14" i="2" l="1"/>
  <c r="F18" i="2"/>
  <c r="F44" i="2" l="1"/>
  <c r="F28" i="2"/>
  <c r="H23" i="1"/>
  <c r="F23" i="2"/>
  <c r="F30" i="2"/>
  <c r="F42" i="2"/>
  <c r="F41" i="2"/>
  <c r="F20" i="2"/>
  <c r="F45" i="2"/>
  <c r="F49" i="2"/>
  <c r="F40" i="2"/>
  <c r="F39" i="2" l="1"/>
  <c r="F64" i="2"/>
  <c r="F63" i="2"/>
  <c r="F62" i="2"/>
  <c r="F46" i="2"/>
  <c r="F61" i="2"/>
  <c r="F60" i="2"/>
  <c r="F58" i="2"/>
  <c r="F35" i="2"/>
  <c r="F50" i="2"/>
  <c r="F10" i="2"/>
  <c r="F31" i="2"/>
  <c r="F48" i="2"/>
  <c r="F69" i="2"/>
  <c r="F52" i="2"/>
  <c r="H12" i="1" l="1"/>
  <c r="F26" i="2"/>
  <c r="F27" i="2"/>
  <c r="F68" i="2"/>
  <c r="F25" i="2"/>
  <c r="F70" i="2"/>
  <c r="F13" i="2"/>
  <c r="F57" i="2"/>
  <c r="F19" i="2"/>
  <c r="F21" i="2"/>
  <c r="F15" i="2"/>
  <c r="F36" i="2"/>
  <c r="F66" i="2"/>
  <c r="F53" i="2"/>
  <c r="F54" i="2"/>
  <c r="F33" i="2"/>
  <c r="F34" i="2"/>
  <c r="F59" i="2"/>
  <c r="F37" i="2"/>
  <c r="F56" i="2"/>
  <c r="F55" i="2"/>
  <c r="F11" i="2"/>
  <c r="F47" i="2"/>
  <c r="F32" i="2"/>
  <c r="F65" i="2"/>
  <c r="F74" i="2"/>
  <c r="F76" i="2"/>
  <c r="F72" i="2"/>
  <c r="F51" i="2"/>
  <c r="F38" i="2"/>
  <c r="F43" i="2"/>
  <c r="F17" i="2"/>
  <c r="F24" i="2"/>
  <c r="F71" i="2"/>
  <c r="F12" i="2"/>
  <c r="F29" i="2"/>
  <c r="F9" i="2"/>
  <c r="F8" i="2"/>
  <c r="H22" i="1"/>
  <c r="H17" i="1"/>
  <c r="H11" i="1"/>
  <c r="F79" i="2" l="1"/>
</calcChain>
</file>

<file path=xl/sharedStrings.xml><?xml version="1.0" encoding="utf-8"?>
<sst xmlns="http://schemas.openxmlformats.org/spreadsheetml/2006/main" count="1022" uniqueCount="510">
  <si>
    <t>Programul Anual al Achiziţiilor Publice pe anul 2020</t>
  </si>
  <si>
    <t>Nr. crt.</t>
  </si>
  <si>
    <t>Tipul și obiectul contractului de achiziție publică/acordului-cadru</t>
  </si>
  <si>
    <t xml:space="preserve">Codul unic de identificare a fiecărui obiect de contract </t>
  </si>
  <si>
    <t>Codul unic de identificare a fiecărui obiect de contract alocat de SEAP</t>
  </si>
  <si>
    <t>Cod CPV</t>
  </si>
  <si>
    <t>Denumire Cod CPV</t>
  </si>
  <si>
    <t xml:space="preserve">                                                                                                           
Valoarea estimată a contractului de achiziție publică /acordului-cadru
</t>
  </si>
  <si>
    <t xml:space="preserve">Data (luna) estimată pentru atribuirea contractului de achiziție publică /acordului-cadru </t>
  </si>
  <si>
    <t>Modalitatea de derulare a procedurii de atribuire</t>
  </si>
  <si>
    <t>Persoana responsabilă cu aplicarea procedurii de atribuire</t>
  </si>
  <si>
    <t>Art. bugetar</t>
  </si>
  <si>
    <t>Lei/Euro cu TVA</t>
  </si>
  <si>
    <t>Lei/Euro fără TVA</t>
  </si>
  <si>
    <t>online/offline</t>
  </si>
  <si>
    <t>34110000-1</t>
  </si>
  <si>
    <t>Autoturisme</t>
  </si>
  <si>
    <t>Licitatie deschisa</t>
  </si>
  <si>
    <t>Online</t>
  </si>
  <si>
    <t>20.05.30</t>
  </si>
  <si>
    <t>71.01.30</t>
  </si>
  <si>
    <t>72220000-3</t>
  </si>
  <si>
    <t>Servicii de consultanţă privind sistemele informatice şi servicii de consultanţă tehnică</t>
  </si>
  <si>
    <t>20.01.09</t>
  </si>
  <si>
    <t>48000000-8</t>
  </si>
  <si>
    <t>Pachete software şi sisteme informatice</t>
  </si>
  <si>
    <t>39715210-2</t>
  </si>
  <si>
    <t>Echipament de încălzire centrală</t>
  </si>
  <si>
    <t>Procedura simplificata</t>
  </si>
  <si>
    <t>45453000-7</t>
  </si>
  <si>
    <t>Lucrări de reparaţii generale şi de renovare</t>
  </si>
  <si>
    <t>71.03</t>
  </si>
  <si>
    <t>39130000-2</t>
  </si>
  <si>
    <t>Mobilier de birou</t>
  </si>
  <si>
    <t>Furnituri de birou</t>
  </si>
  <si>
    <t>30192700-8</t>
  </si>
  <si>
    <t>Papetărie</t>
  </si>
  <si>
    <t>20.01.01</t>
  </si>
  <si>
    <t>Indicatoare autocolante obligatorii SSM</t>
  </si>
  <si>
    <t>22459100-3</t>
  </si>
  <si>
    <t>Autocolante şi benzi publicitare</t>
  </si>
  <si>
    <t>20.01.30</t>
  </si>
  <si>
    <t>30197642-8</t>
  </si>
  <si>
    <t>Hârtie pentru fotocopiatoare şi xerografică</t>
  </si>
  <si>
    <t>Hartie ivory pentru diplome autorizații diriginți de șantier și laboratoare (100 topuri*50 lei)</t>
  </si>
  <si>
    <t>NOTĂ:</t>
  </si>
  <si>
    <t xml:space="preserve"> </t>
  </si>
  <si>
    <t>Sursa de finanțare: Venituri proprii</t>
  </si>
  <si>
    <t xml:space="preserve"> Obiectul achizitiei directe</t>
  </si>
  <si>
    <t xml:space="preserve">    Valoarea estimată</t>
  </si>
  <si>
    <t>Articol Bugetar</t>
  </si>
  <si>
    <t xml:space="preserve">Buget aprobat  lei cu TVA    </t>
  </si>
  <si>
    <t>Executie lei cu TVA</t>
  </si>
  <si>
    <t>Sold lei cu TVA</t>
  </si>
  <si>
    <t>Lei fără TVA</t>
  </si>
  <si>
    <t>Lei cu TVA</t>
  </si>
  <si>
    <t>Achiziție servicii de tipărire tichete de masă</t>
  </si>
  <si>
    <t>79823000-9</t>
  </si>
  <si>
    <t>Servicii de tiparire si de livrare</t>
  </si>
  <si>
    <t>10.02.01</t>
  </si>
  <si>
    <t>Achiziție servicii de tipărire vouchere de vacanță</t>
  </si>
  <si>
    <t>10.02.06</t>
  </si>
  <si>
    <t>Baterii UPS - 44 buc</t>
  </si>
  <si>
    <t>31430000-9</t>
  </si>
  <si>
    <t>Acumulatori electrici</t>
  </si>
  <si>
    <t>39717200-3</t>
  </si>
  <si>
    <t>Aparate de aer condiţionat</t>
  </si>
  <si>
    <t>30192153-8</t>
  </si>
  <si>
    <t>Ştampile cu text</t>
  </si>
  <si>
    <t>Suport documente birou metalic 40 buc (IRCBI) - 50lei/buc</t>
  </si>
  <si>
    <t>30193200-0</t>
  </si>
  <si>
    <t>Tăviţe sau organizatoare de birou</t>
  </si>
  <si>
    <t>39530000-6</t>
  </si>
  <si>
    <t>Covoare, preşuri şi carpete</t>
  </si>
  <si>
    <t>30233132-5</t>
  </si>
  <si>
    <t>Unităţi de hard disk</t>
  </si>
  <si>
    <t>30237410-6</t>
  </si>
  <si>
    <t>Mouse pentru computer</t>
  </si>
  <si>
    <t>30237460-1</t>
  </si>
  <si>
    <t>Tastaturi pentru computer</t>
  </si>
  <si>
    <t>Cablu UTP- 13 buc</t>
  </si>
  <si>
    <t>32581100-0</t>
  </si>
  <si>
    <t>Cablu de transmitere a datelor</t>
  </si>
  <si>
    <t>Interfon 1 buc (VN)- 1000lei/buc</t>
  </si>
  <si>
    <t>32552600-3</t>
  </si>
  <si>
    <t>Interfoane</t>
  </si>
  <si>
    <t>Lanterne 30 buc (IRCBI) - 50 lei/buc</t>
  </si>
  <si>
    <t>31527210-1</t>
  </si>
  <si>
    <t>Lanterne</t>
  </si>
  <si>
    <t>44316510-6</t>
  </si>
  <si>
    <t>Feronerie</t>
  </si>
  <si>
    <t>Feronerie usi si ferestre, yale, chei</t>
  </si>
  <si>
    <t>31523000-8</t>
  </si>
  <si>
    <t>Indicatoare şi plăcuţe luminoase</t>
  </si>
  <si>
    <t>22800000-8</t>
  </si>
  <si>
    <t>Registre, registre contabile, clasoare, formulare şi alte articole imprimate de papetărie din hârtie sau din carton</t>
  </si>
  <si>
    <t>20.02</t>
  </si>
  <si>
    <t>Robe</t>
  </si>
  <si>
    <t>18110000-3</t>
  </si>
  <si>
    <t>Îmbrăcăminte de uz profesional</t>
  </si>
  <si>
    <t>Insigna + portofel (50 buc)- 100 lei/buc</t>
  </si>
  <si>
    <t>39561133-3</t>
  </si>
  <si>
    <t>Insigne</t>
  </si>
  <si>
    <t>30141200-1</t>
  </si>
  <si>
    <t>Calculatoare de birou</t>
  </si>
  <si>
    <t>Distrugator documente 50 buc - 600 lei/buc</t>
  </si>
  <si>
    <t>30191400-8</t>
  </si>
  <si>
    <t>Dispozitiv de distrugere a documentelor</t>
  </si>
  <si>
    <t>Masina timbru sec diplome diriginti santier</t>
  </si>
  <si>
    <t>30131800-4</t>
  </si>
  <si>
    <t>Maşini de aplicat timbre</t>
  </si>
  <si>
    <t>71.01.03</t>
  </si>
  <si>
    <t>Material antiderapant</t>
  </si>
  <si>
    <t>34927100-2</t>
  </si>
  <si>
    <t>Sare industrială pentru deszăpezire</t>
  </si>
  <si>
    <t>50000000-5</t>
  </si>
  <si>
    <t>Servicii de reparare şi întreţinere</t>
  </si>
  <si>
    <t>50413200-5</t>
  </si>
  <si>
    <t>Servicii de reparare şi de întreţinere a echipamentului de stingere a incendiilor</t>
  </si>
  <si>
    <t>Mentenanta preventiva si predictiva pentru sistemele de: grupuri de pompare, instalatii de hidranti interiori, sisteme de ventilare-deshumare si evacuare gaze toxice precum si sisteme de detectie si alarmare pentru ISC-ap central si IJC-uri.</t>
  </si>
  <si>
    <t>Mentenanta anuala pentru sistemul de videoconferinta</t>
  </si>
  <si>
    <t>50340000-0</t>
  </si>
  <si>
    <t>Servicii de reparare şi de întreţinere a echipamentului audiovizual şi optic</t>
  </si>
  <si>
    <t>Revizie generatoare ISC aparat central</t>
  </si>
  <si>
    <t>50532300-6</t>
  </si>
  <si>
    <t>Servicii de reparare şi de întreţinere a generatoarelor</t>
  </si>
  <si>
    <t>Verificari PRAM la tablourile electrice</t>
  </si>
  <si>
    <t>Anvelope</t>
  </si>
  <si>
    <t>34351100-3</t>
  </si>
  <si>
    <t>Pneuri pentru autovehicule</t>
  </si>
  <si>
    <t>34324000-4</t>
  </si>
  <si>
    <t>Roţi, piese şi accesorii</t>
  </si>
  <si>
    <t>Automatizare poarta intrare în curte IJC Satu Mare</t>
  </si>
  <si>
    <t>44221310-1</t>
  </si>
  <si>
    <t>Porţi de acces</t>
  </si>
  <si>
    <t>39831500-1</t>
  </si>
  <si>
    <t>Produse de curăţat pentru automobile</t>
  </si>
  <si>
    <t>Director DEA</t>
  </si>
  <si>
    <t>Platforme profesionale pentru managementul activitatii juridice LEXFORCE</t>
  </si>
  <si>
    <t>22121000-4</t>
  </si>
  <si>
    <t>Publicaţii tehnice</t>
  </si>
  <si>
    <t>22200000-2</t>
  </si>
  <si>
    <t>Ziare, reviste specializate, periodice şi reviste</t>
  </si>
  <si>
    <t>38410000-2</t>
  </si>
  <si>
    <t>Instrumente de măsurat</t>
  </si>
  <si>
    <t>90915000-4</t>
  </si>
  <si>
    <t>Servicii de curăţare a cuptoarelor şi a şemineelor</t>
  </si>
  <si>
    <t>Revizuire analiza risc</t>
  </si>
  <si>
    <t>71317000-3</t>
  </si>
  <si>
    <t>Servicii de consultanţă în protecţia contra riscurilor şi în controlul riscurilor</t>
  </si>
  <si>
    <t>79417000-0</t>
  </si>
  <si>
    <t>Servicii de consultanţă în domeniul securităţii</t>
  </si>
  <si>
    <t>50750000-7</t>
  </si>
  <si>
    <t>Servicii de întreţinere a ascensoarelor</t>
  </si>
  <si>
    <t>63712400-7</t>
  </si>
  <si>
    <t>Servicii de parcare</t>
  </si>
  <si>
    <t>50112300-6</t>
  </si>
  <si>
    <t>Servicii de spălare a automobilelor şi servicii similare</t>
  </si>
  <si>
    <t>50116500-6</t>
  </si>
  <si>
    <t>Servicii de reparare a pneurilor, inclusiv montare şi echilibrare</t>
  </si>
  <si>
    <t>Service centrale telefonice</t>
  </si>
  <si>
    <t>50334130-5</t>
  </si>
  <si>
    <t>Servicii de reparare şi de întreţinere a centralelor telefonice interne</t>
  </si>
  <si>
    <t>Servicii de dezinfecţie şi de dezinsecţie
Servicii de deratizare</t>
  </si>
  <si>
    <t>Abonament buletinul insolventei</t>
  </si>
  <si>
    <t>Servicii de actualizare soft legislativ (Program legislativ complex)</t>
  </si>
  <si>
    <t>Abonament BPI</t>
  </si>
  <si>
    <t>Mentenanta anuala pentru domeniul isc-web.ro</t>
  </si>
  <si>
    <t>Centrală detecție incendiu IJC Hunedoara</t>
  </si>
  <si>
    <t>Inlocuit sirena exterioara centrala alarmare la efractie</t>
  </si>
  <si>
    <t>Centrala alarmare la efractie - 1000 lei/buc</t>
  </si>
  <si>
    <t>75111200-9</t>
  </si>
  <si>
    <t>Servicii legislative</t>
  </si>
  <si>
    <t>72415000-2</t>
  </si>
  <si>
    <t>Servicii de găzduire pentru operarea de site-uri WWW (World Wide Web)</t>
  </si>
  <si>
    <t>31625200-5</t>
  </si>
  <si>
    <t>Sisteme de alarmă de incendiu</t>
  </si>
  <si>
    <t>31625300-6</t>
  </si>
  <si>
    <t>Sisteme de alarmă antiefracţie</t>
  </si>
  <si>
    <t>35821000-5</t>
  </si>
  <si>
    <t>Steaguri</t>
  </si>
  <si>
    <t>32324000-0</t>
  </si>
  <si>
    <t>Televizoare</t>
  </si>
  <si>
    <t xml:space="preserve">4 luni de la momentul publicării anunțului de participare </t>
  </si>
  <si>
    <t xml:space="preserve">3 luni de la momentul publicării anunțului de participare </t>
  </si>
  <si>
    <t xml:space="preserve">Data (luna) estimată pentru realizarea achiziției directe 
(data estimativă semnare contract) </t>
  </si>
  <si>
    <t>Stampile diverse 90 buc (registratura, conf. cu originalul, vizat spre neschimbare, control, secretariat, rotunde)</t>
  </si>
  <si>
    <t>1</t>
  </si>
  <si>
    <t>7</t>
  </si>
  <si>
    <t>Anexa privind achizitiile directe</t>
  </si>
  <si>
    <t>Abonamente pentru periodice si reviste de specialitate (juridice, achizitii, standarde, contabilitate)</t>
  </si>
  <si>
    <t>Diverse carti si publicatii (juridic, SSM)</t>
  </si>
  <si>
    <t>Echipamente de protecţie (imbracaminte, incaltaminte, pelerine)</t>
  </si>
  <si>
    <t>18110000-3
18143000-3
18221100-5
18830000-6</t>
  </si>
  <si>
    <t>Îmbrăcăminte de uz profesional
Echipamente de protecţie
Pelerine impermeabile
Încălţăminte de protecţie</t>
  </si>
  <si>
    <t>Imprimate la comanda (legitimatii de serviciu, RTE, carti de vizita)</t>
  </si>
  <si>
    <t>Formulare tipizate - Registre inventar, fise instr.indiv. SSM</t>
  </si>
  <si>
    <t>Calculatoare de birou (130 buc)</t>
  </si>
  <si>
    <t>Materiale electrice si sanitare</t>
  </si>
  <si>
    <t>Televizoare (5 buc)</t>
  </si>
  <si>
    <t>Jante auto</t>
  </si>
  <si>
    <t>20.01.30
20.05.30</t>
  </si>
  <si>
    <t>Instrumente de masurat (telemetre, rulete)</t>
  </si>
  <si>
    <t>Draperii si jaluzele</t>
  </si>
  <si>
    <t>39515200-7
39515400-9</t>
  </si>
  <si>
    <t>Draperii
Jaluzele</t>
  </si>
  <si>
    <t>Mocheta si covorase (interior, exterior, antiderapante)</t>
  </si>
  <si>
    <t>Lichid pentru curatare parbriz</t>
  </si>
  <si>
    <t>Lucrari de reparatii curente, reparatii la instalatiile sanitare si finisaje</t>
  </si>
  <si>
    <t>20.01.30
20.01.09</t>
  </si>
  <si>
    <t>50800000-3</t>
  </si>
  <si>
    <t>Diverse servicii de întreţinere şi de reparare</t>
  </si>
  <si>
    <t>Mentenanta sistem acces (turnicheti, alocare bonuri de ordine)</t>
  </si>
  <si>
    <t>Servicii de spălare a automobilelor</t>
  </si>
  <si>
    <t>Servicii de vulcanizare</t>
  </si>
  <si>
    <t>Servicii de reparare şi de întreţinere a echipamentelor de stingere a incendiilor (instalatie incendiu, stingatoare, cortine)</t>
  </si>
  <si>
    <t>20.01.09
20.01.30</t>
  </si>
  <si>
    <t>Servicii de inspecţie şi testare tehnică
Servicii de energie electrica si servicii conexe</t>
  </si>
  <si>
    <t xml:space="preserve">71630000-3
71314000-2
 </t>
  </si>
  <si>
    <t>71630000-3
50531200-8</t>
  </si>
  <si>
    <t>Servicii de inspecţie şi testare tehnică
Servicii de intretinere a aparatelor cu gaz</t>
  </si>
  <si>
    <t>Verificare RSVTI instalatii gaz (centrale termice)</t>
  </si>
  <si>
    <t>Servicii de proiectare sisteme de alarmare la efractie</t>
  </si>
  <si>
    <t>Data (luna) estimată pentru inițierea achiziției</t>
  </si>
  <si>
    <t>1 luna de la momentul publicării anunțului publicitar/transmiterii cererii de oferte</t>
  </si>
  <si>
    <t>Firma sediu exterior 1 buc ( HD) - 2400 lei/buc</t>
  </si>
  <si>
    <t>Procedura proprie</t>
  </si>
  <si>
    <t xml:space="preserve">1 lună de la momentul publicării anunțului de participare </t>
  </si>
  <si>
    <t>Mentenanta sisteme de climatizare</t>
  </si>
  <si>
    <t>50730000-1</t>
  </si>
  <si>
    <t>Servicii de reparare şi de întreţinere a grupurilor de refrigerare</t>
  </si>
  <si>
    <t>Mentenanta centrale termice</t>
  </si>
  <si>
    <t>45259300-0</t>
  </si>
  <si>
    <t>Reparare şi întreţinere a centralelor termice</t>
  </si>
  <si>
    <t>Servicii de fotocopiere
Servicii de întreţinere a fotocopiatoarelor</t>
  </si>
  <si>
    <t>Servicii de reparare si intretinere instalatii sanitare, electrice, termice si tamplarie (mentenanta ISC + IRC)</t>
  </si>
  <si>
    <t>Licenta ADOBE DREAMWEAWER (site web)</t>
  </si>
  <si>
    <t>Servicii poştale</t>
  </si>
  <si>
    <t>Acord cadru 36 luni servicii postale</t>
  </si>
  <si>
    <t>64110000-0</t>
  </si>
  <si>
    <t>Offline</t>
  </si>
  <si>
    <t>20.01.08</t>
  </si>
  <si>
    <t>Computere portabile
Computer de birou
Monitoare video
Surse de alimentare electrică continuă
Echipament de reţea
Imprimante şi trasatoare
Cititoare de coduri de bare
Echipament de extindere a memoriei</t>
  </si>
  <si>
    <t xml:space="preserve">30213100-6
30213300-8
32323000-3
31154000-0
32420000-3
30232100-5
30216130-6
30236100-3
 </t>
  </si>
  <si>
    <t>Procedura stabilită pentru derularea procesului de achiziție</t>
  </si>
  <si>
    <t>Servicii de prelucrare arhivistică pentru arhiva Inspectoratelor Regionale în Construcții, pentru 24 luni
Lot 1: IRC SUD MUNTENIA
Lot 2: IRC NORD-EST
Lot 3: IRC VEST
Lot 4: IRC NORD-VEST</t>
  </si>
  <si>
    <t xml:space="preserve">Servicii de arhivare   </t>
  </si>
  <si>
    <t xml:space="preserve">2 luni de la momentul publicării anunțului de participare </t>
  </si>
  <si>
    <t>martie</t>
  </si>
  <si>
    <t>aprilie</t>
  </si>
  <si>
    <t>februarie</t>
  </si>
  <si>
    <t>Acord-cadru 48 luni pentru servicii de printare-copiere-scanare, inclusiv mentenanță echipamente în custodie</t>
  </si>
  <si>
    <t>Acord-cadru 36 luni pentru servicii de pază și monitorizare, inclusiv verificare sisteme de alarmă la efractie si sisteme supraveghere video (ISC Aparat central si IRC-uri)</t>
  </si>
  <si>
    <t>79995100-6</t>
  </si>
  <si>
    <t>09123000-7</t>
  </si>
  <si>
    <t>Gaze naturale</t>
  </si>
  <si>
    <t>20.01.03</t>
  </si>
  <si>
    <t xml:space="preserve">Acord-cadru 12 luni pentru servicii de furnizare gaze naturale </t>
  </si>
  <si>
    <t>09310000-5</t>
  </si>
  <si>
    <t>Electricitate</t>
  </si>
  <si>
    <t>iulie</t>
  </si>
  <si>
    <t>Achizitie echipamente IT
LOT 1 - 17 Laptop-uri cu licenta OEM Windows
LOT 2 - 101 Desktop-uri cu licenta OEM Windows
LOT 3 - 22 Monitoare 24 inch
LOT 4 - 42 UPS-uri
LOT 5 - 10 Switch-uri cu management 24 porturi
LOT 6 - 24 Imprimante pentru coduri de bare
LOT 7 - 24 Scannere cu recunoastere coduri de bare
LOT 8 - 20 Memorie RAM pentru serverele CISCO</t>
  </si>
  <si>
    <t>iunie</t>
  </si>
  <si>
    <t>Certificat digital - semnătură electronică</t>
  </si>
  <si>
    <t>79132100-9</t>
  </si>
  <si>
    <t>Servicii de certificare a semnăturii electronice</t>
  </si>
  <si>
    <t>20.30.30</t>
  </si>
  <si>
    <t>Acord-cadru 36 luni - Servicii suport pentru infrastructura IT (soluțiile informatice implementate + hardware)</t>
  </si>
  <si>
    <t>**</t>
  </si>
  <si>
    <t>*</t>
  </si>
  <si>
    <t>Data (luna) estimată pentru inițierea procedurii**</t>
  </si>
  <si>
    <t>După primirea tuturor informațiilor /documentelor necesare inițierii</t>
  </si>
  <si>
    <t>71241000-9</t>
  </si>
  <si>
    <t>Studii de fezabilitate, servicii de consultanţă, analize</t>
  </si>
  <si>
    <t>14234699_2020_PAAPD1112235</t>
  </si>
  <si>
    <t>14234699_2020_PAAPD1112241</t>
  </si>
  <si>
    <t>14234699_2020_PAAPD1112247</t>
  </si>
  <si>
    <t>14234699_2020_PAAPD1112580</t>
  </si>
  <si>
    <t>14234699_2020_PAAPD1112586</t>
  </si>
  <si>
    <t>14234699_2020_PAAPD1112589</t>
  </si>
  <si>
    <t>14234699_2020_PAAPD1112590</t>
  </si>
  <si>
    <t>14234699_2020_PAAPD1112593</t>
  </si>
  <si>
    <t>14234699_2020_PAAPD1112596</t>
  </si>
  <si>
    <t>14234699_2020_PAAPD1112604</t>
  </si>
  <si>
    <t>14234699_2020_PAAPD1112605</t>
  </si>
  <si>
    <t>14234699_2020_PAAPD1112606</t>
  </si>
  <si>
    <t>14234699_2020_PAAPD1112609</t>
  </si>
  <si>
    <t>Sub rezerva primirii tuturor informațiilor /documentelor necesare inițierii, de la compartimentul care identifică necesitatea</t>
  </si>
  <si>
    <t>Curatare cos evacuare gaze naturale -IJC Salaj</t>
  </si>
  <si>
    <t>Abonamente parcare auto (IJC CJ, BH, MM, SJ)</t>
  </si>
  <si>
    <t>90921000-9
90923000-3</t>
  </si>
  <si>
    <t>Lucrari de executie pentru obiectivul de investitii „Lucrări de reparații capitale pentru obținerea autorizației de securitate la incendiu pentru sediul IJC Alba”</t>
  </si>
  <si>
    <t>Lucrari de executie pentru obiectivul de investitii „Lucrări pentru obținerea autorizației de securitate la incendiu la sediul IJC Arad”</t>
  </si>
  <si>
    <t>Lucrari de executie pentru obiectivul de investitii „Lucrări pentru obținerea autorizației de securitate la incendiu la sediul IJC Timis”</t>
  </si>
  <si>
    <t>Lucrari de executie pentru obiectivul de investitii „Lucrări pentru obținerea autorizației de securitate la incendiu pentru sediul IJC Teleorman”</t>
  </si>
  <si>
    <t>Servicii de Proiectare și Asistență Tehnică din partea proiectantului pe perioada de execuție pentru obiectivul de investitii „Lucrari pentru obținerea autorizației de securitate la incendiu la sediul IJC Argeș”</t>
  </si>
  <si>
    <t>Servicii intocmire DALI, expertiza tehnica, audit energetic, scenariu de securitate la incediu, taxe, avize, acorduri, autorizari pentru obiectivul de investitii „Lucrari pentru obtinerea autorizatiei de securitate la incendiu la sediul IJC Prahova”</t>
  </si>
  <si>
    <t>Servicii intocmire DALI, expertiza tehnica, audit energetic, scenariu de securitate la incediu, taxe, avize, acorduri, autorizari pentru obiectivul de investitii „Lucrari de reparatii capitale la constructii si instalatii, precum si modernizare la  sediul IJC Dolj”</t>
  </si>
  <si>
    <t>Negociere fara publicare</t>
  </si>
  <si>
    <t>14234699_2020_PAAPD1125370</t>
  </si>
  <si>
    <t>14234699_2020_PAAPD1125421</t>
  </si>
  <si>
    <t>14234699_2020_PAAPD1125419</t>
  </si>
  <si>
    <t>14234699_2020_PAAPD1125422</t>
  </si>
  <si>
    <t>Servicii de pază
Servicii de reparare şi de întreţinere a echipamentului de securitate                                                                                                                                                                                                                                                                                                                                                                                                                                                                                                                                                                                                                                                                                                                                                                        Servicii de monitorizare a sistemelor de alarmă</t>
  </si>
  <si>
    <t>Servicii de asistență tehnică și supraveghere prin diriginți de șantier pentru obiectivul de investiții „Construire sediu Inspectoratul Județean în Construcții Vâlcea”</t>
  </si>
  <si>
    <t>71520000-9</t>
  </si>
  <si>
    <t>Servicii de supraveghere a lucrarilor</t>
  </si>
  <si>
    <t>71.01.01</t>
  </si>
  <si>
    <t>Achizitie 20 autoturisme de teren 4x4 cu cap. cil.&lt; 1600 cmc</t>
  </si>
  <si>
    <t>60420000-8</t>
  </si>
  <si>
    <t>Servicii de transport aerian ocazional</t>
  </si>
  <si>
    <t>20.06.01</t>
  </si>
  <si>
    <t>Servicii intocmire doc. topografica, plan topografic pentru obtinerea autorizatiei de construire la ob. de investitii "Lucrari de reparatii capitale si lucrari pentru obtinerea autorizatiei de securitate la incendiu pentru sediul IJC Alba"</t>
  </si>
  <si>
    <t>71354300-7</t>
  </si>
  <si>
    <t>Servicii de cadastru</t>
  </si>
  <si>
    <t>Bilete de avion</t>
  </si>
  <si>
    <t>Ecran de proiectie cu trepied</t>
  </si>
  <si>
    <t>38653400-1</t>
  </si>
  <si>
    <t>Ecrane pentru proiecţii</t>
  </si>
  <si>
    <t>Baterii R3, capacitate 1,5V (8 buc)</t>
  </si>
  <si>
    <t>31440000-2</t>
  </si>
  <si>
    <t>Baterii</t>
  </si>
  <si>
    <t>63110000-3</t>
  </si>
  <si>
    <t>Servicii de manipulare a încărcăturilor</t>
  </si>
  <si>
    <t>Echipament detectie 3" cu flanse pentru instalatia de utilizare gaze naturale - IJC Prahova</t>
  </si>
  <si>
    <t>38543000-3</t>
  </si>
  <si>
    <t>Echipament de detectare a gazelor</t>
  </si>
  <si>
    <t>35111300-8</t>
  </si>
  <si>
    <t>Extinctoare</t>
  </si>
  <si>
    <t>HDD intern 4 TB - 5 buc</t>
  </si>
  <si>
    <t>22453000-0</t>
  </si>
  <si>
    <t>Viniete de automobile</t>
  </si>
  <si>
    <t>Cheltuieli de protocol</t>
  </si>
  <si>
    <t>15800000-6</t>
  </si>
  <si>
    <t>Diverse produse alimentare</t>
  </si>
  <si>
    <t>20.30.02</t>
  </si>
  <si>
    <t>Servicii depozitare arhiva IRC SE aprilie, mai, iunie  2020</t>
  </si>
  <si>
    <t>63121100-4</t>
  </si>
  <si>
    <t>Servicii de depozitare</t>
  </si>
  <si>
    <t>Achizitie servicii depozitare si servicii conexe arhiva ISC si IRCBI pt. aprilie, mai,  iunie  2020</t>
  </si>
  <si>
    <t>24455000-8</t>
  </si>
  <si>
    <t>Dezinfectanţi</t>
  </si>
  <si>
    <t xml:space="preserve">18424300-0 </t>
  </si>
  <si>
    <t>Mănuşi de unică folosinţă</t>
  </si>
  <si>
    <t>18143000-3</t>
  </si>
  <si>
    <t>Echipamente de protecţie</t>
  </si>
  <si>
    <t>Servicii determinare consum combustibil</t>
  </si>
  <si>
    <t>71600000-4</t>
  </si>
  <si>
    <t>Servicii de testare, analiză şi consultanţă tehnică</t>
  </si>
  <si>
    <t>22458000-5
79810000-5</t>
  </si>
  <si>
    <t>Imprimate la comandă
Servicii tipografice</t>
  </si>
  <si>
    <t>30199760-5</t>
  </si>
  <si>
    <t>Achizitie 500 role etichete pentru imprimante cod de bare</t>
  </si>
  <si>
    <t>Etichete</t>
  </si>
  <si>
    <t>Achizitie 550 buc ribon- toner imprimante cod de bare</t>
  </si>
  <si>
    <t>30125100-2</t>
  </si>
  <si>
    <t>Cartuse de toner</t>
  </si>
  <si>
    <t>1  luna de la momentul publicării anunțului publicitar/transmiterii cererii de oferte</t>
  </si>
  <si>
    <t xml:space="preserve">20.05.30
</t>
  </si>
  <si>
    <t>45231221-0</t>
  </si>
  <si>
    <t>Lucrări de construcţii de conducte de alimentare cu gaz</t>
  </si>
  <si>
    <t>Lucrari de execute a bransamentului de gaze naturale la obiectivul de investitii „Lucrari de reabilitare termica si reparatii la sediul secundar din Campulung Moldovenesc din cadrul IJC Suceava”</t>
  </si>
  <si>
    <t>92232000-6</t>
  </si>
  <si>
    <t>Servicii de televiziune prin cablu</t>
  </si>
  <si>
    <t xml:space="preserve">35111300-8         </t>
  </si>
  <si>
    <t>Achizitie servicii cablu-tv</t>
  </si>
  <si>
    <t>Stingatoare</t>
  </si>
  <si>
    <t>Servicii Dirigentie de santier pentru obiectivul de investitii „Lucrări pentru obținerea autorizației de securitate la incendiu pentru sediul IJC Teleorman”</t>
  </si>
  <si>
    <t>Servicii de supraveghere a lucrărilor</t>
  </si>
  <si>
    <t>Centrala telefonica IJC Gorj</t>
  </si>
  <si>
    <t>32551200-2</t>
  </si>
  <si>
    <t>Centrale telefonice</t>
  </si>
  <si>
    <t>20.05.30                                                                                  20.01.09</t>
  </si>
  <si>
    <t>Rapoarte de incercari: extragere carote, separare straturi, grosime strat mixtura asfaltica</t>
  </si>
  <si>
    <t>71900000-7</t>
  </si>
  <si>
    <t>Servicii de laborator</t>
  </si>
  <si>
    <t>38412000-6</t>
  </si>
  <si>
    <t>Termometre</t>
  </si>
  <si>
    <t>Servicii de traducere a unor documente din limba romana in limba ebraica dosar nr. 9906/301/2019 Jud. Sector 3</t>
  </si>
  <si>
    <t>79530000-8</t>
  </si>
  <si>
    <t>Servicii de traducere</t>
  </si>
  <si>
    <t>Rețea de cablare structurată</t>
  </si>
  <si>
    <t>Servicii de dezinsectie, dezinfectie si deratizare</t>
  </si>
  <si>
    <t>71240000-2</t>
  </si>
  <si>
    <t>Servicii de arhitectura, de inginerie si de planificare</t>
  </si>
  <si>
    <t>Echipament de retea
Servicii de retele informatice</t>
  </si>
  <si>
    <t xml:space="preserve">32420000-3
72700000-7
 </t>
  </si>
  <si>
    <t xml:space="preserve">79521000-2
50313200-4
 </t>
  </si>
  <si>
    <t>Achizitie covorase dezinfectante - decont (stare de urgenta COVID)</t>
  </si>
  <si>
    <t>Achizitie dezinfectant pentru maini</t>
  </si>
  <si>
    <t>Achizitie produse dezinfectante uz uman in vederea prevenirii răspăndirii COVID-19 (alcool sanitar) - prin decontare</t>
  </si>
  <si>
    <t>Masti de protectie pentru personalul ISC</t>
  </si>
  <si>
    <t>Achizitie manusi de unica folosinta pentru personalul ISC - decont</t>
  </si>
  <si>
    <t>Achizitie dezinfectant (clor) - decont (stare de urgenta COVID)</t>
  </si>
  <si>
    <t>Covorase auto</t>
  </si>
  <si>
    <t>34300000-0</t>
  </si>
  <si>
    <t xml:space="preserve">Piese si accesorii pentru vehicule si pentru motoare de vehicule </t>
  </si>
  <si>
    <t>Achizitie dozatoare pentru dezinfectant - decont (stare de urgenta COVID)</t>
  </si>
  <si>
    <t>42122230-1</t>
  </si>
  <si>
    <t>Pompe de dozare</t>
  </si>
  <si>
    <t>Mouse - 45 buc</t>
  </si>
  <si>
    <t>Tastatura - 29 buc</t>
  </si>
  <si>
    <t xml:space="preserve">Achizitie stingatoare auto </t>
  </si>
  <si>
    <t>Achizitie termometre digitale</t>
  </si>
  <si>
    <t>Kit-uri inlocuire truse medicale</t>
  </si>
  <si>
    <t>33140000-3</t>
  </si>
  <si>
    <t>Consumabile medicale</t>
  </si>
  <si>
    <t>Servicii depozitare si servicii conexe arhiva ISC si IRCBI pt. iulie, august, septembrie 2020</t>
  </si>
  <si>
    <t>Servicii depozitare arhiva IRC SE pt. iulie, august, septembrie 2020</t>
  </si>
  <si>
    <t>Servicii Dirigentie de santier pentru obiectivul de investitii „Lucrări pentru obținerea autorizației de securitate la incendiu pentru sediul IJC Arad”</t>
  </si>
  <si>
    <t>71.01.02</t>
  </si>
  <si>
    <t>71.01.02
20.05.30</t>
  </si>
  <si>
    <t>Aparate de aer conditionat</t>
  </si>
  <si>
    <t>Achizitia de centrale termice
LOT 1 - Achiziție centrală termică cu condensare pentru sediul Inspectoratului Județean în Construcții Prahova din cadrul Inspectoratului Regional în Construcții Sud-Muntenia
LOT 2 - Achiziție centrale termice cu condensare pentru sediul Inspectoratului Județean în Construcții Prahova – sediul secundar Sinaia din cadrul Inspectoratului Regional în Construcții Sud-Muntenia
LOT 3 - Achiziție centrale termice cu condensare pentru sediul Inspectoratului Județean în Construcții Iași din cadrul Inspectoratului Regional în Construcții Nord-Est
LOT 4 - Achiziție centrale termice cu condensare pentru sediul Inspectoratului Județean în Construcții Arad din cadrul Inspectoratului Regional în Construcții Vest</t>
  </si>
  <si>
    <t>20.05.30  71.01.03</t>
  </si>
  <si>
    <t>Achiziție de mobilier
Lot 1: Mobilier metalic
Lot 2: Scaune si cuiere
Lot 3: Birou receptie
Lot 4: Masa consiliu
Lot 5: Mobilier PAL</t>
  </si>
  <si>
    <t>septembrie</t>
  </si>
  <si>
    <t>Servicii Dirigenție de șantier pentru obiectivul de investiții “Lucrări de reabilitare termică și reparații la sediul secundar din Câmpulung Moldovenesc din cadrul IJC Suceava"</t>
  </si>
  <si>
    <t>Servicii de intretinere si lucrari telecomunicatii la reteaua de telefonie fixa din sediul ISC si IRC-BI</t>
  </si>
  <si>
    <t>50330000-7</t>
  </si>
  <si>
    <t>Servicii de intretinere a echipamentului de telecomunicatii</t>
  </si>
  <si>
    <t>Achizitie echipamente IT - 24 Scannere cu recunoastere coduri de bare</t>
  </si>
  <si>
    <t>30216130-6</t>
  </si>
  <si>
    <t>Cititoare de coduri de bare</t>
  </si>
  <si>
    <t xml:space="preserve">Servicii de proiectare, asistenta tehnica și lucrări de execuție pentru obiectivul de investitii „Reabilitare termică a imobilului, închidere balcoane etajul I, modernizare, recompartimentări și reparații, realizare pergolă parcare exterioară la sediul IJC Constanța” </t>
  </si>
  <si>
    <t>14234699_2020_PAAPD1147086</t>
  </si>
  <si>
    <t>Servicii de publicitate</t>
  </si>
  <si>
    <t>Servicii de publicitate (citatii, anunturi etc.)</t>
  </si>
  <si>
    <t>79341000-6</t>
  </si>
  <si>
    <t xml:space="preserve">48000000-8 </t>
  </si>
  <si>
    <t>Pachete software și sisteme informatice</t>
  </si>
  <si>
    <t>***</t>
  </si>
  <si>
    <t>La rectificarea bugetară aferentă anului 2020, valoarea de 2.287.000 lei va fi transferată de la art. bugetar 71.01.30 la art. bugetar 20.30.04</t>
  </si>
  <si>
    <r>
      <t>71.01.30</t>
    </r>
    <r>
      <rPr>
        <b/>
        <sz val="18"/>
        <rFont val="Trebuchet MS"/>
        <family val="2"/>
      </rPr>
      <t>***</t>
    </r>
  </si>
  <si>
    <t xml:space="preserve">Acord-cadru 36 luni - Achiziție de produse software Microsoft, prin subscripție/închiriere, pentru asigurarea mentenanței anuale </t>
  </si>
  <si>
    <t>Achizitie  telecomenzi pentru usa garaj sediul IJC Brașov</t>
  </si>
  <si>
    <t>38820000-9</t>
  </si>
  <si>
    <t>Echipament pentru comandă de la distanță</t>
  </si>
  <si>
    <t>Rovignete</t>
  </si>
  <si>
    <t>Acord-cadru 36 luni - Servicii de mentenanță și suport pentru sistemul portal si fluxuri de documente și modulele tehnice specializate - componenta SIMASAP</t>
  </si>
  <si>
    <t xml:space="preserve">72267000-4
72230000-6
 </t>
  </si>
  <si>
    <t>Servicii de întreținere și reparații de software
Servicii de dezvoltare de software personalizat</t>
  </si>
  <si>
    <t>405.000 EUR</t>
  </si>
  <si>
    <t>481.950 EUR</t>
  </si>
  <si>
    <t>Achizitie bariera automata acces parcare pentru IJC Neamt</t>
  </si>
  <si>
    <t>34926000-4</t>
  </si>
  <si>
    <t>Echipament de control al parcarilor</t>
  </si>
  <si>
    <t>71500000-3</t>
  </si>
  <si>
    <t>Servicii privind constructiile</t>
  </si>
  <si>
    <t>Servicii de dirigentie de santier pt obiectivul de investitii "Lucrari de reparatii capitale si obtinere autorizatie de securitate la incendiu la sediul IJC Alba"</t>
  </si>
  <si>
    <t xml:space="preserve">48820000-2
30233000-1                                                                                                                                                                                                                                                                                                                                                                                                                                                                                                                            48000000-8
</t>
  </si>
  <si>
    <t xml:space="preserve">Servere
Dispozitive de stocare şi citire                                                                                                                                                                                                                                                                                                                                                                                                                                                                                        Pachete software şi sisteme informatice
</t>
  </si>
  <si>
    <t>Procedură simplificată</t>
  </si>
  <si>
    <t>Achiziția branșamentului de apă potabilă și a racordului de canalizare apă menajeră, precum și a racordului electric necesare pentru obiectivul de investiții ,,CONSTRUIRE SEDIU INSPECTORATUL JUDEȚEAN ÎN CONSTRUCȚII VÂLCEA” – 2 loturi, LOT 1 - Branșamentul de apă potabilă și racordul de canalizare apă menajeră, LOT 2 - Racord electric</t>
  </si>
  <si>
    <t xml:space="preserve">Servicii desfiintare/demolare corp anexă C2 și servicii Diriginte de santier . cf. devizului general al obiectivului de investitii "Desfiintare corp anexa -C2" la sediul IJC Satu Mare  </t>
  </si>
  <si>
    <t>45332000-3 
45231400-9
79415200-8</t>
  </si>
  <si>
    <t>Lucrări de instalații de apă și canalizare și de conducte de evacuare
Lucrări de construcții de linii electrice
Servicii de consultanță în proiectare</t>
  </si>
  <si>
    <t>Servicii depozitare arhiva IRC SE octombrie, noiembrie, decembrie  2020</t>
  </si>
  <si>
    <t>Achizitie servicii depozitare si servicii conexe arhiva ISC si IRCBI pt. octombrie, noiembrie,  decembrie  2020</t>
  </si>
  <si>
    <t>Maşini, aparate, echipamente şi consumabile electrice; iluminat
Articole și accesorii electrice
Articole sanitare</t>
  </si>
  <si>
    <t>31000000-6
31680000-6
44411000-4</t>
  </si>
  <si>
    <t>20.01.09  71.01.30</t>
  </si>
  <si>
    <t>octombrie</t>
  </si>
  <si>
    <t>71.01.02                                                                                                                                                               71.01.30</t>
  </si>
  <si>
    <t>20.11</t>
  </si>
  <si>
    <t>20.11
20.01.09</t>
  </si>
  <si>
    <t>66516100-1 
66514110-0</t>
  </si>
  <si>
    <t>Servicii de asigurare de răspundere civilă auto
Servicii de asigurare a autovehiculelor</t>
  </si>
  <si>
    <t>****</t>
  </si>
  <si>
    <t>Serviciile sunt scutite de plata TVA</t>
  </si>
  <si>
    <t>14234699_2020_PAAPD1149647</t>
  </si>
  <si>
    <t>14234699_2020_PAAPD1149746</t>
  </si>
  <si>
    <t>noiembrie</t>
  </si>
  <si>
    <t>35121000-8</t>
  </si>
  <si>
    <t>Echipament de securitate</t>
  </si>
  <si>
    <t>3 luni de la momentul publicării anunțului de participare</t>
  </si>
  <si>
    <t xml:space="preserve">Servicii intretinere/reparatie sisteme antiefractie </t>
  </si>
  <si>
    <t xml:space="preserve">Achizitie servicii cadastrale pentru obiectivul de investitii "Lucrari de reparatii capitale la constructii si instalatii, precum si extindere in curtea de lumina la sediul IJC Cluj" </t>
  </si>
  <si>
    <t>14234699_2020_PAAPD1152092</t>
  </si>
  <si>
    <t>Servicii de asigurare a navelor</t>
  </si>
  <si>
    <t>66512220-0</t>
  </si>
  <si>
    <t>Servicii de asigurare medicala</t>
  </si>
  <si>
    <t>66514150-2</t>
  </si>
  <si>
    <t>Servicii de asigurare CASCO ambarcatiune fluviala*</t>
  </si>
  <si>
    <t>Servicii de asigurare medicala de calatorie*</t>
  </si>
  <si>
    <t>Acord-cadru 18 luni pentru servicii de furnizare energie electrică</t>
  </si>
  <si>
    <t>Lucrari de reparatii curente la sediul Inspectoratului Judetean in Constructii Bihor</t>
  </si>
  <si>
    <t>64200000-8</t>
  </si>
  <si>
    <t>Servicii de telecomunicaţii</t>
  </si>
  <si>
    <t>Servicii de mutare/inlocuire fibra optica la 16 sedii ISC</t>
  </si>
  <si>
    <t>Espressor cafea</t>
  </si>
  <si>
    <t>39711310-5</t>
  </si>
  <si>
    <t>Filtre de cafea electrice</t>
  </si>
  <si>
    <t>20.01.09                                                                                                                      20.01.30</t>
  </si>
  <si>
    <t>Geam -parter sediu ISC</t>
  </si>
  <si>
    <t>45421100-5</t>
  </si>
  <si>
    <t>Instalare de uși, de ferestre și de elemente conexe</t>
  </si>
  <si>
    <t>Servicii de proiectare si asistenta tehnica pentru obiectivul de investitii „Efectuare lucrari de schimbare partiala de destinatie, modernizare, recompartimentare, incadrare in exigentele ISU, precum si inlocuirea ascensorului de persoane la sediul IJC Brasov”</t>
  </si>
  <si>
    <t>14234699_2020_PAAPD1153520</t>
  </si>
  <si>
    <t xml:space="preserve">Servicii bancare 12 luni, instalare 48 buc. POS pentru incasarea cotelor </t>
  </si>
  <si>
    <t>66110000-4</t>
  </si>
  <si>
    <t xml:space="preserve">Servicii bancare </t>
  </si>
  <si>
    <t>Produse dezinfectante (clor, alcool sanitar, dezinfectant mobilier) pentru prevenirea si limitarea epidemiei de Coronavirus - examene UPB - DECONT</t>
  </si>
  <si>
    <t>Achizitie echipament dedicat protecției aplicațiilor web HTTP/HTTPS</t>
  </si>
  <si>
    <t xml:space="preserve">Noiembrie </t>
  </si>
  <si>
    <t>Transport si manipulare bunuri (cutii arhiva, mobilier)</t>
  </si>
  <si>
    <t>Având în vedere nota de fundamentare nr. 561/18.11.2020, PAAP nr. 38572/22.10.2020 se actualizează astfel:</t>
  </si>
  <si>
    <t xml:space="preserve">Achiziție infrastructură hardware și software SAP S/4HANA                                                                                                                                                                                                                                                                                                                                                                                                                        </t>
  </si>
  <si>
    <t xml:space="preserve">79713000-5
50610000-4
79711000-1
</t>
  </si>
  <si>
    <t>Servicii de asigurare auto RCA și CASCO - 2 loturi****
Lotul 1: Servicii asigurare RCA
Lotul 2: Servicii asigurare facultativă de tip CASCO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</si>
</sst>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quot;lei&quot;_-;\-* #,##0.00\ &quot;lei&quot;_-;_-* &quot;-&quot;??\ &quot;lei&quot;_-;_-@_-"/>
    <numFmt numFmtId="165" formatCode="_-* #,##0.00\ _l_e_i_-;\-* #,##0.00\ _l_e_i_-;_-* &quot;-&quot;??\ _l_e_i_-;_-@_-"/>
    <numFmt numFmtId="166" formatCode="#,##0.00\ [$lei-418]"/>
    <numFmt numFmtId="167" formatCode="_-* #,##0.00\ [$lei-418]_-;\-* #,##0.00\ [$lei-418]_-;_-* &quot;-&quot;??\ [$lei-418]_-;_-@_-"/>
    <numFmt numFmtId="168" formatCode="_-* #,##0.00\ [$EUR]_-;\-* #,##0.00\ [$EUR]_-;_-* &quot;-&quot;??\ [$EUR]_-;_-@_-"/>
  </numFmts>
  <fonts count="17" x14ac:knownFonts="1">
    <font>
      <sz val="10"/>
      <name val="Arial"/>
      <charset val="238"/>
    </font>
    <font>
      <sz val="11"/>
      <color theme="1"/>
      <name val="Calibri"/>
      <family val="2"/>
      <charset val="238"/>
      <scheme val="minor"/>
    </font>
    <font>
      <sz val="18"/>
      <name val="Trebuchet MS"/>
      <family val="2"/>
    </font>
    <font>
      <b/>
      <sz val="22"/>
      <name val="Trebuchet MS"/>
      <family val="2"/>
    </font>
    <font>
      <sz val="12"/>
      <name val="Trebuchet MS"/>
      <family val="2"/>
    </font>
    <font>
      <b/>
      <sz val="18"/>
      <name val="Trebuchet MS"/>
      <family val="2"/>
    </font>
    <font>
      <b/>
      <sz val="26"/>
      <name val="Trebuchet MS"/>
      <family val="2"/>
    </font>
    <font>
      <sz val="24"/>
      <name val="Trebuchet MS"/>
      <family val="2"/>
    </font>
    <font>
      <sz val="10"/>
      <name val="Arial"/>
      <family val="2"/>
    </font>
    <font>
      <sz val="16"/>
      <name val="Trebuchet MS"/>
      <family val="2"/>
    </font>
    <font>
      <b/>
      <sz val="16"/>
      <name val="Trebuchet MS"/>
      <family val="2"/>
    </font>
    <font>
      <sz val="10"/>
      <color indexed="8"/>
      <name val="MS Sans Serif"/>
      <family val="2"/>
    </font>
    <font>
      <sz val="20"/>
      <name val="Trebuchet MS"/>
      <family val="2"/>
    </font>
    <font>
      <sz val="22"/>
      <name val="Trebuchet MS"/>
      <family val="2"/>
    </font>
    <font>
      <sz val="11"/>
      <name val="Trebuchet MS"/>
      <family val="2"/>
    </font>
    <font>
      <b/>
      <sz val="11"/>
      <name val="Trebuchet MS"/>
      <family val="2"/>
    </font>
    <font>
      <sz val="11"/>
      <color rgb="FF444444"/>
      <name val="Trebuchet MS"/>
      <family val="2"/>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7">
    <xf numFmtId="0" fontId="0" fillId="0" borderId="0"/>
    <xf numFmtId="165" fontId="8" fillId="0" borderId="0" applyFont="0" applyFill="0" applyBorder="0" applyAlignment="0" applyProtection="0"/>
    <xf numFmtId="0" fontId="11" fillId="0" borderId="0"/>
    <xf numFmtId="165" fontId="8" fillId="0" borderId="0" applyFont="0" applyFill="0" applyBorder="0" applyAlignment="0" applyProtection="0"/>
    <xf numFmtId="0" fontId="8" fillId="0" borderId="0"/>
    <xf numFmtId="0" fontId="8" fillId="0" borderId="0"/>
    <xf numFmtId="0" fontId="1" fillId="0" borderId="0"/>
  </cellStyleXfs>
  <cellXfs count="138">
    <xf numFmtId="0" fontId="0" fillId="0" borderId="0" xfId="0"/>
    <xf numFmtId="0" fontId="2" fillId="0" borderId="0" xfId="0" applyFont="1" applyBorder="1" applyAlignment="1">
      <alignment wrapText="1"/>
    </xf>
    <xf numFmtId="0" fontId="4" fillId="0" borderId="0" xfId="0" applyFont="1" applyBorder="1" applyAlignment="1">
      <alignment wrapText="1"/>
    </xf>
    <xf numFmtId="0" fontId="5" fillId="0" borderId="0" xfId="0" applyFont="1" applyBorder="1" applyAlignment="1">
      <alignment wrapText="1"/>
    </xf>
    <xf numFmtId="0" fontId="5" fillId="0" borderId="0" xfId="0" applyFont="1" applyBorder="1" applyAlignment="1">
      <alignment horizontal="center" wrapText="1"/>
    </xf>
    <xf numFmtId="0" fontId="7" fillId="0" borderId="0" xfId="0" applyFont="1" applyBorder="1" applyAlignment="1">
      <alignment horizontal="center" wrapText="1"/>
    </xf>
    <xf numFmtId="0" fontId="7" fillId="0" borderId="0" xfId="0" applyFont="1" applyBorder="1" applyAlignment="1">
      <alignment wrapText="1"/>
    </xf>
    <xf numFmtId="3" fontId="5" fillId="3" borderId="2" xfId="1" applyNumberFormat="1"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2" borderId="3" xfId="0" applyFont="1" applyFill="1" applyBorder="1" applyAlignment="1">
      <alignment horizontal="center" vertical="center" wrapText="1"/>
    </xf>
    <xf numFmtId="1" fontId="5" fillId="2" borderId="2" xfId="0" applyNumberFormat="1" applyFont="1" applyFill="1" applyBorder="1" applyAlignment="1">
      <alignment horizontal="center" vertical="center" wrapText="1"/>
    </xf>
    <xf numFmtId="0" fontId="2" fillId="2" borderId="2" xfId="0" applyFont="1" applyFill="1" applyBorder="1" applyAlignment="1" applyProtection="1">
      <alignment horizontal="left" vertical="center" wrapText="1"/>
      <protection locked="0"/>
    </xf>
    <xf numFmtId="0" fontId="2" fillId="2" borderId="2" xfId="0" applyFont="1" applyFill="1" applyBorder="1" applyAlignment="1">
      <alignment horizontal="center" vertical="center" wrapText="1"/>
    </xf>
    <xf numFmtId="14" fontId="2" fillId="2" borderId="2" xfId="0" applyNumberFormat="1" applyFont="1" applyFill="1" applyBorder="1" applyAlignment="1">
      <alignment horizontal="center" vertical="center" wrapText="1"/>
    </xf>
    <xf numFmtId="0" fontId="2" fillId="0" borderId="2" xfId="0" applyFont="1" applyBorder="1" applyAlignment="1">
      <alignment horizontal="center" vertical="center" wrapText="1"/>
    </xf>
    <xf numFmtId="0" fontId="0" fillId="0" borderId="0" xfId="0" applyBorder="1"/>
    <xf numFmtId="0" fontId="9" fillId="2" borderId="0" xfId="0" applyFont="1" applyFill="1" applyBorder="1" applyAlignment="1">
      <alignment horizontal="center" vertical="center" wrapText="1"/>
    </xf>
    <xf numFmtId="0" fontId="10" fillId="2" borderId="0" xfId="0" applyFont="1" applyFill="1" applyBorder="1" applyAlignment="1" applyProtection="1">
      <alignment horizontal="left" vertical="top" wrapText="1"/>
      <protection locked="0"/>
    </xf>
    <xf numFmtId="0" fontId="10" fillId="2" borderId="0" xfId="2" applyFont="1" applyFill="1" applyBorder="1" applyAlignment="1">
      <alignment horizontal="left" vertical="center" wrapText="1"/>
    </xf>
    <xf numFmtId="0" fontId="10" fillId="2" borderId="0" xfId="2" applyFont="1" applyFill="1" applyBorder="1" applyAlignment="1">
      <alignment horizontal="left" vertical="top" wrapText="1"/>
    </xf>
    <xf numFmtId="164" fontId="10" fillId="2" borderId="0" xfId="0" applyNumberFormat="1" applyFont="1" applyFill="1" applyBorder="1" applyAlignment="1">
      <alignment wrapText="1"/>
    </xf>
    <xf numFmtId="0" fontId="10" fillId="2" borderId="0" xfId="0" applyFont="1" applyFill="1" applyBorder="1" applyAlignment="1">
      <alignment wrapText="1"/>
    </xf>
    <xf numFmtId="0" fontId="10" fillId="2" borderId="0" xfId="0" applyFont="1" applyFill="1" applyBorder="1" applyAlignment="1">
      <alignment horizontal="center" wrapText="1"/>
    </xf>
    <xf numFmtId="0" fontId="9" fillId="0" borderId="0" xfId="0" applyFont="1" applyAlignment="1">
      <alignment wrapText="1"/>
    </xf>
    <xf numFmtId="0" fontId="10" fillId="2" borderId="0" xfId="0" applyFont="1" applyFill="1" applyBorder="1" applyAlignment="1" applyProtection="1">
      <alignment vertical="top" wrapText="1"/>
      <protection locked="0"/>
    </xf>
    <xf numFmtId="0" fontId="9" fillId="0" borderId="0" xfId="0" applyFont="1"/>
    <xf numFmtId="0" fontId="5" fillId="0" borderId="2" xfId="0" applyFont="1" applyFill="1" applyBorder="1" applyAlignment="1">
      <alignment horizontal="left" vertical="center" wrapText="1"/>
    </xf>
    <xf numFmtId="0" fontId="2" fillId="0" borderId="2" xfId="0" applyFont="1" applyFill="1" applyBorder="1" applyAlignment="1">
      <alignment horizontal="center" vertical="center" wrapText="1"/>
    </xf>
    <xf numFmtId="49" fontId="2" fillId="0" borderId="2" xfId="0" applyNumberFormat="1" applyFont="1" applyBorder="1" applyAlignment="1">
      <alignment horizontal="center" vertical="center" wrapText="1"/>
    </xf>
    <xf numFmtId="0" fontId="12" fillId="0" borderId="0" xfId="0" applyFont="1"/>
    <xf numFmtId="0" fontId="3" fillId="0" borderId="0" xfId="0" applyFont="1" applyAlignment="1">
      <alignment horizontal="center" vertical="center" wrapText="1" shrinkToFit="1"/>
    </xf>
    <xf numFmtId="0" fontId="13" fillId="0" borderId="0" xfId="0" applyFont="1"/>
    <xf numFmtId="0" fontId="2" fillId="2" borderId="2" xfId="0" applyFont="1" applyFill="1" applyBorder="1" applyAlignment="1" applyProtection="1">
      <alignment horizontal="center" vertical="center" wrapText="1"/>
      <protection locked="0"/>
    </xf>
    <xf numFmtId="0" fontId="3" fillId="0" borderId="0" xfId="0" applyFont="1" applyAlignment="1">
      <alignment horizontal="center" vertical="center" wrapText="1" shrinkToFit="1"/>
    </xf>
    <xf numFmtId="0" fontId="10" fillId="2" borderId="0" xfId="0" applyFont="1" applyFill="1" applyBorder="1" applyAlignment="1" applyProtection="1">
      <alignment horizontal="left" vertical="center" wrapText="1"/>
      <protection locked="0"/>
    </xf>
    <xf numFmtId="0" fontId="10" fillId="2" borderId="0" xfId="0" applyFont="1" applyFill="1" applyBorder="1" applyAlignment="1">
      <alignment horizontal="right" vertical="top" wrapText="1"/>
    </xf>
    <xf numFmtId="167" fontId="2" fillId="2" borderId="2" xfId="0" applyNumberFormat="1" applyFont="1" applyFill="1" applyBorder="1" applyAlignment="1">
      <alignment horizontal="center" vertical="center" wrapText="1"/>
    </xf>
    <xf numFmtId="167" fontId="2" fillId="0" borderId="2"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1" fontId="5" fillId="0" borderId="2" xfId="0" applyNumberFormat="1" applyFont="1" applyFill="1" applyBorder="1" applyAlignment="1">
      <alignment horizontal="center" vertical="center" wrapText="1"/>
    </xf>
    <xf numFmtId="0" fontId="2" fillId="0" borderId="2" xfId="0" applyFont="1" applyFill="1" applyBorder="1" applyAlignment="1" applyProtection="1">
      <alignment horizontal="center" vertical="center" wrapText="1"/>
      <protection locked="0"/>
    </xf>
    <xf numFmtId="0" fontId="2" fillId="0" borderId="2" xfId="0" applyFont="1" applyFill="1" applyBorder="1" applyAlignment="1" applyProtection="1">
      <alignment horizontal="left" vertical="center" wrapText="1"/>
      <protection locked="0"/>
    </xf>
    <xf numFmtId="14" fontId="2" fillId="0" borderId="2" xfId="0" applyNumberFormat="1"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168" fontId="2" fillId="0" borderId="2" xfId="0" applyNumberFormat="1" applyFont="1" applyFill="1" applyBorder="1" applyAlignment="1">
      <alignment horizontal="center" vertical="center" wrapText="1"/>
    </xf>
    <xf numFmtId="0" fontId="14" fillId="0" borderId="0" xfId="0" applyFont="1" applyFill="1" applyAlignment="1">
      <alignment vertical="center" wrapText="1"/>
    </xf>
    <xf numFmtId="14" fontId="15" fillId="0" borderId="2" xfId="0" applyNumberFormat="1" applyFont="1" applyFill="1" applyBorder="1" applyAlignment="1">
      <alignment horizontal="center" vertical="center" wrapText="1"/>
    </xf>
    <xf numFmtId="3" fontId="15" fillId="0" borderId="2" xfId="3" applyNumberFormat="1" applyFont="1" applyFill="1" applyBorder="1" applyAlignment="1">
      <alignment horizontal="center" vertical="center" wrapText="1"/>
    </xf>
    <xf numFmtId="0" fontId="14" fillId="0" borderId="2" xfId="0" applyNumberFormat="1" applyFont="1" applyFill="1" applyBorder="1" applyAlignment="1">
      <alignment horizontal="center" vertical="center" wrapText="1"/>
    </xf>
    <xf numFmtId="4" fontId="14" fillId="0" borderId="2" xfId="0" applyNumberFormat="1" applyFont="1" applyFill="1" applyBorder="1" applyAlignment="1">
      <alignment horizontal="left" vertical="center" wrapText="1"/>
    </xf>
    <xf numFmtId="0" fontId="14" fillId="0" borderId="2" xfId="0" applyFont="1" applyFill="1" applyBorder="1" applyAlignment="1">
      <alignment horizontal="center" vertical="center" wrapText="1"/>
    </xf>
    <xf numFmtId="0" fontId="14" fillId="0" borderId="2" xfId="0" applyFont="1" applyFill="1" applyBorder="1" applyAlignment="1">
      <alignment horizontal="left" vertical="center" wrapText="1"/>
    </xf>
    <xf numFmtId="166" fontId="14" fillId="0" borderId="2" xfId="0" applyNumberFormat="1" applyFont="1" applyFill="1" applyBorder="1" applyAlignment="1">
      <alignment horizontal="center" vertical="center" wrapText="1"/>
    </xf>
    <xf numFmtId="49" fontId="14" fillId="0" borderId="2" xfId="0" applyNumberFormat="1" applyFont="1" applyFill="1" applyBorder="1" applyAlignment="1">
      <alignment horizontal="center" vertical="center" wrapText="1"/>
    </xf>
    <xf numFmtId="14" fontId="14" fillId="0" borderId="2" xfId="0" applyNumberFormat="1" applyFont="1" applyFill="1" applyBorder="1" applyAlignment="1">
      <alignment horizontal="center" vertical="center" wrapText="1"/>
    </xf>
    <xf numFmtId="0" fontId="15" fillId="0" borderId="0" xfId="0" applyFont="1" applyFill="1" applyBorder="1" applyAlignment="1">
      <alignment horizontal="center" vertical="center" wrapText="1"/>
    </xf>
    <xf numFmtId="0" fontId="14" fillId="0" borderId="0" xfId="0" applyFont="1" applyFill="1" applyBorder="1" applyAlignment="1">
      <alignment vertical="center" wrapText="1"/>
    </xf>
    <xf numFmtId="0" fontId="14" fillId="0" borderId="2" xfId="0" applyFont="1" applyFill="1" applyBorder="1" applyAlignment="1" applyProtection="1">
      <alignment horizontal="center" vertical="center" wrapText="1"/>
      <protection locked="0"/>
    </xf>
    <xf numFmtId="0" fontId="14" fillId="0" borderId="2" xfId="0" applyFont="1" applyFill="1" applyBorder="1" applyAlignment="1" applyProtection="1">
      <alignment horizontal="left" vertical="center" wrapText="1"/>
      <protection locked="0"/>
    </xf>
    <xf numFmtId="49" fontId="14" fillId="0" borderId="2" xfId="4" applyNumberFormat="1" applyFont="1" applyFill="1" applyBorder="1" applyAlignment="1">
      <alignment horizontal="center" vertical="center" wrapText="1"/>
    </xf>
    <xf numFmtId="14" fontId="14" fillId="0" borderId="1" xfId="0" applyNumberFormat="1" applyFont="1" applyFill="1" applyBorder="1" applyAlignment="1">
      <alignment horizontal="center" vertical="center" wrapText="1"/>
    </xf>
    <xf numFmtId="0" fontId="14" fillId="0" borderId="2" xfId="0" applyFont="1" applyFill="1" applyBorder="1" applyAlignment="1">
      <alignment vertical="center" wrapText="1"/>
    </xf>
    <xf numFmtId="0" fontId="14" fillId="0" borderId="2" xfId="0" applyFont="1" applyFill="1" applyBorder="1" applyAlignment="1" applyProtection="1">
      <alignment vertical="center" wrapText="1"/>
      <protection locked="0"/>
    </xf>
    <xf numFmtId="0" fontId="14" fillId="0" borderId="2" xfId="0" applyFont="1" applyFill="1" applyBorder="1" applyAlignment="1" applyProtection="1">
      <alignment horizontal="left" vertical="center" wrapText="1"/>
    </xf>
    <xf numFmtId="0" fontId="0" fillId="0" borderId="0" xfId="0" applyFill="1"/>
    <xf numFmtId="0" fontId="14" fillId="0" borderId="0" xfId="0" applyFont="1" applyFill="1" applyBorder="1" applyAlignment="1" applyProtection="1">
      <alignment horizontal="center" vertical="center" wrapText="1"/>
      <protection locked="0"/>
    </xf>
    <xf numFmtId="0" fontId="16" fillId="0" borderId="2" xfId="0" applyFont="1" applyFill="1" applyBorder="1" applyAlignment="1">
      <alignment horizontal="center" vertical="center"/>
    </xf>
    <xf numFmtId="0" fontId="15" fillId="0" borderId="0" xfId="0" applyFont="1" applyFill="1" applyAlignment="1">
      <alignment horizontal="right" vertical="center" wrapText="1"/>
    </xf>
    <xf numFmtId="0" fontId="15" fillId="0" borderId="0" xfId="0" applyFont="1" applyFill="1" applyAlignment="1">
      <alignment horizontal="center" vertical="center" wrapText="1"/>
    </xf>
    <xf numFmtId="49" fontId="15" fillId="0" borderId="2" xfId="0" applyNumberFormat="1" applyFont="1" applyFill="1" applyBorder="1" applyAlignment="1">
      <alignment horizontal="center" vertical="center" wrapText="1"/>
    </xf>
    <xf numFmtId="0" fontId="15" fillId="0" borderId="2" xfId="0" applyFont="1" applyFill="1" applyBorder="1" applyAlignment="1">
      <alignment horizontal="center" vertical="center" wrapText="1"/>
    </xf>
    <xf numFmtId="166" fontId="14" fillId="4" borderId="2" xfId="0" applyNumberFormat="1" applyFont="1" applyFill="1" applyBorder="1" applyAlignment="1">
      <alignment horizontal="center" vertical="center" wrapText="1"/>
    </xf>
    <xf numFmtId="0" fontId="14" fillId="4" borderId="2" xfId="0" applyNumberFormat="1" applyFont="1" applyFill="1" applyBorder="1" applyAlignment="1">
      <alignment horizontal="center" vertical="center" wrapText="1"/>
    </xf>
    <xf numFmtId="0" fontId="14" fillId="4" borderId="2" xfId="0" applyFont="1" applyFill="1" applyBorder="1" applyAlignment="1" applyProtection="1">
      <alignment horizontal="left" vertical="center" wrapText="1"/>
      <protection locked="0"/>
    </xf>
    <xf numFmtId="0" fontId="14" fillId="4" borderId="2" xfId="0" applyFont="1" applyFill="1" applyBorder="1" applyAlignment="1" applyProtection="1">
      <alignment horizontal="center" vertical="center" wrapText="1"/>
      <protection locked="0"/>
    </xf>
    <xf numFmtId="49" fontId="14" fillId="4" borderId="2" xfId="0" applyNumberFormat="1" applyFont="1" applyFill="1" applyBorder="1" applyAlignment="1">
      <alignment horizontal="center" vertical="center" wrapText="1"/>
    </xf>
    <xf numFmtId="0" fontId="15" fillId="4" borderId="2" xfId="0" applyFont="1" applyFill="1" applyBorder="1" applyAlignment="1">
      <alignment horizontal="center" vertical="center" wrapText="1"/>
    </xf>
    <xf numFmtId="14" fontId="14" fillId="4" borderId="2" xfId="0" applyNumberFormat="1" applyFont="1" applyFill="1" applyBorder="1" applyAlignment="1">
      <alignment horizontal="center" vertical="center" wrapText="1"/>
    </xf>
    <xf numFmtId="0" fontId="15" fillId="0" borderId="2" xfId="0" applyFont="1" applyFill="1" applyBorder="1" applyAlignment="1">
      <alignment horizontal="center" vertical="center" wrapText="1"/>
    </xf>
    <xf numFmtId="0" fontId="14" fillId="2" borderId="2" xfId="0" applyNumberFormat="1" applyFont="1" applyFill="1" applyBorder="1" applyAlignment="1">
      <alignment horizontal="center" vertical="center" wrapText="1"/>
    </xf>
    <xf numFmtId="0" fontId="14" fillId="2" borderId="2" xfId="0" applyFont="1" applyFill="1" applyBorder="1" applyAlignment="1" applyProtection="1">
      <alignment horizontal="left" vertical="center" wrapText="1"/>
      <protection locked="0"/>
    </xf>
    <xf numFmtId="0" fontId="14" fillId="2" borderId="2" xfId="0" applyFont="1" applyFill="1" applyBorder="1" applyAlignment="1" applyProtection="1">
      <alignment horizontal="center" vertical="center" wrapText="1"/>
      <protection locked="0"/>
    </xf>
    <xf numFmtId="0" fontId="14" fillId="2" borderId="2" xfId="0" applyFont="1" applyFill="1" applyBorder="1" applyAlignment="1" applyProtection="1">
      <alignment horizontal="left" vertical="center" wrapText="1"/>
    </xf>
    <xf numFmtId="166" fontId="14" fillId="2" borderId="2" xfId="0" applyNumberFormat="1" applyFont="1" applyFill="1" applyBorder="1" applyAlignment="1">
      <alignment horizontal="center" vertical="center" wrapText="1"/>
    </xf>
    <xf numFmtId="49" fontId="14" fillId="2" borderId="2" xfId="0" applyNumberFormat="1" applyFont="1" applyFill="1" applyBorder="1" applyAlignment="1">
      <alignment horizontal="center" vertical="center" wrapText="1"/>
    </xf>
    <xf numFmtId="0" fontId="15" fillId="2" borderId="2" xfId="0" applyFont="1" applyFill="1" applyBorder="1" applyAlignment="1">
      <alignment horizontal="center" vertical="center" wrapText="1"/>
    </xf>
    <xf numFmtId="14" fontId="14" fillId="2" borderId="2" xfId="0" applyNumberFormat="1" applyFont="1" applyFill="1" applyBorder="1" applyAlignment="1">
      <alignment horizontal="center" vertical="center" wrapText="1"/>
    </xf>
    <xf numFmtId="0" fontId="14" fillId="2" borderId="2" xfId="0" applyFont="1" applyFill="1" applyBorder="1" applyAlignment="1">
      <alignment horizontal="center" vertical="center" wrapText="1"/>
    </xf>
    <xf numFmtId="0" fontId="14" fillId="2" borderId="0" xfId="0" applyFont="1" applyFill="1" applyAlignment="1">
      <alignment vertical="center" wrapText="1"/>
    </xf>
    <xf numFmtId="0" fontId="5" fillId="2" borderId="2" xfId="0" applyFont="1" applyFill="1" applyBorder="1" applyAlignment="1">
      <alignment horizontal="left" vertical="center" wrapText="1"/>
    </xf>
    <xf numFmtId="0" fontId="0" fillId="2" borderId="0" xfId="0" applyFill="1"/>
    <xf numFmtId="0" fontId="5" fillId="4" borderId="2" xfId="0" applyFont="1" applyFill="1" applyBorder="1" applyAlignment="1">
      <alignment horizontal="left" vertical="center" wrapText="1"/>
    </xf>
    <xf numFmtId="0" fontId="0" fillId="4" borderId="0" xfId="0" applyFill="1"/>
    <xf numFmtId="0" fontId="14" fillId="4" borderId="2" xfId="0" applyFont="1" applyFill="1" applyBorder="1" applyAlignment="1" applyProtection="1">
      <alignment horizontal="left" vertical="center" wrapText="1"/>
    </xf>
    <xf numFmtId="0" fontId="14" fillId="4" borderId="2" xfId="0" applyFont="1" applyFill="1" applyBorder="1" applyAlignment="1">
      <alignment horizontal="center" vertical="center" wrapText="1"/>
    </xf>
    <xf numFmtId="0" fontId="14" fillId="2" borderId="2" xfId="0" applyFont="1" applyFill="1" applyBorder="1" applyAlignment="1">
      <alignment horizontal="left" vertical="center" wrapText="1"/>
    </xf>
    <xf numFmtId="0" fontId="14" fillId="2" borderId="0" xfId="0" applyFont="1" applyFill="1" applyBorder="1" applyAlignment="1">
      <alignment vertical="center" wrapText="1"/>
    </xf>
    <xf numFmtId="0" fontId="14" fillId="2" borderId="2" xfId="0" applyFont="1" applyFill="1" applyBorder="1" applyAlignment="1">
      <alignment vertical="center" wrapText="1"/>
    </xf>
    <xf numFmtId="0" fontId="14" fillId="2" borderId="0" xfId="0" applyFont="1" applyFill="1" applyBorder="1" applyAlignment="1" applyProtection="1">
      <alignment horizontal="center" vertical="center" wrapText="1"/>
      <protection locked="0"/>
    </xf>
    <xf numFmtId="0" fontId="14" fillId="2" borderId="0" xfId="0" applyFont="1" applyFill="1" applyBorder="1" applyAlignment="1" applyProtection="1">
      <alignment horizontal="left" vertical="center" wrapText="1"/>
    </xf>
    <xf numFmtId="166" fontId="14" fillId="2" borderId="0" xfId="0" applyNumberFormat="1" applyFont="1" applyFill="1" applyBorder="1" applyAlignment="1">
      <alignment horizontal="center" vertical="center" wrapText="1"/>
    </xf>
    <xf numFmtId="49" fontId="14" fillId="2" borderId="0" xfId="0" applyNumberFormat="1"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0" xfId="0" applyFont="1" applyFill="1" applyAlignment="1">
      <alignment vertical="center" wrapText="1"/>
    </xf>
    <xf numFmtId="14" fontId="14" fillId="2" borderId="0" xfId="0" applyNumberFormat="1" applyFont="1" applyFill="1" applyBorder="1" applyAlignment="1">
      <alignment horizontal="center" vertical="center" wrapText="1"/>
    </xf>
    <xf numFmtId="0" fontId="15" fillId="2" borderId="0" xfId="0" applyNumberFormat="1" applyFont="1" applyFill="1" applyBorder="1" applyAlignment="1">
      <alignment horizontal="center" vertical="center" wrapText="1"/>
    </xf>
    <xf numFmtId="0" fontId="15" fillId="2" borderId="0" xfId="0" applyFont="1" applyFill="1" applyBorder="1" applyAlignment="1" applyProtection="1">
      <alignment horizontal="left" vertical="center" wrapText="1"/>
      <protection locked="0"/>
    </xf>
    <xf numFmtId="0" fontId="15" fillId="2" borderId="0" xfId="0" applyFont="1" applyFill="1" applyBorder="1" applyAlignment="1">
      <alignment horizontal="center" vertical="center" wrapText="1"/>
    </xf>
    <xf numFmtId="0" fontId="14" fillId="2" borderId="1" xfId="0" applyNumberFormat="1" applyFont="1" applyFill="1" applyBorder="1" applyAlignment="1">
      <alignment horizontal="center" vertical="center" wrapText="1"/>
    </xf>
    <xf numFmtId="0" fontId="14" fillId="2" borderId="1" xfId="0" applyFont="1" applyFill="1" applyBorder="1" applyAlignment="1" applyProtection="1">
      <alignment horizontal="left" vertical="center" wrapText="1"/>
      <protection locked="0"/>
    </xf>
    <xf numFmtId="0" fontId="14" fillId="2" borderId="1" xfId="0" applyFont="1" applyFill="1" applyBorder="1" applyAlignment="1" applyProtection="1">
      <alignment horizontal="center" vertical="center" wrapText="1"/>
      <protection locked="0"/>
    </xf>
    <xf numFmtId="0" fontId="14" fillId="2" borderId="1" xfId="0" applyFont="1" applyFill="1" applyBorder="1" applyAlignment="1" applyProtection="1">
      <alignment horizontal="left" vertical="center" wrapText="1"/>
    </xf>
    <xf numFmtId="166" fontId="14" fillId="2" borderId="1" xfId="0" applyNumberFormat="1" applyFont="1" applyFill="1" applyBorder="1" applyAlignment="1">
      <alignment horizontal="center" vertical="center" wrapText="1"/>
    </xf>
    <xf numFmtId="49" fontId="14" fillId="2" borderId="1" xfId="0" applyNumberFormat="1" applyFont="1" applyFill="1" applyBorder="1" applyAlignment="1">
      <alignment horizontal="center" vertical="center" wrapText="1"/>
    </xf>
    <xf numFmtId="14" fontId="14" fillId="2" borderId="1"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14" fillId="4" borderId="2" xfId="0" applyFont="1" applyFill="1" applyBorder="1" applyAlignment="1">
      <alignment horizontal="left" vertical="center" wrapText="1"/>
    </xf>
    <xf numFmtId="14" fontId="2" fillId="4" borderId="2" xfId="0" applyNumberFormat="1" applyFont="1" applyFill="1" applyBorder="1" applyAlignment="1">
      <alignment horizontal="center" vertical="center" wrapText="1"/>
    </xf>
    <xf numFmtId="167" fontId="2" fillId="4" borderId="2" xfId="0" applyNumberFormat="1" applyFont="1" applyFill="1" applyBorder="1" applyAlignment="1">
      <alignment horizontal="center" vertical="center" wrapText="1"/>
    </xf>
    <xf numFmtId="0" fontId="10" fillId="2" borderId="0" xfId="0" applyFont="1" applyFill="1" applyBorder="1" applyAlignment="1" applyProtection="1">
      <alignment horizontal="left" vertical="top" wrapText="1"/>
      <protection locked="0"/>
    </xf>
    <xf numFmtId="0" fontId="3" fillId="0" borderId="0" xfId="0" applyFont="1" applyAlignment="1">
      <alignment horizontal="center"/>
    </xf>
    <xf numFmtId="0" fontId="3" fillId="0" borderId="0" xfId="0" applyFont="1" applyAlignment="1">
      <alignment horizontal="center" vertical="center" wrapText="1"/>
    </xf>
    <xf numFmtId="0" fontId="6" fillId="0" borderId="0" xfId="0" applyFont="1" applyBorder="1" applyAlignment="1">
      <alignment horizontal="center" vertical="center" wrapText="1"/>
    </xf>
    <xf numFmtId="49" fontId="6" fillId="2" borderId="0" xfId="0" applyNumberFormat="1" applyFont="1" applyFill="1" applyBorder="1" applyAlignment="1">
      <alignment horizontal="center" vertical="center" wrapText="1"/>
    </xf>
    <xf numFmtId="0" fontId="13" fillId="0" borderId="0"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1" xfId="0" applyFont="1" applyFill="1" applyBorder="1" applyAlignment="1">
      <alignment horizontal="center" vertical="center" textRotation="90" wrapText="1"/>
    </xf>
    <xf numFmtId="0" fontId="5" fillId="3" borderId="3" xfId="0" applyFont="1" applyFill="1" applyBorder="1" applyAlignment="1">
      <alignment horizontal="center" vertical="center" textRotation="90" wrapText="1"/>
    </xf>
    <xf numFmtId="3" fontId="5" fillId="3" borderId="4" xfId="1" applyNumberFormat="1" applyFont="1" applyFill="1" applyBorder="1" applyAlignment="1">
      <alignment horizontal="center" vertical="center" wrapText="1"/>
    </xf>
    <xf numFmtId="3" fontId="5" fillId="3" borderId="5" xfId="1" applyNumberFormat="1" applyFont="1" applyFill="1" applyBorder="1" applyAlignment="1">
      <alignment horizontal="center" vertical="center" wrapText="1"/>
    </xf>
    <xf numFmtId="0" fontId="15" fillId="0" borderId="0" xfId="0" applyFont="1" applyFill="1" applyAlignment="1">
      <alignment horizontal="right" vertical="center" wrapText="1"/>
    </xf>
    <xf numFmtId="49" fontId="15" fillId="0" borderId="2" xfId="0" applyNumberFormat="1" applyFont="1" applyFill="1" applyBorder="1" applyAlignment="1">
      <alignment horizontal="center" vertical="center" wrapText="1"/>
    </xf>
    <xf numFmtId="0" fontId="15" fillId="0" borderId="2" xfId="0" applyFont="1" applyFill="1" applyBorder="1" applyAlignment="1">
      <alignment horizontal="center" vertical="center" wrapText="1"/>
    </xf>
    <xf numFmtId="3" fontId="15" fillId="0" borderId="4" xfId="3" applyNumberFormat="1" applyFont="1" applyFill="1" applyBorder="1" applyAlignment="1">
      <alignment horizontal="center" vertical="center" wrapText="1"/>
    </xf>
    <xf numFmtId="3" fontId="15" fillId="0" borderId="5" xfId="3" applyNumberFormat="1" applyFont="1" applyFill="1" applyBorder="1" applyAlignment="1">
      <alignment horizontal="center" vertical="center" wrapText="1"/>
    </xf>
    <xf numFmtId="0" fontId="15" fillId="2" borderId="0" xfId="0" applyFont="1" applyFill="1" applyAlignment="1">
      <alignment horizontal="center" vertical="center" wrapText="1"/>
    </xf>
  </cellXfs>
  <cellStyles count="7">
    <cellStyle name="Comma" xfId="1" builtinId="3"/>
    <cellStyle name="Comma 6" xfId="3"/>
    <cellStyle name="Normal" xfId="0" builtinId="0"/>
    <cellStyle name="Normal 2 2" xfId="4"/>
    <cellStyle name="Normal 4 5" xfId="5"/>
    <cellStyle name="Normal 7" xfId="6"/>
    <cellStyle name="Normal_Sheet1" xfId="2"/>
  </cellStyles>
  <dxfs count="10">
    <dxf>
      <font>
        <color auto="1"/>
      </font>
      <fill>
        <patternFill>
          <bgColor theme="0"/>
        </patternFill>
      </fill>
    </dxf>
    <dxf>
      <font>
        <color auto="1"/>
      </font>
      <fill>
        <patternFill>
          <bgColor theme="0"/>
        </patternFill>
      </fill>
    </dxf>
    <dxf>
      <font>
        <color rgb="FFFF0000"/>
      </font>
    </dxf>
    <dxf>
      <fill>
        <patternFill>
          <bgColor rgb="FFFFFF00"/>
        </patternFill>
      </fill>
    </dxf>
    <dxf>
      <font>
        <color theme="1"/>
      </font>
      <fill>
        <patternFill patternType="none">
          <bgColor auto="1"/>
        </patternFill>
      </fill>
    </dxf>
    <dxf>
      <font>
        <color theme="1"/>
      </font>
      <fill>
        <patternFill>
          <bgColor theme="0"/>
        </patternFill>
      </fill>
    </dxf>
    <dxf>
      <font>
        <color rgb="FFFF0000"/>
      </font>
    </dxf>
    <dxf>
      <fill>
        <patternFill>
          <bgColor rgb="FFFFFF00"/>
        </patternFill>
      </fill>
    </dxf>
    <dxf>
      <font>
        <color theme="1"/>
      </font>
      <fill>
        <patternFill patternType="none">
          <bgColor auto="1"/>
        </patternFill>
      </fill>
    </dxf>
    <dxf>
      <font>
        <color theme="1"/>
      </font>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6"/>
  <sheetViews>
    <sheetView tabSelected="1" view="pageBreakPreview" topLeftCell="A13" zoomScale="48" zoomScaleNormal="48" zoomScaleSheetLayoutView="48" workbookViewId="0">
      <selection activeCell="J16" sqref="J16"/>
    </sheetView>
  </sheetViews>
  <sheetFormatPr defaultRowHeight="13.2" x14ac:dyDescent="0.25"/>
  <cols>
    <col min="1" max="1" width="8.44140625" customWidth="1"/>
    <col min="2" max="2" width="92.6640625" customWidth="1"/>
    <col min="3" max="3" width="30.6640625" customWidth="1"/>
    <col min="4" max="4" width="33.5546875" customWidth="1"/>
    <col min="5" max="5" width="23.33203125" customWidth="1"/>
    <col min="6" max="6" width="44.109375" customWidth="1"/>
    <col min="7" max="8" width="33.5546875" customWidth="1"/>
    <col min="9" max="9" width="23.44140625" customWidth="1"/>
    <col min="10" max="10" width="27.5546875" customWidth="1"/>
    <col min="11" max="11" width="27.88671875" customWidth="1"/>
    <col min="12" max="12" width="28.6640625" customWidth="1"/>
    <col min="13" max="13" width="31.44140625" customWidth="1"/>
    <col min="14" max="14" width="19.5546875" customWidth="1"/>
    <col min="15" max="15" width="31.44140625" customWidth="1"/>
    <col min="16" max="16" width="19.5546875" customWidth="1"/>
  </cols>
  <sheetData>
    <row r="1" spans="1:16" ht="23.4" x14ac:dyDescent="0.45">
      <c r="A1" s="1"/>
      <c r="B1" s="1"/>
      <c r="C1" s="1"/>
      <c r="D1" s="1"/>
      <c r="E1" s="1"/>
      <c r="F1" s="1"/>
      <c r="G1" s="1"/>
      <c r="H1" s="1"/>
      <c r="I1" s="1"/>
      <c r="J1" s="1"/>
      <c r="K1" s="1"/>
      <c r="L1" s="4"/>
      <c r="M1" s="4"/>
      <c r="N1" s="4"/>
      <c r="O1" s="3"/>
      <c r="P1" s="2"/>
    </row>
    <row r="2" spans="1:16" ht="23.4" x14ac:dyDescent="0.45">
      <c r="A2" s="1"/>
      <c r="B2" s="1"/>
      <c r="C2" s="1"/>
      <c r="D2" s="1"/>
      <c r="E2" s="1"/>
      <c r="F2" s="1"/>
      <c r="G2" s="1"/>
      <c r="H2" s="1"/>
      <c r="I2" s="1"/>
      <c r="J2" s="1"/>
      <c r="K2" s="1"/>
      <c r="L2" s="4"/>
      <c r="M2" s="4"/>
      <c r="N2" s="4"/>
      <c r="O2" s="3"/>
      <c r="P2" s="2"/>
    </row>
    <row r="3" spans="1:16" ht="33.6" x14ac:dyDescent="0.45">
      <c r="A3" s="123" t="s">
        <v>0</v>
      </c>
      <c r="B3" s="123"/>
      <c r="C3" s="123"/>
      <c r="D3" s="123"/>
      <c r="E3" s="123"/>
      <c r="F3" s="123"/>
      <c r="G3" s="123"/>
      <c r="H3" s="123"/>
      <c r="I3" s="123"/>
      <c r="J3" s="123"/>
      <c r="K3" s="123"/>
      <c r="L3" s="123"/>
      <c r="M3" s="123"/>
      <c r="N3" s="123"/>
      <c r="O3" s="3"/>
      <c r="P3" s="3"/>
    </row>
    <row r="4" spans="1:16" ht="33.6" x14ac:dyDescent="0.45">
      <c r="A4" s="124" t="s">
        <v>504</v>
      </c>
      <c r="B4" s="124"/>
      <c r="C4" s="124"/>
      <c r="D4" s="124"/>
      <c r="E4" s="124"/>
      <c r="F4" s="124"/>
      <c r="G4" s="124"/>
      <c r="H4" s="124"/>
      <c r="I4" s="124"/>
      <c r="J4" s="124"/>
      <c r="K4" s="124"/>
      <c r="L4" s="124"/>
      <c r="M4" s="124"/>
      <c r="N4" s="124"/>
      <c r="O4" s="3"/>
      <c r="P4" s="3"/>
    </row>
    <row r="5" spans="1:16" ht="30.6" x14ac:dyDescent="0.55000000000000004">
      <c r="A5" s="5"/>
      <c r="B5" s="6"/>
      <c r="C5" s="6"/>
      <c r="D5" s="6"/>
      <c r="E5" s="6"/>
      <c r="F5" s="6"/>
      <c r="G5" s="6"/>
      <c r="H5" s="6"/>
      <c r="I5" s="6"/>
      <c r="J5" s="6"/>
      <c r="K5" s="6"/>
      <c r="L5" s="6"/>
      <c r="M5" s="6"/>
      <c r="N5" s="6"/>
      <c r="O5" s="2"/>
      <c r="P5" s="2"/>
    </row>
    <row r="6" spans="1:16" ht="28.8" x14ac:dyDescent="0.25">
      <c r="A6" s="125" t="s">
        <v>506</v>
      </c>
      <c r="B6" s="125"/>
      <c r="C6" s="125"/>
      <c r="D6" s="125"/>
      <c r="E6" s="125"/>
      <c r="F6" s="125"/>
      <c r="G6" s="125"/>
      <c r="H6" s="125"/>
      <c r="I6" s="125"/>
      <c r="J6" s="125"/>
      <c r="K6" s="125"/>
      <c r="L6" s="125"/>
      <c r="M6" s="125"/>
      <c r="N6" s="125"/>
    </row>
    <row r="7" spans="1:16" ht="23.4" x14ac:dyDescent="0.45">
      <c r="A7" s="1"/>
      <c r="B7" s="1"/>
      <c r="C7" s="1"/>
      <c r="D7" s="1"/>
      <c r="E7" s="1"/>
      <c r="F7" s="1"/>
      <c r="G7" s="1"/>
      <c r="H7" s="1"/>
      <c r="I7" s="1"/>
      <c r="J7" s="1"/>
      <c r="K7" s="1"/>
      <c r="L7" s="1"/>
      <c r="M7" s="1"/>
      <c r="N7" s="1"/>
    </row>
    <row r="8" spans="1:16" ht="117" customHeight="1" x14ac:dyDescent="0.25">
      <c r="A8" s="126" t="s">
        <v>1</v>
      </c>
      <c r="B8" s="126" t="s">
        <v>2</v>
      </c>
      <c r="C8" s="126" t="s">
        <v>3</v>
      </c>
      <c r="D8" s="126" t="s">
        <v>4</v>
      </c>
      <c r="E8" s="126" t="s">
        <v>5</v>
      </c>
      <c r="F8" s="126" t="s">
        <v>6</v>
      </c>
      <c r="G8" s="130" t="s">
        <v>7</v>
      </c>
      <c r="H8" s="131"/>
      <c r="I8" s="126" t="s">
        <v>244</v>
      </c>
      <c r="J8" s="126" t="s">
        <v>270</v>
      </c>
      <c r="K8" s="126" t="s">
        <v>8</v>
      </c>
      <c r="L8" s="8" t="s">
        <v>9</v>
      </c>
      <c r="M8" s="126" t="s">
        <v>10</v>
      </c>
      <c r="N8" s="128" t="s">
        <v>11</v>
      </c>
    </row>
    <row r="9" spans="1:16" ht="23.25" customHeight="1" x14ac:dyDescent="0.25">
      <c r="A9" s="127"/>
      <c r="B9" s="127"/>
      <c r="C9" s="127"/>
      <c r="D9" s="127"/>
      <c r="E9" s="127"/>
      <c r="F9" s="127"/>
      <c r="G9" s="7" t="s">
        <v>13</v>
      </c>
      <c r="H9" s="7" t="s">
        <v>12</v>
      </c>
      <c r="I9" s="127"/>
      <c r="J9" s="127"/>
      <c r="K9" s="127"/>
      <c r="L9" s="8" t="s">
        <v>14</v>
      </c>
      <c r="M9" s="127"/>
      <c r="N9" s="129"/>
    </row>
    <row r="10" spans="1:16" ht="23.25" customHeight="1" x14ac:dyDescent="0.25">
      <c r="A10" s="9">
        <v>0</v>
      </c>
      <c r="B10" s="9">
        <v>1</v>
      </c>
      <c r="C10" s="9">
        <v>2</v>
      </c>
      <c r="D10" s="9">
        <v>3</v>
      </c>
      <c r="E10" s="9">
        <v>4</v>
      </c>
      <c r="F10" s="9">
        <v>5</v>
      </c>
      <c r="G10" s="9">
        <v>6</v>
      </c>
      <c r="H10" s="9">
        <v>7</v>
      </c>
      <c r="I10" s="9">
        <v>8</v>
      </c>
      <c r="J10" s="9">
        <v>9</v>
      </c>
      <c r="K10" s="9">
        <v>10</v>
      </c>
      <c r="L10" s="9">
        <v>11</v>
      </c>
      <c r="M10" s="9">
        <v>12</v>
      </c>
      <c r="N10" s="9">
        <v>13</v>
      </c>
    </row>
    <row r="11" spans="1:16" ht="117" x14ac:dyDescent="0.25">
      <c r="A11" s="39">
        <v>1</v>
      </c>
      <c r="B11" s="27" t="s">
        <v>308</v>
      </c>
      <c r="C11" s="40">
        <v>14234699202001</v>
      </c>
      <c r="D11" s="40" t="s">
        <v>274</v>
      </c>
      <c r="E11" s="41" t="s">
        <v>15</v>
      </c>
      <c r="F11" s="42" t="s">
        <v>16</v>
      </c>
      <c r="G11" s="38">
        <v>1424084</v>
      </c>
      <c r="H11" s="38">
        <f t="shared" ref="H11:H17" si="0">G11*1.19</f>
        <v>1694659.96</v>
      </c>
      <c r="I11" s="28" t="s">
        <v>17</v>
      </c>
      <c r="J11" s="43" t="s">
        <v>250</v>
      </c>
      <c r="K11" s="43" t="s">
        <v>183</v>
      </c>
      <c r="L11" s="28" t="s">
        <v>18</v>
      </c>
      <c r="M11" s="43"/>
      <c r="N11" s="28" t="s">
        <v>410</v>
      </c>
    </row>
    <row r="12" spans="1:16" ht="257.39999999999998" x14ac:dyDescent="0.25">
      <c r="A12" s="10">
        <v>2</v>
      </c>
      <c r="B12" s="27" t="s">
        <v>261</v>
      </c>
      <c r="C12" s="11">
        <v>14234699202002</v>
      </c>
      <c r="D12" s="11" t="s">
        <v>275</v>
      </c>
      <c r="E12" s="33" t="s">
        <v>243</v>
      </c>
      <c r="F12" s="12" t="s">
        <v>242</v>
      </c>
      <c r="G12" s="37">
        <v>812563.02521008416</v>
      </c>
      <c r="H12" s="37">
        <f t="shared" si="0"/>
        <v>966950.00000000012</v>
      </c>
      <c r="I12" s="13" t="s">
        <v>17</v>
      </c>
      <c r="J12" s="14" t="s">
        <v>250</v>
      </c>
      <c r="K12" s="14" t="s">
        <v>183</v>
      </c>
      <c r="L12" s="13" t="s">
        <v>18</v>
      </c>
      <c r="M12" s="14"/>
      <c r="N12" s="28" t="s">
        <v>411</v>
      </c>
    </row>
    <row r="13" spans="1:16" ht="140.4" x14ac:dyDescent="0.25">
      <c r="A13" s="10">
        <v>3</v>
      </c>
      <c r="B13" s="92" t="s">
        <v>507</v>
      </c>
      <c r="C13" s="11">
        <v>14234699202003</v>
      </c>
      <c r="D13" s="11" t="s">
        <v>276</v>
      </c>
      <c r="E13" s="33" t="s">
        <v>450</v>
      </c>
      <c r="F13" s="12" t="s">
        <v>451</v>
      </c>
      <c r="G13" s="37">
        <v>1671500</v>
      </c>
      <c r="H13" s="37">
        <f>G13*1.19</f>
        <v>1989085</v>
      </c>
      <c r="I13" s="13" t="s">
        <v>17</v>
      </c>
      <c r="J13" s="14" t="s">
        <v>462</v>
      </c>
      <c r="K13" s="14" t="s">
        <v>183</v>
      </c>
      <c r="L13" s="13" t="s">
        <v>18</v>
      </c>
      <c r="M13" s="14"/>
      <c r="N13" s="14" t="s">
        <v>463</v>
      </c>
    </row>
    <row r="14" spans="1:16" s="65" customFormat="1" ht="117" x14ac:dyDescent="0.25">
      <c r="A14" s="39">
        <v>4</v>
      </c>
      <c r="B14" s="27" t="s">
        <v>434</v>
      </c>
      <c r="C14" s="40">
        <v>14234699202005</v>
      </c>
      <c r="D14" s="40" t="s">
        <v>277</v>
      </c>
      <c r="E14" s="41" t="s">
        <v>429</v>
      </c>
      <c r="F14" s="42" t="s">
        <v>430</v>
      </c>
      <c r="G14" s="45">
        <v>1163136.1200000001</v>
      </c>
      <c r="H14" s="45">
        <f>G14*1.19</f>
        <v>1384131.9828000001</v>
      </c>
      <c r="I14" s="28" t="s">
        <v>17</v>
      </c>
      <c r="J14" s="14" t="s">
        <v>416</v>
      </c>
      <c r="K14" s="43" t="s">
        <v>183</v>
      </c>
      <c r="L14" s="28" t="s">
        <v>18</v>
      </c>
      <c r="M14" s="43"/>
      <c r="N14" s="28" t="s">
        <v>433</v>
      </c>
    </row>
    <row r="15" spans="1:16" ht="117" x14ac:dyDescent="0.25">
      <c r="A15" s="39">
        <v>5</v>
      </c>
      <c r="B15" s="27" t="s">
        <v>267</v>
      </c>
      <c r="C15" s="11">
        <v>14234699202007</v>
      </c>
      <c r="D15" s="11" t="s">
        <v>278</v>
      </c>
      <c r="E15" s="33" t="s">
        <v>21</v>
      </c>
      <c r="F15" s="12" t="s">
        <v>22</v>
      </c>
      <c r="G15" s="37">
        <v>894136.13445378153</v>
      </c>
      <c r="H15" s="37">
        <v>1064022</v>
      </c>
      <c r="I15" s="13" t="s">
        <v>17</v>
      </c>
      <c r="J15" s="14" t="s">
        <v>472</v>
      </c>
      <c r="K15" s="14" t="s">
        <v>183</v>
      </c>
      <c r="L15" s="13" t="s">
        <v>18</v>
      </c>
      <c r="M15" s="14"/>
      <c r="N15" s="15" t="s">
        <v>23</v>
      </c>
    </row>
    <row r="16" spans="1:16" s="65" customFormat="1" ht="117" x14ac:dyDescent="0.25">
      <c r="A16" s="39">
        <v>6</v>
      </c>
      <c r="B16" s="90" t="s">
        <v>439</v>
      </c>
      <c r="C16" s="11">
        <v>14234699202009</v>
      </c>
      <c r="D16" s="11" t="s">
        <v>299</v>
      </c>
      <c r="E16" s="33" t="s">
        <v>440</v>
      </c>
      <c r="F16" s="12" t="s">
        <v>441</v>
      </c>
      <c r="G16" s="37" t="s">
        <v>442</v>
      </c>
      <c r="H16" s="37" t="s">
        <v>443</v>
      </c>
      <c r="I16" s="28" t="s">
        <v>17</v>
      </c>
      <c r="J16" s="14" t="s">
        <v>462</v>
      </c>
      <c r="K16" s="43" t="s">
        <v>183</v>
      </c>
      <c r="L16" s="28" t="s">
        <v>18</v>
      </c>
      <c r="M16" s="43"/>
      <c r="N16" s="14" t="s">
        <v>461</v>
      </c>
    </row>
    <row r="17" spans="1:14" s="65" customFormat="1" ht="117" x14ac:dyDescent="0.25">
      <c r="A17" s="39">
        <v>7</v>
      </c>
      <c r="B17" s="27" t="s">
        <v>381</v>
      </c>
      <c r="C17" s="40">
        <v>14234699202010</v>
      </c>
      <c r="D17" s="40" t="s">
        <v>279</v>
      </c>
      <c r="E17" s="41" t="s">
        <v>386</v>
      </c>
      <c r="F17" s="42" t="s">
        <v>385</v>
      </c>
      <c r="G17" s="38">
        <v>855730</v>
      </c>
      <c r="H17" s="38">
        <f t="shared" si="0"/>
        <v>1018318.7</v>
      </c>
      <c r="I17" s="28" t="s">
        <v>17</v>
      </c>
      <c r="J17" s="43" t="s">
        <v>262</v>
      </c>
      <c r="K17" s="43" t="s">
        <v>183</v>
      </c>
      <c r="L17" s="28" t="s">
        <v>18</v>
      </c>
      <c r="M17" s="43"/>
      <c r="N17" s="28" t="s">
        <v>410</v>
      </c>
    </row>
    <row r="18" spans="1:14" s="65" customFormat="1" ht="117" x14ac:dyDescent="0.25">
      <c r="A18" s="39">
        <v>8</v>
      </c>
      <c r="B18" s="27" t="s">
        <v>251</v>
      </c>
      <c r="C18" s="40">
        <v>14234699202011</v>
      </c>
      <c r="D18" s="40" t="s">
        <v>280</v>
      </c>
      <c r="E18" s="41" t="s">
        <v>387</v>
      </c>
      <c r="F18" s="42" t="s">
        <v>234</v>
      </c>
      <c r="G18" s="45">
        <v>654360</v>
      </c>
      <c r="H18" s="45">
        <f>G18*1.19</f>
        <v>778688.4</v>
      </c>
      <c r="I18" s="28" t="s">
        <v>17</v>
      </c>
      <c r="J18" s="43" t="s">
        <v>249</v>
      </c>
      <c r="K18" s="43" t="s">
        <v>183</v>
      </c>
      <c r="L18" s="28" t="s">
        <v>18</v>
      </c>
      <c r="M18" s="43"/>
      <c r="N18" s="28" t="s">
        <v>23</v>
      </c>
    </row>
    <row r="19" spans="1:14" s="65" customFormat="1" ht="341.4" customHeight="1" x14ac:dyDescent="0.25">
      <c r="A19" s="39">
        <v>9</v>
      </c>
      <c r="B19" s="27" t="s">
        <v>413</v>
      </c>
      <c r="C19" s="40">
        <v>14234699202012</v>
      </c>
      <c r="D19" s="40" t="s">
        <v>281</v>
      </c>
      <c r="E19" s="41" t="s">
        <v>26</v>
      </c>
      <c r="F19" s="42" t="s">
        <v>27</v>
      </c>
      <c r="G19" s="38">
        <v>203265</v>
      </c>
      <c r="H19" s="38">
        <v>241885.35</v>
      </c>
      <c r="I19" s="28" t="s">
        <v>28</v>
      </c>
      <c r="J19" s="43" t="s">
        <v>262</v>
      </c>
      <c r="K19" s="43" t="s">
        <v>184</v>
      </c>
      <c r="L19" s="28" t="s">
        <v>18</v>
      </c>
      <c r="M19" s="43"/>
      <c r="N19" s="13" t="s">
        <v>410</v>
      </c>
    </row>
    <row r="20" spans="1:14" s="65" customFormat="1" ht="117" x14ac:dyDescent="0.25">
      <c r="A20" s="39">
        <v>10</v>
      </c>
      <c r="B20" s="27" t="s">
        <v>424</v>
      </c>
      <c r="C20" s="40">
        <v>14234699202013</v>
      </c>
      <c r="D20" s="40" t="s">
        <v>282</v>
      </c>
      <c r="E20" s="41" t="s">
        <v>29</v>
      </c>
      <c r="F20" s="42" t="s">
        <v>30</v>
      </c>
      <c r="G20" s="38">
        <v>1549623.68</v>
      </c>
      <c r="H20" s="38">
        <f>G20*1.19</f>
        <v>1844052.1791999999</v>
      </c>
      <c r="I20" s="28" t="s">
        <v>28</v>
      </c>
      <c r="J20" s="43" t="s">
        <v>260</v>
      </c>
      <c r="K20" s="43" t="s">
        <v>184</v>
      </c>
      <c r="L20" s="28" t="s">
        <v>18</v>
      </c>
      <c r="M20" s="43"/>
      <c r="N20" s="28" t="s">
        <v>31</v>
      </c>
    </row>
    <row r="21" spans="1:14" ht="140.4" x14ac:dyDescent="0.25">
      <c r="A21" s="39">
        <v>11</v>
      </c>
      <c r="B21" s="27" t="s">
        <v>415</v>
      </c>
      <c r="C21" s="40">
        <v>14234699202015</v>
      </c>
      <c r="D21" s="40" t="s">
        <v>283</v>
      </c>
      <c r="E21" s="41" t="s">
        <v>32</v>
      </c>
      <c r="F21" s="42" t="s">
        <v>33</v>
      </c>
      <c r="G21" s="38">
        <v>502050</v>
      </c>
      <c r="H21" s="37">
        <f>G21*1.19</f>
        <v>597439.5</v>
      </c>
      <c r="I21" s="13" t="s">
        <v>28</v>
      </c>
      <c r="J21" s="14" t="s">
        <v>260</v>
      </c>
      <c r="K21" s="14" t="s">
        <v>184</v>
      </c>
      <c r="L21" s="13" t="s">
        <v>18</v>
      </c>
      <c r="M21" s="14"/>
      <c r="N21" s="15" t="s">
        <v>414</v>
      </c>
    </row>
    <row r="22" spans="1:14" ht="117" x14ac:dyDescent="0.25">
      <c r="A22" s="39">
        <v>12</v>
      </c>
      <c r="B22" s="27" t="s">
        <v>34</v>
      </c>
      <c r="C22" s="11">
        <v>14234699202016</v>
      </c>
      <c r="D22" s="11" t="s">
        <v>284</v>
      </c>
      <c r="E22" s="33" t="s">
        <v>35</v>
      </c>
      <c r="F22" s="12" t="s">
        <v>36</v>
      </c>
      <c r="G22" s="37">
        <v>184416.80672268907</v>
      </c>
      <c r="H22" s="37">
        <f t="shared" ref="H22:H23" si="1">G22*1.19</f>
        <v>219455.99999999997</v>
      </c>
      <c r="I22" s="13" t="s">
        <v>28</v>
      </c>
      <c r="J22" s="14" t="s">
        <v>250</v>
      </c>
      <c r="K22" s="14" t="s">
        <v>184</v>
      </c>
      <c r="L22" s="13" t="s">
        <v>18</v>
      </c>
      <c r="M22" s="14"/>
      <c r="N22" s="15" t="s">
        <v>37</v>
      </c>
    </row>
    <row r="23" spans="1:14" ht="163.80000000000001" x14ac:dyDescent="0.25">
      <c r="A23" s="39">
        <v>13</v>
      </c>
      <c r="B23" s="27" t="s">
        <v>252</v>
      </c>
      <c r="C23" s="40">
        <v>14234699202017</v>
      </c>
      <c r="D23" s="40" t="s">
        <v>285</v>
      </c>
      <c r="E23" s="41" t="s">
        <v>508</v>
      </c>
      <c r="F23" s="42" t="s">
        <v>303</v>
      </c>
      <c r="G23" s="38">
        <v>1871376</v>
      </c>
      <c r="H23" s="38">
        <f t="shared" si="1"/>
        <v>2226937.44</v>
      </c>
      <c r="I23" s="28" t="s">
        <v>226</v>
      </c>
      <c r="J23" s="43" t="s">
        <v>250</v>
      </c>
      <c r="K23" s="43" t="s">
        <v>227</v>
      </c>
      <c r="L23" s="28" t="s">
        <v>240</v>
      </c>
      <c r="M23" s="43"/>
      <c r="N23" s="28" t="s">
        <v>23</v>
      </c>
    </row>
    <row r="24" spans="1:14" ht="117" x14ac:dyDescent="0.25">
      <c r="A24" s="39">
        <v>14</v>
      </c>
      <c r="B24" s="27" t="s">
        <v>238</v>
      </c>
      <c r="C24" s="40">
        <v>14234699202018</v>
      </c>
      <c r="D24" s="40" t="s">
        <v>286</v>
      </c>
      <c r="E24" s="41" t="s">
        <v>239</v>
      </c>
      <c r="F24" s="42" t="s">
        <v>237</v>
      </c>
      <c r="G24" s="38">
        <v>872010</v>
      </c>
      <c r="H24" s="38">
        <v>1037691.9</v>
      </c>
      <c r="I24" s="28" t="s">
        <v>226</v>
      </c>
      <c r="J24" s="43" t="s">
        <v>248</v>
      </c>
      <c r="K24" s="43" t="s">
        <v>227</v>
      </c>
      <c r="L24" s="28" t="s">
        <v>240</v>
      </c>
      <c r="M24" s="43"/>
      <c r="N24" s="44" t="s">
        <v>241</v>
      </c>
    </row>
    <row r="25" spans="1:14" ht="140.4" x14ac:dyDescent="0.25">
      <c r="A25" s="39">
        <v>15</v>
      </c>
      <c r="B25" s="27" t="s">
        <v>245</v>
      </c>
      <c r="C25" s="11">
        <v>14234699202019</v>
      </c>
      <c r="D25" s="11" t="s">
        <v>301</v>
      </c>
      <c r="E25" s="33" t="s">
        <v>253</v>
      </c>
      <c r="F25" s="12" t="s">
        <v>246</v>
      </c>
      <c r="G25" s="37">
        <v>762240</v>
      </c>
      <c r="H25" s="37">
        <v>907065.6</v>
      </c>
      <c r="I25" s="13" t="s">
        <v>226</v>
      </c>
      <c r="J25" s="14" t="s">
        <v>249</v>
      </c>
      <c r="K25" s="14" t="s">
        <v>247</v>
      </c>
      <c r="L25" s="13" t="s">
        <v>240</v>
      </c>
      <c r="M25" s="14"/>
      <c r="N25" s="29" t="s">
        <v>23</v>
      </c>
    </row>
    <row r="26" spans="1:14" ht="117" x14ac:dyDescent="0.25">
      <c r="A26" s="39">
        <v>16</v>
      </c>
      <c r="B26" s="27" t="s">
        <v>257</v>
      </c>
      <c r="C26" s="11">
        <v>14234699202020</v>
      </c>
      <c r="D26" s="11" t="s">
        <v>300</v>
      </c>
      <c r="E26" s="33" t="s">
        <v>254</v>
      </c>
      <c r="F26" s="12" t="s">
        <v>255</v>
      </c>
      <c r="G26" s="38">
        <v>720000</v>
      </c>
      <c r="H26" s="38">
        <f t="shared" ref="H26" si="2">G26*1.19</f>
        <v>856800</v>
      </c>
      <c r="I26" s="13" t="s">
        <v>298</v>
      </c>
      <c r="J26" s="14" t="s">
        <v>248</v>
      </c>
      <c r="K26" s="14" t="s">
        <v>247</v>
      </c>
      <c r="L26" s="13" t="s">
        <v>18</v>
      </c>
      <c r="M26" s="14"/>
      <c r="N26" s="15" t="s">
        <v>256</v>
      </c>
    </row>
    <row r="27" spans="1:14" s="65" customFormat="1" ht="117" x14ac:dyDescent="0.25">
      <c r="A27" s="39">
        <v>17</v>
      </c>
      <c r="B27" s="92" t="s">
        <v>485</v>
      </c>
      <c r="C27" s="40">
        <v>14234699202021</v>
      </c>
      <c r="D27" s="40" t="s">
        <v>302</v>
      </c>
      <c r="E27" s="41" t="s">
        <v>258</v>
      </c>
      <c r="F27" s="42" t="s">
        <v>259</v>
      </c>
      <c r="G27" s="119">
        <v>1373611.32</v>
      </c>
      <c r="H27" s="119">
        <f>G27*1.19</f>
        <v>1634597.4708</v>
      </c>
      <c r="I27" s="28" t="s">
        <v>298</v>
      </c>
      <c r="J27" s="38" t="s">
        <v>472</v>
      </c>
      <c r="K27" s="43" t="s">
        <v>247</v>
      </c>
      <c r="L27" s="28" t="s">
        <v>18</v>
      </c>
      <c r="M27" s="43"/>
      <c r="N27" s="28" t="s">
        <v>256</v>
      </c>
    </row>
    <row r="28" spans="1:14" ht="117" x14ac:dyDescent="0.25">
      <c r="A28" s="39">
        <v>18</v>
      </c>
      <c r="B28" s="27" t="s">
        <v>421</v>
      </c>
      <c r="C28" s="40">
        <v>14234699202022</v>
      </c>
      <c r="D28" s="40" t="s">
        <v>425</v>
      </c>
      <c r="E28" s="41" t="s">
        <v>422</v>
      </c>
      <c r="F28" s="42" t="s">
        <v>423</v>
      </c>
      <c r="G28" s="38">
        <v>121008</v>
      </c>
      <c r="H28" s="38">
        <f t="shared" ref="H28" si="3">G28*1.19</f>
        <v>143999.51999999999</v>
      </c>
      <c r="I28" s="28" t="s">
        <v>17</v>
      </c>
      <c r="J28" s="43" t="s">
        <v>260</v>
      </c>
      <c r="K28" s="43" t="s">
        <v>247</v>
      </c>
      <c r="L28" s="28" t="s">
        <v>18</v>
      </c>
      <c r="M28" s="43"/>
      <c r="N28" s="28" t="s">
        <v>410</v>
      </c>
    </row>
    <row r="29" spans="1:14" s="91" customFormat="1" ht="117" x14ac:dyDescent="0.25">
      <c r="A29" s="10">
        <v>19</v>
      </c>
      <c r="B29" s="90" t="s">
        <v>308</v>
      </c>
      <c r="C29" s="11">
        <v>14234699202023</v>
      </c>
      <c r="D29" s="11" t="s">
        <v>470</v>
      </c>
      <c r="E29" s="33" t="s">
        <v>15</v>
      </c>
      <c r="F29" s="12" t="s">
        <v>16</v>
      </c>
      <c r="G29" s="37">
        <v>1462995.18</v>
      </c>
      <c r="H29" s="37">
        <f>G29*1.19</f>
        <v>1740964.2641999999</v>
      </c>
      <c r="I29" s="13" t="s">
        <v>17</v>
      </c>
      <c r="J29" s="14" t="s">
        <v>416</v>
      </c>
      <c r="K29" s="14" t="s">
        <v>183</v>
      </c>
      <c r="L29" s="13" t="s">
        <v>18</v>
      </c>
      <c r="M29" s="14"/>
      <c r="N29" s="13" t="s">
        <v>410</v>
      </c>
    </row>
    <row r="30" spans="1:14" s="91" customFormat="1" ht="163.80000000000001" x14ac:dyDescent="0.25">
      <c r="A30" s="10">
        <v>20</v>
      </c>
      <c r="B30" s="90" t="s">
        <v>453</v>
      </c>
      <c r="C30" s="11">
        <v>14234699202024</v>
      </c>
      <c r="D30" s="11" t="s">
        <v>471</v>
      </c>
      <c r="E30" s="33" t="s">
        <v>455</v>
      </c>
      <c r="F30" s="12" t="s">
        <v>456</v>
      </c>
      <c r="G30" s="37">
        <v>17617.650000000001</v>
      </c>
      <c r="H30" s="37">
        <f>G30*1.19</f>
        <v>20965.003500000003</v>
      </c>
      <c r="I30" s="13" t="s">
        <v>452</v>
      </c>
      <c r="J30" s="14" t="s">
        <v>416</v>
      </c>
      <c r="K30" s="14" t="s">
        <v>184</v>
      </c>
      <c r="L30" s="13" t="s">
        <v>18</v>
      </c>
      <c r="M30" s="14"/>
      <c r="N30" s="13" t="s">
        <v>307</v>
      </c>
    </row>
    <row r="31" spans="1:14" s="93" customFormat="1" ht="117" x14ac:dyDescent="0.25">
      <c r="A31" s="10">
        <v>21</v>
      </c>
      <c r="B31" s="92" t="s">
        <v>509</v>
      </c>
      <c r="C31" s="11">
        <v>14234699202025</v>
      </c>
      <c r="D31" s="11" t="s">
        <v>478</v>
      </c>
      <c r="E31" s="33" t="s">
        <v>466</v>
      </c>
      <c r="F31" s="12" t="s">
        <v>467</v>
      </c>
      <c r="G31" s="119">
        <v>407625</v>
      </c>
      <c r="H31" s="37">
        <f>G31*1</f>
        <v>407625</v>
      </c>
      <c r="I31" s="13" t="s">
        <v>452</v>
      </c>
      <c r="J31" s="118" t="s">
        <v>472</v>
      </c>
      <c r="K31" s="14" t="s">
        <v>184</v>
      </c>
      <c r="L31" s="13" t="s">
        <v>18</v>
      </c>
      <c r="M31" s="14"/>
      <c r="N31" s="13" t="s">
        <v>256</v>
      </c>
    </row>
    <row r="32" spans="1:14" s="65" customFormat="1" ht="117" x14ac:dyDescent="0.25">
      <c r="A32" s="116">
        <v>22</v>
      </c>
      <c r="B32" s="92" t="s">
        <v>503</v>
      </c>
      <c r="C32" s="40">
        <v>14234699202026</v>
      </c>
      <c r="D32" s="40" t="s">
        <v>498</v>
      </c>
      <c r="E32" s="41" t="s">
        <v>473</v>
      </c>
      <c r="F32" s="42" t="s">
        <v>474</v>
      </c>
      <c r="G32" s="38">
        <v>489075</v>
      </c>
      <c r="H32" s="38">
        <f>G32*1.19</f>
        <v>581999.25</v>
      </c>
      <c r="I32" s="28" t="s">
        <v>17</v>
      </c>
      <c r="J32" s="118" t="s">
        <v>472</v>
      </c>
      <c r="K32" s="43" t="s">
        <v>475</v>
      </c>
      <c r="L32" s="28" t="s">
        <v>18</v>
      </c>
      <c r="M32" s="43"/>
      <c r="N32" s="28" t="s">
        <v>410</v>
      </c>
    </row>
    <row r="33" spans="1:16" x14ac:dyDescent="0.25">
      <c r="P33" s="16"/>
    </row>
    <row r="34" spans="1:16" ht="22.2" x14ac:dyDescent="0.45">
      <c r="A34" s="17"/>
      <c r="B34" s="18" t="s">
        <v>45</v>
      </c>
      <c r="C34" s="18"/>
      <c r="D34" s="18"/>
      <c r="E34" s="19"/>
      <c r="F34" s="20" t="s">
        <v>46</v>
      </c>
      <c r="G34" s="21"/>
      <c r="H34" s="21"/>
      <c r="I34" s="21"/>
      <c r="J34" s="22"/>
      <c r="K34" s="22"/>
      <c r="L34" s="23"/>
      <c r="M34" s="23"/>
      <c r="N34" s="23"/>
      <c r="O34" s="24"/>
      <c r="P34" s="24"/>
    </row>
    <row r="35" spans="1:16" ht="22.2" x14ac:dyDescent="0.45">
      <c r="A35" s="36" t="s">
        <v>269</v>
      </c>
      <c r="B35" s="120" t="s">
        <v>47</v>
      </c>
      <c r="C35" s="120"/>
      <c r="D35" s="120"/>
      <c r="E35" s="120"/>
      <c r="F35" s="120"/>
      <c r="G35" s="120"/>
      <c r="H35" s="25"/>
      <c r="I35" s="25"/>
      <c r="J35" s="25"/>
      <c r="K35" s="25"/>
      <c r="L35" s="25"/>
      <c r="M35" s="25"/>
      <c r="N35" s="25"/>
      <c r="O35" s="25"/>
      <c r="P35" s="24"/>
    </row>
    <row r="36" spans="1:16" ht="44.4" customHeight="1" x14ac:dyDescent="0.45">
      <c r="A36" s="36" t="s">
        <v>268</v>
      </c>
      <c r="B36" s="120" t="s">
        <v>287</v>
      </c>
      <c r="C36" s="120"/>
      <c r="D36" s="35"/>
      <c r="E36" s="35"/>
      <c r="F36" s="35"/>
      <c r="G36" s="35"/>
      <c r="H36" s="25"/>
      <c r="I36" s="25"/>
      <c r="J36" s="25"/>
      <c r="K36" s="25"/>
      <c r="L36" s="25"/>
      <c r="M36" s="25"/>
      <c r="N36" s="25"/>
      <c r="O36" s="25"/>
      <c r="P36" s="24"/>
    </row>
    <row r="37" spans="1:16" ht="44.4" customHeight="1" x14ac:dyDescent="0.45">
      <c r="A37" s="36" t="s">
        <v>431</v>
      </c>
      <c r="B37" s="120" t="s">
        <v>432</v>
      </c>
      <c r="C37" s="120"/>
      <c r="D37" s="35"/>
      <c r="E37" s="35"/>
      <c r="F37" s="35"/>
      <c r="G37" s="35"/>
      <c r="H37" s="25"/>
      <c r="I37" s="25"/>
      <c r="J37" s="25"/>
      <c r="K37" s="25"/>
      <c r="L37" s="25"/>
      <c r="M37" s="25"/>
      <c r="N37" s="25"/>
      <c r="O37" s="25"/>
      <c r="P37" s="24"/>
    </row>
    <row r="38" spans="1:16" ht="22.2" x14ac:dyDescent="0.45">
      <c r="A38" s="36" t="s">
        <v>468</v>
      </c>
      <c r="B38" s="35" t="s">
        <v>469</v>
      </c>
      <c r="C38" s="35"/>
      <c r="D38" s="35"/>
      <c r="E38" s="35"/>
      <c r="F38" s="35"/>
      <c r="G38" s="35"/>
      <c r="H38" s="25"/>
      <c r="I38" s="25"/>
      <c r="J38" s="25"/>
      <c r="K38" s="25"/>
      <c r="L38" s="25"/>
      <c r="M38" s="25"/>
      <c r="N38" s="25"/>
      <c r="O38" s="25"/>
      <c r="P38" s="24"/>
    </row>
    <row r="39" spans="1:16" ht="22.2" x14ac:dyDescent="0.45">
      <c r="A39" s="17"/>
      <c r="B39" s="35"/>
      <c r="C39" s="35"/>
      <c r="D39" s="35"/>
      <c r="E39" s="35"/>
      <c r="F39" s="35"/>
      <c r="G39" s="35"/>
      <c r="H39" s="25"/>
      <c r="I39" s="25"/>
      <c r="J39" s="25"/>
      <c r="K39" s="25"/>
      <c r="L39" s="25"/>
      <c r="M39" s="25"/>
      <c r="N39" s="25"/>
      <c r="O39" s="25"/>
      <c r="P39" s="24"/>
    </row>
    <row r="40" spans="1:16" ht="28.8" x14ac:dyDescent="0.25">
      <c r="L40" s="34"/>
      <c r="M40" s="34"/>
      <c r="N40" s="34"/>
    </row>
    <row r="41" spans="1:16" ht="28.8" x14ac:dyDescent="0.25">
      <c r="L41" s="31"/>
      <c r="M41" s="31"/>
      <c r="N41" s="31"/>
    </row>
    <row r="42" spans="1:16" ht="28.8" x14ac:dyDescent="0.55000000000000004">
      <c r="L42" s="32"/>
      <c r="M42" s="32"/>
      <c r="N42" s="32"/>
    </row>
    <row r="43" spans="1:16" ht="28.8" x14ac:dyDescent="0.25">
      <c r="L43" s="122"/>
      <c r="M43" s="122"/>
      <c r="N43" s="122"/>
    </row>
    <row r="44" spans="1:16" ht="28.8" x14ac:dyDescent="0.55000000000000004">
      <c r="L44" s="121"/>
      <c r="M44" s="121"/>
      <c r="N44" s="121"/>
    </row>
    <row r="45" spans="1:16" ht="25.8" x14ac:dyDescent="0.5">
      <c r="L45" s="30"/>
      <c r="M45" s="30"/>
      <c r="N45" s="30"/>
    </row>
    <row r="46" spans="1:16" ht="22.2" x14ac:dyDescent="0.45">
      <c r="L46" s="26"/>
      <c r="M46" s="26"/>
      <c r="N46" s="26"/>
    </row>
  </sheetData>
  <autoFilter ref="A8:N31">
    <filterColumn colId="6" showButton="0"/>
  </autoFilter>
  <mergeCells count="20">
    <mergeCell ref="B35:G35"/>
    <mergeCell ref="G8:H8"/>
    <mergeCell ref="B37:C37"/>
    <mergeCell ref="E8:E9"/>
    <mergeCell ref="B36:C36"/>
    <mergeCell ref="L44:N44"/>
    <mergeCell ref="L43:N43"/>
    <mergeCell ref="A3:N3"/>
    <mergeCell ref="A4:N4"/>
    <mergeCell ref="A6:N6"/>
    <mergeCell ref="A8:A9"/>
    <mergeCell ref="B8:B9"/>
    <mergeCell ref="C8:C9"/>
    <mergeCell ref="D8:D9"/>
    <mergeCell ref="F8:F9"/>
    <mergeCell ref="I8:I9"/>
    <mergeCell ref="J8:J9"/>
    <mergeCell ref="K8:K9"/>
    <mergeCell ref="M8:M9"/>
    <mergeCell ref="N8:N9"/>
  </mergeCells>
  <pageMargins left="0.23622047244094491" right="0.23622047244094491" top="0.74803149606299213" bottom="0.74803149606299213" header="0.31496062992125984" footer="0.31496062992125984"/>
  <pageSetup paperSize="9" scale="31"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38"/>
  <sheetViews>
    <sheetView view="pageBreakPreview" zoomScale="69" zoomScaleNormal="69" zoomScaleSheetLayoutView="69" workbookViewId="0">
      <pane xSplit="2" ySplit="7" topLeftCell="C8" activePane="bottomRight" state="frozen"/>
      <selection pane="topRight" activeCell="C1" sqref="C1"/>
      <selection pane="bottomLeft" activeCell="A7" sqref="A7"/>
      <selection pane="bottomRight" activeCell="K1" sqref="K1:L1"/>
    </sheetView>
  </sheetViews>
  <sheetFormatPr defaultColWidth="8.88671875" defaultRowHeight="14.4" x14ac:dyDescent="0.25"/>
  <cols>
    <col min="1" max="1" width="5.109375" style="46" customWidth="1"/>
    <col min="2" max="2" width="47.88671875" style="46" customWidth="1"/>
    <col min="3" max="3" width="15" style="46" customWidth="1"/>
    <col min="4" max="4" width="32" style="46" customWidth="1"/>
    <col min="5" max="5" width="15.6640625" style="46" customWidth="1"/>
    <col min="6" max="6" width="16.33203125" style="46" customWidth="1"/>
    <col min="7" max="7" width="12.109375" style="46" customWidth="1"/>
    <col min="8" max="8" width="10.44140625" style="46" hidden="1" customWidth="1"/>
    <col min="9" max="9" width="7.88671875" style="46" hidden="1" customWidth="1"/>
    <col min="10" max="10" width="15.33203125" style="46" hidden="1" customWidth="1"/>
    <col min="11" max="11" width="34.33203125" style="46" customWidth="1"/>
    <col min="12" max="12" width="33.109375" style="46" customWidth="1"/>
    <col min="13" max="16384" width="8.88671875" style="46"/>
  </cols>
  <sheetData>
    <row r="1" spans="1:12" x14ac:dyDescent="0.25">
      <c r="K1" s="132" t="s">
        <v>189</v>
      </c>
      <c r="L1" s="132"/>
    </row>
    <row r="2" spans="1:12" x14ac:dyDescent="0.25">
      <c r="K2" s="68"/>
      <c r="L2" s="68"/>
    </row>
    <row r="5" spans="1:12" ht="43.2" x14ac:dyDescent="0.25">
      <c r="A5" s="133" t="s">
        <v>1</v>
      </c>
      <c r="B5" s="134" t="s">
        <v>48</v>
      </c>
      <c r="C5" s="134" t="s">
        <v>5</v>
      </c>
      <c r="D5" s="134" t="s">
        <v>6</v>
      </c>
      <c r="E5" s="135" t="s">
        <v>49</v>
      </c>
      <c r="F5" s="136"/>
      <c r="G5" s="133" t="s">
        <v>50</v>
      </c>
      <c r="H5" s="47" t="s">
        <v>51</v>
      </c>
      <c r="I5" s="71" t="s">
        <v>52</v>
      </c>
      <c r="J5" s="71" t="s">
        <v>53</v>
      </c>
      <c r="K5" s="134" t="s">
        <v>223</v>
      </c>
      <c r="L5" s="134" t="s">
        <v>185</v>
      </c>
    </row>
    <row r="6" spans="1:12" ht="29.4" customHeight="1" x14ac:dyDescent="0.25">
      <c r="A6" s="133"/>
      <c r="B6" s="134"/>
      <c r="C6" s="134"/>
      <c r="D6" s="134"/>
      <c r="E6" s="48" t="s">
        <v>54</v>
      </c>
      <c r="F6" s="48" t="s">
        <v>55</v>
      </c>
      <c r="G6" s="133"/>
      <c r="H6" s="47"/>
      <c r="I6" s="71"/>
      <c r="J6" s="71"/>
      <c r="K6" s="134"/>
      <c r="L6" s="134"/>
    </row>
    <row r="7" spans="1:12" x14ac:dyDescent="0.25">
      <c r="A7" s="70" t="s">
        <v>187</v>
      </c>
      <c r="B7" s="71">
        <v>2</v>
      </c>
      <c r="C7" s="71">
        <v>3</v>
      </c>
      <c r="D7" s="71">
        <v>4</v>
      </c>
      <c r="E7" s="48">
        <v>5</v>
      </c>
      <c r="F7" s="48">
        <v>6</v>
      </c>
      <c r="G7" s="70" t="s">
        <v>188</v>
      </c>
      <c r="H7" s="47"/>
      <c r="I7" s="71"/>
      <c r="J7" s="71"/>
      <c r="K7" s="71">
        <v>8</v>
      </c>
      <c r="L7" s="71">
        <v>9</v>
      </c>
    </row>
    <row r="8" spans="1:12" ht="43.2" customHeight="1" x14ac:dyDescent="0.25">
      <c r="A8" s="49">
        <v>1</v>
      </c>
      <c r="B8" s="50" t="s">
        <v>56</v>
      </c>
      <c r="C8" s="51" t="s">
        <v>57</v>
      </c>
      <c r="D8" s="52" t="s">
        <v>58</v>
      </c>
      <c r="E8" s="53">
        <v>8.16</v>
      </c>
      <c r="F8" s="53">
        <f t="shared" ref="F8:F15" si="0">E8*1.19</f>
        <v>9.7103999999999999</v>
      </c>
      <c r="G8" s="54" t="s">
        <v>59</v>
      </c>
      <c r="H8" s="47"/>
      <c r="I8" s="71"/>
      <c r="J8" s="71"/>
      <c r="K8" s="55" t="s">
        <v>271</v>
      </c>
      <c r="L8" s="55" t="s">
        <v>224</v>
      </c>
    </row>
    <row r="9" spans="1:12" ht="43.2" customHeight="1" x14ac:dyDescent="0.25">
      <c r="A9" s="49">
        <v>2</v>
      </c>
      <c r="B9" s="50" t="s">
        <v>60</v>
      </c>
      <c r="C9" s="51" t="s">
        <v>57</v>
      </c>
      <c r="D9" s="52" t="s">
        <v>58</v>
      </c>
      <c r="E9" s="53">
        <v>8.16</v>
      </c>
      <c r="F9" s="53">
        <f t="shared" si="0"/>
        <v>9.7103999999999999</v>
      </c>
      <c r="G9" s="54" t="s">
        <v>61</v>
      </c>
      <c r="H9" s="47"/>
      <c r="I9" s="71"/>
      <c r="J9" s="56"/>
      <c r="K9" s="55" t="s">
        <v>271</v>
      </c>
      <c r="L9" s="55" t="s">
        <v>224</v>
      </c>
    </row>
    <row r="10" spans="1:12" ht="57.6" customHeight="1" x14ac:dyDescent="0.25">
      <c r="A10" s="49">
        <v>3</v>
      </c>
      <c r="B10" s="52" t="s">
        <v>196</v>
      </c>
      <c r="C10" s="51" t="s">
        <v>94</v>
      </c>
      <c r="D10" s="52" t="s">
        <v>95</v>
      </c>
      <c r="E10" s="53">
        <v>4781.5126050420176</v>
      </c>
      <c r="F10" s="53">
        <f t="shared" si="0"/>
        <v>5690.0000000000009</v>
      </c>
      <c r="G10" s="54" t="s">
        <v>37</v>
      </c>
      <c r="H10" s="55"/>
      <c r="I10" s="55"/>
      <c r="K10" s="55" t="s">
        <v>271</v>
      </c>
      <c r="L10" s="55" t="s">
        <v>224</v>
      </c>
    </row>
    <row r="11" spans="1:12" ht="43.2" customHeight="1" x14ac:dyDescent="0.25">
      <c r="A11" s="49">
        <v>4</v>
      </c>
      <c r="B11" s="52" t="s">
        <v>44</v>
      </c>
      <c r="C11" s="51" t="s">
        <v>42</v>
      </c>
      <c r="D11" s="52" t="s">
        <v>43</v>
      </c>
      <c r="E11" s="53">
        <v>4201.680672268908</v>
      </c>
      <c r="F11" s="53">
        <f t="shared" si="0"/>
        <v>5000</v>
      </c>
      <c r="G11" s="54" t="s">
        <v>37</v>
      </c>
      <c r="H11" s="55"/>
      <c r="I11" s="55"/>
      <c r="K11" s="55" t="s">
        <v>271</v>
      </c>
      <c r="L11" s="55" t="s">
        <v>224</v>
      </c>
    </row>
    <row r="12" spans="1:12" ht="43.2" customHeight="1" x14ac:dyDescent="0.25">
      <c r="A12" s="49">
        <v>5</v>
      </c>
      <c r="B12" s="52" t="s">
        <v>138</v>
      </c>
      <c r="C12" s="51" t="s">
        <v>139</v>
      </c>
      <c r="D12" s="52" t="s">
        <v>140</v>
      </c>
      <c r="E12" s="53">
        <v>33613.445378151264</v>
      </c>
      <c r="F12" s="53">
        <f t="shared" si="0"/>
        <v>40000</v>
      </c>
      <c r="G12" s="54" t="s">
        <v>23</v>
      </c>
      <c r="H12" s="55"/>
      <c r="I12" s="55"/>
      <c r="K12" s="55" t="s">
        <v>271</v>
      </c>
      <c r="L12" s="55" t="s">
        <v>224</v>
      </c>
    </row>
    <row r="13" spans="1:12" ht="43.2" customHeight="1" x14ac:dyDescent="0.25">
      <c r="A13" s="49">
        <v>6</v>
      </c>
      <c r="B13" s="52" t="s">
        <v>169</v>
      </c>
      <c r="C13" s="51" t="s">
        <v>177</v>
      </c>
      <c r="D13" s="52" t="s">
        <v>178</v>
      </c>
      <c r="E13" s="53">
        <v>504.20168067226894</v>
      </c>
      <c r="F13" s="53">
        <f t="shared" si="0"/>
        <v>600</v>
      </c>
      <c r="G13" s="54" t="s">
        <v>23</v>
      </c>
      <c r="H13" s="55"/>
      <c r="I13" s="55"/>
      <c r="J13" s="57"/>
      <c r="K13" s="55" t="s">
        <v>271</v>
      </c>
      <c r="L13" s="55" t="s">
        <v>224</v>
      </c>
    </row>
    <row r="14" spans="1:12" ht="57.6" customHeight="1" x14ac:dyDescent="0.25">
      <c r="A14" s="49">
        <v>7</v>
      </c>
      <c r="B14" s="52" t="s">
        <v>231</v>
      </c>
      <c r="C14" s="51" t="s">
        <v>232</v>
      </c>
      <c r="D14" s="52" t="s">
        <v>233</v>
      </c>
      <c r="E14" s="53">
        <v>75605.042016806721</v>
      </c>
      <c r="F14" s="53">
        <f t="shared" si="0"/>
        <v>89970</v>
      </c>
      <c r="G14" s="54" t="s">
        <v>23</v>
      </c>
      <c r="H14" s="55"/>
      <c r="I14" s="55"/>
      <c r="K14" s="55" t="s">
        <v>271</v>
      </c>
      <c r="L14" s="55" t="s">
        <v>224</v>
      </c>
    </row>
    <row r="15" spans="1:12" ht="43.2" customHeight="1" x14ac:dyDescent="0.25">
      <c r="A15" s="49">
        <v>8</v>
      </c>
      <c r="B15" s="52" t="s">
        <v>160</v>
      </c>
      <c r="C15" s="51" t="s">
        <v>161</v>
      </c>
      <c r="D15" s="52" t="s">
        <v>162</v>
      </c>
      <c r="E15" s="53">
        <v>2016.8067226890757</v>
      </c>
      <c r="F15" s="53">
        <f t="shared" si="0"/>
        <v>2400</v>
      </c>
      <c r="G15" s="54" t="s">
        <v>23</v>
      </c>
      <c r="H15" s="55"/>
      <c r="I15" s="55"/>
      <c r="J15" s="57"/>
      <c r="K15" s="55" t="s">
        <v>271</v>
      </c>
      <c r="L15" s="55" t="s">
        <v>224</v>
      </c>
    </row>
    <row r="16" spans="1:12" ht="43.2" customHeight="1" x14ac:dyDescent="0.25">
      <c r="A16" s="49">
        <v>9</v>
      </c>
      <c r="B16" s="52" t="s">
        <v>120</v>
      </c>
      <c r="C16" s="51" t="s">
        <v>121</v>
      </c>
      <c r="D16" s="52" t="s">
        <v>122</v>
      </c>
      <c r="E16" s="53">
        <f>F16/1.19</f>
        <v>63431.932773109249</v>
      </c>
      <c r="F16" s="53">
        <v>75484</v>
      </c>
      <c r="G16" s="54" t="s">
        <v>23</v>
      </c>
      <c r="H16" s="55"/>
      <c r="I16" s="55"/>
      <c r="J16" s="57"/>
      <c r="K16" s="55" t="s">
        <v>271</v>
      </c>
      <c r="L16" s="55" t="s">
        <v>224</v>
      </c>
    </row>
    <row r="17" spans="1:12" ht="43.2" customHeight="1" x14ac:dyDescent="0.25">
      <c r="A17" s="49">
        <v>10</v>
      </c>
      <c r="B17" s="52" t="s">
        <v>123</v>
      </c>
      <c r="C17" s="51" t="s">
        <v>124</v>
      </c>
      <c r="D17" s="52" t="s">
        <v>125</v>
      </c>
      <c r="E17" s="53">
        <v>8403.361344537816</v>
      </c>
      <c r="F17" s="53">
        <f t="shared" ref="F17:F48" si="1">E17*1.19</f>
        <v>10000</v>
      </c>
      <c r="G17" s="54" t="s">
        <v>23</v>
      </c>
      <c r="H17" s="55"/>
      <c r="I17" s="55"/>
      <c r="J17" s="57"/>
      <c r="K17" s="55" t="s">
        <v>271</v>
      </c>
      <c r="L17" s="55" t="s">
        <v>224</v>
      </c>
    </row>
    <row r="18" spans="1:12" ht="72" customHeight="1" x14ac:dyDescent="0.25">
      <c r="A18" s="49">
        <v>11</v>
      </c>
      <c r="B18" s="52" t="s">
        <v>228</v>
      </c>
      <c r="C18" s="51" t="s">
        <v>229</v>
      </c>
      <c r="D18" s="52" t="s">
        <v>230</v>
      </c>
      <c r="E18" s="53">
        <v>132268.90756302522</v>
      </c>
      <c r="F18" s="53">
        <f t="shared" si="1"/>
        <v>157400</v>
      </c>
      <c r="G18" s="54" t="s">
        <v>23</v>
      </c>
      <c r="H18" s="55"/>
      <c r="I18" s="55"/>
      <c r="J18" s="57"/>
      <c r="K18" s="55" t="s">
        <v>271</v>
      </c>
      <c r="L18" s="55" t="s">
        <v>224</v>
      </c>
    </row>
    <row r="19" spans="1:12" ht="43.2" customHeight="1" x14ac:dyDescent="0.25">
      <c r="A19" s="49">
        <v>12</v>
      </c>
      <c r="B19" s="52" t="s">
        <v>153</v>
      </c>
      <c r="C19" s="51" t="s">
        <v>152</v>
      </c>
      <c r="D19" s="52" t="s">
        <v>153</v>
      </c>
      <c r="E19" s="53">
        <v>65840.336134453784</v>
      </c>
      <c r="F19" s="53">
        <f t="shared" si="1"/>
        <v>78350</v>
      </c>
      <c r="G19" s="54" t="s">
        <v>23</v>
      </c>
      <c r="H19" s="55"/>
      <c r="I19" s="55"/>
      <c r="J19" s="57"/>
      <c r="K19" s="55" t="s">
        <v>271</v>
      </c>
      <c r="L19" s="55" t="s">
        <v>224</v>
      </c>
    </row>
    <row r="20" spans="1:12" ht="43.2" customHeight="1" x14ac:dyDescent="0.25">
      <c r="A20" s="49">
        <v>13</v>
      </c>
      <c r="B20" s="52" t="s">
        <v>212</v>
      </c>
      <c r="C20" s="51" t="s">
        <v>210</v>
      </c>
      <c r="D20" s="52" t="s">
        <v>211</v>
      </c>
      <c r="E20" s="53">
        <v>26890.756302521011</v>
      </c>
      <c r="F20" s="53">
        <f t="shared" si="1"/>
        <v>32000</v>
      </c>
      <c r="G20" s="76" t="s">
        <v>493</v>
      </c>
      <c r="H20" s="55"/>
      <c r="I20" s="55"/>
      <c r="J20" s="57"/>
      <c r="K20" s="55" t="s">
        <v>271</v>
      </c>
      <c r="L20" s="55" t="s">
        <v>224</v>
      </c>
    </row>
    <row r="21" spans="1:12" ht="43.2" customHeight="1" x14ac:dyDescent="0.25">
      <c r="A21" s="49">
        <v>14</v>
      </c>
      <c r="B21" s="52" t="s">
        <v>289</v>
      </c>
      <c r="C21" s="51" t="s">
        <v>154</v>
      </c>
      <c r="D21" s="52" t="s">
        <v>155</v>
      </c>
      <c r="E21" s="53">
        <v>6386.5546218487398</v>
      </c>
      <c r="F21" s="53">
        <f t="shared" si="1"/>
        <v>7600</v>
      </c>
      <c r="G21" s="54" t="s">
        <v>23</v>
      </c>
      <c r="H21" s="55"/>
      <c r="I21" s="55"/>
      <c r="J21" s="57"/>
      <c r="K21" s="55" t="s">
        <v>271</v>
      </c>
      <c r="L21" s="55" t="s">
        <v>224</v>
      </c>
    </row>
    <row r="22" spans="1:12" ht="43.2" customHeight="1" x14ac:dyDescent="0.25">
      <c r="A22" s="49">
        <v>15</v>
      </c>
      <c r="B22" s="52" t="s">
        <v>147</v>
      </c>
      <c r="C22" s="51" t="s">
        <v>148</v>
      </c>
      <c r="D22" s="52" t="s">
        <v>149</v>
      </c>
      <c r="E22" s="53">
        <v>1200</v>
      </c>
      <c r="F22" s="53">
        <v>1200</v>
      </c>
      <c r="G22" s="54" t="s">
        <v>23</v>
      </c>
      <c r="H22" s="55"/>
      <c r="I22" s="55"/>
      <c r="J22" s="57"/>
      <c r="K22" s="55" t="s">
        <v>271</v>
      </c>
      <c r="L22" s="55" t="s">
        <v>224</v>
      </c>
    </row>
    <row r="23" spans="1:12" ht="57.6" x14ac:dyDescent="0.25">
      <c r="A23" s="49">
        <v>16</v>
      </c>
      <c r="B23" s="52" t="s">
        <v>221</v>
      </c>
      <c r="C23" s="51" t="s">
        <v>219</v>
      </c>
      <c r="D23" s="52" t="s">
        <v>220</v>
      </c>
      <c r="E23" s="53">
        <f>25294.1176470588</f>
        <v>25294.1176470588</v>
      </c>
      <c r="F23" s="53">
        <f t="shared" si="1"/>
        <v>30099.999999999971</v>
      </c>
      <c r="G23" s="54" t="s">
        <v>23</v>
      </c>
      <c r="H23" s="55"/>
      <c r="I23" s="55"/>
      <c r="J23" s="57"/>
      <c r="K23" s="55" t="s">
        <v>271</v>
      </c>
      <c r="L23" s="55" t="s">
        <v>224</v>
      </c>
    </row>
    <row r="24" spans="1:12" ht="57.6" customHeight="1" x14ac:dyDescent="0.25">
      <c r="A24" s="49">
        <v>17</v>
      </c>
      <c r="B24" s="52" t="s">
        <v>126</v>
      </c>
      <c r="C24" s="51" t="s">
        <v>218</v>
      </c>
      <c r="D24" s="52" t="s">
        <v>217</v>
      </c>
      <c r="E24" s="53">
        <v>3361.3445378151264</v>
      </c>
      <c r="F24" s="53">
        <f t="shared" si="1"/>
        <v>4000</v>
      </c>
      <c r="G24" s="54" t="s">
        <v>23</v>
      </c>
      <c r="H24" s="55"/>
      <c r="I24" s="55"/>
      <c r="J24" s="57"/>
      <c r="K24" s="55" t="s">
        <v>271</v>
      </c>
      <c r="L24" s="55" t="s">
        <v>224</v>
      </c>
    </row>
    <row r="25" spans="1:12" ht="43.2" customHeight="1" x14ac:dyDescent="0.25">
      <c r="A25" s="49">
        <v>18</v>
      </c>
      <c r="B25" s="52" t="s">
        <v>167</v>
      </c>
      <c r="C25" s="51" t="s">
        <v>173</v>
      </c>
      <c r="D25" s="52" t="s">
        <v>174</v>
      </c>
      <c r="E25" s="53">
        <v>42.016806722689076</v>
      </c>
      <c r="F25" s="53">
        <f t="shared" si="1"/>
        <v>50</v>
      </c>
      <c r="G25" s="54" t="s">
        <v>23</v>
      </c>
      <c r="H25" s="55"/>
      <c r="I25" s="55"/>
      <c r="J25" s="57"/>
      <c r="K25" s="55" t="s">
        <v>271</v>
      </c>
      <c r="L25" s="55" t="s">
        <v>224</v>
      </c>
    </row>
    <row r="26" spans="1:12" ht="43.2" customHeight="1" x14ac:dyDescent="0.25">
      <c r="A26" s="49">
        <v>19</v>
      </c>
      <c r="B26" s="52" t="s">
        <v>164</v>
      </c>
      <c r="C26" s="51" t="s">
        <v>171</v>
      </c>
      <c r="D26" s="52" t="s">
        <v>172</v>
      </c>
      <c r="E26" s="53">
        <v>4201.680672268908</v>
      </c>
      <c r="F26" s="53">
        <f t="shared" si="1"/>
        <v>5000</v>
      </c>
      <c r="G26" s="54" t="s">
        <v>23</v>
      </c>
      <c r="H26" s="55"/>
      <c r="I26" s="55"/>
      <c r="J26" s="57"/>
      <c r="K26" s="55" t="s">
        <v>271</v>
      </c>
      <c r="L26" s="55" t="s">
        <v>224</v>
      </c>
    </row>
    <row r="27" spans="1:12" ht="43.2" customHeight="1" x14ac:dyDescent="0.25">
      <c r="A27" s="49">
        <v>20</v>
      </c>
      <c r="B27" s="52" t="s">
        <v>165</v>
      </c>
      <c r="C27" s="51" t="s">
        <v>171</v>
      </c>
      <c r="D27" s="52" t="s">
        <v>172</v>
      </c>
      <c r="E27" s="53">
        <v>22689.0756302521</v>
      </c>
      <c r="F27" s="53">
        <f t="shared" si="1"/>
        <v>27000</v>
      </c>
      <c r="G27" s="54" t="s">
        <v>23</v>
      </c>
      <c r="H27" s="55"/>
      <c r="I27" s="55"/>
      <c r="J27" s="57"/>
      <c r="K27" s="55" t="s">
        <v>271</v>
      </c>
      <c r="L27" s="55" t="s">
        <v>224</v>
      </c>
    </row>
    <row r="28" spans="1:12" ht="57.6" customHeight="1" x14ac:dyDescent="0.25">
      <c r="A28" s="49">
        <v>21</v>
      </c>
      <c r="B28" s="52" t="s">
        <v>222</v>
      </c>
      <c r="C28" s="51" t="s">
        <v>150</v>
      </c>
      <c r="D28" s="52" t="s">
        <v>151</v>
      </c>
      <c r="E28" s="53">
        <v>67647.058823529413</v>
      </c>
      <c r="F28" s="53">
        <f t="shared" si="1"/>
        <v>80500</v>
      </c>
      <c r="G28" s="54" t="s">
        <v>23</v>
      </c>
      <c r="H28" s="55"/>
      <c r="I28" s="55"/>
      <c r="J28" s="57"/>
      <c r="K28" s="55" t="s">
        <v>271</v>
      </c>
      <c r="L28" s="55" t="s">
        <v>224</v>
      </c>
    </row>
    <row r="29" spans="1:12" ht="43.2" customHeight="1" x14ac:dyDescent="0.25">
      <c r="A29" s="49">
        <v>22</v>
      </c>
      <c r="B29" s="52" t="s">
        <v>288</v>
      </c>
      <c r="C29" s="51" t="s">
        <v>145</v>
      </c>
      <c r="D29" s="52" t="s">
        <v>146</v>
      </c>
      <c r="E29" s="53">
        <v>420.1680672268908</v>
      </c>
      <c r="F29" s="53">
        <f t="shared" si="1"/>
        <v>500</v>
      </c>
      <c r="G29" s="54" t="s">
        <v>23</v>
      </c>
      <c r="H29" s="55"/>
      <c r="I29" s="55"/>
      <c r="J29" s="57"/>
      <c r="K29" s="55" t="s">
        <v>271</v>
      </c>
      <c r="L29" s="55" t="s">
        <v>224</v>
      </c>
    </row>
    <row r="30" spans="1:12" ht="86.4" customHeight="1" x14ac:dyDescent="0.25">
      <c r="A30" s="49">
        <v>23</v>
      </c>
      <c r="B30" s="52" t="s">
        <v>215</v>
      </c>
      <c r="C30" s="51" t="s">
        <v>117</v>
      </c>
      <c r="D30" s="52" t="s">
        <v>118</v>
      </c>
      <c r="E30" s="53">
        <v>44033.613445378156</v>
      </c>
      <c r="F30" s="53">
        <f t="shared" si="1"/>
        <v>52400</v>
      </c>
      <c r="G30" s="54" t="s">
        <v>216</v>
      </c>
      <c r="H30" s="55"/>
      <c r="I30" s="55"/>
      <c r="J30" s="57"/>
      <c r="K30" s="55" t="s">
        <v>271</v>
      </c>
      <c r="L30" s="55" t="s">
        <v>224</v>
      </c>
    </row>
    <row r="31" spans="1:12" ht="43.2" customHeight="1" x14ac:dyDescent="0.25">
      <c r="A31" s="49">
        <v>24</v>
      </c>
      <c r="B31" s="52" t="s">
        <v>195</v>
      </c>
      <c r="C31" s="51" t="s">
        <v>349</v>
      </c>
      <c r="D31" s="52" t="s">
        <v>350</v>
      </c>
      <c r="E31" s="53">
        <v>58823.53</v>
      </c>
      <c r="F31" s="53">
        <f t="shared" si="1"/>
        <v>70000.00069999999</v>
      </c>
      <c r="G31" s="54" t="s">
        <v>41</v>
      </c>
      <c r="H31" s="55"/>
      <c r="I31" s="55"/>
      <c r="K31" s="55" t="s">
        <v>271</v>
      </c>
      <c r="L31" s="55" t="s">
        <v>224</v>
      </c>
    </row>
    <row r="32" spans="1:12" ht="43.2" customHeight="1" x14ac:dyDescent="0.25">
      <c r="A32" s="49">
        <v>25</v>
      </c>
      <c r="B32" s="52" t="s">
        <v>38</v>
      </c>
      <c r="C32" s="51" t="s">
        <v>39</v>
      </c>
      <c r="D32" s="52" t="s">
        <v>40</v>
      </c>
      <c r="E32" s="53">
        <v>756.30252100840335</v>
      </c>
      <c r="F32" s="53">
        <f t="shared" si="1"/>
        <v>899.99999999999989</v>
      </c>
      <c r="G32" s="54" t="s">
        <v>41</v>
      </c>
      <c r="H32" s="55"/>
      <c r="I32" s="55"/>
      <c r="K32" s="55" t="s">
        <v>271</v>
      </c>
      <c r="L32" s="55" t="s">
        <v>224</v>
      </c>
    </row>
    <row r="33" spans="1:12" ht="43.2" customHeight="1" x14ac:dyDescent="0.25">
      <c r="A33" s="49">
        <v>26</v>
      </c>
      <c r="B33" s="52" t="s">
        <v>400</v>
      </c>
      <c r="C33" s="51" t="s">
        <v>76</v>
      </c>
      <c r="D33" s="52" t="s">
        <v>77</v>
      </c>
      <c r="E33" s="53">
        <v>1890.7563025210086</v>
      </c>
      <c r="F33" s="53">
        <f t="shared" si="1"/>
        <v>2250</v>
      </c>
      <c r="G33" s="54" t="s">
        <v>41</v>
      </c>
      <c r="H33" s="55"/>
      <c r="I33" s="55"/>
      <c r="K33" s="55" t="s">
        <v>271</v>
      </c>
      <c r="L33" s="55" t="s">
        <v>224</v>
      </c>
    </row>
    <row r="34" spans="1:12" ht="43.2" customHeight="1" x14ac:dyDescent="0.25">
      <c r="A34" s="49">
        <v>27</v>
      </c>
      <c r="B34" s="52" t="s">
        <v>401</v>
      </c>
      <c r="C34" s="51" t="s">
        <v>78</v>
      </c>
      <c r="D34" s="52" t="s">
        <v>79</v>
      </c>
      <c r="E34" s="53">
        <f>731+731.184</f>
        <v>1462.184</v>
      </c>
      <c r="F34" s="53">
        <f t="shared" si="1"/>
        <v>1739.9989599999999</v>
      </c>
      <c r="G34" s="54" t="s">
        <v>41</v>
      </c>
      <c r="H34" s="55"/>
      <c r="I34" s="55"/>
      <c r="K34" s="55" t="s">
        <v>271</v>
      </c>
      <c r="L34" s="55" t="s">
        <v>224</v>
      </c>
    </row>
    <row r="35" spans="1:12" ht="84.75" customHeight="1" x14ac:dyDescent="0.25">
      <c r="A35" s="49">
        <v>28</v>
      </c>
      <c r="B35" s="50" t="s">
        <v>198</v>
      </c>
      <c r="C35" s="51" t="s">
        <v>460</v>
      </c>
      <c r="D35" s="52" t="s">
        <v>459</v>
      </c>
      <c r="E35" s="53">
        <v>37689.075630252104</v>
      </c>
      <c r="F35" s="53">
        <f t="shared" si="1"/>
        <v>44850</v>
      </c>
      <c r="G35" s="54" t="s">
        <v>41</v>
      </c>
      <c r="H35" s="55"/>
      <c r="I35" s="55"/>
      <c r="K35" s="55" t="s">
        <v>271</v>
      </c>
      <c r="L35" s="55" t="s">
        <v>224</v>
      </c>
    </row>
    <row r="36" spans="1:12" ht="43.2" customHeight="1" x14ac:dyDescent="0.25">
      <c r="A36" s="49">
        <v>29</v>
      </c>
      <c r="B36" s="52" t="s">
        <v>62</v>
      </c>
      <c r="C36" s="51" t="s">
        <v>63</v>
      </c>
      <c r="D36" s="52" t="s">
        <v>64</v>
      </c>
      <c r="E36" s="53">
        <v>3327.7310924369749</v>
      </c>
      <c r="F36" s="53">
        <f t="shared" si="1"/>
        <v>3960</v>
      </c>
      <c r="G36" s="60" t="s">
        <v>41</v>
      </c>
      <c r="H36" s="55"/>
      <c r="I36" s="55"/>
      <c r="J36" s="57"/>
      <c r="K36" s="55" t="s">
        <v>271</v>
      </c>
      <c r="L36" s="55" t="s">
        <v>224</v>
      </c>
    </row>
    <row r="37" spans="1:12" ht="43.2" customHeight="1" x14ac:dyDescent="0.25">
      <c r="A37" s="49">
        <v>30</v>
      </c>
      <c r="B37" s="52" t="s">
        <v>80</v>
      </c>
      <c r="C37" s="51" t="s">
        <v>81</v>
      </c>
      <c r="D37" s="52" t="s">
        <v>82</v>
      </c>
      <c r="E37" s="53">
        <v>1420.1680672268908</v>
      </c>
      <c r="F37" s="53">
        <f t="shared" si="1"/>
        <v>1690</v>
      </c>
      <c r="G37" s="54" t="s">
        <v>41</v>
      </c>
      <c r="H37" s="55"/>
      <c r="I37" s="55"/>
      <c r="K37" s="55" t="s">
        <v>271</v>
      </c>
      <c r="L37" s="55" t="s">
        <v>224</v>
      </c>
    </row>
    <row r="38" spans="1:12" ht="43.2" customHeight="1" x14ac:dyDescent="0.25">
      <c r="A38" s="49">
        <v>31</v>
      </c>
      <c r="B38" s="52" t="s">
        <v>112</v>
      </c>
      <c r="C38" s="51" t="s">
        <v>113</v>
      </c>
      <c r="D38" s="52" t="s">
        <v>114</v>
      </c>
      <c r="E38" s="53">
        <v>1260.5042016806724</v>
      </c>
      <c r="F38" s="53">
        <f t="shared" si="1"/>
        <v>1500</v>
      </c>
      <c r="G38" s="54" t="s">
        <v>41</v>
      </c>
      <c r="H38" s="55"/>
      <c r="I38" s="55"/>
      <c r="K38" s="55" t="s">
        <v>271</v>
      </c>
      <c r="L38" s="55" t="s">
        <v>224</v>
      </c>
    </row>
    <row r="39" spans="1:12" ht="43.2" customHeight="1" x14ac:dyDescent="0.25">
      <c r="A39" s="49">
        <v>32</v>
      </c>
      <c r="B39" s="52" t="s">
        <v>207</v>
      </c>
      <c r="C39" s="51" t="s">
        <v>135</v>
      </c>
      <c r="D39" s="52" t="s">
        <v>136</v>
      </c>
      <c r="E39" s="53">
        <v>12805</v>
      </c>
      <c r="F39" s="53">
        <f t="shared" si="1"/>
        <v>15237.949999999999</v>
      </c>
      <c r="G39" s="54" t="s">
        <v>41</v>
      </c>
      <c r="H39" s="55"/>
      <c r="I39" s="55"/>
      <c r="K39" s="55" t="s">
        <v>271</v>
      </c>
      <c r="L39" s="55" t="s">
        <v>224</v>
      </c>
    </row>
    <row r="40" spans="1:12" ht="43.2" customHeight="1" x14ac:dyDescent="0.25">
      <c r="A40" s="49">
        <v>33</v>
      </c>
      <c r="B40" s="52" t="s">
        <v>91</v>
      </c>
      <c r="C40" s="51" t="s">
        <v>89</v>
      </c>
      <c r="D40" s="52" t="s">
        <v>90</v>
      </c>
      <c r="E40" s="53">
        <v>11344.537815126052</v>
      </c>
      <c r="F40" s="53">
        <f t="shared" si="1"/>
        <v>13500.000000000002</v>
      </c>
      <c r="G40" s="54" t="s">
        <v>41</v>
      </c>
      <c r="H40" s="55"/>
      <c r="I40" s="55"/>
      <c r="K40" s="55" t="s">
        <v>271</v>
      </c>
      <c r="L40" s="55" t="s">
        <v>224</v>
      </c>
    </row>
    <row r="41" spans="1:12" ht="57.6" customHeight="1" x14ac:dyDescent="0.25">
      <c r="A41" s="49">
        <v>34</v>
      </c>
      <c r="B41" s="52" t="s">
        <v>213</v>
      </c>
      <c r="C41" s="51" t="s">
        <v>156</v>
      </c>
      <c r="D41" s="52" t="s">
        <v>157</v>
      </c>
      <c r="E41" s="53">
        <v>111246.21848739497</v>
      </c>
      <c r="F41" s="53">
        <f t="shared" si="1"/>
        <v>132383</v>
      </c>
      <c r="G41" s="54" t="s">
        <v>41</v>
      </c>
      <c r="H41" s="55"/>
      <c r="I41" s="55"/>
      <c r="J41" s="57"/>
      <c r="K41" s="55" t="s">
        <v>271</v>
      </c>
      <c r="L41" s="55" t="s">
        <v>224</v>
      </c>
    </row>
    <row r="42" spans="1:12" ht="57.6" customHeight="1" x14ac:dyDescent="0.25">
      <c r="A42" s="49">
        <v>35</v>
      </c>
      <c r="B42" s="52" t="s">
        <v>214</v>
      </c>
      <c r="C42" s="51" t="s">
        <v>158</v>
      </c>
      <c r="D42" s="52" t="s">
        <v>159</v>
      </c>
      <c r="E42" s="53">
        <v>209.24369747899161</v>
      </c>
      <c r="F42" s="53">
        <f t="shared" si="1"/>
        <v>249</v>
      </c>
      <c r="G42" s="54" t="s">
        <v>41</v>
      </c>
      <c r="H42" s="55"/>
      <c r="I42" s="55"/>
      <c r="J42" s="57"/>
      <c r="K42" s="55" t="s">
        <v>271</v>
      </c>
      <c r="L42" s="55" t="s">
        <v>224</v>
      </c>
    </row>
    <row r="43" spans="1:12" ht="86.4" customHeight="1" x14ac:dyDescent="0.25">
      <c r="A43" s="49">
        <v>36</v>
      </c>
      <c r="B43" s="52" t="s">
        <v>119</v>
      </c>
      <c r="C43" s="51" t="s">
        <v>117</v>
      </c>
      <c r="D43" s="52" t="s">
        <v>118</v>
      </c>
      <c r="E43" s="53">
        <v>75630.252100840342</v>
      </c>
      <c r="F43" s="53">
        <f t="shared" si="1"/>
        <v>90000</v>
      </c>
      <c r="G43" s="54" t="s">
        <v>41</v>
      </c>
      <c r="H43" s="55"/>
      <c r="I43" s="55"/>
      <c r="J43" s="57"/>
      <c r="K43" s="55" t="s">
        <v>271</v>
      </c>
      <c r="L43" s="55" t="s">
        <v>224</v>
      </c>
    </row>
    <row r="44" spans="1:12" ht="43.2" customHeight="1" x14ac:dyDescent="0.25">
      <c r="A44" s="49">
        <v>37</v>
      </c>
      <c r="B44" s="52" t="s">
        <v>382</v>
      </c>
      <c r="C44" s="51" t="s">
        <v>290</v>
      </c>
      <c r="D44" s="52" t="s">
        <v>163</v>
      </c>
      <c r="E44" s="53">
        <f>86630.2521008403+9630.25</f>
        <v>96260.502100840298</v>
      </c>
      <c r="F44" s="53">
        <f t="shared" si="1"/>
        <v>114549.99749999995</v>
      </c>
      <c r="G44" s="54" t="s">
        <v>41</v>
      </c>
      <c r="H44" s="55"/>
      <c r="I44" s="55"/>
      <c r="J44" s="57"/>
      <c r="K44" s="55" t="s">
        <v>271</v>
      </c>
      <c r="L44" s="55" t="s">
        <v>224</v>
      </c>
    </row>
    <row r="45" spans="1:12" ht="43.2" customHeight="1" x14ac:dyDescent="0.25">
      <c r="A45" s="49">
        <v>38</v>
      </c>
      <c r="B45" s="52" t="s">
        <v>235</v>
      </c>
      <c r="C45" s="51" t="s">
        <v>115</v>
      </c>
      <c r="D45" s="52" t="s">
        <v>116</v>
      </c>
      <c r="E45" s="53">
        <v>118487.3949579832</v>
      </c>
      <c r="F45" s="53">
        <f t="shared" si="1"/>
        <v>141000</v>
      </c>
      <c r="G45" s="54" t="s">
        <v>209</v>
      </c>
      <c r="H45" s="55"/>
      <c r="I45" s="55"/>
      <c r="J45" s="57"/>
      <c r="K45" s="55" t="s">
        <v>271</v>
      </c>
      <c r="L45" s="55" t="s">
        <v>224</v>
      </c>
    </row>
    <row r="46" spans="1:12" ht="43.2" customHeight="1" x14ac:dyDescent="0.25">
      <c r="A46" s="49">
        <v>39</v>
      </c>
      <c r="B46" s="52" t="s">
        <v>180</v>
      </c>
      <c r="C46" s="51" t="s">
        <v>179</v>
      </c>
      <c r="D46" s="52" t="s">
        <v>180</v>
      </c>
      <c r="E46" s="53">
        <v>10823.529411764706</v>
      </c>
      <c r="F46" s="53">
        <f t="shared" si="1"/>
        <v>12880</v>
      </c>
      <c r="G46" s="54" t="s">
        <v>201</v>
      </c>
      <c r="H46" s="55"/>
      <c r="I46" s="55"/>
      <c r="J46" s="57"/>
      <c r="K46" s="55" t="s">
        <v>271</v>
      </c>
      <c r="L46" s="55" t="s">
        <v>224</v>
      </c>
    </row>
    <row r="47" spans="1:12" ht="43.2" customHeight="1" x14ac:dyDescent="0.25">
      <c r="A47" s="49">
        <v>40</v>
      </c>
      <c r="B47" s="52" t="s">
        <v>97</v>
      </c>
      <c r="C47" s="51" t="s">
        <v>98</v>
      </c>
      <c r="D47" s="52" t="s">
        <v>99</v>
      </c>
      <c r="E47" s="53">
        <v>1512.6050420168067</v>
      </c>
      <c r="F47" s="53">
        <f t="shared" si="1"/>
        <v>1799.9999999999998</v>
      </c>
      <c r="G47" s="54" t="s">
        <v>96</v>
      </c>
      <c r="H47" s="55"/>
      <c r="I47" s="55"/>
      <c r="J47" s="57"/>
      <c r="K47" s="55" t="s">
        <v>271</v>
      </c>
      <c r="L47" s="55" t="s">
        <v>224</v>
      </c>
    </row>
    <row r="48" spans="1:12" ht="57.6" customHeight="1" x14ac:dyDescent="0.25">
      <c r="A48" s="49">
        <v>41</v>
      </c>
      <c r="B48" s="52" t="s">
        <v>192</v>
      </c>
      <c r="C48" s="51" t="s">
        <v>193</v>
      </c>
      <c r="D48" s="52" t="s">
        <v>194</v>
      </c>
      <c r="E48" s="53">
        <v>22035.29</v>
      </c>
      <c r="F48" s="53">
        <f t="shared" si="1"/>
        <v>26221.9951</v>
      </c>
      <c r="G48" s="54" t="s">
        <v>96</v>
      </c>
      <c r="H48" s="55"/>
      <c r="I48" s="55"/>
      <c r="K48" s="55" t="s">
        <v>271</v>
      </c>
      <c r="L48" s="55" t="s">
        <v>224</v>
      </c>
    </row>
    <row r="49" spans="1:12" ht="43.2" customHeight="1" x14ac:dyDescent="0.25">
      <c r="A49" s="49">
        <v>42</v>
      </c>
      <c r="B49" s="52" t="s">
        <v>208</v>
      </c>
      <c r="C49" s="51" t="s">
        <v>29</v>
      </c>
      <c r="D49" s="52" t="s">
        <v>30</v>
      </c>
      <c r="E49" s="53">
        <v>421260.50689075637</v>
      </c>
      <c r="F49" s="53">
        <f t="shared" ref="F49:F72" si="2">E49*1.19</f>
        <v>501300.00320000004</v>
      </c>
      <c r="G49" s="54" t="s">
        <v>96</v>
      </c>
      <c r="H49" s="55"/>
      <c r="I49" s="55"/>
      <c r="K49" s="55" t="s">
        <v>271</v>
      </c>
      <c r="L49" s="55" t="s">
        <v>224</v>
      </c>
    </row>
    <row r="50" spans="1:12" ht="43.2" customHeight="1" x14ac:dyDescent="0.25">
      <c r="A50" s="49">
        <v>43</v>
      </c>
      <c r="B50" s="52" t="s">
        <v>197</v>
      </c>
      <c r="C50" s="51" t="s">
        <v>103</v>
      </c>
      <c r="D50" s="52" t="s">
        <v>104</v>
      </c>
      <c r="E50" s="53">
        <v>12184.873949579833</v>
      </c>
      <c r="F50" s="53">
        <f t="shared" si="2"/>
        <v>14500</v>
      </c>
      <c r="G50" s="54" t="s">
        <v>19</v>
      </c>
      <c r="H50" s="55"/>
      <c r="I50" s="55"/>
      <c r="K50" s="55" t="s">
        <v>271</v>
      </c>
      <c r="L50" s="55" t="s">
        <v>224</v>
      </c>
    </row>
    <row r="51" spans="1:12" ht="43.2" customHeight="1" x14ac:dyDescent="0.25">
      <c r="A51" s="49">
        <v>44</v>
      </c>
      <c r="B51" s="52" t="s">
        <v>105</v>
      </c>
      <c r="C51" s="51" t="s">
        <v>106</v>
      </c>
      <c r="D51" s="52" t="s">
        <v>107</v>
      </c>
      <c r="E51" s="53">
        <v>25210.084033613446</v>
      </c>
      <c r="F51" s="53">
        <f t="shared" si="2"/>
        <v>30000</v>
      </c>
      <c r="G51" s="54" t="s">
        <v>19</v>
      </c>
      <c r="H51" s="55"/>
      <c r="I51" s="55"/>
      <c r="K51" s="55" t="s">
        <v>271</v>
      </c>
      <c r="L51" s="55" t="s">
        <v>224</v>
      </c>
    </row>
    <row r="52" spans="1:12" ht="43.2" customHeight="1" x14ac:dyDescent="0.25">
      <c r="A52" s="49">
        <v>45</v>
      </c>
      <c r="B52" s="52" t="s">
        <v>186</v>
      </c>
      <c r="C52" s="51" t="s">
        <v>67</v>
      </c>
      <c r="D52" s="52" t="s">
        <v>68</v>
      </c>
      <c r="E52" s="53">
        <v>4789.92</v>
      </c>
      <c r="F52" s="53">
        <f t="shared" si="2"/>
        <v>5700.0047999999997</v>
      </c>
      <c r="G52" s="54" t="s">
        <v>19</v>
      </c>
      <c r="H52" s="55"/>
      <c r="I52" s="55"/>
      <c r="K52" s="55" t="s">
        <v>271</v>
      </c>
      <c r="L52" s="55" t="s">
        <v>224</v>
      </c>
    </row>
    <row r="53" spans="1:12" ht="43.2" customHeight="1" x14ac:dyDescent="0.25">
      <c r="A53" s="49">
        <v>46</v>
      </c>
      <c r="B53" s="52" t="s">
        <v>69</v>
      </c>
      <c r="C53" s="58" t="s">
        <v>70</v>
      </c>
      <c r="D53" s="59" t="s">
        <v>71</v>
      </c>
      <c r="E53" s="53">
        <v>1680.6722689075632</v>
      </c>
      <c r="F53" s="53">
        <f t="shared" si="2"/>
        <v>2000</v>
      </c>
      <c r="G53" s="54" t="s">
        <v>19</v>
      </c>
      <c r="H53" s="55"/>
      <c r="I53" s="55"/>
      <c r="K53" s="55" t="s">
        <v>271</v>
      </c>
      <c r="L53" s="55" t="s">
        <v>224</v>
      </c>
    </row>
    <row r="54" spans="1:12" ht="43.2" customHeight="1" x14ac:dyDescent="0.25">
      <c r="A54" s="49">
        <v>47</v>
      </c>
      <c r="B54" s="52" t="s">
        <v>329</v>
      </c>
      <c r="C54" s="51" t="s">
        <v>74</v>
      </c>
      <c r="D54" s="52" t="s">
        <v>75</v>
      </c>
      <c r="E54" s="53">
        <v>3361.3445378151264</v>
      </c>
      <c r="F54" s="53">
        <f t="shared" si="2"/>
        <v>4000</v>
      </c>
      <c r="G54" s="54" t="s">
        <v>19</v>
      </c>
      <c r="H54" s="55"/>
      <c r="I54" s="55"/>
      <c r="K54" s="55" t="s">
        <v>271</v>
      </c>
      <c r="L54" s="55" t="s">
        <v>224</v>
      </c>
    </row>
    <row r="55" spans="1:12" ht="43.2" customHeight="1" x14ac:dyDescent="0.25">
      <c r="A55" s="49">
        <v>48</v>
      </c>
      <c r="B55" s="52" t="s">
        <v>225</v>
      </c>
      <c r="C55" s="51" t="s">
        <v>92</v>
      </c>
      <c r="D55" s="52" t="s">
        <v>93</v>
      </c>
      <c r="E55" s="53">
        <v>2016.8067226890757</v>
      </c>
      <c r="F55" s="53">
        <f t="shared" si="2"/>
        <v>2400</v>
      </c>
      <c r="G55" s="54" t="s">
        <v>19</v>
      </c>
      <c r="H55" s="55"/>
      <c r="I55" s="55"/>
      <c r="K55" s="55" t="s">
        <v>271</v>
      </c>
      <c r="L55" s="55" t="s">
        <v>224</v>
      </c>
    </row>
    <row r="56" spans="1:12" ht="43.2" customHeight="1" x14ac:dyDescent="0.25">
      <c r="A56" s="49">
        <v>49</v>
      </c>
      <c r="B56" s="52" t="s">
        <v>86</v>
      </c>
      <c r="C56" s="51" t="s">
        <v>87</v>
      </c>
      <c r="D56" s="52" t="s">
        <v>88</v>
      </c>
      <c r="E56" s="53">
        <v>1260.5042016806724</v>
      </c>
      <c r="F56" s="53">
        <f t="shared" si="2"/>
        <v>1500</v>
      </c>
      <c r="G56" s="54" t="s">
        <v>19</v>
      </c>
      <c r="H56" s="55"/>
      <c r="I56" s="55"/>
      <c r="K56" s="55" t="s">
        <v>271</v>
      </c>
      <c r="L56" s="55" t="s">
        <v>224</v>
      </c>
    </row>
    <row r="57" spans="1:12" ht="43.2" customHeight="1" x14ac:dyDescent="0.25">
      <c r="A57" s="49">
        <v>50</v>
      </c>
      <c r="B57" s="52" t="s">
        <v>170</v>
      </c>
      <c r="C57" s="51" t="s">
        <v>177</v>
      </c>
      <c r="D57" s="52" t="s">
        <v>178</v>
      </c>
      <c r="E57" s="53">
        <v>840.3361344537816</v>
      </c>
      <c r="F57" s="53">
        <f t="shared" si="2"/>
        <v>1000</v>
      </c>
      <c r="G57" s="54" t="s">
        <v>19</v>
      </c>
      <c r="H57" s="55"/>
      <c r="I57" s="55"/>
      <c r="J57" s="57"/>
      <c r="K57" s="55" t="s">
        <v>271</v>
      </c>
      <c r="L57" s="55" t="s">
        <v>224</v>
      </c>
    </row>
    <row r="58" spans="1:12" ht="43.2" customHeight="1" x14ac:dyDescent="0.25">
      <c r="A58" s="49">
        <v>51</v>
      </c>
      <c r="B58" s="52" t="s">
        <v>199</v>
      </c>
      <c r="C58" s="51" t="s">
        <v>181</v>
      </c>
      <c r="D58" s="52" t="s">
        <v>182</v>
      </c>
      <c r="E58" s="53">
        <v>6302.5210084033624</v>
      </c>
      <c r="F58" s="53">
        <f t="shared" si="2"/>
        <v>7500.0000000000009</v>
      </c>
      <c r="G58" s="54" t="s">
        <v>19</v>
      </c>
      <c r="H58" s="55"/>
      <c r="I58" s="55"/>
      <c r="J58" s="57"/>
      <c r="K58" s="55" t="s">
        <v>271</v>
      </c>
      <c r="L58" s="55" t="s">
        <v>224</v>
      </c>
    </row>
    <row r="59" spans="1:12" ht="43.2" customHeight="1" x14ac:dyDescent="0.25">
      <c r="A59" s="49">
        <v>52</v>
      </c>
      <c r="B59" s="52" t="s">
        <v>83</v>
      </c>
      <c r="C59" s="51" t="s">
        <v>84</v>
      </c>
      <c r="D59" s="52" t="s">
        <v>85</v>
      </c>
      <c r="E59" s="53">
        <v>840.3361344537816</v>
      </c>
      <c r="F59" s="53">
        <f t="shared" si="2"/>
        <v>1000</v>
      </c>
      <c r="G59" s="54" t="s">
        <v>19</v>
      </c>
      <c r="H59" s="55"/>
      <c r="I59" s="55"/>
      <c r="K59" s="55" t="s">
        <v>271</v>
      </c>
      <c r="L59" s="55" t="s">
        <v>224</v>
      </c>
    </row>
    <row r="60" spans="1:12" ht="43.2" customHeight="1" x14ac:dyDescent="0.25">
      <c r="A60" s="49">
        <v>53</v>
      </c>
      <c r="B60" s="52" t="s">
        <v>200</v>
      </c>
      <c r="C60" s="51" t="s">
        <v>130</v>
      </c>
      <c r="D60" s="52" t="s">
        <v>131</v>
      </c>
      <c r="E60" s="53">
        <v>7176.4705882352946</v>
      </c>
      <c r="F60" s="53">
        <f t="shared" si="2"/>
        <v>8540</v>
      </c>
      <c r="G60" s="54" t="s">
        <v>19</v>
      </c>
      <c r="H60" s="55"/>
      <c r="I60" s="55"/>
      <c r="K60" s="55" t="s">
        <v>271</v>
      </c>
      <c r="L60" s="55" t="s">
        <v>224</v>
      </c>
    </row>
    <row r="61" spans="1:12" ht="43.2" customHeight="1" x14ac:dyDescent="0.25">
      <c r="A61" s="49">
        <v>54</v>
      </c>
      <c r="B61" s="52" t="s">
        <v>127</v>
      </c>
      <c r="C61" s="51" t="s">
        <v>128</v>
      </c>
      <c r="D61" s="52" t="s">
        <v>129</v>
      </c>
      <c r="E61" s="53">
        <v>127826.05042016807</v>
      </c>
      <c r="F61" s="53">
        <f t="shared" si="2"/>
        <v>152113</v>
      </c>
      <c r="G61" s="54" t="s">
        <v>19</v>
      </c>
      <c r="H61" s="55"/>
      <c r="I61" s="55"/>
      <c r="K61" s="55" t="s">
        <v>271</v>
      </c>
      <c r="L61" s="55" t="s">
        <v>224</v>
      </c>
    </row>
    <row r="62" spans="1:12" ht="43.2" customHeight="1" x14ac:dyDescent="0.25">
      <c r="A62" s="49">
        <v>55</v>
      </c>
      <c r="B62" s="52" t="s">
        <v>202</v>
      </c>
      <c r="C62" s="51" t="s">
        <v>143</v>
      </c>
      <c r="D62" s="52" t="s">
        <v>144</v>
      </c>
      <c r="E62" s="53">
        <v>4663.8655462184879</v>
      </c>
      <c r="F62" s="53">
        <f t="shared" si="2"/>
        <v>5550</v>
      </c>
      <c r="G62" s="54" t="s">
        <v>19</v>
      </c>
      <c r="H62" s="55"/>
      <c r="I62" s="55"/>
      <c r="K62" s="55" t="s">
        <v>271</v>
      </c>
      <c r="L62" s="55" t="s">
        <v>224</v>
      </c>
    </row>
    <row r="63" spans="1:12" ht="43.2" customHeight="1" x14ac:dyDescent="0.25">
      <c r="A63" s="49">
        <v>56</v>
      </c>
      <c r="B63" s="52" t="s">
        <v>203</v>
      </c>
      <c r="C63" s="51" t="s">
        <v>204</v>
      </c>
      <c r="D63" s="52" t="s">
        <v>205</v>
      </c>
      <c r="E63" s="53">
        <v>36277.310924369755</v>
      </c>
      <c r="F63" s="53">
        <f t="shared" si="2"/>
        <v>43170.000000000007</v>
      </c>
      <c r="G63" s="54" t="s">
        <v>19</v>
      </c>
      <c r="H63" s="55"/>
      <c r="I63" s="55"/>
      <c r="J63" s="57"/>
      <c r="K63" s="55" t="s">
        <v>271</v>
      </c>
      <c r="L63" s="55" t="s">
        <v>224</v>
      </c>
    </row>
    <row r="64" spans="1:12" ht="43.2" customHeight="1" x14ac:dyDescent="0.25">
      <c r="A64" s="49">
        <v>57</v>
      </c>
      <c r="B64" s="52" t="s">
        <v>206</v>
      </c>
      <c r="C64" s="51" t="s">
        <v>72</v>
      </c>
      <c r="D64" s="52" t="s">
        <v>73</v>
      </c>
      <c r="E64" s="53">
        <v>13033.613445378151</v>
      </c>
      <c r="F64" s="53">
        <f t="shared" si="2"/>
        <v>15509.999999999998</v>
      </c>
      <c r="G64" s="54" t="s">
        <v>19</v>
      </c>
      <c r="H64" s="55"/>
      <c r="I64" s="55"/>
      <c r="J64" s="57"/>
      <c r="K64" s="55" t="s">
        <v>271</v>
      </c>
      <c r="L64" s="55" t="s">
        <v>224</v>
      </c>
    </row>
    <row r="65" spans="1:12" ht="43.2" customHeight="1" x14ac:dyDescent="0.25">
      <c r="A65" s="49">
        <v>58</v>
      </c>
      <c r="B65" s="52" t="s">
        <v>100</v>
      </c>
      <c r="C65" s="51" t="s">
        <v>101</v>
      </c>
      <c r="D65" s="52" t="s">
        <v>102</v>
      </c>
      <c r="E65" s="53">
        <v>4201.680672268908</v>
      </c>
      <c r="F65" s="53">
        <f t="shared" si="2"/>
        <v>5000</v>
      </c>
      <c r="G65" s="54" t="s">
        <v>19</v>
      </c>
      <c r="H65" s="55"/>
      <c r="I65" s="55"/>
      <c r="J65" s="57"/>
      <c r="K65" s="55" t="s">
        <v>271</v>
      </c>
      <c r="L65" s="55" t="s">
        <v>224</v>
      </c>
    </row>
    <row r="66" spans="1:12" ht="43.2" customHeight="1" x14ac:dyDescent="0.25">
      <c r="A66" s="49">
        <v>59</v>
      </c>
      <c r="B66" s="52" t="s">
        <v>412</v>
      </c>
      <c r="C66" s="51" t="s">
        <v>65</v>
      </c>
      <c r="D66" s="52" t="s">
        <v>66</v>
      </c>
      <c r="E66" s="84">
        <v>63000.38</v>
      </c>
      <c r="F66" s="84">
        <f t="shared" si="2"/>
        <v>74970.4522</v>
      </c>
      <c r="G66" s="85" t="s">
        <v>19</v>
      </c>
      <c r="H66" s="87"/>
      <c r="I66" s="87"/>
      <c r="J66" s="97"/>
      <c r="K66" s="87" t="s">
        <v>271</v>
      </c>
      <c r="L66" s="55" t="s">
        <v>224</v>
      </c>
    </row>
    <row r="67" spans="1:12" ht="43.2" customHeight="1" x14ac:dyDescent="0.25">
      <c r="A67" s="49">
        <v>60</v>
      </c>
      <c r="B67" s="52" t="s">
        <v>191</v>
      </c>
      <c r="C67" s="51" t="s">
        <v>139</v>
      </c>
      <c r="D67" s="52" t="s">
        <v>140</v>
      </c>
      <c r="E67" s="84">
        <v>11428.57</v>
      </c>
      <c r="F67" s="84">
        <f>E67*1.05</f>
        <v>11999.9985</v>
      </c>
      <c r="G67" s="85" t="s">
        <v>464</v>
      </c>
      <c r="H67" s="87"/>
      <c r="I67" s="87"/>
      <c r="J67" s="97"/>
      <c r="K67" s="87" t="s">
        <v>271</v>
      </c>
      <c r="L67" s="55" t="s">
        <v>224</v>
      </c>
    </row>
    <row r="68" spans="1:12" ht="43.2" customHeight="1" x14ac:dyDescent="0.25">
      <c r="A68" s="49">
        <v>61</v>
      </c>
      <c r="B68" s="52" t="s">
        <v>166</v>
      </c>
      <c r="C68" s="51" t="s">
        <v>171</v>
      </c>
      <c r="D68" s="52" t="s">
        <v>172</v>
      </c>
      <c r="E68" s="84">
        <v>1260.5042016806724</v>
      </c>
      <c r="F68" s="84">
        <f t="shared" si="2"/>
        <v>1500</v>
      </c>
      <c r="G68" s="85" t="s">
        <v>464</v>
      </c>
      <c r="H68" s="87"/>
      <c r="I68" s="87"/>
      <c r="J68" s="97"/>
      <c r="K68" s="87" t="s">
        <v>271</v>
      </c>
      <c r="L68" s="55" t="s">
        <v>224</v>
      </c>
    </row>
    <row r="69" spans="1:12" ht="43.2" customHeight="1" x14ac:dyDescent="0.25">
      <c r="A69" s="49">
        <v>62</v>
      </c>
      <c r="B69" s="52" t="s">
        <v>190</v>
      </c>
      <c r="C69" s="51" t="s">
        <v>141</v>
      </c>
      <c r="D69" s="52" t="s">
        <v>142</v>
      </c>
      <c r="E69" s="53">
        <v>22941.18</v>
      </c>
      <c r="F69" s="53">
        <f t="shared" si="2"/>
        <v>27300.004199999999</v>
      </c>
      <c r="G69" s="54" t="s">
        <v>465</v>
      </c>
      <c r="H69" s="55"/>
      <c r="I69" s="55"/>
      <c r="J69" s="57"/>
      <c r="K69" s="55" t="s">
        <v>271</v>
      </c>
      <c r="L69" s="55" t="s">
        <v>224</v>
      </c>
    </row>
    <row r="70" spans="1:12" ht="43.2" customHeight="1" x14ac:dyDescent="0.25">
      <c r="A70" s="49">
        <v>63</v>
      </c>
      <c r="B70" s="52" t="s">
        <v>168</v>
      </c>
      <c r="C70" s="51" t="s">
        <v>175</v>
      </c>
      <c r="D70" s="52" t="s">
        <v>176</v>
      </c>
      <c r="E70" s="53">
        <v>3361.3445378151264</v>
      </c>
      <c r="F70" s="53">
        <f t="shared" si="2"/>
        <v>4000</v>
      </c>
      <c r="G70" s="54" t="s">
        <v>410</v>
      </c>
      <c r="H70" s="55"/>
      <c r="I70" s="55"/>
      <c r="J70" s="57"/>
      <c r="K70" s="55" t="s">
        <v>271</v>
      </c>
      <c r="L70" s="55" t="s">
        <v>224</v>
      </c>
    </row>
    <row r="71" spans="1:12" ht="43.2" customHeight="1" x14ac:dyDescent="0.25">
      <c r="A71" s="49">
        <v>64</v>
      </c>
      <c r="B71" s="52" t="s">
        <v>132</v>
      </c>
      <c r="C71" s="51" t="s">
        <v>133</v>
      </c>
      <c r="D71" s="52" t="s">
        <v>134</v>
      </c>
      <c r="E71" s="53">
        <v>4201.680672268908</v>
      </c>
      <c r="F71" s="53">
        <f t="shared" si="2"/>
        <v>5000</v>
      </c>
      <c r="G71" s="54" t="s">
        <v>410</v>
      </c>
      <c r="H71" s="55"/>
      <c r="I71" s="55"/>
      <c r="J71" s="57"/>
      <c r="K71" s="55" t="s">
        <v>271</v>
      </c>
      <c r="L71" s="55" t="s">
        <v>224</v>
      </c>
    </row>
    <row r="72" spans="1:12" ht="43.2" customHeight="1" x14ac:dyDescent="0.25">
      <c r="A72" s="49">
        <v>65</v>
      </c>
      <c r="B72" s="52" t="s">
        <v>108</v>
      </c>
      <c r="C72" s="51" t="s">
        <v>109</v>
      </c>
      <c r="D72" s="52" t="s">
        <v>110</v>
      </c>
      <c r="E72" s="53">
        <v>14285.714285714286</v>
      </c>
      <c r="F72" s="53">
        <f t="shared" si="2"/>
        <v>17000</v>
      </c>
      <c r="G72" s="54" t="s">
        <v>111</v>
      </c>
      <c r="H72" s="55"/>
      <c r="I72" s="55"/>
      <c r="J72" s="57"/>
      <c r="K72" s="55" t="s">
        <v>271</v>
      </c>
      <c r="L72" s="55" t="s">
        <v>224</v>
      </c>
    </row>
    <row r="73" spans="1:12" ht="43.2" customHeight="1" x14ac:dyDescent="0.25">
      <c r="A73" s="49">
        <v>66</v>
      </c>
      <c r="B73" s="52" t="s">
        <v>236</v>
      </c>
      <c r="C73" s="51" t="s">
        <v>24</v>
      </c>
      <c r="D73" s="52" t="s">
        <v>25</v>
      </c>
      <c r="E73" s="53">
        <v>4201.680672268908</v>
      </c>
      <c r="F73" s="53">
        <v>5000</v>
      </c>
      <c r="G73" s="54" t="s">
        <v>20</v>
      </c>
      <c r="H73" s="55"/>
      <c r="I73" s="55"/>
      <c r="J73" s="57"/>
      <c r="K73" s="55" t="s">
        <v>271</v>
      </c>
      <c r="L73" s="55" t="s">
        <v>224</v>
      </c>
    </row>
    <row r="74" spans="1:12" ht="57.6" customHeight="1" x14ac:dyDescent="0.25">
      <c r="A74" s="49">
        <v>67</v>
      </c>
      <c r="B74" s="52" t="s">
        <v>291</v>
      </c>
      <c r="C74" s="51" t="s">
        <v>29</v>
      </c>
      <c r="D74" s="52" t="s">
        <v>30</v>
      </c>
      <c r="E74" s="53">
        <v>98699.93</v>
      </c>
      <c r="F74" s="53">
        <f>E74*1.19</f>
        <v>117452.91669999999</v>
      </c>
      <c r="G74" s="54" t="s">
        <v>31</v>
      </c>
      <c r="H74" s="55"/>
      <c r="I74" s="55"/>
      <c r="J74" s="57"/>
      <c r="K74" s="55" t="s">
        <v>271</v>
      </c>
      <c r="L74" s="55" t="s">
        <v>224</v>
      </c>
    </row>
    <row r="75" spans="1:12" ht="43.2" customHeight="1" x14ac:dyDescent="0.25">
      <c r="A75" s="49">
        <v>68</v>
      </c>
      <c r="B75" s="52" t="s">
        <v>292</v>
      </c>
      <c r="C75" s="51" t="s">
        <v>29</v>
      </c>
      <c r="D75" s="52" t="s">
        <v>30</v>
      </c>
      <c r="E75" s="53">
        <f>F75/1.19</f>
        <v>265999.731092437</v>
      </c>
      <c r="F75" s="53">
        <v>316539.68</v>
      </c>
      <c r="G75" s="54" t="s">
        <v>31</v>
      </c>
      <c r="H75" s="61"/>
      <c r="I75" s="61"/>
      <c r="J75" s="57"/>
      <c r="K75" s="55" t="s">
        <v>271</v>
      </c>
      <c r="L75" s="55" t="s">
        <v>224</v>
      </c>
    </row>
    <row r="76" spans="1:12" ht="43.2" customHeight="1" x14ac:dyDescent="0.25">
      <c r="A76" s="49">
        <v>69</v>
      </c>
      <c r="B76" s="52" t="s">
        <v>293</v>
      </c>
      <c r="C76" s="51" t="s">
        <v>29</v>
      </c>
      <c r="D76" s="52" t="s">
        <v>30</v>
      </c>
      <c r="E76" s="53">
        <v>382691.24</v>
      </c>
      <c r="F76" s="53">
        <f>E76*1.19</f>
        <v>455402.57559999998</v>
      </c>
      <c r="G76" s="54" t="s">
        <v>31</v>
      </c>
      <c r="H76" s="55"/>
      <c r="I76" s="55"/>
      <c r="J76" s="62"/>
      <c r="K76" s="55" t="s">
        <v>271</v>
      </c>
      <c r="L76" s="55" t="s">
        <v>224</v>
      </c>
    </row>
    <row r="77" spans="1:12" ht="57.6" customHeight="1" x14ac:dyDescent="0.25">
      <c r="A77" s="49">
        <v>70</v>
      </c>
      <c r="B77" s="96" t="s">
        <v>294</v>
      </c>
      <c r="C77" s="88" t="s">
        <v>29</v>
      </c>
      <c r="D77" s="96" t="s">
        <v>30</v>
      </c>
      <c r="E77" s="84">
        <f>F77/1.19</f>
        <v>269336.48739495798</v>
      </c>
      <c r="F77" s="84">
        <v>320510.42</v>
      </c>
      <c r="G77" s="85" t="s">
        <v>31</v>
      </c>
      <c r="H77" s="87"/>
      <c r="I77" s="87"/>
      <c r="J77" s="98"/>
      <c r="K77" s="87" t="s">
        <v>271</v>
      </c>
      <c r="L77" s="55" t="s">
        <v>224</v>
      </c>
    </row>
    <row r="78" spans="1:12" ht="43.2" customHeight="1" x14ac:dyDescent="0.25">
      <c r="A78" s="49">
        <v>71</v>
      </c>
      <c r="B78" s="96" t="s">
        <v>263</v>
      </c>
      <c r="C78" s="88" t="s">
        <v>264</v>
      </c>
      <c r="D78" s="96" t="s">
        <v>265</v>
      </c>
      <c r="E78" s="84">
        <v>4000</v>
      </c>
      <c r="F78" s="84">
        <f>E78*1.19</f>
        <v>4760</v>
      </c>
      <c r="G78" s="85" t="s">
        <v>266</v>
      </c>
      <c r="H78" s="87"/>
      <c r="I78" s="87"/>
      <c r="J78" s="98"/>
      <c r="K78" s="87" t="s">
        <v>271</v>
      </c>
      <c r="L78" s="55" t="s">
        <v>224</v>
      </c>
    </row>
    <row r="79" spans="1:12" ht="43.2" customHeight="1" x14ac:dyDescent="0.25">
      <c r="A79" s="49">
        <v>72</v>
      </c>
      <c r="B79" s="52" t="s">
        <v>476</v>
      </c>
      <c r="C79" s="51" t="s">
        <v>210</v>
      </c>
      <c r="D79" s="52" t="s">
        <v>211</v>
      </c>
      <c r="E79" s="53">
        <f xml:space="preserve"> 441.56+366+247.6+1200</f>
        <v>2255.16</v>
      </c>
      <c r="F79" s="84">
        <f>E79*1.19</f>
        <v>2683.6403999999998</v>
      </c>
      <c r="G79" s="85" t="s">
        <v>23</v>
      </c>
      <c r="H79" s="87"/>
      <c r="I79" s="87"/>
      <c r="J79" s="98"/>
      <c r="K79" s="87" t="s">
        <v>271</v>
      </c>
      <c r="L79" s="55" t="s">
        <v>224</v>
      </c>
    </row>
    <row r="80" spans="1:12" ht="105" customHeight="1" x14ac:dyDescent="0.25">
      <c r="A80" s="49">
        <v>73</v>
      </c>
      <c r="B80" s="96" t="s">
        <v>297</v>
      </c>
      <c r="C80" s="88" t="s">
        <v>272</v>
      </c>
      <c r="D80" s="96" t="s">
        <v>273</v>
      </c>
      <c r="E80" s="84">
        <v>21008.400000000001</v>
      </c>
      <c r="F80" s="84">
        <f>E80*1.19</f>
        <v>24999.995999999999</v>
      </c>
      <c r="G80" s="85" t="s">
        <v>31</v>
      </c>
      <c r="H80" s="87"/>
      <c r="I80" s="87"/>
      <c r="J80" s="98"/>
      <c r="K80" s="87" t="s">
        <v>271</v>
      </c>
      <c r="L80" s="55" t="s">
        <v>224</v>
      </c>
    </row>
    <row r="81" spans="1:12" ht="89.25" customHeight="1" x14ac:dyDescent="0.25">
      <c r="A81" s="49">
        <v>74</v>
      </c>
      <c r="B81" s="52" t="s">
        <v>296</v>
      </c>
      <c r="C81" s="51" t="s">
        <v>272</v>
      </c>
      <c r="D81" s="52" t="s">
        <v>273</v>
      </c>
      <c r="E81" s="53">
        <v>8403.361344537816</v>
      </c>
      <c r="F81" s="53">
        <f>E81*1.19</f>
        <v>10000</v>
      </c>
      <c r="G81" s="54" t="s">
        <v>31</v>
      </c>
      <c r="H81" s="55"/>
      <c r="I81" s="55"/>
      <c r="J81" s="62"/>
      <c r="K81" s="55" t="s">
        <v>271</v>
      </c>
      <c r="L81" s="55" t="s">
        <v>224</v>
      </c>
    </row>
    <row r="82" spans="1:12" ht="99" customHeight="1" x14ac:dyDescent="0.25">
      <c r="A82" s="49">
        <v>75</v>
      </c>
      <c r="B82" s="52" t="s">
        <v>295</v>
      </c>
      <c r="C82" s="51" t="s">
        <v>383</v>
      </c>
      <c r="D82" s="52" t="s">
        <v>384</v>
      </c>
      <c r="E82" s="53">
        <f>F82/1.19</f>
        <v>19495.798319327732</v>
      </c>
      <c r="F82" s="53">
        <v>23200</v>
      </c>
      <c r="G82" s="54" t="s">
        <v>31</v>
      </c>
      <c r="H82" s="55"/>
      <c r="I82" s="55"/>
      <c r="J82" s="62"/>
      <c r="K82" s="55" t="s">
        <v>271</v>
      </c>
      <c r="L82" s="55" t="s">
        <v>224</v>
      </c>
    </row>
    <row r="83" spans="1:12" ht="57.6" customHeight="1" x14ac:dyDescent="0.25">
      <c r="A83" s="49">
        <v>76</v>
      </c>
      <c r="B83" s="52" t="s">
        <v>304</v>
      </c>
      <c r="C83" s="51" t="s">
        <v>305</v>
      </c>
      <c r="D83" s="52" t="s">
        <v>306</v>
      </c>
      <c r="E83" s="53">
        <v>14800</v>
      </c>
      <c r="F83" s="53">
        <f t="shared" ref="F83:F90" si="3">E83*1.19</f>
        <v>17612</v>
      </c>
      <c r="G83" s="54" t="s">
        <v>307</v>
      </c>
      <c r="H83" s="55"/>
      <c r="I83" s="55"/>
      <c r="J83" s="62"/>
      <c r="K83" s="55" t="s">
        <v>271</v>
      </c>
      <c r="L83" s="55" t="s">
        <v>224</v>
      </c>
    </row>
    <row r="84" spans="1:12" ht="43.2" customHeight="1" x14ac:dyDescent="0.25">
      <c r="A84" s="49">
        <v>77</v>
      </c>
      <c r="B84" s="52" t="s">
        <v>315</v>
      </c>
      <c r="C84" s="51" t="s">
        <v>309</v>
      </c>
      <c r="D84" s="52" t="s">
        <v>310</v>
      </c>
      <c r="E84" s="53">
        <v>1663.87</v>
      </c>
      <c r="F84" s="53">
        <f t="shared" si="3"/>
        <v>1980.0052999999998</v>
      </c>
      <c r="G84" s="54" t="s">
        <v>311</v>
      </c>
      <c r="H84" s="55"/>
      <c r="I84" s="55"/>
      <c r="J84" s="62"/>
      <c r="K84" s="55" t="s">
        <v>271</v>
      </c>
      <c r="L84" s="55" t="s">
        <v>224</v>
      </c>
    </row>
    <row r="85" spans="1:12" ht="72" customHeight="1" x14ac:dyDescent="0.25">
      <c r="A85" s="49">
        <v>78</v>
      </c>
      <c r="B85" s="52" t="s">
        <v>312</v>
      </c>
      <c r="C85" s="51" t="s">
        <v>313</v>
      </c>
      <c r="D85" s="52" t="s">
        <v>314</v>
      </c>
      <c r="E85" s="53">
        <v>1250</v>
      </c>
      <c r="F85" s="53">
        <f t="shared" si="3"/>
        <v>1487.5</v>
      </c>
      <c r="G85" s="54" t="s">
        <v>307</v>
      </c>
      <c r="H85" s="55"/>
      <c r="I85" s="55"/>
      <c r="J85" s="62"/>
      <c r="K85" s="55" t="s">
        <v>271</v>
      </c>
      <c r="L85" s="55" t="s">
        <v>224</v>
      </c>
    </row>
    <row r="86" spans="1:12" ht="43.2" customHeight="1" x14ac:dyDescent="0.25">
      <c r="A86" s="49">
        <v>79</v>
      </c>
      <c r="B86" s="52" t="s">
        <v>316</v>
      </c>
      <c r="C86" s="51" t="s">
        <v>317</v>
      </c>
      <c r="D86" s="52" t="s">
        <v>318</v>
      </c>
      <c r="E86" s="53">
        <v>400</v>
      </c>
      <c r="F86" s="53">
        <f t="shared" si="3"/>
        <v>476</v>
      </c>
      <c r="G86" s="54" t="s">
        <v>19</v>
      </c>
      <c r="H86" s="55"/>
      <c r="I86" s="55"/>
      <c r="J86" s="62"/>
      <c r="K86" s="55" t="s">
        <v>271</v>
      </c>
      <c r="L86" s="55" t="s">
        <v>224</v>
      </c>
    </row>
    <row r="87" spans="1:12" ht="43.2" customHeight="1" x14ac:dyDescent="0.25">
      <c r="A87" s="49">
        <v>80</v>
      </c>
      <c r="B87" s="52" t="s">
        <v>319</v>
      </c>
      <c r="C87" s="51" t="s">
        <v>320</v>
      </c>
      <c r="D87" s="52" t="s">
        <v>321</v>
      </c>
      <c r="E87" s="53">
        <v>16</v>
      </c>
      <c r="F87" s="53">
        <f t="shared" si="3"/>
        <v>19.04</v>
      </c>
      <c r="G87" s="54" t="s">
        <v>19</v>
      </c>
      <c r="H87" s="55"/>
      <c r="I87" s="55"/>
      <c r="J87" s="62"/>
      <c r="K87" s="55" t="s">
        <v>271</v>
      </c>
      <c r="L87" s="55" t="s">
        <v>224</v>
      </c>
    </row>
    <row r="88" spans="1:12" ht="43.2" customHeight="1" x14ac:dyDescent="0.25">
      <c r="A88" s="49">
        <v>81</v>
      </c>
      <c r="B88" s="117" t="s">
        <v>505</v>
      </c>
      <c r="C88" s="95" t="s">
        <v>322</v>
      </c>
      <c r="D88" s="117" t="s">
        <v>323</v>
      </c>
      <c r="E88" s="72">
        <f xml:space="preserve"> 2040+2040+3060+1020+1020+9500</f>
        <v>18680</v>
      </c>
      <c r="F88" s="84">
        <f t="shared" si="3"/>
        <v>22229.200000000001</v>
      </c>
      <c r="G88" s="85" t="s">
        <v>23</v>
      </c>
      <c r="H88" s="87"/>
      <c r="I88" s="87"/>
      <c r="J88" s="98"/>
      <c r="K88" s="87" t="s">
        <v>271</v>
      </c>
      <c r="L88" s="55" t="s">
        <v>224</v>
      </c>
    </row>
    <row r="89" spans="1:12" ht="43.2" customHeight="1" x14ac:dyDescent="0.25">
      <c r="A89" s="49">
        <v>82</v>
      </c>
      <c r="B89" s="52" t="s">
        <v>324</v>
      </c>
      <c r="C89" s="51" t="s">
        <v>325</v>
      </c>
      <c r="D89" s="96" t="s">
        <v>326</v>
      </c>
      <c r="E89" s="84">
        <v>1800</v>
      </c>
      <c r="F89" s="84">
        <f t="shared" si="3"/>
        <v>2142</v>
      </c>
      <c r="G89" s="85" t="s">
        <v>23</v>
      </c>
      <c r="H89" s="87"/>
      <c r="I89" s="87"/>
      <c r="J89" s="98"/>
      <c r="K89" s="87" t="s">
        <v>271</v>
      </c>
      <c r="L89" s="55" t="s">
        <v>224</v>
      </c>
    </row>
    <row r="90" spans="1:12" ht="43.2" customHeight="1" x14ac:dyDescent="0.25">
      <c r="A90" s="49">
        <v>83</v>
      </c>
      <c r="B90" s="52" t="s">
        <v>366</v>
      </c>
      <c r="C90" s="51" t="s">
        <v>327</v>
      </c>
      <c r="D90" s="96" t="s">
        <v>328</v>
      </c>
      <c r="E90" s="72">
        <f>4400+2443+4817+1016.84</f>
        <v>12676.84</v>
      </c>
      <c r="F90" s="72">
        <f t="shared" si="3"/>
        <v>15085.4396</v>
      </c>
      <c r="G90" s="85" t="s">
        <v>19</v>
      </c>
      <c r="H90" s="87"/>
      <c r="I90" s="87"/>
      <c r="J90" s="98"/>
      <c r="K90" s="87" t="s">
        <v>271</v>
      </c>
      <c r="L90" s="55" t="s">
        <v>224</v>
      </c>
    </row>
    <row r="91" spans="1:12" ht="43.2" customHeight="1" x14ac:dyDescent="0.25">
      <c r="A91" s="49">
        <v>84</v>
      </c>
      <c r="B91" s="52" t="s">
        <v>438</v>
      </c>
      <c r="C91" s="51" t="s">
        <v>330</v>
      </c>
      <c r="D91" s="96" t="s">
        <v>331</v>
      </c>
      <c r="E91" s="84">
        <f>40890+2352.94</f>
        <v>43242.94</v>
      </c>
      <c r="F91" s="84">
        <f>E91*1.19</f>
        <v>51459.098599999998</v>
      </c>
      <c r="G91" s="85" t="s">
        <v>41</v>
      </c>
      <c r="H91" s="87"/>
      <c r="I91" s="87"/>
      <c r="J91" s="98"/>
      <c r="K91" s="87" t="s">
        <v>271</v>
      </c>
      <c r="L91" s="55" t="s">
        <v>224</v>
      </c>
    </row>
    <row r="92" spans="1:12" ht="43.2" customHeight="1" x14ac:dyDescent="0.25">
      <c r="A92" s="49">
        <v>85</v>
      </c>
      <c r="B92" s="52" t="s">
        <v>332</v>
      </c>
      <c r="C92" s="51" t="s">
        <v>333</v>
      </c>
      <c r="D92" s="96" t="s">
        <v>334</v>
      </c>
      <c r="E92" s="84">
        <v>6605.5</v>
      </c>
      <c r="F92" s="84">
        <f>E92*1.09</f>
        <v>7199.9950000000008</v>
      </c>
      <c r="G92" s="85" t="s">
        <v>335</v>
      </c>
      <c r="H92" s="87"/>
      <c r="I92" s="87"/>
      <c r="J92" s="98"/>
      <c r="K92" s="87" t="s">
        <v>271</v>
      </c>
      <c r="L92" s="55" t="s">
        <v>224</v>
      </c>
    </row>
    <row r="93" spans="1:12" ht="43.2" customHeight="1" x14ac:dyDescent="0.25">
      <c r="A93" s="49">
        <v>86</v>
      </c>
      <c r="B93" s="52" t="s">
        <v>336</v>
      </c>
      <c r="C93" s="51" t="s">
        <v>337</v>
      </c>
      <c r="D93" s="96" t="s">
        <v>338</v>
      </c>
      <c r="E93" s="84">
        <v>4054.5</v>
      </c>
      <c r="F93" s="84">
        <f t="shared" ref="F93:F109" si="4">E93*1.19</f>
        <v>4824.8549999999996</v>
      </c>
      <c r="G93" s="85" t="s">
        <v>23</v>
      </c>
      <c r="H93" s="87"/>
      <c r="I93" s="87"/>
      <c r="J93" s="98"/>
      <c r="K93" s="87" t="s">
        <v>271</v>
      </c>
      <c r="L93" s="55" t="s">
        <v>224</v>
      </c>
    </row>
    <row r="94" spans="1:12" ht="43.2" customHeight="1" x14ac:dyDescent="0.25">
      <c r="A94" s="49">
        <v>87</v>
      </c>
      <c r="B94" s="52" t="s">
        <v>339</v>
      </c>
      <c r="C94" s="51" t="s">
        <v>337</v>
      </c>
      <c r="D94" s="96" t="s">
        <v>338</v>
      </c>
      <c r="E94" s="84">
        <v>10833.15</v>
      </c>
      <c r="F94" s="84">
        <f t="shared" si="4"/>
        <v>12891.448499999999</v>
      </c>
      <c r="G94" s="85" t="s">
        <v>23</v>
      </c>
      <c r="H94" s="87"/>
      <c r="I94" s="87"/>
      <c r="J94" s="98"/>
      <c r="K94" s="87" t="s">
        <v>271</v>
      </c>
      <c r="L94" s="55" t="s">
        <v>224</v>
      </c>
    </row>
    <row r="95" spans="1:12" ht="52.5" customHeight="1" x14ac:dyDescent="0.25">
      <c r="A95" s="49">
        <v>88</v>
      </c>
      <c r="B95" s="52" t="s">
        <v>390</v>
      </c>
      <c r="C95" s="51" t="s">
        <v>340</v>
      </c>
      <c r="D95" s="96" t="s">
        <v>341</v>
      </c>
      <c r="E95" s="84">
        <v>2123.4499999999998</v>
      </c>
      <c r="F95" s="84">
        <f t="shared" si="4"/>
        <v>2526.9054999999998</v>
      </c>
      <c r="G95" s="85" t="s">
        <v>266</v>
      </c>
      <c r="H95" s="87"/>
      <c r="I95" s="87"/>
      <c r="J95" s="98"/>
      <c r="K95" s="87" t="s">
        <v>271</v>
      </c>
      <c r="L95" s="55" t="s">
        <v>224</v>
      </c>
    </row>
    <row r="96" spans="1:12" ht="43.2" customHeight="1" x14ac:dyDescent="0.25">
      <c r="A96" s="49">
        <v>89</v>
      </c>
      <c r="B96" s="52" t="s">
        <v>389</v>
      </c>
      <c r="C96" s="51" t="s">
        <v>340</v>
      </c>
      <c r="D96" s="96" t="s">
        <v>341</v>
      </c>
      <c r="E96" s="72">
        <f>23834+4860+9345</f>
        <v>38039</v>
      </c>
      <c r="F96" s="84">
        <f t="shared" si="4"/>
        <v>45266.409999999996</v>
      </c>
      <c r="G96" s="85" t="s">
        <v>266</v>
      </c>
      <c r="H96" s="87"/>
      <c r="I96" s="87"/>
      <c r="J96" s="98"/>
      <c r="K96" s="87" t="s">
        <v>271</v>
      </c>
      <c r="L96" s="55" t="s">
        <v>224</v>
      </c>
    </row>
    <row r="97" spans="1:12" ht="43.2" customHeight="1" x14ac:dyDescent="0.25">
      <c r="A97" s="49">
        <v>90</v>
      </c>
      <c r="B97" s="52" t="s">
        <v>392</v>
      </c>
      <c r="C97" s="51" t="s">
        <v>342</v>
      </c>
      <c r="D97" s="96" t="s">
        <v>343</v>
      </c>
      <c r="E97" s="84">
        <f>453.79+3463.48</f>
        <v>3917.27</v>
      </c>
      <c r="F97" s="84">
        <f t="shared" si="4"/>
        <v>4661.5513000000001</v>
      </c>
      <c r="G97" s="85" t="s">
        <v>266</v>
      </c>
      <c r="H97" s="87"/>
      <c r="I97" s="87"/>
      <c r="J97" s="98"/>
      <c r="K97" s="87" t="s">
        <v>271</v>
      </c>
      <c r="L97" s="55" t="s">
        <v>224</v>
      </c>
    </row>
    <row r="98" spans="1:12" ht="43.2" customHeight="1" x14ac:dyDescent="0.25">
      <c r="A98" s="49">
        <v>91</v>
      </c>
      <c r="B98" s="52" t="s">
        <v>391</v>
      </c>
      <c r="C98" s="51" t="s">
        <v>344</v>
      </c>
      <c r="D98" s="96" t="s">
        <v>345</v>
      </c>
      <c r="E98" s="84">
        <f>104797.09+13650+12682</f>
        <v>131129.09</v>
      </c>
      <c r="F98" s="84">
        <f t="shared" si="4"/>
        <v>156043.6171</v>
      </c>
      <c r="G98" s="85" t="s">
        <v>266</v>
      </c>
      <c r="H98" s="87"/>
      <c r="I98" s="87"/>
      <c r="J98" s="98"/>
      <c r="K98" s="87" t="s">
        <v>271</v>
      </c>
      <c r="L98" s="55" t="s">
        <v>224</v>
      </c>
    </row>
    <row r="99" spans="1:12" ht="105" customHeight="1" x14ac:dyDescent="0.25">
      <c r="A99" s="49">
        <v>92</v>
      </c>
      <c r="B99" s="52" t="s">
        <v>346</v>
      </c>
      <c r="C99" s="51" t="s">
        <v>347</v>
      </c>
      <c r="D99" s="96" t="s">
        <v>348</v>
      </c>
      <c r="E99" s="84">
        <v>5684.03</v>
      </c>
      <c r="F99" s="84">
        <f t="shared" si="4"/>
        <v>6763.9956999999995</v>
      </c>
      <c r="G99" s="85" t="s">
        <v>41</v>
      </c>
      <c r="H99" s="87"/>
      <c r="I99" s="87"/>
      <c r="J99" s="98"/>
      <c r="K99" s="87" t="s">
        <v>271</v>
      </c>
      <c r="L99" s="55" t="s">
        <v>224</v>
      </c>
    </row>
    <row r="100" spans="1:12" ht="43.2" customHeight="1" x14ac:dyDescent="0.25">
      <c r="A100" s="49">
        <v>93</v>
      </c>
      <c r="B100" s="63" t="s">
        <v>352</v>
      </c>
      <c r="C100" s="58" t="s">
        <v>351</v>
      </c>
      <c r="D100" s="81" t="s">
        <v>353</v>
      </c>
      <c r="E100" s="84">
        <v>4500</v>
      </c>
      <c r="F100" s="84">
        <f t="shared" si="4"/>
        <v>5355</v>
      </c>
      <c r="G100" s="85" t="s">
        <v>37</v>
      </c>
      <c r="H100" s="87"/>
      <c r="I100" s="87"/>
      <c r="J100" s="98"/>
      <c r="K100" s="87" t="s">
        <v>271</v>
      </c>
      <c r="L100" s="55" t="s">
        <v>224</v>
      </c>
    </row>
    <row r="101" spans="1:12" ht="43.2" customHeight="1" x14ac:dyDescent="0.25">
      <c r="A101" s="49">
        <v>94</v>
      </c>
      <c r="B101" s="63" t="s">
        <v>354</v>
      </c>
      <c r="C101" s="58" t="s">
        <v>355</v>
      </c>
      <c r="D101" s="81" t="s">
        <v>356</v>
      </c>
      <c r="E101" s="84">
        <v>4250</v>
      </c>
      <c r="F101" s="84">
        <f t="shared" si="4"/>
        <v>5057.5</v>
      </c>
      <c r="G101" s="85" t="s">
        <v>23</v>
      </c>
      <c r="H101" s="87"/>
      <c r="I101" s="87"/>
      <c r="J101" s="98"/>
      <c r="K101" s="87" t="s">
        <v>271</v>
      </c>
      <c r="L101" s="55" t="s">
        <v>224</v>
      </c>
    </row>
    <row r="102" spans="1:12" ht="43.2" customHeight="1" x14ac:dyDescent="0.25">
      <c r="A102" s="49">
        <v>95</v>
      </c>
      <c r="B102" s="59" t="s">
        <v>402</v>
      </c>
      <c r="C102" s="58" t="s">
        <v>364</v>
      </c>
      <c r="D102" s="83" t="s">
        <v>328</v>
      </c>
      <c r="E102" s="84">
        <f>5187+39</f>
        <v>5226</v>
      </c>
      <c r="F102" s="84">
        <f t="shared" si="4"/>
        <v>6218.94</v>
      </c>
      <c r="G102" s="85" t="s">
        <v>358</v>
      </c>
      <c r="H102" s="87"/>
      <c r="I102" s="87"/>
      <c r="J102" s="98"/>
      <c r="K102" s="87" t="s">
        <v>271</v>
      </c>
      <c r="L102" s="55" t="s">
        <v>357</v>
      </c>
    </row>
    <row r="103" spans="1:12" ht="43.2" customHeight="1" x14ac:dyDescent="0.25">
      <c r="A103" s="49">
        <v>96</v>
      </c>
      <c r="B103" s="59" t="s">
        <v>404</v>
      </c>
      <c r="C103" s="58" t="s">
        <v>405</v>
      </c>
      <c r="D103" s="64" t="s">
        <v>406</v>
      </c>
      <c r="E103" s="53">
        <f>4631.5+29.5</f>
        <v>4661</v>
      </c>
      <c r="F103" s="53">
        <f t="shared" si="4"/>
        <v>5546.59</v>
      </c>
      <c r="G103" s="54" t="s">
        <v>41</v>
      </c>
      <c r="H103" s="55"/>
      <c r="I103" s="55"/>
      <c r="J103" s="62"/>
      <c r="K103" s="55" t="s">
        <v>271</v>
      </c>
      <c r="L103" s="55" t="s">
        <v>224</v>
      </c>
    </row>
    <row r="104" spans="1:12" ht="72" customHeight="1" x14ac:dyDescent="0.25">
      <c r="A104" s="49">
        <v>97</v>
      </c>
      <c r="B104" s="59" t="s">
        <v>361</v>
      </c>
      <c r="C104" s="58" t="s">
        <v>359</v>
      </c>
      <c r="D104" s="64" t="s">
        <v>360</v>
      </c>
      <c r="E104" s="53">
        <v>3690</v>
      </c>
      <c r="F104" s="53">
        <f t="shared" si="4"/>
        <v>4391.0999999999995</v>
      </c>
      <c r="G104" s="54" t="s">
        <v>31</v>
      </c>
      <c r="H104" s="55"/>
      <c r="I104" s="55"/>
      <c r="J104" s="62"/>
      <c r="K104" s="55" t="s">
        <v>271</v>
      </c>
      <c r="L104" s="55" t="s">
        <v>224</v>
      </c>
    </row>
    <row r="105" spans="1:12" ht="43.2" customHeight="1" x14ac:dyDescent="0.25">
      <c r="A105" s="49">
        <v>98</v>
      </c>
      <c r="B105" s="59" t="s">
        <v>365</v>
      </c>
      <c r="C105" s="58" t="s">
        <v>362</v>
      </c>
      <c r="D105" s="64" t="s">
        <v>363</v>
      </c>
      <c r="E105" s="53">
        <v>22320.17</v>
      </c>
      <c r="F105" s="53">
        <f t="shared" si="4"/>
        <v>26561.002299999996</v>
      </c>
      <c r="G105" s="54" t="s">
        <v>241</v>
      </c>
      <c r="H105" s="55"/>
      <c r="I105" s="55"/>
      <c r="J105" s="62"/>
      <c r="K105" s="55" t="s">
        <v>271</v>
      </c>
      <c r="L105" s="55" t="s">
        <v>224</v>
      </c>
    </row>
    <row r="106" spans="1:12" ht="57.6" customHeight="1" x14ac:dyDescent="0.25">
      <c r="A106" s="49">
        <v>99</v>
      </c>
      <c r="B106" s="59" t="s">
        <v>367</v>
      </c>
      <c r="C106" s="66" t="s">
        <v>305</v>
      </c>
      <c r="D106" s="64" t="s">
        <v>368</v>
      </c>
      <c r="E106" s="53">
        <v>2500</v>
      </c>
      <c r="F106" s="53">
        <f t="shared" si="4"/>
        <v>2975</v>
      </c>
      <c r="G106" s="54" t="s">
        <v>31</v>
      </c>
      <c r="H106" s="55"/>
      <c r="I106" s="55"/>
      <c r="J106" s="62"/>
      <c r="K106" s="55" t="s">
        <v>271</v>
      </c>
      <c r="L106" s="55" t="s">
        <v>224</v>
      </c>
    </row>
    <row r="107" spans="1:12" ht="43.2" customHeight="1" x14ac:dyDescent="0.25">
      <c r="A107" s="49">
        <v>100</v>
      </c>
      <c r="B107" s="59" t="s">
        <v>369</v>
      </c>
      <c r="C107" s="58" t="s">
        <v>370</v>
      </c>
      <c r="D107" s="64" t="s">
        <v>371</v>
      </c>
      <c r="E107" s="53">
        <v>2352</v>
      </c>
      <c r="F107" s="53">
        <f t="shared" si="4"/>
        <v>2798.8799999999997</v>
      </c>
      <c r="G107" s="54" t="s">
        <v>372</v>
      </c>
      <c r="H107" s="55"/>
      <c r="I107" s="55"/>
      <c r="J107" s="62"/>
      <c r="K107" s="55" t="s">
        <v>271</v>
      </c>
      <c r="L107" s="55" t="s">
        <v>224</v>
      </c>
    </row>
    <row r="108" spans="1:12" ht="43.2" customHeight="1" x14ac:dyDescent="0.25">
      <c r="A108" s="49">
        <v>101</v>
      </c>
      <c r="B108" s="59" t="s">
        <v>373</v>
      </c>
      <c r="C108" s="67" t="s">
        <v>374</v>
      </c>
      <c r="D108" s="64" t="s">
        <v>375</v>
      </c>
      <c r="E108" s="53">
        <v>4620</v>
      </c>
      <c r="F108" s="53">
        <f t="shared" si="4"/>
        <v>5497.8</v>
      </c>
      <c r="G108" s="54" t="s">
        <v>266</v>
      </c>
      <c r="H108" s="55"/>
      <c r="I108" s="55"/>
      <c r="J108" s="62"/>
      <c r="K108" s="55" t="s">
        <v>271</v>
      </c>
      <c r="L108" s="55" t="s">
        <v>224</v>
      </c>
    </row>
    <row r="109" spans="1:12" ht="43.2" customHeight="1" x14ac:dyDescent="0.25">
      <c r="A109" s="49">
        <v>102</v>
      </c>
      <c r="B109" s="59" t="s">
        <v>403</v>
      </c>
      <c r="C109" s="58" t="s">
        <v>376</v>
      </c>
      <c r="D109" s="64" t="s">
        <v>377</v>
      </c>
      <c r="E109" s="53">
        <v>12600</v>
      </c>
      <c r="F109" s="53">
        <f t="shared" si="4"/>
        <v>14994</v>
      </c>
      <c r="G109" s="54" t="s">
        <v>266</v>
      </c>
      <c r="H109" s="55"/>
      <c r="I109" s="55"/>
      <c r="J109" s="62"/>
      <c r="K109" s="55" t="s">
        <v>271</v>
      </c>
      <c r="L109" s="55" t="s">
        <v>224</v>
      </c>
    </row>
    <row r="110" spans="1:12" ht="43.2" customHeight="1" x14ac:dyDescent="0.25">
      <c r="A110" s="49">
        <v>103</v>
      </c>
      <c r="B110" s="59" t="s">
        <v>378</v>
      </c>
      <c r="C110" s="58" t="s">
        <v>379</v>
      </c>
      <c r="D110" s="64" t="s">
        <v>380</v>
      </c>
      <c r="E110" s="53">
        <v>2000</v>
      </c>
      <c r="F110" s="53">
        <f>E110</f>
        <v>2000</v>
      </c>
      <c r="G110" s="54" t="s">
        <v>23</v>
      </c>
      <c r="H110" s="55"/>
      <c r="I110" s="55"/>
      <c r="J110" s="62"/>
      <c r="K110" s="55" t="s">
        <v>271</v>
      </c>
      <c r="L110" s="55" t="s">
        <v>224</v>
      </c>
    </row>
    <row r="111" spans="1:12" ht="43.2" customHeight="1" x14ac:dyDescent="0.25">
      <c r="A111" s="49">
        <v>104</v>
      </c>
      <c r="B111" s="59" t="s">
        <v>388</v>
      </c>
      <c r="C111" s="58" t="s">
        <v>72</v>
      </c>
      <c r="D111" s="64" t="s">
        <v>73</v>
      </c>
      <c r="E111" s="53">
        <v>306.55</v>
      </c>
      <c r="F111" s="53">
        <f t="shared" ref="F111:F124" si="5">E111*1.19</f>
        <v>364.79449999999997</v>
      </c>
      <c r="G111" s="54" t="s">
        <v>19</v>
      </c>
      <c r="H111" s="55"/>
      <c r="I111" s="55"/>
      <c r="J111" s="62"/>
      <c r="K111" s="55" t="s">
        <v>271</v>
      </c>
      <c r="L111" s="55" t="s">
        <v>224</v>
      </c>
    </row>
    <row r="112" spans="1:12" ht="43.2" customHeight="1" x14ac:dyDescent="0.25">
      <c r="A112" s="49">
        <v>105</v>
      </c>
      <c r="B112" s="59" t="s">
        <v>393</v>
      </c>
      <c r="C112" s="58" t="s">
        <v>340</v>
      </c>
      <c r="D112" s="64" t="s">
        <v>341</v>
      </c>
      <c r="E112" s="53">
        <v>619.41</v>
      </c>
      <c r="F112" s="53">
        <f t="shared" si="5"/>
        <v>737.09789999999998</v>
      </c>
      <c r="G112" s="54" t="s">
        <v>19</v>
      </c>
      <c r="H112" s="55"/>
      <c r="I112" s="55"/>
      <c r="J112" s="62"/>
      <c r="K112" s="55" t="s">
        <v>271</v>
      </c>
      <c r="L112" s="55" t="s">
        <v>224</v>
      </c>
    </row>
    <row r="113" spans="1:12" ht="78.75" customHeight="1" x14ac:dyDescent="0.25">
      <c r="A113" s="49">
        <v>106</v>
      </c>
      <c r="B113" s="59" t="s">
        <v>394</v>
      </c>
      <c r="C113" s="58" t="s">
        <v>395</v>
      </c>
      <c r="D113" s="64" t="s">
        <v>396</v>
      </c>
      <c r="E113" s="53">
        <v>6519</v>
      </c>
      <c r="F113" s="53">
        <f t="shared" si="5"/>
        <v>7757.61</v>
      </c>
      <c r="G113" s="54" t="s">
        <v>19</v>
      </c>
      <c r="H113" s="55"/>
      <c r="I113" s="55"/>
      <c r="J113" s="62"/>
      <c r="K113" s="55" t="s">
        <v>271</v>
      </c>
      <c r="L113" s="55" t="s">
        <v>224</v>
      </c>
    </row>
    <row r="114" spans="1:12" ht="43.2" customHeight="1" x14ac:dyDescent="0.25">
      <c r="A114" s="49">
        <v>107</v>
      </c>
      <c r="B114" s="59" t="s">
        <v>397</v>
      </c>
      <c r="C114" s="58" t="s">
        <v>398</v>
      </c>
      <c r="D114" s="64" t="s">
        <v>399</v>
      </c>
      <c r="E114" s="53">
        <v>226.35</v>
      </c>
      <c r="F114" s="53">
        <f t="shared" si="5"/>
        <v>269.35649999999998</v>
      </c>
      <c r="G114" s="54" t="s">
        <v>19</v>
      </c>
      <c r="H114" s="55"/>
      <c r="I114" s="55"/>
      <c r="J114" s="62"/>
      <c r="K114" s="55" t="s">
        <v>271</v>
      </c>
      <c r="L114" s="55" t="s">
        <v>224</v>
      </c>
    </row>
    <row r="115" spans="1:12" ht="43.2" customHeight="1" x14ac:dyDescent="0.25">
      <c r="A115" s="80">
        <v>108</v>
      </c>
      <c r="B115" s="96" t="s">
        <v>407</v>
      </c>
      <c r="C115" s="88" t="s">
        <v>337</v>
      </c>
      <c r="D115" s="96" t="s">
        <v>338</v>
      </c>
      <c r="E115" s="84">
        <v>7983.15</v>
      </c>
      <c r="F115" s="84">
        <f t="shared" si="5"/>
        <v>9499.9484999999986</v>
      </c>
      <c r="G115" s="85" t="s">
        <v>23</v>
      </c>
      <c r="H115" s="55"/>
      <c r="I115" s="55"/>
      <c r="J115" s="62"/>
      <c r="K115" s="87" t="s">
        <v>271</v>
      </c>
      <c r="L115" s="87" t="s">
        <v>224</v>
      </c>
    </row>
    <row r="116" spans="1:12" ht="43.2" customHeight="1" x14ac:dyDescent="0.25">
      <c r="A116" s="80">
        <v>109</v>
      </c>
      <c r="B116" s="96" t="s">
        <v>408</v>
      </c>
      <c r="C116" s="88" t="s">
        <v>337</v>
      </c>
      <c r="D116" s="96" t="s">
        <v>338</v>
      </c>
      <c r="E116" s="84">
        <v>4054.5</v>
      </c>
      <c r="F116" s="84">
        <f t="shared" si="5"/>
        <v>4824.8549999999996</v>
      </c>
      <c r="G116" s="85" t="s">
        <v>23</v>
      </c>
      <c r="H116" s="55"/>
      <c r="I116" s="55"/>
      <c r="J116" s="62"/>
      <c r="K116" s="87" t="s">
        <v>271</v>
      </c>
      <c r="L116" s="87" t="s">
        <v>224</v>
      </c>
    </row>
    <row r="117" spans="1:12" ht="66.75" customHeight="1" x14ac:dyDescent="0.25">
      <c r="A117" s="49">
        <v>110</v>
      </c>
      <c r="B117" s="59" t="s">
        <v>409</v>
      </c>
      <c r="C117" s="58" t="s">
        <v>305</v>
      </c>
      <c r="D117" s="64" t="s">
        <v>368</v>
      </c>
      <c r="E117" s="53">
        <v>4000</v>
      </c>
      <c r="F117" s="53">
        <f t="shared" si="5"/>
        <v>4760</v>
      </c>
      <c r="G117" s="54" t="s">
        <v>31</v>
      </c>
      <c r="H117" s="55"/>
      <c r="I117" s="55"/>
      <c r="J117" s="62"/>
      <c r="K117" s="55" t="s">
        <v>271</v>
      </c>
      <c r="L117" s="55" t="s">
        <v>224</v>
      </c>
    </row>
    <row r="118" spans="1:12" ht="57.6" x14ac:dyDescent="0.25">
      <c r="A118" s="49">
        <v>111</v>
      </c>
      <c r="B118" s="59" t="s">
        <v>417</v>
      </c>
      <c r="C118" s="58" t="s">
        <v>305</v>
      </c>
      <c r="D118" s="64" t="s">
        <v>368</v>
      </c>
      <c r="E118" s="53">
        <v>1000</v>
      </c>
      <c r="F118" s="53">
        <f t="shared" si="5"/>
        <v>1190</v>
      </c>
      <c r="G118" s="54" t="s">
        <v>31</v>
      </c>
      <c r="H118" s="71"/>
      <c r="I118" s="71"/>
      <c r="J118" s="71"/>
      <c r="K118" s="55" t="s">
        <v>271</v>
      </c>
      <c r="L118" s="55" t="s">
        <v>224</v>
      </c>
    </row>
    <row r="119" spans="1:12" ht="66.75" customHeight="1" x14ac:dyDescent="0.25">
      <c r="A119" s="49">
        <v>112</v>
      </c>
      <c r="B119" s="59" t="s">
        <v>418</v>
      </c>
      <c r="C119" s="58" t="s">
        <v>419</v>
      </c>
      <c r="D119" s="64" t="s">
        <v>420</v>
      </c>
      <c r="E119" s="53">
        <v>980</v>
      </c>
      <c r="F119" s="53">
        <f t="shared" si="5"/>
        <v>1166.2</v>
      </c>
      <c r="G119" s="54" t="s">
        <v>23</v>
      </c>
      <c r="H119" s="71"/>
      <c r="I119" s="71"/>
      <c r="J119" s="71"/>
      <c r="K119" s="55" t="s">
        <v>271</v>
      </c>
      <c r="L119" s="55" t="s">
        <v>224</v>
      </c>
    </row>
    <row r="120" spans="1:12" ht="66.75" customHeight="1" x14ac:dyDescent="0.25">
      <c r="A120" s="49">
        <v>113</v>
      </c>
      <c r="B120" s="59" t="s">
        <v>427</v>
      </c>
      <c r="C120" s="58" t="s">
        <v>428</v>
      </c>
      <c r="D120" s="64" t="s">
        <v>426</v>
      </c>
      <c r="E120" s="72">
        <f>71.43+75.63+100.84+350</f>
        <v>597.9</v>
      </c>
      <c r="F120" s="53">
        <f t="shared" si="5"/>
        <v>711.50099999999998</v>
      </c>
      <c r="G120" s="54" t="s">
        <v>266</v>
      </c>
      <c r="H120" s="79"/>
      <c r="I120" s="79"/>
      <c r="J120" s="79"/>
      <c r="K120" s="55" t="s">
        <v>271</v>
      </c>
      <c r="L120" s="55" t="s">
        <v>224</v>
      </c>
    </row>
    <row r="121" spans="1:12" s="89" customFormat="1" ht="43.2" customHeight="1" x14ac:dyDescent="0.25">
      <c r="A121" s="80">
        <v>114</v>
      </c>
      <c r="B121" s="81" t="s">
        <v>435</v>
      </c>
      <c r="C121" s="82" t="s">
        <v>436</v>
      </c>
      <c r="D121" s="83" t="s">
        <v>437</v>
      </c>
      <c r="E121" s="84">
        <v>850</v>
      </c>
      <c r="F121" s="84">
        <f t="shared" si="5"/>
        <v>1011.5</v>
      </c>
      <c r="G121" s="85" t="s">
        <v>19</v>
      </c>
      <c r="H121" s="86"/>
      <c r="I121" s="86"/>
      <c r="J121" s="86"/>
      <c r="K121" s="87" t="s">
        <v>271</v>
      </c>
      <c r="L121" s="87" t="s">
        <v>224</v>
      </c>
    </row>
    <row r="122" spans="1:12" s="89" customFormat="1" ht="43.2" customHeight="1" x14ac:dyDescent="0.25">
      <c r="A122" s="80">
        <v>115</v>
      </c>
      <c r="B122" s="81" t="s">
        <v>444</v>
      </c>
      <c r="C122" s="82" t="s">
        <v>445</v>
      </c>
      <c r="D122" s="83" t="s">
        <v>446</v>
      </c>
      <c r="E122" s="84">
        <v>4745.38</v>
      </c>
      <c r="F122" s="84">
        <f t="shared" si="5"/>
        <v>5647.0021999999999</v>
      </c>
      <c r="G122" s="85" t="s">
        <v>410</v>
      </c>
      <c r="H122" s="86"/>
      <c r="I122" s="86"/>
      <c r="J122" s="86"/>
      <c r="K122" s="87" t="s">
        <v>271</v>
      </c>
      <c r="L122" s="87" t="s">
        <v>224</v>
      </c>
    </row>
    <row r="123" spans="1:12" s="89" customFormat="1" ht="74.25" customHeight="1" x14ac:dyDescent="0.25">
      <c r="A123" s="80">
        <v>116</v>
      </c>
      <c r="B123" s="81" t="s">
        <v>454</v>
      </c>
      <c r="C123" s="82" t="s">
        <v>447</v>
      </c>
      <c r="D123" s="83" t="s">
        <v>448</v>
      </c>
      <c r="E123" s="84">
        <f>21000+500</f>
        <v>21500</v>
      </c>
      <c r="F123" s="84">
        <f t="shared" si="5"/>
        <v>25585</v>
      </c>
      <c r="G123" s="85" t="s">
        <v>41</v>
      </c>
      <c r="H123" s="86"/>
      <c r="I123" s="86"/>
      <c r="J123" s="86"/>
      <c r="K123" s="87" t="s">
        <v>271</v>
      </c>
      <c r="L123" s="87" t="s">
        <v>224</v>
      </c>
    </row>
    <row r="124" spans="1:12" s="89" customFormat="1" ht="57.6" customHeight="1" x14ac:dyDescent="0.25">
      <c r="A124" s="80">
        <v>117</v>
      </c>
      <c r="B124" s="81" t="s">
        <v>449</v>
      </c>
      <c r="C124" s="82" t="s">
        <v>305</v>
      </c>
      <c r="D124" s="83" t="s">
        <v>306</v>
      </c>
      <c r="E124" s="84">
        <v>4000</v>
      </c>
      <c r="F124" s="84">
        <f t="shared" si="5"/>
        <v>4760</v>
      </c>
      <c r="G124" s="85" t="s">
        <v>31</v>
      </c>
      <c r="H124" s="86"/>
      <c r="I124" s="86"/>
      <c r="J124" s="86"/>
      <c r="K124" s="87" t="s">
        <v>271</v>
      </c>
      <c r="L124" s="87" t="s">
        <v>224</v>
      </c>
    </row>
    <row r="125" spans="1:12" ht="57.75" customHeight="1" x14ac:dyDescent="0.25">
      <c r="A125" s="80">
        <v>118</v>
      </c>
      <c r="B125" s="81" t="s">
        <v>457</v>
      </c>
      <c r="C125" s="82" t="s">
        <v>337</v>
      </c>
      <c r="D125" s="96" t="s">
        <v>338</v>
      </c>
      <c r="E125" s="84">
        <v>4054.5</v>
      </c>
      <c r="F125" s="84">
        <f>E125*1.19</f>
        <v>4824.8549999999996</v>
      </c>
      <c r="G125" s="85" t="s">
        <v>23</v>
      </c>
      <c r="H125" s="77"/>
      <c r="I125" s="77"/>
      <c r="J125" s="77"/>
      <c r="K125" s="87" t="s">
        <v>271</v>
      </c>
      <c r="L125" s="87" t="s">
        <v>224</v>
      </c>
    </row>
    <row r="126" spans="1:12" ht="65.25" customHeight="1" x14ac:dyDescent="0.25">
      <c r="A126" s="80">
        <v>119</v>
      </c>
      <c r="B126" s="81" t="s">
        <v>458</v>
      </c>
      <c r="C126" s="82" t="s">
        <v>337</v>
      </c>
      <c r="D126" s="96" t="s">
        <v>338</v>
      </c>
      <c r="E126" s="84">
        <v>7413.15</v>
      </c>
      <c r="F126" s="84">
        <f>E126*1.19</f>
        <v>8821.6484999999993</v>
      </c>
      <c r="G126" s="85" t="s">
        <v>23</v>
      </c>
      <c r="H126" s="77"/>
      <c r="I126" s="77"/>
      <c r="J126" s="77"/>
      <c r="K126" s="87" t="s">
        <v>271</v>
      </c>
      <c r="L126" s="87" t="s">
        <v>224</v>
      </c>
    </row>
    <row r="127" spans="1:12" ht="57.6" x14ac:dyDescent="0.25">
      <c r="A127" s="80">
        <v>120</v>
      </c>
      <c r="B127" s="81" t="s">
        <v>477</v>
      </c>
      <c r="C127" s="82" t="s">
        <v>313</v>
      </c>
      <c r="D127" s="83" t="s">
        <v>314</v>
      </c>
      <c r="E127" s="84">
        <v>2500</v>
      </c>
      <c r="F127" s="84">
        <f>E127*1.19</f>
        <v>2975</v>
      </c>
      <c r="G127" s="85" t="s">
        <v>31</v>
      </c>
      <c r="H127" s="86"/>
      <c r="I127" s="86"/>
      <c r="J127" s="86"/>
      <c r="K127" s="87" t="s">
        <v>271</v>
      </c>
      <c r="L127" s="87" t="s">
        <v>224</v>
      </c>
    </row>
    <row r="128" spans="1:12" ht="43.2" x14ac:dyDescent="0.25">
      <c r="A128" s="80">
        <v>121</v>
      </c>
      <c r="B128" s="81" t="s">
        <v>483</v>
      </c>
      <c r="C128" s="82" t="s">
        <v>482</v>
      </c>
      <c r="D128" s="83" t="s">
        <v>479</v>
      </c>
      <c r="E128" s="84">
        <v>4575</v>
      </c>
      <c r="F128" s="84">
        <f>E128*1</f>
        <v>4575</v>
      </c>
      <c r="G128" s="85" t="s">
        <v>41</v>
      </c>
      <c r="H128" s="86"/>
      <c r="I128" s="86"/>
      <c r="J128" s="86"/>
      <c r="K128" s="87" t="s">
        <v>271</v>
      </c>
      <c r="L128" s="87" t="s">
        <v>224</v>
      </c>
    </row>
    <row r="129" spans="1:12" ht="43.2" x14ac:dyDescent="0.25">
      <c r="A129" s="80">
        <v>122</v>
      </c>
      <c r="B129" s="81" t="s">
        <v>484</v>
      </c>
      <c r="C129" s="82" t="s">
        <v>480</v>
      </c>
      <c r="D129" s="83" t="s">
        <v>481</v>
      </c>
      <c r="E129" s="84">
        <v>5000</v>
      </c>
      <c r="F129" s="84">
        <f>E129*1</f>
        <v>5000</v>
      </c>
      <c r="G129" s="85" t="s">
        <v>41</v>
      </c>
      <c r="H129" s="86"/>
      <c r="I129" s="86"/>
      <c r="J129" s="86"/>
      <c r="K129" s="87" t="s">
        <v>271</v>
      </c>
      <c r="L129" s="87" t="s">
        <v>224</v>
      </c>
    </row>
    <row r="130" spans="1:12" ht="43.2" x14ac:dyDescent="0.25">
      <c r="A130" s="109">
        <v>123</v>
      </c>
      <c r="B130" s="110" t="s">
        <v>486</v>
      </c>
      <c r="C130" s="111" t="s">
        <v>29</v>
      </c>
      <c r="D130" s="112" t="s">
        <v>30</v>
      </c>
      <c r="E130" s="113">
        <v>67000</v>
      </c>
      <c r="F130" s="113">
        <f>E130*1.19</f>
        <v>79730</v>
      </c>
      <c r="G130" s="114" t="s">
        <v>96</v>
      </c>
      <c r="H130" s="108"/>
      <c r="I130" s="108"/>
      <c r="J130" s="108"/>
      <c r="K130" s="115" t="s">
        <v>271</v>
      </c>
      <c r="L130" s="115" t="s">
        <v>224</v>
      </c>
    </row>
    <row r="131" spans="1:12" ht="43.2" x14ac:dyDescent="0.25">
      <c r="A131" s="73">
        <v>124</v>
      </c>
      <c r="B131" s="74" t="s">
        <v>489</v>
      </c>
      <c r="C131" s="75" t="s">
        <v>487</v>
      </c>
      <c r="D131" s="94" t="s">
        <v>488</v>
      </c>
      <c r="E131" s="72">
        <v>15500</v>
      </c>
      <c r="F131" s="72">
        <f>E131*1.19</f>
        <v>18445</v>
      </c>
      <c r="G131" s="76" t="s">
        <v>41</v>
      </c>
      <c r="H131" s="77"/>
      <c r="I131" s="77"/>
      <c r="J131" s="77"/>
      <c r="K131" s="78" t="s">
        <v>271</v>
      </c>
      <c r="L131" s="78" t="s">
        <v>224</v>
      </c>
    </row>
    <row r="132" spans="1:12" ht="43.2" x14ac:dyDescent="0.25">
      <c r="A132" s="73">
        <v>125</v>
      </c>
      <c r="B132" s="74" t="s">
        <v>490</v>
      </c>
      <c r="C132" s="75" t="s">
        <v>491</v>
      </c>
      <c r="D132" s="94" t="s">
        <v>492</v>
      </c>
      <c r="E132" s="72">
        <v>2060</v>
      </c>
      <c r="F132" s="72">
        <f>E132*1.19</f>
        <v>2451.4</v>
      </c>
      <c r="G132" s="76" t="s">
        <v>19</v>
      </c>
      <c r="H132" s="77"/>
      <c r="I132" s="77"/>
      <c r="J132" s="77"/>
      <c r="K132" s="78" t="s">
        <v>271</v>
      </c>
      <c r="L132" s="78" t="s">
        <v>224</v>
      </c>
    </row>
    <row r="133" spans="1:12" ht="43.2" x14ac:dyDescent="0.25">
      <c r="A133" s="73">
        <v>126</v>
      </c>
      <c r="B133" s="74" t="s">
        <v>494</v>
      </c>
      <c r="C133" s="75" t="s">
        <v>495</v>
      </c>
      <c r="D133" s="94" t="s">
        <v>496</v>
      </c>
      <c r="E133" s="72">
        <v>3326</v>
      </c>
      <c r="F133" s="72">
        <f>E133*1.19</f>
        <v>3957.9399999999996</v>
      </c>
      <c r="G133" s="76" t="s">
        <v>41</v>
      </c>
      <c r="H133" s="77"/>
      <c r="I133" s="77"/>
      <c r="J133" s="77"/>
      <c r="K133" s="78" t="s">
        <v>271</v>
      </c>
      <c r="L133" s="78" t="s">
        <v>224</v>
      </c>
    </row>
    <row r="134" spans="1:12" ht="43.2" x14ac:dyDescent="0.25">
      <c r="A134" s="73">
        <v>127</v>
      </c>
      <c r="B134" s="74" t="s">
        <v>499</v>
      </c>
      <c r="C134" s="75" t="s">
        <v>500</v>
      </c>
      <c r="D134" s="94" t="s">
        <v>501</v>
      </c>
      <c r="E134" s="72">
        <v>100000</v>
      </c>
      <c r="F134" s="72">
        <f>E134</f>
        <v>100000</v>
      </c>
      <c r="G134" s="76" t="s">
        <v>266</v>
      </c>
      <c r="H134" s="77"/>
      <c r="I134" s="77"/>
      <c r="J134" s="77"/>
      <c r="K134" s="78" t="s">
        <v>271</v>
      </c>
      <c r="L134" s="78" t="s">
        <v>224</v>
      </c>
    </row>
    <row r="135" spans="1:12" ht="99.75" customHeight="1" x14ac:dyDescent="0.25">
      <c r="A135" s="73">
        <v>128</v>
      </c>
      <c r="B135" s="74" t="s">
        <v>497</v>
      </c>
      <c r="C135" s="75" t="s">
        <v>383</v>
      </c>
      <c r="D135" s="94" t="s">
        <v>384</v>
      </c>
      <c r="E135" s="72">
        <v>30000</v>
      </c>
      <c r="F135" s="72">
        <f>E135*1.19</f>
        <v>35700</v>
      </c>
      <c r="G135" s="76" t="s">
        <v>31</v>
      </c>
      <c r="H135" s="77"/>
      <c r="I135" s="77"/>
      <c r="J135" s="77"/>
      <c r="K135" s="78" t="s">
        <v>271</v>
      </c>
      <c r="L135" s="78" t="s">
        <v>224</v>
      </c>
    </row>
    <row r="136" spans="1:12" ht="65.25" customHeight="1" x14ac:dyDescent="0.25">
      <c r="A136" s="73">
        <v>129</v>
      </c>
      <c r="B136" s="74" t="s">
        <v>502</v>
      </c>
      <c r="C136" s="75" t="s">
        <v>340</v>
      </c>
      <c r="D136" s="94" t="s">
        <v>341</v>
      </c>
      <c r="E136" s="72">
        <v>1680.67</v>
      </c>
      <c r="F136" s="72">
        <v>2000</v>
      </c>
      <c r="G136" s="76" t="s">
        <v>266</v>
      </c>
      <c r="H136" s="77"/>
      <c r="I136" s="77"/>
      <c r="J136" s="77"/>
      <c r="K136" s="78" t="s">
        <v>271</v>
      </c>
      <c r="L136" s="78" t="s">
        <v>224</v>
      </c>
    </row>
    <row r="137" spans="1:12" x14ac:dyDescent="0.25">
      <c r="A137" s="106" t="s">
        <v>269</v>
      </c>
      <c r="B137" s="107" t="s">
        <v>469</v>
      </c>
      <c r="C137" s="99"/>
      <c r="D137" s="100"/>
      <c r="E137" s="101"/>
      <c r="F137" s="101"/>
      <c r="G137" s="102"/>
      <c r="H137" s="56"/>
      <c r="I137" s="56"/>
      <c r="J137" s="56"/>
      <c r="K137" s="105"/>
      <c r="L137" s="105"/>
    </row>
    <row r="138" spans="1:12" x14ac:dyDescent="0.25">
      <c r="A138" s="103"/>
      <c r="B138" s="103"/>
      <c r="C138" s="104"/>
      <c r="D138" s="137" t="s">
        <v>137</v>
      </c>
      <c r="E138" s="137"/>
      <c r="F138" s="137"/>
      <c r="G138" s="137"/>
      <c r="H138" s="69"/>
      <c r="I138" s="69"/>
      <c r="J138" s="69"/>
      <c r="K138" s="103"/>
      <c r="L138" s="103"/>
    </row>
  </sheetData>
  <autoFilter ref="A7:L138">
    <sortState ref="A8:O123">
      <sortCondition ref="A7:A115"/>
    </sortState>
  </autoFilter>
  <mergeCells count="10">
    <mergeCell ref="B5:B6"/>
    <mergeCell ref="C5:C6"/>
    <mergeCell ref="K5:K6"/>
    <mergeCell ref="L5:L6"/>
    <mergeCell ref="A5:A6"/>
    <mergeCell ref="K1:L1"/>
    <mergeCell ref="G5:G6"/>
    <mergeCell ref="D5:D6"/>
    <mergeCell ref="E5:F5"/>
    <mergeCell ref="D138:G138"/>
  </mergeCells>
  <conditionalFormatting sqref="B125">
    <cfRule type="expression" dxfId="9" priority="12">
      <formula>ISBLANK(B125)</formula>
    </cfRule>
    <cfRule type="expression" dxfId="8" priority="13">
      <formula>NOT(ISBLANK(P125))</formula>
    </cfRule>
    <cfRule type="expression" dxfId="7" priority="14">
      <formula>NOT(ISBLANK(O125))</formula>
    </cfRule>
    <cfRule type="expression" dxfId="6" priority="15">
      <formula>NOT(ISBLANK(XEZ125))</formula>
    </cfRule>
  </conditionalFormatting>
  <conditionalFormatting sqref="B126">
    <cfRule type="expression" dxfId="5" priority="7">
      <formula>ISBLANK(B126)</formula>
    </cfRule>
    <cfRule type="expression" dxfId="4" priority="8">
      <formula>NOT(ISBLANK(P126))</formula>
    </cfRule>
    <cfRule type="expression" dxfId="3" priority="9">
      <formula>NOT(ISBLANK(O126))</formula>
    </cfRule>
    <cfRule type="expression" dxfId="2" priority="10">
      <formula>NOT(ISBLANK(XEZ126))</formula>
    </cfRule>
  </conditionalFormatting>
  <conditionalFormatting sqref="B125">
    <cfRule type="expression" dxfId="1" priority="16">
      <formula>#REF!=#REF!</formula>
    </cfRule>
  </conditionalFormatting>
  <conditionalFormatting sqref="B126">
    <cfRule type="expression" dxfId="0" priority="17">
      <formula>#REF!=#REF!</formula>
    </cfRule>
  </conditionalFormatting>
  <pageMargins left="0.59055118110236227" right="0.59055118110236227" top="0.78740157480314965" bottom="0.59055118110236227" header="0.19685039370078741" footer="0.19685039370078741"/>
  <pageSetup paperSize="9" scale="64" fitToHeight="0" orientation="landscape" r:id="rId1"/>
  <rowBreaks count="1" manualBreakCount="1">
    <brk id="93"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PAAP</vt:lpstr>
      <vt:lpstr>Anexa CD</vt:lpstr>
      <vt:lpstr>'Anexa CD'!Print_Area</vt:lpstr>
      <vt:lpstr>PAAP!Print_Area</vt:lpstr>
      <vt:lpstr>'Anexa CD'!Print_Titles</vt:lpstr>
      <vt:lpstr>PAAP!Print_Titles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Boceanu Andrei Octavian, ISC</dc:creator>
  <cp:lastModifiedBy>Boceanu Andrei Octavian, ISC</cp:lastModifiedBy>
  <cp:lastPrinted>2020-11-18T13:52:20Z</cp:lastPrinted>
  <dcterms:created xsi:type="dcterms:W3CDTF">2019-12-17T09:26:24Z</dcterms:created>
  <dcterms:modified xsi:type="dcterms:W3CDTF">2020-11-23T11:09:43Z</dcterms:modified>
</cp:coreProperties>
</file>