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0.0.37\Birou Achizitii\PAAP\2023\PAAP AUGUST 2023\"/>
    </mc:Choice>
  </mc:AlternateContent>
  <bookViews>
    <workbookView xWindow="0" yWindow="0" windowWidth="28800" windowHeight="12990"/>
  </bookViews>
  <sheets>
    <sheet name="PAAP" sheetId="2" r:id="rId1"/>
    <sheet name="Anexa CD" sheetId="1" r:id="rId2"/>
    <sheet name="LISTE" sheetId="4" state="hidden" r:id="rId3"/>
  </sheets>
  <definedNames>
    <definedName name="_xlnm._FilterDatabase" localSheetId="1" hidden="1">'Anexa CD'!$A$6:$O$87</definedName>
    <definedName name="_xlnm._FilterDatabase" localSheetId="0" hidden="1">PAAP!$A$17:$N$40</definedName>
    <definedName name="_xlnm.Print_Area" localSheetId="1">'Anexa CD'!$A$1:$L$94</definedName>
    <definedName name="_xlnm.Print_Area" localSheetId="0">PAAP!$A$1:$M$46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2" i="1" l="1"/>
  <c r="F82" i="1"/>
  <c r="E41" i="1"/>
  <c r="E79" i="1"/>
  <c r="F81" i="1"/>
  <c r="O80" i="1"/>
  <c r="F80" i="1"/>
  <c r="F79" i="1"/>
  <c r="O79" i="1"/>
  <c r="F78" i="1"/>
  <c r="O78" i="1"/>
  <c r="F31" i="2" l="1"/>
  <c r="G35" i="2"/>
  <c r="E73" i="1" l="1"/>
  <c r="E67" i="1" l="1"/>
  <c r="O76" i="1"/>
  <c r="F76" i="1"/>
  <c r="E42" i="1"/>
  <c r="O75" i="1"/>
  <c r="F75" i="1"/>
  <c r="O77" i="1" l="1"/>
  <c r="F77" i="1"/>
  <c r="O74" i="1"/>
  <c r="F74" i="1"/>
  <c r="O72" i="1" l="1"/>
  <c r="O71" i="1"/>
  <c r="F72" i="1"/>
  <c r="G34" i="2" l="1"/>
  <c r="F73" i="1" l="1"/>
  <c r="F71" i="1" l="1"/>
  <c r="O70" i="1" l="1"/>
  <c r="F70" i="1" l="1"/>
  <c r="F69" i="1"/>
  <c r="F68" i="1" l="1"/>
  <c r="O68" i="1"/>
  <c r="G33" i="2" l="1"/>
  <c r="G32" i="2"/>
  <c r="F26" i="2" l="1"/>
  <c r="O67" i="1"/>
  <c r="F67" i="1"/>
  <c r="F66" i="1" l="1"/>
  <c r="O66" i="1"/>
  <c r="O65" i="1"/>
  <c r="F65" i="1"/>
  <c r="F64" i="1"/>
  <c r="O64" i="1"/>
  <c r="F28" i="2" l="1"/>
  <c r="G28" i="2" s="1"/>
  <c r="G31" i="2"/>
  <c r="F43" i="1"/>
  <c r="O45" i="1" l="1"/>
  <c r="F45" i="1"/>
  <c r="G26" i="2"/>
  <c r="E57" i="1"/>
  <c r="O57" i="1"/>
  <c r="E34" i="1"/>
  <c r="E31" i="1"/>
  <c r="F57" i="1" l="1"/>
  <c r="O69" i="1"/>
  <c r="E55" i="1"/>
  <c r="F55" i="1" s="1"/>
  <c r="O56" i="1"/>
  <c r="F56" i="1"/>
  <c r="O55" i="1" l="1"/>
  <c r="F50" i="1"/>
  <c r="E40" i="1"/>
  <c r="O43" i="1" s="1"/>
  <c r="G24" i="2"/>
  <c r="O22" i="1"/>
  <c r="E17" i="1"/>
  <c r="F17" i="1" s="1"/>
  <c r="O14" i="1"/>
  <c r="F14" i="1"/>
  <c r="G22" i="2" l="1"/>
  <c r="G21" i="2"/>
  <c r="F35" i="1" l="1"/>
  <c r="E23" i="1"/>
  <c r="E24" i="1"/>
  <c r="E29" i="1"/>
  <c r="F49" i="1"/>
  <c r="E20" i="1"/>
  <c r="O16" i="1"/>
  <c r="F16" i="1"/>
  <c r="O12" i="1"/>
  <c r="F12" i="1"/>
  <c r="O11" i="1"/>
  <c r="F11" i="1"/>
  <c r="F10" i="1"/>
  <c r="F9" i="1" l="1"/>
  <c r="E8" i="1"/>
  <c r="O81" i="1" s="1"/>
  <c r="O10" i="1" l="1"/>
  <c r="O73" i="1"/>
  <c r="O9" i="1"/>
  <c r="F22" i="1" l="1"/>
  <c r="G23" i="2" l="1"/>
  <c r="O49" i="1" l="1"/>
  <c r="O63" i="1" l="1"/>
  <c r="F63" i="1"/>
  <c r="O59" i="1" l="1"/>
  <c r="O39" i="1"/>
  <c r="O28" i="1"/>
  <c r="O54" i="1"/>
  <c r="O30" i="1"/>
  <c r="O60" i="1"/>
  <c r="F60" i="1" l="1"/>
  <c r="O35" i="1" l="1"/>
  <c r="F30" i="1" l="1"/>
  <c r="F54" i="1" l="1"/>
  <c r="F28" i="1" l="1"/>
  <c r="F39" i="1" l="1"/>
  <c r="E62" i="1" l="1"/>
  <c r="O44" i="1" l="1"/>
  <c r="F44" i="1" l="1"/>
  <c r="G25" i="2" l="1"/>
  <c r="G29" i="2"/>
  <c r="G20" i="2"/>
  <c r="O62" i="1"/>
  <c r="F62" i="1"/>
  <c r="O61" i="1"/>
  <c r="F61" i="1"/>
  <c r="O58" i="1"/>
  <c r="F58" i="1"/>
  <c r="F59" i="1"/>
  <c r="F47" i="1"/>
  <c r="O51" i="1"/>
  <c r="F51" i="1"/>
  <c r="O50" i="1"/>
  <c r="O52" i="1"/>
  <c r="F52" i="1"/>
  <c r="O53" i="1"/>
  <c r="F53" i="1"/>
  <c r="F42" i="1"/>
  <c r="O41" i="1"/>
  <c r="F41" i="1"/>
  <c r="O40" i="1"/>
  <c r="O46" i="1"/>
  <c r="O48" i="1"/>
  <c r="F48" i="1"/>
  <c r="O38" i="1"/>
  <c r="F38" i="1"/>
  <c r="F29" i="1"/>
  <c r="O25" i="1"/>
  <c r="F25" i="1"/>
  <c r="O27" i="1"/>
  <c r="F27" i="1"/>
  <c r="O26" i="1"/>
  <c r="F26" i="1"/>
  <c r="O21" i="1"/>
  <c r="F21" i="1"/>
  <c r="O33" i="1"/>
  <c r="O24" i="1"/>
  <c r="F24" i="1"/>
  <c r="F31" i="1"/>
  <c r="O36" i="1"/>
  <c r="F36" i="1"/>
  <c r="O37" i="1"/>
  <c r="F37" i="1"/>
  <c r="F32" i="1"/>
  <c r="O34" i="1"/>
  <c r="O17" i="1"/>
  <c r="O20" i="1"/>
  <c r="F20" i="1"/>
  <c r="O19" i="1"/>
  <c r="F19" i="1"/>
  <c r="E18" i="1"/>
  <c r="O18" i="1" s="1"/>
  <c r="O15" i="1"/>
  <c r="F15" i="1"/>
  <c r="O13" i="1"/>
  <c r="F13" i="1"/>
  <c r="F8" i="1"/>
  <c r="O7" i="1"/>
  <c r="F7" i="1"/>
  <c r="O32" i="1" l="1"/>
  <c r="O42" i="1"/>
  <c r="O8" i="1"/>
  <c r="O29" i="1"/>
  <c r="O47" i="1"/>
  <c r="O31" i="1"/>
  <c r="F23" i="1"/>
  <c r="O23" i="1"/>
  <c r="F34" i="1"/>
  <c r="F46" i="1"/>
  <c r="F33" i="1"/>
  <c r="F40" i="1"/>
  <c r="F18" i="1"/>
</calcChain>
</file>

<file path=xl/sharedStrings.xml><?xml version="1.0" encoding="utf-8"?>
<sst xmlns="http://schemas.openxmlformats.org/spreadsheetml/2006/main" count="1032" uniqueCount="563">
  <si>
    <t>Anexa privind achizitiile directe</t>
  </si>
  <si>
    <t>Nr. crt.</t>
  </si>
  <si>
    <t xml:space="preserve"> Obiectul achizitiei directe</t>
  </si>
  <si>
    <t>Cod CPV</t>
  </si>
  <si>
    <t>Denumire Cod CPV</t>
  </si>
  <si>
    <t xml:space="preserve">    Valoarea estimată</t>
  </si>
  <si>
    <t>Articol Bugetar</t>
  </si>
  <si>
    <t xml:space="preserve">Buget aprobat  lei cu TVA    </t>
  </si>
  <si>
    <t>Executie lei cu TVA</t>
  </si>
  <si>
    <t>Sold lei cu TVA</t>
  </si>
  <si>
    <t>Data (luna) estimată pentru inițierea achiziției</t>
  </si>
  <si>
    <t xml:space="preserve">Data (luna) estimată pentru realizarea achiziției directe 
(data estimativă semnare contract) </t>
  </si>
  <si>
    <t>Compartiment inițiator</t>
  </si>
  <si>
    <t>Categorie</t>
  </si>
  <si>
    <t>Valoare totală pe categorie fără TVA</t>
  </si>
  <si>
    <t>Lei fără TVA</t>
  </si>
  <si>
    <t>Lei cu TVA</t>
  </si>
  <si>
    <t>1</t>
  </si>
  <si>
    <t>7</t>
  </si>
  <si>
    <t>Servicii de tipărire vouchere de vacanță</t>
  </si>
  <si>
    <t>79823000-9</t>
  </si>
  <si>
    <t>Servicii de tiparire si de livrare</t>
  </si>
  <si>
    <t>10.02.06</t>
  </si>
  <si>
    <t>După aprobarea PAAP, sub rezerva primirii tuturor informațiilor /documentelor necesare inițierii</t>
  </si>
  <si>
    <t>1 luna de la momentul publicării anunțului publicitar/transmiterii cererii de oferte</t>
  </si>
  <si>
    <t>DJRU</t>
  </si>
  <si>
    <t>Servicii de tipărire și de livrare</t>
  </si>
  <si>
    <t>2</t>
  </si>
  <si>
    <t>30199760-5</t>
  </si>
  <si>
    <t>Etichete</t>
  </si>
  <si>
    <t>20.01.01</t>
  </si>
  <si>
    <t>Logistica</t>
  </si>
  <si>
    <t>Servicii de depozitare</t>
  </si>
  <si>
    <t>20.01.09</t>
  </si>
  <si>
    <t>Patrimoniu</t>
  </si>
  <si>
    <t>4</t>
  </si>
  <si>
    <t>Servicii de distrugere a documentelor</t>
  </si>
  <si>
    <t>5</t>
  </si>
  <si>
    <t xml:space="preserve">Servicii de transport si manipulare bunuri </t>
  </si>
  <si>
    <t>63110000-3</t>
  </si>
  <si>
    <t>Servicii de manipulare a încărcăturilor</t>
  </si>
  <si>
    <t>6</t>
  </si>
  <si>
    <t>Service centrale telefonice</t>
  </si>
  <si>
    <t>50334130-5</t>
  </si>
  <si>
    <t>Servicii de reparare şi de întreţinere a centralelor telefonice interne</t>
  </si>
  <si>
    <t>Mentenanta sistem acces (turnicheti, ticketing)</t>
  </si>
  <si>
    <t>50800000-3</t>
  </si>
  <si>
    <t>Diverse servicii de întreţinere şi de reparare</t>
  </si>
  <si>
    <t>Mentenanță sisteme acces</t>
  </si>
  <si>
    <t>8</t>
  </si>
  <si>
    <t>Servicii de consultanță în analiza de risc</t>
  </si>
  <si>
    <t>9</t>
  </si>
  <si>
    <t>Mentenanta anuala pentru domeniul isc-web.ro</t>
  </si>
  <si>
    <t>72415000-2</t>
  </si>
  <si>
    <t>Servicii de găzduire pentru operarea de site-uri WWW (World Wide Web)</t>
  </si>
  <si>
    <t>Servicii web</t>
  </si>
  <si>
    <t>10</t>
  </si>
  <si>
    <t>Piese si consumabile IT</t>
  </si>
  <si>
    <t>11</t>
  </si>
  <si>
    <t>75111200-9</t>
  </si>
  <si>
    <t>Servicii legislative</t>
  </si>
  <si>
    <t>Juridic</t>
  </si>
  <si>
    <t>13</t>
  </si>
  <si>
    <t>Servicii de informare electronică</t>
  </si>
  <si>
    <t>Biblioteca tehnică</t>
  </si>
  <si>
    <t>14</t>
  </si>
  <si>
    <t>50413200-5</t>
  </si>
  <si>
    <t>Servicii de reparare şi de întreţinere a echipamentului de stingere a incendiilor</t>
  </si>
  <si>
    <t xml:space="preserve">
20.01.30</t>
  </si>
  <si>
    <t>15</t>
  </si>
  <si>
    <t>Servicii de întreţinere a ascensoarelor, inclusiv verificare RSVTI</t>
  </si>
  <si>
    <t>50750000-7
71630000-3</t>
  </si>
  <si>
    <t>Servicii de întreţinere a ascensoarelor
Servicii de inspecţie şi testare tehnică</t>
  </si>
  <si>
    <t>20.01.30</t>
  </si>
  <si>
    <t>Servicii de reparare și de întreținere a ascensoarelor</t>
  </si>
  <si>
    <t>16</t>
  </si>
  <si>
    <t>Servicii de intretinere si reparare a centralelor termice si a instalatiilor de gaze naturale, inclusiv verificari si inspectii</t>
  </si>
  <si>
    <t>45259300-0
50531200-8
71630000-3</t>
  </si>
  <si>
    <t>Reparare şi întreţinere a centralelor termice
Servicii de intretinere a aparatelor cu gaz
Servicii de inspecţie şi testare tehnică</t>
  </si>
  <si>
    <t>Servicii de reparare și de întreținere a aparatelor și instalațiilor de gaze</t>
  </si>
  <si>
    <t>17</t>
  </si>
  <si>
    <t>Revizie generatoare ISC aparat central</t>
  </si>
  <si>
    <t>50532300-6</t>
  </si>
  <si>
    <t>Servicii de reparare şi de întreţinere a generatoarelor</t>
  </si>
  <si>
    <t>Mentenanță tehnică (generatoare)</t>
  </si>
  <si>
    <t>18</t>
  </si>
  <si>
    <t>Verificari PRAM la tablourile electrice</t>
  </si>
  <si>
    <t xml:space="preserve">
71314000-2
 </t>
  </si>
  <si>
    <t xml:space="preserve">
Servicii de energie electrica si servicii conexe</t>
  </si>
  <si>
    <t>Servicii de inspecţie şi testare tehnică (energie)</t>
  </si>
  <si>
    <t>19</t>
  </si>
  <si>
    <t>Servicii de reparare si întreținere</t>
  </si>
  <si>
    <t>Servicii de dezinfectie, dezinsectie si deratizare</t>
  </si>
  <si>
    <t>90921000-9
90923000-3</t>
  </si>
  <si>
    <t xml:space="preserve">Servicii de dezinfectie si de dezinsectie                                                                                                                                                                                                                                                                                                                                           Servicii de deratizare                                                                                                                                                       </t>
  </si>
  <si>
    <t>IJC</t>
  </si>
  <si>
    <t>Servicii de dezinfecție, dezinsecție și deratizare</t>
  </si>
  <si>
    <t>21</t>
  </si>
  <si>
    <t>Diverse servicii de întreținere și reparare</t>
  </si>
  <si>
    <t>Mentenanta sisteme de climatizare si revizii aparate de aer conditionat</t>
  </si>
  <si>
    <t>50730000-1</t>
  </si>
  <si>
    <t>Servicii de reparare şi de întreţinere a grupurilor de refrigerare</t>
  </si>
  <si>
    <t>23</t>
  </si>
  <si>
    <t>22458000-5</t>
  </si>
  <si>
    <t>Imprimate la comandă</t>
  </si>
  <si>
    <t>24</t>
  </si>
  <si>
    <t>Rovignete</t>
  </si>
  <si>
    <t>22453000-0</t>
  </si>
  <si>
    <t>Viniete de automobile</t>
  </si>
  <si>
    <t>Parc auto</t>
  </si>
  <si>
    <t>Viniete</t>
  </si>
  <si>
    <t>25</t>
  </si>
  <si>
    <t>Material antiderapant</t>
  </si>
  <si>
    <t>34927100-2</t>
  </si>
  <si>
    <t>Sare industrială pentru deszăpezire</t>
  </si>
  <si>
    <t>26</t>
  </si>
  <si>
    <t>Lichid pentru curatare parbriz</t>
  </si>
  <si>
    <t>39831500-1</t>
  </si>
  <si>
    <t>Produse de curăţat pentru automobile</t>
  </si>
  <si>
    <t>27</t>
  </si>
  <si>
    <t>Servicii de spălare a automobilelor</t>
  </si>
  <si>
    <t>50112300-6</t>
  </si>
  <si>
    <t>Servicii de spălare a automobilelor şi servicii similare</t>
  </si>
  <si>
    <t>28</t>
  </si>
  <si>
    <t>29</t>
  </si>
  <si>
    <t>Echipamente de protecţie (imbracaminte, incaltaminte, pelerine) si robe</t>
  </si>
  <si>
    <t>18110000-3
18143000-3
18221100-5
18830000-6</t>
  </si>
  <si>
    <t>Îmbrăcăminte de uz profesional
Echipamente de protecţie
Pelerine impermeabile
Încălţăminte de protecţie</t>
  </si>
  <si>
    <t>20.05.01</t>
  </si>
  <si>
    <t>SU si DJRU</t>
  </si>
  <si>
    <t>Îmbrăcăminte și încălțăminte</t>
  </si>
  <si>
    <t>30</t>
  </si>
  <si>
    <t>Steaguri</t>
  </si>
  <si>
    <t>20.05.30</t>
  </si>
  <si>
    <t>Diverse articole</t>
  </si>
  <si>
    <t>32</t>
  </si>
  <si>
    <t>Scule si unelte</t>
  </si>
  <si>
    <t>34</t>
  </si>
  <si>
    <t>35</t>
  </si>
  <si>
    <t>Indicatoare și plăcuțe</t>
  </si>
  <si>
    <t>36</t>
  </si>
  <si>
    <t>Echipament de manipulare a marfurilor</t>
  </si>
  <si>
    <t>37</t>
  </si>
  <si>
    <t>38</t>
  </si>
  <si>
    <t>Compresoare auto</t>
  </si>
  <si>
    <t>39</t>
  </si>
  <si>
    <t>Aparate de curățare</t>
  </si>
  <si>
    <t>40</t>
  </si>
  <si>
    <t>41</t>
  </si>
  <si>
    <t>42</t>
  </si>
  <si>
    <t xml:space="preserve">Televizoare </t>
  </si>
  <si>
    <t>32324000-0</t>
  </si>
  <si>
    <t>Televizoare</t>
  </si>
  <si>
    <t>Electrocasnice</t>
  </si>
  <si>
    <t>43</t>
  </si>
  <si>
    <t>Jaluzele si rulouri textile</t>
  </si>
  <si>
    <t>Articole textile</t>
  </si>
  <si>
    <t>44</t>
  </si>
  <si>
    <t>SU</t>
  </si>
  <si>
    <t>Echipament de stingere a incendiilor</t>
  </si>
  <si>
    <t>45</t>
  </si>
  <si>
    <t>Covoare, preşuri şi carpete</t>
  </si>
  <si>
    <t>46</t>
  </si>
  <si>
    <t>Insigne</t>
  </si>
  <si>
    <t>47</t>
  </si>
  <si>
    <t>Aparate de aer condiţionat</t>
  </si>
  <si>
    <t>48</t>
  </si>
  <si>
    <t>Scări</t>
  </si>
  <si>
    <t>49</t>
  </si>
  <si>
    <t>Cheltuieli de protocol</t>
  </si>
  <si>
    <t>15800000-6</t>
  </si>
  <si>
    <t>Diverse produse alimentare</t>
  </si>
  <si>
    <t>20.30.02</t>
  </si>
  <si>
    <t>Registratura</t>
  </si>
  <si>
    <t>Materiale informative, promotionale, cadouri delegatie</t>
  </si>
  <si>
    <t>39294100-0</t>
  </si>
  <si>
    <t>Produse informative si de promovare</t>
  </si>
  <si>
    <t>Produse informative și de promovare</t>
  </si>
  <si>
    <t>71900000-7</t>
  </si>
  <si>
    <t>Servicii de laborator </t>
  </si>
  <si>
    <t>20.30.30</t>
  </si>
  <si>
    <t>52</t>
  </si>
  <si>
    <t>Servicii de auditare</t>
  </si>
  <si>
    <t>SSM</t>
  </si>
  <si>
    <t>Materiale protectie sanitara</t>
  </si>
  <si>
    <t>22121000-4</t>
  </si>
  <si>
    <t>Publicaţii tehnice</t>
  </si>
  <si>
    <t>20.11</t>
  </si>
  <si>
    <t>Publicații tehnice</t>
  </si>
  <si>
    <t>55</t>
  </si>
  <si>
    <t>56</t>
  </si>
  <si>
    <t>Indicatoare autocolante obligatorii SSM</t>
  </si>
  <si>
    <t>22459100-3</t>
  </si>
  <si>
    <t>Autocolante şi benzi publicitare</t>
  </si>
  <si>
    <t>20.14</t>
  </si>
  <si>
    <t>71.01.02</t>
  </si>
  <si>
    <t>Rețele informatice</t>
  </si>
  <si>
    <t>58</t>
  </si>
  <si>
    <t>Videoproiectoare</t>
  </si>
  <si>
    <t>Mobilier</t>
  </si>
  <si>
    <t>39100000-3</t>
  </si>
  <si>
    <t>20.05.30
71.01.03</t>
  </si>
  <si>
    <t>Licenta ADOBE DREAMWEAWER (site web)</t>
  </si>
  <si>
    <t>48900000-7 </t>
  </si>
  <si>
    <t>Diverse pachete software si sisteme informatice</t>
  </si>
  <si>
    <t>71.01.30</t>
  </si>
  <si>
    <t>Pachete software şi sisteme informatice</t>
  </si>
  <si>
    <t>Interfoane</t>
  </si>
  <si>
    <t>71.03</t>
  </si>
  <si>
    <t>Sisteme control acces</t>
  </si>
  <si>
    <t>Servicii de proiectare si asistenta tehnica pentru obiectivul de investitii "Reparații capitale la construcții și instalații, precum și extindere în curtea de lumină la sediul IJC Cluj"</t>
  </si>
  <si>
    <t>71240000-2</t>
  </si>
  <si>
    <t>Servicii de arhitectură, de inginerie şi de planificare</t>
  </si>
  <si>
    <t>Servicii PT AT obiectivul de investitii IJC Cluj</t>
  </si>
  <si>
    <t xml:space="preserve">Servicii de proiectare si asistenta tehnica pentru obiectivul de investitii „Reabilitare termică a imobilului, închidere balcoane etajul I, modernizare, recompartimentări și reparații, realizare pergolă parcare exterioară la sediul IJC Constanța” </t>
  </si>
  <si>
    <t>Servicii PT AT obiectivul de investitii IJC Constanța</t>
  </si>
  <si>
    <t>Servicii expertiza pt obiectivul de investitii IJC Bihor</t>
  </si>
  <si>
    <t>Servicii de traducere</t>
  </si>
  <si>
    <t>Produse acces</t>
  </si>
  <si>
    <t xml:space="preserve">Șef Serviciu Buget-Contabilitate, </t>
  </si>
  <si>
    <t>Șef Birou Informatizare,</t>
  </si>
  <si>
    <t>Șef Birou Logistică, Patrimoniu și Parc Auto</t>
  </si>
  <si>
    <t>Crenguța MIRCEA</t>
  </si>
  <si>
    <t>Gabriela STOLERIU</t>
  </si>
  <si>
    <t>APROB,</t>
  </si>
  <si>
    <t>INSPECTOR GENERAL</t>
  </si>
  <si>
    <t>Paul RACOVIȚĂ</t>
  </si>
  <si>
    <t>Tipul și obiectul contractului de achiziție publică/acordului-cadru</t>
  </si>
  <si>
    <t>Codul unic de identificare a fiecărui obiect de contract alocat de SEAP*</t>
  </si>
  <si>
    <t xml:space="preserve">                                                                                                           
Valoarea estimată a contractului de achiziție publică /acordului-cadru
</t>
  </si>
  <si>
    <t>Procedura stabilită pentru derularea procesului de achiziție</t>
  </si>
  <si>
    <t>Data (luna) estimată pentru inițierea procedurii**</t>
  </si>
  <si>
    <t xml:space="preserve">Data (luna) estimată pentru atribuirea contractului de achiziție publică /acordului-cadru </t>
  </si>
  <si>
    <t>Modalitatea de derulare a procedurii de atribuire</t>
  </si>
  <si>
    <t>Persoana responsabilă cu aplicarea procedurii de atribuire</t>
  </si>
  <si>
    <t>Art. bugetar</t>
  </si>
  <si>
    <t>online/offline</t>
  </si>
  <si>
    <t>Licitatie deschisa</t>
  </si>
  <si>
    <t xml:space="preserve">4 luni de la momentul publicării anunțului de participare </t>
  </si>
  <si>
    <t>Online</t>
  </si>
  <si>
    <t>Cosmin Radu</t>
  </si>
  <si>
    <t>Laura Paun</t>
  </si>
  <si>
    <t>Procedură simplificată</t>
  </si>
  <si>
    <t xml:space="preserve">3 luni de la momentul publicării anunțului de participare </t>
  </si>
  <si>
    <t>39715210-2</t>
  </si>
  <si>
    <t>Echipament de încălzire centrală</t>
  </si>
  <si>
    <t xml:space="preserve">
45000000-7</t>
  </si>
  <si>
    <t xml:space="preserve">
Lucrări de construcţii</t>
  </si>
  <si>
    <t>Procedura simplificata</t>
  </si>
  <si>
    <t>45453000-7</t>
  </si>
  <si>
    <t>Lucrări de reparaţii generale şi de renovare</t>
  </si>
  <si>
    <t>20.02</t>
  </si>
  <si>
    <t>Offline</t>
  </si>
  <si>
    <t>80530000-8</t>
  </si>
  <si>
    <t>Servicii de formare profesionala</t>
  </si>
  <si>
    <t>Procedura proprie</t>
  </si>
  <si>
    <t>20.13</t>
  </si>
  <si>
    <t>80510000-2</t>
  </si>
  <si>
    <t>Servicii de formare specializata</t>
  </si>
  <si>
    <t xml:space="preserve">2 luni de la momentul publicării anunțului de participare </t>
  </si>
  <si>
    <t>**Sub rezerva primirii tuturor informațiilor /documentelor necesare inițierii, de la compartimentul care identifică necesitatea</t>
  </si>
  <si>
    <t>***Serviciile sunt scutite de plata TVA</t>
  </si>
  <si>
    <t>DIRECTOR DEA,</t>
  </si>
  <si>
    <t>Șef Birou Logistică, Patrimoniu și Parc Auto,</t>
  </si>
  <si>
    <t>Aditivi chimici</t>
  </si>
  <si>
    <t>Anvelope, jante și accesorii</t>
  </si>
  <si>
    <t>Boilere de apa calda</t>
  </si>
  <si>
    <t>Centrale telefonice</t>
  </si>
  <si>
    <t>Circuite electrice</t>
  </si>
  <si>
    <t>Consumabile medicale</t>
  </si>
  <si>
    <t>Cuptoare</t>
  </si>
  <si>
    <t>Echipamente IT</t>
  </si>
  <si>
    <t>Echipamente medicale</t>
  </si>
  <si>
    <t>Echipamente de protectie COVID</t>
  </si>
  <si>
    <t>Echipamente telecomunicații</t>
  </si>
  <si>
    <t>Electrice și sanitare</t>
  </si>
  <si>
    <t>Europubele</t>
  </si>
  <si>
    <t>Feronerie</t>
  </si>
  <si>
    <t>Formulare tipizate</t>
  </si>
  <si>
    <t>Lucrări de reparații capitale</t>
  </si>
  <si>
    <t>Lucrări de reparații curente</t>
  </si>
  <si>
    <t>Lucrari pt obiectivul de investitii IJC Arges</t>
  </si>
  <si>
    <t>Lucrari pt obiectivul de investitii IJC Timis</t>
  </si>
  <si>
    <t>Mașini, echipamente și accesorii de birou</t>
  </si>
  <si>
    <t>Mentenanță sisteme audio-video</t>
  </si>
  <si>
    <t>Redresoare auto</t>
  </si>
  <si>
    <t>Servicii bancare</t>
  </si>
  <si>
    <t>Servicii cablu TV</t>
  </si>
  <si>
    <t>Servicii de consultanță în domeniul evaluarii</t>
  </si>
  <si>
    <t>Servicii de consultanţă în domeniul securităţii</t>
  </si>
  <si>
    <t>Servicii de curățare coș</t>
  </si>
  <si>
    <t>Servicii de depozitare anvelope</t>
  </si>
  <si>
    <t>Servicii expertiza pt obiectivul de investitii IJC Timiș</t>
  </si>
  <si>
    <t>Servicii de protecție împotriva radiațiilor</t>
  </si>
  <si>
    <t>Servicii de publicitate</t>
  </si>
  <si>
    <t>Servicii rescriere program PLC</t>
  </si>
  <si>
    <t>Servicii de transport</t>
  </si>
  <si>
    <t>Servicii PT AT obiectivul de investitii IJC Arges</t>
  </si>
  <si>
    <t>Servicii PT AT obiectivul de investitii IJC Brasov</t>
  </si>
  <si>
    <t>Sisteme de alarma</t>
  </si>
  <si>
    <t>Sistem video de supraveghere</t>
  </si>
  <si>
    <t>Sisteme de informare</t>
  </si>
  <si>
    <t>Termometre</t>
  </si>
  <si>
    <t>Mentenanta preventiva si predictiva pentru sistemele de: grupuri de pompare, instalatii de hidranti interiori, sisteme de ventilare-desfumare si evacuare gaze toxice precum si sisteme de detectie si alarmare pentru ISC-ap central si IJC-uri.</t>
  </si>
  <si>
    <t>22462000-6</t>
  </si>
  <si>
    <t>Materiale publicitare</t>
  </si>
  <si>
    <t>DCCSACA</t>
  </si>
  <si>
    <t>Lucrări de execuție pentru obiectivul de investitii "Efectuare lucrări de schimbare parțială de destinație, modernizare, recompartimentare, încadrare în cerințele ISU, precum și înlocuirea ascensorului de persoane la sediul IJC Brașov"</t>
  </si>
  <si>
    <t>Pneuri pentru autovehicule</t>
  </si>
  <si>
    <t>48732000-8</t>
  </si>
  <si>
    <t>Pachete software pentru securitatea datelor</t>
  </si>
  <si>
    <t>Gabriela Ionica ALDEA</t>
  </si>
  <si>
    <t xml:space="preserve">
39515400-9
 </t>
  </si>
  <si>
    <t xml:space="preserve">
Jaluzele
</t>
  </si>
  <si>
    <t>Dispozitive de stocare si citire</t>
  </si>
  <si>
    <t>33140000-3</t>
  </si>
  <si>
    <t>90721600-3</t>
  </si>
  <si>
    <t>Servicii de protecţie împotriva radiaţiilor</t>
  </si>
  <si>
    <t>42961100-1</t>
  </si>
  <si>
    <t>Sisteme de control al accesului</t>
  </si>
  <si>
    <t>71.01.03</t>
  </si>
  <si>
    <t>Servicii de fotocopiere (formate dimensiuni atipice)</t>
  </si>
  <si>
    <t>20.06.02</t>
  </si>
  <si>
    <t>60420000-8</t>
  </si>
  <si>
    <t>Lucrari pt obiectivul de investitii IJC Valcea</t>
  </si>
  <si>
    <t>Servicii de transport aerian ocazional</t>
  </si>
  <si>
    <t>Accesorii electrice</t>
  </si>
  <si>
    <t>20.01.08</t>
  </si>
  <si>
    <t>Servicii de telefonie publică</t>
  </si>
  <si>
    <t>30197642-8</t>
  </si>
  <si>
    <t>Hartie</t>
  </si>
  <si>
    <t>Hârtie pentru fotocopiatoare şi xerografică</t>
  </si>
  <si>
    <t>Raluca Ioana TINICHE</t>
  </si>
  <si>
    <t>Servicii de expertiză în construcţii</t>
  </si>
  <si>
    <t>Centrale termice</t>
  </si>
  <si>
    <t xml:space="preserve">Servicii de proiectare si asistenta tehnica pentru obiectivul de investitii „Reabilitare termică și reparații la construcții și instalații la sediul IJC Bihor” </t>
  </si>
  <si>
    <t>Servicii PT AT obiectivul de investitii IJC Bihor</t>
  </si>
  <si>
    <t>Informatizare</t>
  </si>
  <si>
    <t>Standarde ASRO</t>
  </si>
  <si>
    <t xml:space="preserve">               Coordonator,</t>
  </si>
  <si>
    <t>Laura PĂUN</t>
  </si>
  <si>
    <t>64227000-3</t>
  </si>
  <si>
    <t>72319000-4</t>
  </si>
  <si>
    <t>Servicii de furnizare de date</t>
  </si>
  <si>
    <t>57</t>
  </si>
  <si>
    <t>Coordonator Compartiment Achiziții Publice</t>
  </si>
  <si>
    <t xml:space="preserve">              </t>
  </si>
  <si>
    <t>Echipamente si accesorii auto</t>
  </si>
  <si>
    <t>Servicii de telecomunicatii integrate</t>
  </si>
  <si>
    <t>Servicii de telecomunicatie</t>
  </si>
  <si>
    <t>48000000-8</t>
  </si>
  <si>
    <t>1 lună de la momentul inițierii achiziției în SEAP</t>
  </si>
  <si>
    <t>66514150-2</t>
  </si>
  <si>
    <t>Servicii de asigurare a navelor</t>
  </si>
  <si>
    <t>Birotică și papetărie</t>
  </si>
  <si>
    <t xml:space="preserve">Servicii de asigurare </t>
  </si>
  <si>
    <t>63121100-4</t>
  </si>
  <si>
    <t xml:space="preserve">Programul Anual al Achiziţiilor Publice pe anul 2023 </t>
  </si>
  <si>
    <t>Furnituri (inclusiv ONAC)</t>
  </si>
  <si>
    <t xml:space="preserve">30192700-8 </t>
  </si>
  <si>
    <t>Papetărie</t>
  </si>
  <si>
    <t>Etichete pentru imprimante cod de bare și role ticketing</t>
  </si>
  <si>
    <t>Fișe instructaj individual SSM</t>
  </si>
  <si>
    <t>22800000-8</t>
  </si>
  <si>
    <t>Registre, registre contabile, clasoare, formulare si alte articole imprimate de papetarie din hartie sau din carton</t>
  </si>
  <si>
    <t>Hartie fotocopiatoare A3</t>
  </si>
  <si>
    <t>Servicii reparatii sisteme alarmare efractie</t>
  </si>
  <si>
    <t>Abonament ASRO (standarde in format electronic)</t>
  </si>
  <si>
    <t>Piese si consumabile IT (cabluri UTP, mufe, mouse, tastatură, dispozitive USB, ribon imprimante etc.)</t>
  </si>
  <si>
    <t>Deplasări în străinătate (bilete de avion)</t>
  </si>
  <si>
    <t xml:space="preserve"> Anvelope si jante auto</t>
  </si>
  <si>
    <t>34351100-3
34324000-4</t>
  </si>
  <si>
    <t>Pneuri pentru autovehicule
Roti, piese si accesorii</t>
  </si>
  <si>
    <t>Kit inlocuire pentru trusele fixe de prim ajutor</t>
  </si>
  <si>
    <t>Servicii de verificare si incarcare stingatoare- ISC+IJC</t>
  </si>
  <si>
    <t>Revizie cortine rezistente la foc ISC aparat central (inclusiv piese de schimb)</t>
  </si>
  <si>
    <t>Daniel Butaru</t>
  </si>
  <si>
    <t>Monica Bărbulescu</t>
  </si>
  <si>
    <t>Servicii de depozitare si servicii conexe pentru arhiva ISC - aparatul central si a ICMB</t>
  </si>
  <si>
    <t>Servicii de depozitare arhivă</t>
  </si>
  <si>
    <t>Imprimate la comandă (legitimații diriginti de santier si RTE, cărți de vizită)</t>
  </si>
  <si>
    <t>Platforme de documentare juridică (abonament ONRC + BPI, platforma Legalis, platforma biblioteca Hamangiu, biblioteca juridica etc.)</t>
  </si>
  <si>
    <t>32421000-0
32422000-7 
30237410-6 
30237460-1
30234600-4     
30125100-2</t>
  </si>
  <si>
    <t xml:space="preserve">Cabluri de retea
Componente de rețea     
Mouse pentru computer    
Tastaturi pentru computer  
Memorie flash
Cartușe de toner                                       </t>
  </si>
  <si>
    <t xml:space="preserve">Asigurare CASCO șalupă </t>
  </si>
  <si>
    <t xml:space="preserve">90910000-9
90911300-9
90500000-2
</t>
  </si>
  <si>
    <t>Servicii de curățenie
Servicii de curățare a ferestrelor
Servicii privind deșeurile menajere și deșeurile</t>
  </si>
  <si>
    <t>50000000-5
44411000-4</t>
  </si>
  <si>
    <t>31681000-3
31000000-6</t>
  </si>
  <si>
    <t>Servicii de reparare şi întreţinere
Articole sanitare</t>
  </si>
  <si>
    <t>Accesorii electrice
Maşini, aparate, echipamente şi consumabile electrice; iluminat</t>
  </si>
  <si>
    <t xml:space="preserve">
20.05.30
</t>
  </si>
  <si>
    <t xml:space="preserve">Cărți, publicații și materiale documentare </t>
  </si>
  <si>
    <t>Servicii privind masurarea campurilor electromagnetice si radioelectrice</t>
  </si>
  <si>
    <t>Prelevare produse si esantioane+ examinare si incercare produse</t>
  </si>
  <si>
    <t>Cablare structurata pentru sediul ISC din Splaiul Unirii</t>
  </si>
  <si>
    <t xml:space="preserve">32420000-3
72700000-7
 </t>
  </si>
  <si>
    <t>Echipament de retea
Servicii de retele informatice</t>
  </si>
  <si>
    <t>Uși de garaj (înlocuire, automatizare)</t>
  </si>
  <si>
    <t>44221240-9</t>
  </si>
  <si>
    <t>Usi de garaj</t>
  </si>
  <si>
    <t>Uși de garaj</t>
  </si>
  <si>
    <t xml:space="preserve">Echipament de încălzire </t>
  </si>
  <si>
    <t>Servicii de reparare si intretinere instalatii sanitare, electrice, tamplarie si feronerie, inlcusiv materiale (mentenanta ISC + IRC)</t>
  </si>
  <si>
    <t>Sistem control acces IJC Valcea</t>
  </si>
  <si>
    <t>Diverse pachete software</t>
  </si>
  <si>
    <t xml:space="preserve">Update (mentenanță anuală) pentru sistemul de videoconferință </t>
  </si>
  <si>
    <t xml:space="preserve">Pachete software pentru videoconferinţe
</t>
  </si>
  <si>
    <t xml:space="preserve">Videoconferință - mentenanță </t>
  </si>
  <si>
    <t xml:space="preserve">
48515000-1
</t>
  </si>
  <si>
    <t xml:space="preserve">
79995100-6
</t>
  </si>
  <si>
    <t xml:space="preserve">Servicii de arhivare
</t>
  </si>
  <si>
    <t xml:space="preserve">Echipamente IT: desktop/laptop, media convertor, sisteme de stocare HDD </t>
  </si>
  <si>
    <t>Diverse articole neprevazute (echipamente de încărcare/pornire acumulatori auto, lopeți pentru deszăpezire, accesorii auto-set covorașe de interior etc.)</t>
  </si>
  <si>
    <t>44423000-1</t>
  </si>
  <si>
    <t>Cuptoare cu microunde</t>
  </si>
  <si>
    <t>39711362-4</t>
  </si>
  <si>
    <t>Draperii</t>
  </si>
  <si>
    <t>39515200-7</t>
  </si>
  <si>
    <t xml:space="preserve">Panou identificare instituție </t>
  </si>
  <si>
    <t>Materiale și accesorii electrice - becuri, neoane, lămpi led etc. (inclusiv ONAC)</t>
  </si>
  <si>
    <t>20.14
20.01.09</t>
  </si>
  <si>
    <t>Servicii de formare specializată (cursuri SSM, taxe de participare diverse conferințe etc.)</t>
  </si>
  <si>
    <t>30213300-8
30213100-6
32422000-7
30233100-2</t>
  </si>
  <si>
    <t>Computere de birou
Computere portabile
Componente de retea
Unitati de memorie</t>
  </si>
  <si>
    <t>3</t>
  </si>
  <si>
    <t>12</t>
  </si>
  <si>
    <t>20</t>
  </si>
  <si>
    <t>22</t>
  </si>
  <si>
    <t>31</t>
  </si>
  <si>
    <t>33</t>
  </si>
  <si>
    <t>50</t>
  </si>
  <si>
    <t>51</t>
  </si>
  <si>
    <t>53</t>
  </si>
  <si>
    <t>54</t>
  </si>
  <si>
    <t>Servicii de formare profesională pentru funcționarii publici din cadrul Inspectoratului de Stat în Construcții - I.S.C. ***</t>
  </si>
  <si>
    <t xml:space="preserve">
20.05.30
71.01.02</t>
  </si>
  <si>
    <t>64110000-0</t>
  </si>
  <si>
    <t>Servicii poştale</t>
  </si>
  <si>
    <t>79713000-5
50610000-4
79711000-1</t>
  </si>
  <si>
    <t>Servicii de pază
Servicii de reparare şi de întreţinere a echipamentului de securitate
Servicii de monitorizare a sistemelor de alarmă</t>
  </si>
  <si>
    <t xml:space="preserve">2 luni de la momentul publicării în SEAP și site ISC a anunțului publicitar SEAP
</t>
  </si>
  <si>
    <t xml:space="preserve">Director DEA,
Raluca Ioana TINICHE
</t>
  </si>
  <si>
    <t>DSPPCALRTEDS</t>
  </si>
  <si>
    <t>79530000-8</t>
  </si>
  <si>
    <t xml:space="preserve">Servicii de traducere </t>
  </si>
  <si>
    <t>IRCBI</t>
  </si>
  <si>
    <t>Accesorii telefoane</t>
  </si>
  <si>
    <t>31158000-8</t>
  </si>
  <si>
    <t>Încărcătoare</t>
  </si>
  <si>
    <t xml:space="preserve">Servicii de distrugere - casare a documentelor </t>
  </si>
  <si>
    <t>92512100-4</t>
  </si>
  <si>
    <t>Servicii de distrugere a arhivelor</t>
  </si>
  <si>
    <t>09310000-5</t>
  </si>
  <si>
    <t>Electricitate</t>
  </si>
  <si>
    <t>20.01.03</t>
  </si>
  <si>
    <t>09123000-7</t>
  </si>
  <si>
    <t>Gaze naturale</t>
  </si>
  <si>
    <t xml:space="preserve">Acord-cadru 36 luni servicii de telecomunicații integrate (internet, VPN, securitatea comunicațiilor, suport pentru administrarea și monitorizarea în timp real a conexiunilor de internet și VPN, a securității comunicațiilor și a echipamentelor utilizate în infrastructura de telecomunicații integrate, pentru toate locațiile ISC) </t>
  </si>
  <si>
    <t>59</t>
  </si>
  <si>
    <t>60</t>
  </si>
  <si>
    <t>61</t>
  </si>
  <si>
    <t>62</t>
  </si>
  <si>
    <t>Servicii de audit de supraveghere a sistemului de management  ISO 9001:2015  si a sistemului de management ISO 37001:2016 la nivelul ISC</t>
  </si>
  <si>
    <t>79212000-3</t>
  </si>
  <si>
    <t>SMC</t>
  </si>
  <si>
    <t>Servicii de prelucrare arhivistică pentru arhiva Inspectoratului de Stat în Construcții – I.S.C. – aparatul central și a Inspectoratului în Construcții al Municipiului București</t>
  </si>
  <si>
    <t>Laura Păun</t>
  </si>
  <si>
    <t>Acord-cadru privind furnizarea de energie electrica pentru sediile consumatoare ale Inspectoratului de Stat in Constructii - I.S.C.</t>
  </si>
  <si>
    <t>Acord -cadru privind furnizarea de gaze naturale pentru sediile consumatoare ale Inspectoratului de Stat în Construcții – I.S.C.</t>
  </si>
  <si>
    <t>39715240-1</t>
  </si>
  <si>
    <t>Aparate electrice de incalzire ambientala</t>
  </si>
  <si>
    <t>Servicii de cadastru pentru sediul IJC Olt</t>
  </si>
  <si>
    <t>71354300-7</t>
  </si>
  <si>
    <t>Servicii de cadastru</t>
  </si>
  <si>
    <t>Servicii de cadastru ptr. Obiectivul de investitii IJC Olt</t>
  </si>
  <si>
    <t>Aeroterme ceramice cu ventilator</t>
  </si>
  <si>
    <t>Update (mentenanță anuală) pentru pachetul de licențe semnături de securitate pentru sistemul de protecție aplicații web FortiWeb 3000E</t>
  </si>
  <si>
    <t>63</t>
  </si>
  <si>
    <t>64</t>
  </si>
  <si>
    <t>Acord - cadru 36 luni - Licențe pentru sistemul de raportare și înregistrare tranzacțională SAP S/4HANA și mentenanță anuală pentru licențele sistemului de raportare și înregistrare tranzacțională SAP S/4HANA</t>
  </si>
  <si>
    <t>fără TVA</t>
  </si>
  <si>
    <t xml:space="preserve"> cu TVA</t>
  </si>
  <si>
    <t>Pachete software şi sisteme informatice
Servicii de întreținere și reparații de software</t>
  </si>
  <si>
    <t xml:space="preserve">48000000-8
72267000-4 </t>
  </si>
  <si>
    <t>14234699_2023_PAAPD1394809</t>
  </si>
  <si>
    <t>14234699_2023_PAAPD1394818</t>
  </si>
  <si>
    <t>14234699_2023_PAAPD1394825</t>
  </si>
  <si>
    <t>14234699_2023_PAAPD1394834</t>
  </si>
  <si>
    <t>14234699_2023_PAAPD1394836</t>
  </si>
  <si>
    <t>14234699_2023_PAAPD1394840</t>
  </si>
  <si>
    <t>14234699_2023_PAAPD1394907</t>
  </si>
  <si>
    <t>14234699_2023_PAAPD1394912</t>
  </si>
  <si>
    <t>14234699_2023_PAAPD1394915</t>
  </si>
  <si>
    <t>14234699_2023_PAAPD1394922</t>
  </si>
  <si>
    <t>14234699_2023_PAAPD1394923</t>
  </si>
  <si>
    <t>14234699_2023_PAAPD1394927</t>
  </si>
  <si>
    <t>14234699_2023_PAAPD1394939</t>
  </si>
  <si>
    <t>14234699_2023_PAAPD1405655</t>
  </si>
  <si>
    <t>14234699_2023_PAAPD1405659</t>
  </si>
  <si>
    <t>Servicii expertiza pt obiectivul de investitii IJC Dolj</t>
  </si>
  <si>
    <t>65</t>
  </si>
  <si>
    <t>66</t>
  </si>
  <si>
    <t>67</t>
  </si>
  <si>
    <t>68</t>
  </si>
  <si>
    <t>69</t>
  </si>
  <si>
    <t>30192153-8</t>
  </si>
  <si>
    <t>Ștampile cu text</t>
  </si>
  <si>
    <t>20.05.30 20.01.09</t>
  </si>
  <si>
    <t xml:space="preserve">Ștampile </t>
  </si>
  <si>
    <t>Lucrări de reparații curente pentru 12 sedii aparținând Inspectoratului de Stat în Constructii –ISC: Lot 1 – IJC VN, Lot 2 – IJC SJ, Lot 3 - IJC SB, Lot 4 – IJC CV, Lot 5 – IJC CS, Lot 6 - IJC SM, Lot 7 - sediul secundar al IJC SM, Lot 8 - sediul secundar al IJC HD, Lot 9 - IJC BV, Lot 10 - IJC TM, Lot 11 - IJC MM, Lot 12 - IJC AG</t>
  </si>
  <si>
    <t>Lucrari pentru obiectivul de investitii: "Lucrări pentru obținerea autorizației de securitate la incendiu la sediul IJC Timiș" - restul lucrarilor de executat</t>
  </si>
  <si>
    <t>Extindere sistem de alarmă pentru sediul IJC Maramureș</t>
  </si>
  <si>
    <t>31625300-6</t>
  </si>
  <si>
    <t>Sisteme de alarmă antiefracție</t>
  </si>
  <si>
    <t>Servicii de expertiză tehnică pentru obiectivul de investiții "Lucrări de reparații capitale la construcții și instalații, precum și modernizare la sediul Inspectoratului Județean în Construcții Dolj"</t>
  </si>
  <si>
    <t>71319000-7</t>
  </si>
  <si>
    <t>Servicii de expertiză</t>
  </si>
  <si>
    <t>Servicii de asigurare medicală</t>
  </si>
  <si>
    <t>66512220-0</t>
  </si>
  <si>
    <t>Acord-cadru 36 luni pentru servicii de pază umană și monitorizare sisteme de alarmă, inclusiv revizie tehnică periodică sisteme de alarmă la efracție, sisteme de control acces și sisteme supraveghere video pentru sediile Inspectoratului de Stat în Construcții</t>
  </si>
  <si>
    <t>Acord cadru – 24 luni servicii de curățenie și colectare selectivă a deșeurilor pentru sediile Inspectoratului de Stat în Construcții (inclusiv materialele aferente)</t>
  </si>
  <si>
    <t>Aparate de aer conditionat, instalații de climatizare etc.</t>
  </si>
  <si>
    <t>39717200-3
42512000-8</t>
  </si>
  <si>
    <t xml:space="preserve">
Aparate de aer condiţionat
Instalații de climatizare
</t>
  </si>
  <si>
    <t>70</t>
  </si>
  <si>
    <t>Servicii de dezafectare in vederea casării unor garaje</t>
  </si>
  <si>
    <t>98390000-3</t>
  </si>
  <si>
    <t>Alte servicii</t>
  </si>
  <si>
    <t>Servicii de dezafectare garaje</t>
  </si>
  <si>
    <t xml:space="preserve">
20.05.30
20.01.30
</t>
  </si>
  <si>
    <t>71</t>
  </si>
  <si>
    <t>Servicii de laborator</t>
  </si>
  <si>
    <t>Acord - cadru 36 luni servicii poştale pentru Inspectoratul de Stat în Construcţii - I.S.C.</t>
  </si>
  <si>
    <t>Acord-cadru 15 luni - Servicii de reparații și întreținere pentru autoturismele din parcul auto al I.S.C.</t>
  </si>
  <si>
    <t>-</t>
  </si>
  <si>
    <t>50112000-3
34300000-0</t>
  </si>
  <si>
    <t>Servicii de reparare şi de întreţinere a automobilelor
Piese şi accesorii pentru vehicule şi pentru motoare de vehicule</t>
  </si>
  <si>
    <t>Radu Nistorescu</t>
  </si>
  <si>
    <t xml:space="preserve">Achiziție de produse software: Lot 1 - Mentenanță licențe și suport pentru soluția de virtualizare Vmware; Lot 2 - Mentenanta licente si suport pentru solutia de backup Veeam Enterprise Plus </t>
  </si>
  <si>
    <t>Servicii scanare planuri instalatii sanitare si planuri arhitectura format A0, A1, A2 ale sediului ISC</t>
  </si>
  <si>
    <t>79521000-2</t>
  </si>
  <si>
    <t>Servicii de fotocopiere</t>
  </si>
  <si>
    <t>72</t>
  </si>
  <si>
    <t>73</t>
  </si>
  <si>
    <t>44616000-1</t>
  </si>
  <si>
    <t>Bidoane din metal</t>
  </si>
  <si>
    <t>74</t>
  </si>
  <si>
    <t xml:space="preserve">Formulare tipizate - procese verbale de constatare  si sanctionare a contraventiilor </t>
  </si>
  <si>
    <t>75</t>
  </si>
  <si>
    <t>22820000-4</t>
  </si>
  <si>
    <t>Formulare</t>
  </si>
  <si>
    <t>Reconditionare panouri publicitare, sigle etc. de la sediile ISC</t>
  </si>
  <si>
    <t>Extinctoare, diverse echipamente de protectie impotriva incendiilor etc.</t>
  </si>
  <si>
    <t>35111300-8
44480000-8</t>
  </si>
  <si>
    <t xml:space="preserve">Extinctoare
Diverse echipamente de protectie impotriva incendiilor </t>
  </si>
  <si>
    <t>Servicii de montare prelata- folie acoperis la sediul IJC Dolj pentru conservarea constructiei</t>
  </si>
  <si>
    <t>Servicii ptr. obiectivul de investitii IJC Dolj</t>
  </si>
  <si>
    <t>AUGUST</t>
  </si>
  <si>
    <t>76</t>
  </si>
  <si>
    <t>Canistre metalice de combustibil necesare alimentarii cu carburant generatoare ISC - aparat central</t>
  </si>
  <si>
    <t>Având în vedere Nota de fundamentare CAP nr. 96/22.08.2023, P.A.A.P. nr. 15634/14.06.2023 se actualizează:</t>
  </si>
  <si>
    <t>CAP nr. 97/22.08.2023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</si>
</sst>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l_e_i_-;\-* #,##0.00\ _l_e_i_-;_-* &quot;-&quot;??\ _l_e_i_-;_-@_-"/>
    <numFmt numFmtId="164" formatCode="#,##0.00\ [$lei-418]"/>
    <numFmt numFmtId="165" formatCode="#,##0.00\ &quot;lei&quot;"/>
    <numFmt numFmtId="166" formatCode="_-* #,##0.00\ [$EUR]_-;\-* #,##0.00\ [$EUR]_-;_-* &quot;-&quot;??\ [$EUR]_-;_-@_-"/>
    <numFmt numFmtId="167" formatCode="_-* #,##0.00\ [$USD]_-;\-* #,##0.00\ [$USD]_-;_-* &quot;-&quot;??\ [$USD]_-;_-@_-"/>
    <numFmt numFmtId="168" formatCode="_-* #,##0.00\ _R_O_N_-;\-* #,##0.00\ _R_O_N_-;_-* &quot;-&quot;??\ _R_O_N_-;_-@_-"/>
  </numFmts>
  <fonts count="37" x14ac:knownFonts="1">
    <font>
      <sz val="10"/>
      <name val="Arial"/>
      <family val="2"/>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font>
    <font>
      <b/>
      <sz val="12"/>
      <name val="Trebuchet MS"/>
      <family val="2"/>
    </font>
    <font>
      <b/>
      <sz val="11"/>
      <name val="Trebuchet MS"/>
      <family val="2"/>
    </font>
    <font>
      <sz val="11"/>
      <name val="Trebuchet MS"/>
      <family val="2"/>
    </font>
    <font>
      <sz val="10"/>
      <name val="Trebuchet MS"/>
      <family val="2"/>
    </font>
    <font>
      <sz val="11"/>
      <color rgb="FF000000"/>
      <name val="Trebuchet MS"/>
      <family val="2"/>
    </font>
    <font>
      <sz val="18"/>
      <name val="Trebuchet MS"/>
      <family val="2"/>
    </font>
    <font>
      <b/>
      <sz val="14"/>
      <name val="Trebuchet MS"/>
      <family val="2"/>
    </font>
    <font>
      <b/>
      <sz val="22"/>
      <name val="Trebuchet MS"/>
      <family val="2"/>
    </font>
    <font>
      <sz val="12"/>
      <name val="Trebuchet MS"/>
      <family val="2"/>
    </font>
    <font>
      <b/>
      <sz val="18"/>
      <name val="Trebuchet MS"/>
      <family val="2"/>
    </font>
    <font>
      <sz val="22"/>
      <name val="Trebuchet MS"/>
      <family val="2"/>
    </font>
    <font>
      <sz val="16"/>
      <name val="Trebuchet MS"/>
      <family val="2"/>
    </font>
    <font>
      <b/>
      <sz val="16"/>
      <name val="Trebuchet MS"/>
      <family val="2"/>
    </font>
    <font>
      <sz val="22"/>
      <name val="Arial"/>
      <family val="2"/>
    </font>
    <font>
      <sz val="20"/>
      <name val="Trebuchet MS"/>
      <family val="2"/>
    </font>
    <font>
      <sz val="14"/>
      <name val="Trebuchet MS"/>
      <family val="2"/>
    </font>
    <font>
      <b/>
      <sz val="22"/>
      <color rgb="FFFF0000"/>
      <name val="Trebuchet MS"/>
      <family val="2"/>
    </font>
    <font>
      <b/>
      <sz val="22"/>
      <name val="Arial"/>
      <family val="2"/>
    </font>
    <font>
      <b/>
      <sz val="20"/>
      <name val="Trebuchet MS"/>
      <family val="2"/>
    </font>
    <font>
      <sz val="20"/>
      <name val="Arial"/>
      <family val="2"/>
    </font>
    <font>
      <sz val="10"/>
      <name val="Arial"/>
    </font>
    <font>
      <sz val="11"/>
      <color theme="1"/>
      <name val="Calibri"/>
      <family val="2"/>
      <scheme val="minor"/>
    </font>
    <font>
      <sz val="10"/>
      <name val="Arial"/>
      <family val="2"/>
      <charset val="238"/>
    </font>
    <font>
      <b/>
      <sz val="14"/>
      <color theme="0"/>
      <name val="Trebuchet MS"/>
      <family val="2"/>
    </font>
    <font>
      <sz val="14"/>
      <color theme="0"/>
      <name val="Trebuchet MS"/>
      <family val="2"/>
    </font>
    <font>
      <sz val="10"/>
      <color theme="0"/>
      <name val="Arial"/>
      <family val="2"/>
    </font>
    <font>
      <sz val="20"/>
      <color theme="0"/>
      <name val="Trebuchet MS"/>
      <family val="2"/>
    </font>
    <font>
      <b/>
      <sz val="20"/>
      <color theme="0"/>
      <name val="Trebuchet MS"/>
      <family val="2"/>
    </font>
    <font>
      <sz val="20"/>
      <color theme="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181">
    <xf numFmtId="0" fontId="0" fillId="0" borderId="0"/>
    <xf numFmtId="43" fontId="7" fillId="0" borderId="0" applyFont="0" applyFill="0" applyBorder="0" applyAlignment="0" applyProtection="0"/>
    <xf numFmtId="0" fontId="7" fillId="0" borderId="0"/>
    <xf numFmtId="0" fontId="6" fillId="0" borderId="0"/>
    <xf numFmtId="43" fontId="7" fillId="0" borderId="0" applyFont="0" applyFill="0" applyBorder="0" applyAlignment="0" applyProtection="0"/>
    <xf numFmtId="0" fontId="4" fillId="0" borderId="0"/>
    <xf numFmtId="0" fontId="2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30" fillId="0" borderId="0"/>
    <xf numFmtId="0" fontId="30" fillId="0" borderId="0"/>
    <xf numFmtId="0" fontId="7" fillId="0" borderId="0"/>
    <xf numFmtId="0" fontId="30" fillId="0" borderId="0"/>
    <xf numFmtId="0" fontId="30" fillId="0" borderId="0"/>
    <xf numFmtId="0" fontId="7" fillId="0" borderId="0"/>
    <xf numFmtId="0" fontId="7" fillId="0" borderId="0"/>
    <xf numFmtId="0" fontId="7" fillId="0" borderId="0"/>
    <xf numFmtId="0" fontId="7" fillId="0" borderId="0"/>
    <xf numFmtId="0" fontId="7" fillId="0" borderId="0"/>
    <xf numFmtId="0" fontId="29"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9" fillId="0" borderId="0"/>
    <xf numFmtId="168" fontId="7" fillId="0" borderId="0" applyFont="0" applyFill="0" applyBorder="0" applyAlignment="0" applyProtection="0"/>
    <xf numFmtId="43" fontId="7"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0" fontId="7" fillId="0" borderId="0"/>
    <xf numFmtId="168"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0" fontId="29"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9" fillId="0" borderId="0"/>
    <xf numFmtId="0" fontId="2" fillId="0" borderId="0"/>
    <xf numFmtId="0" fontId="2" fillId="0" borderId="0"/>
    <xf numFmtId="0" fontId="7"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2"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cellStyleXfs>
  <cellXfs count="224">
    <xf numFmtId="0" fontId="0" fillId="0" borderId="0" xfId="0"/>
    <xf numFmtId="0" fontId="0" fillId="0" borderId="0" xfId="0" applyFill="1" applyAlignment="1">
      <alignment vertical="center" wrapText="1"/>
    </xf>
    <xf numFmtId="1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applyFill="1" applyAlignment="1">
      <alignment vertical="center" wrapText="1"/>
    </xf>
    <xf numFmtId="3" fontId="9" fillId="2" borderId="1" xfId="1"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left" vertical="center" wrapText="1"/>
    </xf>
    <xf numFmtId="164"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64" fontId="11" fillId="0" borderId="1" xfId="0" applyNumberFormat="1" applyFont="1" applyFill="1" applyBorder="1" applyAlignment="1" applyProtection="1">
      <alignment horizontal="center" vertical="center"/>
      <protection locked="0"/>
    </xf>
    <xf numFmtId="0" fontId="10" fillId="0" borderId="1" xfId="0" applyFont="1" applyFill="1" applyBorder="1" applyAlignment="1">
      <alignment horizontal="left" vertical="center" wrapText="1"/>
    </xf>
    <xf numFmtId="0" fontId="0" fillId="0" borderId="1" xfId="0" applyFill="1" applyBorder="1" applyAlignment="1">
      <alignment vertical="center" wrapText="1"/>
    </xf>
    <xf numFmtId="0" fontId="7"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4" fontId="12" fillId="0" borderId="0" xfId="0" applyNumberFormat="1" applyFont="1" applyFill="1" applyAlignment="1">
      <alignment horizontal="center" vertical="center"/>
    </xf>
    <xf numFmtId="0" fontId="10" fillId="0" borderId="0"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0" xfId="0" applyFill="1" applyBorder="1" applyAlignment="1">
      <alignment vertical="center" wrapText="1"/>
    </xf>
    <xf numFmtId="14" fontId="10" fillId="0" borderId="4"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3" fillId="0" borderId="0" xfId="0" applyFont="1" applyFill="1" applyBorder="1" applyAlignment="1">
      <alignment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left" wrapText="1"/>
    </xf>
    <xf numFmtId="0" fontId="14" fillId="0" borderId="0" xfId="0" applyFont="1" applyFill="1" applyBorder="1" applyAlignment="1">
      <alignment wrapText="1"/>
    </xf>
    <xf numFmtId="0" fontId="0" fillId="0" borderId="0" xfId="0" applyFill="1"/>
    <xf numFmtId="0" fontId="16" fillId="0" borderId="0" xfId="0" applyFont="1" applyFill="1" applyBorder="1" applyAlignment="1">
      <alignment wrapText="1"/>
    </xf>
    <xf numFmtId="0" fontId="17" fillId="0" borderId="0" xfId="0" applyFont="1" applyFill="1" applyBorder="1" applyAlignment="1">
      <alignment wrapText="1"/>
    </xf>
    <xf numFmtId="0" fontId="19" fillId="0" borderId="0" xfId="0" applyFont="1" applyFill="1" applyAlignment="1">
      <alignment wrapText="1"/>
    </xf>
    <xf numFmtId="0" fontId="20" fillId="0" borderId="0" xfId="0" applyFont="1" applyFill="1" applyBorder="1" applyAlignment="1" applyProtection="1">
      <alignment vertical="top" wrapText="1"/>
      <protection locked="0"/>
    </xf>
    <xf numFmtId="0" fontId="18" fillId="0" borderId="0" xfId="0" applyFont="1" applyFill="1" applyBorder="1" applyAlignment="1">
      <alignment horizontal="center" vertical="center" wrapText="1"/>
    </xf>
    <xf numFmtId="0" fontId="15" fillId="0" borderId="0" xfId="0" applyFont="1" applyFill="1" applyBorder="1" applyAlignment="1" applyProtection="1">
      <alignment vertical="top" wrapText="1"/>
      <protection locked="0"/>
    </xf>
    <xf numFmtId="0" fontId="18" fillId="0" borderId="0" xfId="0" applyFont="1" applyFill="1" applyAlignment="1">
      <alignment wrapText="1"/>
    </xf>
    <xf numFmtId="0" fontId="21" fillId="0" borderId="0" xfId="0" applyFont="1" applyFill="1"/>
    <xf numFmtId="0" fontId="15" fillId="0" borderId="0" xfId="0" applyFont="1" applyFill="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Alignment="1">
      <alignment horizontal="center" vertical="center" wrapText="1" shrinkToFit="1"/>
    </xf>
    <xf numFmtId="0" fontId="18" fillId="0" borderId="0" xfId="0" applyFont="1" applyFill="1"/>
    <xf numFmtId="0" fontId="22" fillId="0" borderId="0" xfId="0" applyFont="1" applyFill="1"/>
    <xf numFmtId="0" fontId="7" fillId="0" borderId="0" xfId="0" applyFont="1" applyFill="1"/>
    <xf numFmtId="0" fontId="19" fillId="0" borderId="0" xfId="0" applyFont="1" applyFill="1"/>
    <xf numFmtId="0" fontId="7" fillId="0" borderId="0" xfId="0" applyFont="1"/>
    <xf numFmtId="0" fontId="6" fillId="0" borderId="0" xfId="3" applyFont="1" applyAlignment="1" applyProtection="1">
      <alignment vertical="center" wrapText="1"/>
    </xf>
    <xf numFmtId="0" fontId="6" fillId="0" borderId="0" xfId="3" applyFont="1" applyFill="1" applyAlignment="1" applyProtection="1">
      <alignment vertical="center" wrapText="1"/>
    </xf>
    <xf numFmtId="0" fontId="0" fillId="0" borderId="0" xfId="0" applyAlignment="1"/>
    <xf numFmtId="0" fontId="0" fillId="0" borderId="0" xfId="0" applyFont="1"/>
    <xf numFmtId="0" fontId="0" fillId="0" borderId="0" xfId="0" applyFont="1" applyFill="1" applyAlignment="1">
      <alignment vertical="center" wrapText="1"/>
    </xf>
    <xf numFmtId="0" fontId="14" fillId="0" borderId="0" xfId="0" applyFont="1" applyFill="1" applyAlignment="1">
      <alignment horizontal="center" vertical="center" wrapText="1"/>
    </xf>
    <xf numFmtId="0" fontId="14" fillId="0" borderId="0" xfId="0" applyFont="1" applyFill="1" applyAlignment="1">
      <alignment vertical="center" wrapText="1"/>
    </xf>
    <xf numFmtId="0" fontId="23" fillId="0" borderId="0" xfId="0" applyFont="1" applyFill="1" applyAlignment="1">
      <alignment vertical="center" wrapText="1"/>
    </xf>
    <xf numFmtId="14" fontId="14" fillId="0" borderId="0" xfId="0" applyNumberFormat="1" applyFont="1" applyFill="1" applyBorder="1" applyAlignment="1">
      <alignment vertical="center" wrapText="1"/>
    </xf>
    <xf numFmtId="0" fontId="18" fillId="0" borderId="0" xfId="0" applyFont="1" applyFill="1" applyAlignment="1">
      <alignment horizontal="left" vertical="center" wrapText="1"/>
    </xf>
    <xf numFmtId="0" fontId="18" fillId="0" borderId="0" xfId="0" applyFont="1" applyFill="1" applyAlignment="1">
      <alignment horizontal="left" wrapText="1"/>
    </xf>
    <xf numFmtId="0" fontId="15" fillId="0" borderId="0" xfId="0" applyFont="1" applyFill="1" applyAlignment="1">
      <alignment vertical="center" wrapText="1"/>
    </xf>
    <xf numFmtId="0" fontId="15" fillId="0" borderId="0" xfId="0" applyFont="1" applyFill="1" applyAlignment="1">
      <alignment horizontal="left" wrapText="1"/>
    </xf>
    <xf numFmtId="0" fontId="0" fillId="0" borderId="0" xfId="0" applyFont="1" applyFill="1"/>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2" borderId="0" xfId="0" applyFill="1" applyProtection="1">
      <protection locked="0"/>
    </xf>
    <xf numFmtId="49"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0" fillId="2" borderId="0" xfId="0" applyFont="1" applyFill="1" applyAlignment="1">
      <alignment vertical="center" wrapText="1"/>
    </xf>
    <xf numFmtId="164" fontId="11" fillId="2" borderId="1" xfId="0" applyNumberFormat="1" applyFont="1" applyFill="1" applyBorder="1" applyAlignment="1" applyProtection="1">
      <alignment horizontal="center" vertical="center"/>
      <protection locked="0"/>
    </xf>
    <xf numFmtId="0" fontId="0" fillId="2" borderId="1" xfId="0" applyFont="1" applyFill="1" applyBorder="1" applyAlignment="1">
      <alignment vertical="center" wrapText="1"/>
    </xf>
    <xf numFmtId="0" fontId="0" fillId="2" borderId="0" xfId="0" applyFont="1" applyFill="1" applyBorder="1" applyAlignment="1">
      <alignment vertical="center" wrapText="1"/>
    </xf>
    <xf numFmtId="0" fontId="0" fillId="2" borderId="1" xfId="0" applyFont="1" applyFill="1" applyBorder="1" applyAlignment="1">
      <alignment horizontal="center" vertical="center" wrapText="1"/>
    </xf>
    <xf numFmtId="0" fontId="0" fillId="2" borderId="0" xfId="0" applyFont="1" applyFill="1" applyAlignment="1">
      <alignment vertical="center" wrapText="1"/>
    </xf>
    <xf numFmtId="0" fontId="0" fillId="2" borderId="0" xfId="0" applyFill="1" applyAlignment="1">
      <alignment vertical="center" wrapText="1"/>
    </xf>
    <xf numFmtId="0" fontId="0" fillId="2" borderId="4" xfId="0" applyFont="1" applyFill="1" applyBorder="1" applyAlignment="1">
      <alignment vertical="center" wrapText="1"/>
    </xf>
    <xf numFmtId="0" fontId="0" fillId="2" borderId="4" xfId="0" applyFont="1" applyFill="1" applyBorder="1" applyAlignment="1">
      <alignment horizontal="center" vertical="center" wrapText="1"/>
    </xf>
    <xf numFmtId="0" fontId="10" fillId="2" borderId="4" xfId="0" applyFont="1" applyFill="1" applyBorder="1" applyAlignment="1">
      <alignment horizontal="left" vertical="center" wrapText="1"/>
    </xf>
    <xf numFmtId="49" fontId="10" fillId="2" borderId="4" xfId="0" applyNumberFormat="1" applyFont="1" applyFill="1" applyBorder="1" applyAlignment="1">
      <alignment horizontal="center" vertical="center" wrapText="1"/>
    </xf>
    <xf numFmtId="14" fontId="10" fillId="2" borderId="4"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5" fillId="0" borderId="0" xfId="0" applyFont="1" applyFill="1" applyAlignment="1">
      <alignment horizontal="center" vertical="center" wrapText="1" shrinkToFit="1"/>
    </xf>
    <xf numFmtId="0" fontId="15" fillId="0" borderId="0" xfId="0" applyFont="1" applyFill="1" applyAlignment="1">
      <alignment horizontal="center" vertical="center" wrapText="1"/>
    </xf>
    <xf numFmtId="0" fontId="5" fillId="0" borderId="0" xfId="3" applyFont="1" applyAlignment="1" applyProtection="1">
      <alignment vertical="center" wrapText="1"/>
    </xf>
    <xf numFmtId="0" fontId="25" fillId="0" borderId="0" xfId="0" applyFont="1" applyFill="1" applyAlignment="1"/>
    <xf numFmtId="0" fontId="15" fillId="0" borderId="0" xfId="0" applyFont="1" applyFill="1" applyAlignment="1">
      <alignment horizontal="center" vertical="center" wrapText="1" shrinkToFit="1"/>
    </xf>
    <xf numFmtId="0" fontId="15" fillId="0" borderId="0" xfId="0" applyFont="1" applyFill="1" applyAlignment="1"/>
    <xf numFmtId="49" fontId="9"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164"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0" fontId="14" fillId="0" borderId="0" xfId="0" applyFont="1" applyFill="1" applyBorder="1" applyAlignment="1" applyProtection="1">
      <alignment horizontal="left" vertical="center" wrapText="1"/>
      <protection locked="0"/>
    </xf>
    <xf numFmtId="0" fontId="22" fillId="0" borderId="0" xfId="0" applyFont="1" applyFill="1" applyBorder="1" applyAlignment="1">
      <alignment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left" wrapText="1"/>
    </xf>
    <xf numFmtId="0" fontId="27" fillId="0" borderId="0" xfId="0" applyFont="1" applyFill="1"/>
    <xf numFmtId="0" fontId="26" fillId="0" borderId="0" xfId="0" applyFont="1" applyFill="1" applyBorder="1" applyAlignment="1">
      <alignment wrapText="1"/>
    </xf>
    <xf numFmtId="0" fontId="26" fillId="0" borderId="0" xfId="0" applyFont="1" applyFill="1" applyBorder="1" applyAlignment="1">
      <alignment horizontal="center" wrapText="1"/>
    </xf>
    <xf numFmtId="0" fontId="22" fillId="0" borderId="0" xfId="0" applyFont="1" applyFill="1" applyBorder="1" applyAlignment="1">
      <alignment horizontal="center" wrapText="1"/>
    </xf>
    <xf numFmtId="0" fontId="26" fillId="2" borderId="1" xfId="0" applyFont="1" applyFill="1" applyBorder="1" applyAlignment="1">
      <alignment horizontal="center" vertical="center" wrapText="1"/>
    </xf>
    <xf numFmtId="0" fontId="27" fillId="2" borderId="0" xfId="0" applyFont="1" applyFill="1"/>
    <xf numFmtId="3" fontId="26" fillId="2" borderId="1" xfId="1"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49" fontId="22" fillId="0" borderId="1" xfId="0" applyNumberFormat="1" applyFont="1" applyFill="1" applyBorder="1" applyAlignment="1" applyProtection="1">
      <alignment horizontal="center" vertical="center" wrapText="1"/>
      <protection locked="0"/>
    </xf>
    <xf numFmtId="49" fontId="22" fillId="0" borderId="1" xfId="0" applyNumberFormat="1" applyFont="1" applyFill="1" applyBorder="1" applyAlignment="1" applyProtection="1">
      <alignment horizontal="left" vertical="center" wrapText="1"/>
      <protection locked="0"/>
    </xf>
    <xf numFmtId="164" fontId="22" fillId="2" borderId="1" xfId="0" applyNumberFormat="1" applyFont="1" applyFill="1" applyBorder="1" applyAlignment="1">
      <alignment horizontal="right" vertical="center" wrapText="1"/>
    </xf>
    <xf numFmtId="49" fontId="22" fillId="0" borderId="1"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 fontId="26" fillId="0" borderId="1" xfId="0" applyNumberFormat="1" applyFont="1" applyFill="1" applyBorder="1" applyAlignment="1">
      <alignment horizontal="center" vertical="center" wrapText="1"/>
    </xf>
    <xf numFmtId="164" fontId="22" fillId="0" borderId="1" xfId="0" applyNumberFormat="1" applyFont="1" applyFill="1" applyBorder="1" applyAlignment="1">
      <alignment horizontal="right" vertical="center" wrapText="1"/>
    </xf>
    <xf numFmtId="49" fontId="22" fillId="2" borderId="1" xfId="0" applyNumberFormat="1" applyFont="1" applyFill="1" applyBorder="1" applyAlignment="1" applyProtection="1">
      <alignment horizontal="center" vertical="center" wrapText="1"/>
      <protection locked="0"/>
    </xf>
    <xf numFmtId="49" fontId="22" fillId="2" borderId="1" xfId="0" applyNumberFormat="1" applyFont="1" applyFill="1" applyBorder="1" applyAlignment="1" applyProtection="1">
      <alignment horizontal="left" vertical="center" wrapText="1"/>
      <protection locked="0"/>
    </xf>
    <xf numFmtId="0" fontId="22" fillId="2" borderId="1" xfId="0" applyFont="1" applyFill="1" applyBorder="1" applyAlignment="1" applyProtection="1">
      <alignment horizontal="center" vertical="center" wrapText="1"/>
      <protection locked="0"/>
    </xf>
    <xf numFmtId="0" fontId="22"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6" fillId="0" borderId="0" xfId="0" applyFont="1" applyFill="1" applyBorder="1" applyAlignment="1" applyProtection="1">
      <alignment vertical="top" wrapText="1"/>
      <protection locked="0"/>
    </xf>
    <xf numFmtId="0" fontId="22" fillId="0" borderId="0" xfId="0" applyFont="1" applyFill="1" applyAlignment="1">
      <alignment wrapText="1"/>
    </xf>
    <xf numFmtId="0" fontId="26" fillId="0" borderId="0" xfId="0" applyFont="1" applyFill="1" applyAlignment="1">
      <alignment horizontal="center" vertical="center" wrapText="1" shrinkToFit="1"/>
    </xf>
    <xf numFmtId="0" fontId="26" fillId="0" borderId="0" xfId="0" applyFont="1" applyFill="1" applyAlignment="1">
      <alignment horizontal="center" vertical="center" wrapText="1"/>
    </xf>
    <xf numFmtId="0" fontId="26" fillId="0" borderId="0" xfId="0" applyFont="1" applyFill="1" applyAlignment="1">
      <alignment horizontal="center" wrapText="1"/>
    </xf>
    <xf numFmtId="0" fontId="26" fillId="0" borderId="0" xfId="0" applyFont="1" applyFill="1" applyAlignment="1">
      <alignment vertical="center" wrapText="1"/>
    </xf>
    <xf numFmtId="0" fontId="26" fillId="0" borderId="0" xfId="0" applyFont="1" applyFill="1" applyAlignment="1">
      <alignment horizontal="left" wrapText="1"/>
    </xf>
    <xf numFmtId="0" fontId="0" fillId="2" borderId="1" xfId="0" applyFill="1" applyBorder="1" applyAlignment="1">
      <alignment vertical="center" wrapText="1"/>
    </xf>
    <xf numFmtId="164" fontId="10" fillId="2" borderId="4" xfId="0" applyNumberFormat="1" applyFont="1" applyFill="1" applyBorder="1" applyAlignment="1">
      <alignment horizontal="center" vertical="center" wrapText="1"/>
    </xf>
    <xf numFmtId="165" fontId="22" fillId="2" borderId="1" xfId="0" applyNumberFormat="1" applyFont="1" applyFill="1" applyBorder="1" applyAlignment="1">
      <alignment horizontal="right" vertical="center" wrapText="1"/>
    </xf>
    <xf numFmtId="4" fontId="12" fillId="0" borderId="1" xfId="0" applyNumberFormat="1" applyFont="1" applyFill="1" applyBorder="1" applyAlignment="1">
      <alignment horizontal="center" vertical="center"/>
    </xf>
    <xf numFmtId="0" fontId="3" fillId="0" borderId="0" xfId="3" applyFont="1" applyAlignment="1" applyProtection="1">
      <alignment vertical="center" wrapText="1"/>
    </xf>
    <xf numFmtId="0" fontId="0" fillId="2" borderId="1" xfId="0" applyFill="1" applyBorder="1" applyAlignment="1">
      <alignment horizontal="center" vertical="center" wrapText="1"/>
    </xf>
    <xf numFmtId="0" fontId="10" fillId="0" borderId="1" xfId="0" applyFont="1" applyFill="1" applyBorder="1" applyAlignment="1" applyProtection="1">
      <alignment horizontal="left" vertical="center" wrapText="1"/>
      <protection locked="0"/>
    </xf>
    <xf numFmtId="1" fontId="26" fillId="2" borderId="1" xfId="0" applyNumberFormat="1" applyFont="1" applyFill="1" applyBorder="1" applyAlignment="1">
      <alignment horizontal="center" vertical="center" wrapText="1"/>
    </xf>
    <xf numFmtId="166" fontId="22" fillId="2" borderId="1" xfId="0" applyNumberFormat="1" applyFont="1" applyFill="1" applyBorder="1" applyAlignment="1">
      <alignment horizontal="right" vertical="center" wrapText="1"/>
    </xf>
    <xf numFmtId="49" fontId="9" fillId="0" borderId="4" xfId="0" applyNumberFormat="1" applyFont="1" applyFill="1" applyBorder="1" applyAlignment="1">
      <alignment horizontal="center" vertical="center" wrapText="1"/>
    </xf>
    <xf numFmtId="0" fontId="12" fillId="2" borderId="4" xfId="0" applyFont="1" applyFill="1" applyBorder="1" applyAlignment="1">
      <alignment vertical="center" wrapText="1"/>
    </xf>
    <xf numFmtId="0" fontId="10" fillId="2" borderId="4" xfId="0" applyFont="1" applyFill="1" applyBorder="1" applyAlignment="1">
      <alignment horizontal="center" vertical="center" wrapText="1"/>
    </xf>
    <xf numFmtId="164" fontId="11" fillId="0" borderId="4" xfId="0" applyNumberFormat="1" applyFont="1" applyFill="1" applyBorder="1" applyAlignment="1" applyProtection="1">
      <alignment horizontal="center" vertical="center"/>
      <protection locked="0"/>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26" fillId="0" borderId="1" xfId="0" applyFont="1" applyFill="1" applyBorder="1" applyAlignment="1" applyProtection="1">
      <alignment horizontal="left" vertical="center" wrapText="1"/>
      <protection locked="0"/>
    </xf>
    <xf numFmtId="167" fontId="22" fillId="0" borderId="1" xfId="0" applyNumberFormat="1" applyFont="1" applyFill="1" applyBorder="1" applyAlignment="1">
      <alignment horizontal="right" vertical="center" wrapText="1"/>
    </xf>
    <xf numFmtId="167" fontId="22" fillId="0" borderId="1" xfId="0" applyNumberFormat="1" applyFont="1" applyFill="1" applyBorder="1" applyAlignment="1" applyProtection="1">
      <alignment horizontal="right" vertical="center" wrapText="1"/>
      <protection locked="0"/>
    </xf>
    <xf numFmtId="166" fontId="22" fillId="0" borderId="1" xfId="0" applyNumberFormat="1" applyFont="1" applyFill="1" applyBorder="1" applyAlignment="1" applyProtection="1">
      <alignment horizontal="right" vertical="center" wrapText="1"/>
      <protection locked="0"/>
    </xf>
    <xf numFmtId="166" fontId="22" fillId="0" borderId="1" xfId="0" applyNumberFormat="1" applyFont="1" applyFill="1" applyBorder="1" applyAlignment="1">
      <alignment horizontal="right" vertical="center" wrapText="1"/>
    </xf>
    <xf numFmtId="0" fontId="11"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165" fontId="22" fillId="0" borderId="1" xfId="0" applyNumberFormat="1" applyFont="1" applyFill="1" applyBorder="1" applyAlignment="1">
      <alignment horizontal="right" vertical="center" wrapText="1"/>
    </xf>
    <xf numFmtId="49" fontId="22" fillId="3" borderId="1" xfId="0" applyNumberFormat="1" applyFont="1" applyFill="1" applyBorder="1" applyAlignment="1">
      <alignment horizontal="center" vertical="center" wrapText="1"/>
    </xf>
    <xf numFmtId="0" fontId="26" fillId="3" borderId="1" xfId="0" applyFont="1" applyFill="1" applyBorder="1" applyAlignment="1">
      <alignment horizontal="left" vertical="center" wrapText="1"/>
    </xf>
    <xf numFmtId="164" fontId="22" fillId="3" borderId="1" xfId="0" applyNumberFormat="1" applyFont="1" applyFill="1" applyBorder="1" applyAlignment="1">
      <alignment horizontal="right" vertical="center" wrapText="1"/>
    </xf>
    <xf numFmtId="165" fontId="22" fillId="3" borderId="1" xfId="0" applyNumberFormat="1" applyFont="1" applyFill="1" applyBorder="1" applyAlignment="1">
      <alignment horizontal="right" vertical="center" wrapText="1"/>
    </xf>
    <xf numFmtId="164" fontId="10" fillId="3"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49" fontId="10" fillId="3" borderId="1" xfId="0" applyNumberFormat="1" applyFont="1" applyFill="1" applyBorder="1" applyAlignment="1">
      <alignment horizontal="center" vertical="center" wrapText="1"/>
    </xf>
    <xf numFmtId="0" fontId="11" fillId="3" borderId="1" xfId="0" applyFont="1" applyFill="1" applyBorder="1" applyAlignment="1">
      <alignment vertical="center" wrapText="1"/>
    </xf>
    <xf numFmtId="14" fontId="10" fillId="3" borderId="1" xfId="0" applyNumberFormat="1" applyFont="1" applyFill="1" applyBorder="1" applyAlignment="1">
      <alignment horizontal="center" vertical="center" wrapText="1"/>
    </xf>
    <xf numFmtId="0" fontId="10" fillId="0" borderId="1" xfId="0" applyFont="1" applyFill="1" applyBorder="1" applyAlignment="1">
      <alignment horizontal="left" wrapText="1"/>
    </xf>
    <xf numFmtId="1" fontId="26" fillId="3" borderId="1" xfId="0" applyNumberFormat="1" applyFont="1" applyFill="1" applyBorder="1" applyAlignment="1">
      <alignment horizontal="center" vertical="center" wrapText="1"/>
    </xf>
    <xf numFmtId="49" fontId="22" fillId="3" borderId="1" xfId="0" applyNumberFormat="1" applyFont="1" applyFill="1" applyBorder="1" applyAlignment="1" applyProtection="1">
      <alignment horizontal="center" vertical="center" wrapText="1"/>
      <protection locked="0"/>
    </xf>
    <xf numFmtId="49" fontId="22" fillId="3" borderId="1" xfId="0" applyNumberFormat="1" applyFont="1" applyFill="1" applyBorder="1" applyAlignment="1" applyProtection="1">
      <alignment horizontal="left" vertical="center" wrapText="1"/>
      <protection locked="0"/>
    </xf>
    <xf numFmtId="0" fontId="22" fillId="3" borderId="1" xfId="0" applyFont="1" applyFill="1" applyBorder="1" applyAlignment="1" applyProtection="1">
      <alignment horizontal="center" vertical="center" wrapText="1"/>
      <protection locked="0"/>
    </xf>
    <xf numFmtId="166" fontId="22" fillId="3" borderId="1" xfId="0" applyNumberFormat="1" applyFont="1" applyFill="1" applyBorder="1" applyAlignment="1">
      <alignment horizontal="right" vertical="center" wrapText="1"/>
    </xf>
    <xf numFmtId="0" fontId="0" fillId="3" borderId="1" xfId="0"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0" fontId="1" fillId="0" borderId="0" xfId="3" applyFont="1" applyAlignment="1" applyProtection="1">
      <alignment vertical="center" wrapText="1"/>
    </xf>
    <xf numFmtId="0" fontId="0" fillId="3" borderId="4" xfId="0" applyFont="1" applyFill="1" applyBorder="1" applyAlignment="1">
      <alignment vertical="center" wrapText="1"/>
    </xf>
    <xf numFmtId="164" fontId="10" fillId="3" borderId="4"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166" fontId="22" fillId="3" borderId="1" xfId="0" applyNumberFormat="1" applyFont="1" applyFill="1" applyBorder="1" applyAlignment="1" applyProtection="1">
      <alignment horizontal="right" vertical="center" wrapText="1"/>
      <protection locked="0"/>
    </xf>
    <xf numFmtId="0" fontId="15" fillId="0" borderId="0" xfId="0" applyFont="1" applyFill="1" applyAlignment="1">
      <alignment horizontal="center" vertical="center" wrapText="1" shrinkToFit="1"/>
    </xf>
    <xf numFmtId="0" fontId="24" fillId="0" borderId="0" xfId="0" applyFont="1" applyFill="1" applyAlignment="1">
      <alignment horizontal="center"/>
    </xf>
    <xf numFmtId="0" fontId="14" fillId="0" borderId="0" xfId="0" applyFont="1" applyFill="1" applyBorder="1" applyAlignment="1" applyProtection="1">
      <alignment horizontal="left" vertical="center" wrapText="1"/>
      <protection locked="0"/>
    </xf>
    <xf numFmtId="0" fontId="26" fillId="2" borderId="1" xfId="0" applyFont="1" applyFill="1" applyBorder="1" applyAlignment="1">
      <alignment horizontal="center" vertical="center" textRotation="90" wrapText="1"/>
    </xf>
    <xf numFmtId="0" fontId="26" fillId="0" borderId="0" xfId="0" applyFont="1" applyFill="1" applyBorder="1" applyAlignment="1">
      <alignment horizontal="center" wrapText="1"/>
    </xf>
    <xf numFmtId="0" fontId="26" fillId="0" borderId="0" xfId="0" applyFont="1" applyFill="1" applyBorder="1" applyAlignment="1">
      <alignment horizontal="center" vertical="center" wrapText="1"/>
    </xf>
    <xf numFmtId="0" fontId="22" fillId="2" borderId="0" xfId="2" applyFont="1" applyFill="1" applyBorder="1" applyAlignment="1">
      <alignment horizontal="center" vertical="center" wrapText="1"/>
    </xf>
    <xf numFmtId="0" fontId="26" fillId="2" borderId="1" xfId="0" applyFont="1" applyFill="1" applyBorder="1" applyAlignment="1">
      <alignment horizontal="center" vertical="center" wrapText="1"/>
    </xf>
    <xf numFmtId="3" fontId="26"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0" fontId="14"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8" fillId="0" borderId="0" xfId="0" applyFont="1" applyFill="1" applyAlignment="1">
      <alignment horizontal="right" vertical="center" wrapText="1"/>
    </xf>
    <xf numFmtId="49" fontId="9" fillId="2" borderId="1" xfId="0" applyNumberFormat="1" applyFont="1" applyFill="1" applyBorder="1" applyAlignment="1">
      <alignment horizontal="center" vertical="center" wrapText="1"/>
    </xf>
    <xf numFmtId="3" fontId="9" fillId="2" borderId="2" xfId="1" applyNumberFormat="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0" fontId="31" fillId="0" borderId="0" xfId="0" applyFont="1" applyFill="1" applyAlignment="1">
      <alignment horizontal="center" vertical="center" wrapText="1"/>
    </xf>
    <xf numFmtId="0" fontId="31" fillId="0" borderId="0" xfId="0" applyFont="1" applyFill="1" applyAlignment="1">
      <alignment vertical="center" wrapText="1"/>
    </xf>
    <xf numFmtId="0" fontId="31" fillId="0" borderId="0" xfId="0" applyFont="1" applyFill="1" applyBorder="1" applyAlignment="1">
      <alignment vertical="center" wrapText="1"/>
    </xf>
    <xf numFmtId="0" fontId="31" fillId="0" borderId="0" xfId="0" applyFont="1" applyFill="1" applyBorder="1" applyAlignment="1">
      <alignment horizontal="center" vertical="center" wrapText="1"/>
    </xf>
    <xf numFmtId="0" fontId="32" fillId="0" borderId="0" xfId="0" applyFont="1" applyFill="1" applyAlignment="1">
      <alignment vertical="center" wrapText="1"/>
    </xf>
    <xf numFmtId="0" fontId="33" fillId="0" borderId="0" xfId="0" applyFont="1" applyFill="1" applyAlignment="1">
      <alignment vertical="center" wrapText="1"/>
    </xf>
    <xf numFmtId="14" fontId="31" fillId="0" borderId="0" xfId="0" applyNumberFormat="1" applyFont="1" applyFill="1" applyBorder="1" applyAlignment="1">
      <alignment horizontal="center" vertical="center" wrapText="1"/>
    </xf>
    <xf numFmtId="0" fontId="31" fillId="0" borderId="0" xfId="0" applyFont="1" applyFill="1" applyAlignment="1">
      <alignment horizontal="center" vertical="center" wrapText="1"/>
    </xf>
    <xf numFmtId="0" fontId="34" fillId="0" borderId="0" xfId="0" applyFont="1" applyFill="1" applyBorder="1" applyAlignment="1">
      <alignment horizontal="center" vertical="center" wrapText="1"/>
    </xf>
    <xf numFmtId="0" fontId="35" fillId="0" borderId="0" xfId="0" applyFont="1" applyFill="1" applyAlignment="1">
      <alignment horizontal="left" vertical="center" wrapText="1"/>
    </xf>
    <xf numFmtId="0" fontId="35" fillId="0" borderId="0" xfId="0" applyFont="1" applyFill="1" applyAlignment="1">
      <alignment horizontal="center" wrapText="1"/>
    </xf>
    <xf numFmtId="0" fontId="35" fillId="0" borderId="0" xfId="0" applyFont="1" applyFill="1" applyAlignment="1">
      <alignment wrapText="1"/>
    </xf>
    <xf numFmtId="0" fontId="35" fillId="0" borderId="0" xfId="0" applyFont="1" applyFill="1" applyBorder="1" applyAlignment="1">
      <alignment horizontal="center" wrapText="1"/>
    </xf>
    <xf numFmtId="0" fontId="34" fillId="0" borderId="0" xfId="0" applyFont="1" applyFill="1" applyAlignment="1">
      <alignment wrapText="1"/>
    </xf>
    <xf numFmtId="0" fontId="34" fillId="0" borderId="0" xfId="0" applyFont="1" applyFill="1" applyBorder="1" applyAlignment="1">
      <alignment wrapText="1"/>
    </xf>
    <xf numFmtId="0" fontId="35" fillId="0" borderId="0" xfId="0" applyFont="1" applyFill="1" applyAlignment="1">
      <alignment horizontal="center" vertical="center" wrapText="1" shrinkToFit="1"/>
    </xf>
    <xf numFmtId="0" fontId="35" fillId="0" borderId="0" xfId="0" applyFont="1" applyFill="1" applyAlignment="1">
      <alignment horizontal="center" vertical="center" wrapText="1"/>
    </xf>
    <xf numFmtId="0" fontId="34" fillId="0" borderId="0" xfId="0" applyFont="1" applyFill="1" applyAlignment="1">
      <alignment horizontal="left" vertical="center" wrapText="1"/>
    </xf>
    <xf numFmtId="0" fontId="34" fillId="0" borderId="0" xfId="0" applyFont="1" applyFill="1" applyAlignment="1">
      <alignment horizontal="left" wrapText="1"/>
    </xf>
    <xf numFmtId="0" fontId="35" fillId="0" borderId="0" xfId="0" applyFont="1" applyFill="1" applyAlignment="1">
      <alignment horizontal="center" wrapText="1"/>
    </xf>
    <xf numFmtId="0" fontId="36" fillId="0" borderId="0" xfId="0" applyFont="1" applyFill="1"/>
    <xf numFmtId="0" fontId="35" fillId="0" borderId="0" xfId="0" applyFont="1" applyFill="1" applyAlignment="1">
      <alignment vertical="center" wrapText="1"/>
    </xf>
    <xf numFmtId="0" fontId="35" fillId="0" borderId="0" xfId="0" applyFont="1" applyFill="1" applyAlignment="1">
      <alignment horizontal="center" vertical="center" wrapText="1" shrinkToFit="1"/>
    </xf>
    <xf numFmtId="0" fontId="35" fillId="0" borderId="0" xfId="0" applyFont="1" applyFill="1" applyAlignment="1">
      <alignment horizontal="center" vertical="center" wrapText="1"/>
    </xf>
    <xf numFmtId="0" fontId="35" fillId="0" borderId="0" xfId="0" applyFont="1" applyFill="1" applyAlignment="1">
      <alignment horizontal="left" wrapText="1"/>
    </xf>
  </cellXfs>
  <cellStyles count="5181">
    <cellStyle name="Comma 10" xfId="7"/>
    <cellStyle name="Comma 10 10" xfId="2613"/>
    <cellStyle name="Comma 10 11" xfId="3469"/>
    <cellStyle name="Comma 10 12" xfId="4325"/>
    <cellStyle name="Comma 10 2" xfId="8"/>
    <cellStyle name="Comma 10 2 10" xfId="1758"/>
    <cellStyle name="Comma 10 2 11" xfId="2614"/>
    <cellStyle name="Comma 10 2 12" xfId="3470"/>
    <cellStyle name="Comma 10 2 13" xfId="4326"/>
    <cellStyle name="Comma 10 2 2" xfId="100"/>
    <cellStyle name="Comma 10 2 2 2" xfId="318"/>
    <cellStyle name="Comma 10 2 2 2 2" xfId="1174"/>
    <cellStyle name="Comma 10 2 2 2 3" xfId="2030"/>
    <cellStyle name="Comma 10 2 2 2 4" xfId="2886"/>
    <cellStyle name="Comma 10 2 2 2 5" xfId="3742"/>
    <cellStyle name="Comma 10 2 2 2 6" xfId="4598"/>
    <cellStyle name="Comma 10 2 2 3" xfId="532"/>
    <cellStyle name="Comma 10 2 2 3 2" xfId="1388"/>
    <cellStyle name="Comma 10 2 2 3 3" xfId="2244"/>
    <cellStyle name="Comma 10 2 2 3 4" xfId="3100"/>
    <cellStyle name="Comma 10 2 2 3 5" xfId="3956"/>
    <cellStyle name="Comma 10 2 2 3 6" xfId="4812"/>
    <cellStyle name="Comma 10 2 2 4" xfId="746"/>
    <cellStyle name="Comma 10 2 2 4 2" xfId="1602"/>
    <cellStyle name="Comma 10 2 2 4 3" xfId="2458"/>
    <cellStyle name="Comma 10 2 2 4 4" xfId="3314"/>
    <cellStyle name="Comma 10 2 2 4 5" xfId="4170"/>
    <cellStyle name="Comma 10 2 2 4 6" xfId="5026"/>
    <cellStyle name="Comma 10 2 2 5" xfId="960"/>
    <cellStyle name="Comma 10 2 2 6" xfId="1816"/>
    <cellStyle name="Comma 10 2 2 7" xfId="2672"/>
    <cellStyle name="Comma 10 2 2 8" xfId="3528"/>
    <cellStyle name="Comma 10 2 2 9" xfId="4384"/>
    <cellStyle name="Comma 10 2 3" xfId="136"/>
    <cellStyle name="Comma 10 2 3 2" xfId="354"/>
    <cellStyle name="Comma 10 2 3 2 2" xfId="1210"/>
    <cellStyle name="Comma 10 2 3 2 3" xfId="2066"/>
    <cellStyle name="Comma 10 2 3 2 4" xfId="2922"/>
    <cellStyle name="Comma 10 2 3 2 5" xfId="3778"/>
    <cellStyle name="Comma 10 2 3 2 6" xfId="4634"/>
    <cellStyle name="Comma 10 2 3 3" xfId="568"/>
    <cellStyle name="Comma 10 2 3 3 2" xfId="1424"/>
    <cellStyle name="Comma 10 2 3 3 3" xfId="2280"/>
    <cellStyle name="Comma 10 2 3 3 4" xfId="3136"/>
    <cellStyle name="Comma 10 2 3 3 5" xfId="3992"/>
    <cellStyle name="Comma 10 2 3 3 6" xfId="4848"/>
    <cellStyle name="Comma 10 2 3 4" xfId="782"/>
    <cellStyle name="Comma 10 2 3 4 2" xfId="1638"/>
    <cellStyle name="Comma 10 2 3 4 3" xfId="2494"/>
    <cellStyle name="Comma 10 2 3 4 4" xfId="3350"/>
    <cellStyle name="Comma 10 2 3 4 5" xfId="4206"/>
    <cellStyle name="Comma 10 2 3 4 6" xfId="5062"/>
    <cellStyle name="Comma 10 2 3 5" xfId="996"/>
    <cellStyle name="Comma 10 2 3 6" xfId="1852"/>
    <cellStyle name="Comma 10 2 3 7" xfId="2708"/>
    <cellStyle name="Comma 10 2 3 8" xfId="3564"/>
    <cellStyle name="Comma 10 2 3 9" xfId="4420"/>
    <cellStyle name="Comma 10 2 4" xfId="174"/>
    <cellStyle name="Comma 10 2 4 2" xfId="391"/>
    <cellStyle name="Comma 10 2 4 2 2" xfId="1247"/>
    <cellStyle name="Comma 10 2 4 2 3" xfId="2103"/>
    <cellStyle name="Comma 10 2 4 2 4" xfId="2959"/>
    <cellStyle name="Comma 10 2 4 2 5" xfId="3815"/>
    <cellStyle name="Comma 10 2 4 2 6" xfId="4671"/>
    <cellStyle name="Comma 10 2 4 3" xfId="605"/>
    <cellStyle name="Comma 10 2 4 3 2" xfId="1461"/>
    <cellStyle name="Comma 10 2 4 3 3" xfId="2317"/>
    <cellStyle name="Comma 10 2 4 3 4" xfId="3173"/>
    <cellStyle name="Comma 10 2 4 3 5" xfId="4029"/>
    <cellStyle name="Comma 10 2 4 3 6" xfId="4885"/>
    <cellStyle name="Comma 10 2 4 4" xfId="819"/>
    <cellStyle name="Comma 10 2 4 4 2" xfId="1675"/>
    <cellStyle name="Comma 10 2 4 4 3" xfId="2531"/>
    <cellStyle name="Comma 10 2 4 4 4" xfId="3387"/>
    <cellStyle name="Comma 10 2 4 4 5" xfId="4243"/>
    <cellStyle name="Comma 10 2 4 4 6" xfId="5099"/>
    <cellStyle name="Comma 10 2 4 5" xfId="1033"/>
    <cellStyle name="Comma 10 2 4 6" xfId="1889"/>
    <cellStyle name="Comma 10 2 4 7" xfId="2745"/>
    <cellStyle name="Comma 10 2 4 8" xfId="3601"/>
    <cellStyle name="Comma 10 2 4 9" xfId="4457"/>
    <cellStyle name="Comma 10 2 5" xfId="215"/>
    <cellStyle name="Comma 10 2 5 2" xfId="431"/>
    <cellStyle name="Comma 10 2 5 2 2" xfId="1287"/>
    <cellStyle name="Comma 10 2 5 2 3" xfId="2143"/>
    <cellStyle name="Comma 10 2 5 2 4" xfId="2999"/>
    <cellStyle name="Comma 10 2 5 2 5" xfId="3855"/>
    <cellStyle name="Comma 10 2 5 2 6" xfId="4711"/>
    <cellStyle name="Comma 10 2 5 3" xfId="645"/>
    <cellStyle name="Comma 10 2 5 3 2" xfId="1501"/>
    <cellStyle name="Comma 10 2 5 3 3" xfId="2357"/>
    <cellStyle name="Comma 10 2 5 3 4" xfId="3213"/>
    <cellStyle name="Comma 10 2 5 3 5" xfId="4069"/>
    <cellStyle name="Comma 10 2 5 3 6" xfId="4925"/>
    <cellStyle name="Comma 10 2 5 4" xfId="859"/>
    <cellStyle name="Comma 10 2 5 4 2" xfId="1715"/>
    <cellStyle name="Comma 10 2 5 4 3" xfId="2571"/>
    <cellStyle name="Comma 10 2 5 4 4" xfId="3427"/>
    <cellStyle name="Comma 10 2 5 4 5" xfId="4283"/>
    <cellStyle name="Comma 10 2 5 4 6" xfId="5139"/>
    <cellStyle name="Comma 10 2 5 5" xfId="1073"/>
    <cellStyle name="Comma 10 2 5 6" xfId="1929"/>
    <cellStyle name="Comma 10 2 5 7" xfId="2785"/>
    <cellStyle name="Comma 10 2 5 8" xfId="3641"/>
    <cellStyle name="Comma 10 2 5 9" xfId="4497"/>
    <cellStyle name="Comma 10 2 6" xfId="260"/>
    <cellStyle name="Comma 10 2 6 2" xfId="1116"/>
    <cellStyle name="Comma 10 2 6 3" xfId="1972"/>
    <cellStyle name="Comma 10 2 6 4" xfId="2828"/>
    <cellStyle name="Comma 10 2 6 5" xfId="3684"/>
    <cellStyle name="Comma 10 2 6 6" xfId="4540"/>
    <cellStyle name="Comma 10 2 7" xfId="474"/>
    <cellStyle name="Comma 10 2 7 2" xfId="1330"/>
    <cellStyle name="Comma 10 2 7 3" xfId="2186"/>
    <cellStyle name="Comma 10 2 7 4" xfId="3042"/>
    <cellStyle name="Comma 10 2 7 5" xfId="3898"/>
    <cellStyle name="Comma 10 2 7 6" xfId="4754"/>
    <cellStyle name="Comma 10 2 8" xfId="688"/>
    <cellStyle name="Comma 10 2 8 2" xfId="1544"/>
    <cellStyle name="Comma 10 2 8 3" xfId="2400"/>
    <cellStyle name="Comma 10 2 8 4" xfId="3256"/>
    <cellStyle name="Comma 10 2 8 5" xfId="4112"/>
    <cellStyle name="Comma 10 2 8 6" xfId="4968"/>
    <cellStyle name="Comma 10 2 9" xfId="902"/>
    <cellStyle name="Comma 10 3" xfId="76"/>
    <cellStyle name="Comma 10 4" xfId="97"/>
    <cellStyle name="Comma 10 4 2" xfId="316"/>
    <cellStyle name="Comma 10 4 2 2" xfId="1172"/>
    <cellStyle name="Comma 10 4 2 3" xfId="2028"/>
    <cellStyle name="Comma 10 4 2 4" xfId="2884"/>
    <cellStyle name="Comma 10 4 2 5" xfId="3740"/>
    <cellStyle name="Comma 10 4 2 6" xfId="4596"/>
    <cellStyle name="Comma 10 4 3" xfId="530"/>
    <cellStyle name="Comma 10 4 3 2" xfId="1386"/>
    <cellStyle name="Comma 10 4 3 3" xfId="2242"/>
    <cellStyle name="Comma 10 4 3 4" xfId="3098"/>
    <cellStyle name="Comma 10 4 3 5" xfId="3954"/>
    <cellStyle name="Comma 10 4 3 6" xfId="4810"/>
    <cellStyle name="Comma 10 4 4" xfId="744"/>
    <cellStyle name="Comma 10 4 4 2" xfId="1600"/>
    <cellStyle name="Comma 10 4 4 3" xfId="2456"/>
    <cellStyle name="Comma 10 4 4 4" xfId="3312"/>
    <cellStyle name="Comma 10 4 4 5" xfId="4168"/>
    <cellStyle name="Comma 10 4 4 6" xfId="5024"/>
    <cellStyle name="Comma 10 4 5" xfId="958"/>
    <cellStyle name="Comma 10 4 6" xfId="1814"/>
    <cellStyle name="Comma 10 4 7" xfId="2670"/>
    <cellStyle name="Comma 10 4 8" xfId="3526"/>
    <cellStyle name="Comma 10 4 9" xfId="4382"/>
    <cellStyle name="Comma 10 5" xfId="259"/>
    <cellStyle name="Comma 10 5 2" xfId="1115"/>
    <cellStyle name="Comma 10 5 3" xfId="1971"/>
    <cellStyle name="Comma 10 5 4" xfId="2827"/>
    <cellStyle name="Comma 10 5 5" xfId="3683"/>
    <cellStyle name="Comma 10 5 6" xfId="4539"/>
    <cellStyle name="Comma 10 6" xfId="473"/>
    <cellStyle name="Comma 10 6 2" xfId="1329"/>
    <cellStyle name="Comma 10 6 3" xfId="2185"/>
    <cellStyle name="Comma 10 6 4" xfId="3041"/>
    <cellStyle name="Comma 10 6 5" xfId="3897"/>
    <cellStyle name="Comma 10 6 6" xfId="4753"/>
    <cellStyle name="Comma 10 7" xfId="687"/>
    <cellStyle name="Comma 10 7 2" xfId="1543"/>
    <cellStyle name="Comma 10 7 3" xfId="2399"/>
    <cellStyle name="Comma 10 7 4" xfId="3255"/>
    <cellStyle name="Comma 10 7 5" xfId="4111"/>
    <cellStyle name="Comma 10 7 6" xfId="4967"/>
    <cellStyle name="Comma 10 8" xfId="901"/>
    <cellStyle name="Comma 10 9" xfId="1757"/>
    <cellStyle name="Comma 11" xfId="9"/>
    <cellStyle name="Comma 11 10" xfId="1759"/>
    <cellStyle name="Comma 11 11" xfId="2615"/>
    <cellStyle name="Comma 11 12" xfId="3471"/>
    <cellStyle name="Comma 11 13" xfId="4327"/>
    <cellStyle name="Comma 11 2" xfId="101"/>
    <cellStyle name="Comma 11 2 2" xfId="319"/>
    <cellStyle name="Comma 11 2 2 2" xfId="1175"/>
    <cellStyle name="Comma 11 2 2 3" xfId="2031"/>
    <cellStyle name="Comma 11 2 2 4" xfId="2887"/>
    <cellStyle name="Comma 11 2 2 5" xfId="3743"/>
    <cellStyle name="Comma 11 2 2 6" xfId="4599"/>
    <cellStyle name="Comma 11 2 3" xfId="533"/>
    <cellStyle name="Comma 11 2 3 2" xfId="1389"/>
    <cellStyle name="Comma 11 2 3 3" xfId="2245"/>
    <cellStyle name="Comma 11 2 3 4" xfId="3101"/>
    <cellStyle name="Comma 11 2 3 5" xfId="3957"/>
    <cellStyle name="Comma 11 2 3 6" xfId="4813"/>
    <cellStyle name="Comma 11 2 4" xfId="747"/>
    <cellStyle name="Comma 11 2 4 2" xfId="1603"/>
    <cellStyle name="Comma 11 2 4 3" xfId="2459"/>
    <cellStyle name="Comma 11 2 4 4" xfId="3315"/>
    <cellStyle name="Comma 11 2 4 5" xfId="4171"/>
    <cellStyle name="Comma 11 2 4 6" xfId="5027"/>
    <cellStyle name="Comma 11 2 5" xfId="961"/>
    <cellStyle name="Comma 11 2 6" xfId="1817"/>
    <cellStyle name="Comma 11 2 7" xfId="2673"/>
    <cellStyle name="Comma 11 2 8" xfId="3529"/>
    <cellStyle name="Comma 11 2 9" xfId="4385"/>
    <cellStyle name="Comma 11 3" xfId="137"/>
    <cellStyle name="Comma 11 3 2" xfId="355"/>
    <cellStyle name="Comma 11 3 2 2" xfId="1211"/>
    <cellStyle name="Comma 11 3 2 3" xfId="2067"/>
    <cellStyle name="Comma 11 3 2 4" xfId="2923"/>
    <cellStyle name="Comma 11 3 2 5" xfId="3779"/>
    <cellStyle name="Comma 11 3 2 6" xfId="4635"/>
    <cellStyle name="Comma 11 3 3" xfId="569"/>
    <cellStyle name="Comma 11 3 3 2" xfId="1425"/>
    <cellStyle name="Comma 11 3 3 3" xfId="2281"/>
    <cellStyle name="Comma 11 3 3 4" xfId="3137"/>
    <cellStyle name="Comma 11 3 3 5" xfId="3993"/>
    <cellStyle name="Comma 11 3 3 6" xfId="4849"/>
    <cellStyle name="Comma 11 3 4" xfId="783"/>
    <cellStyle name="Comma 11 3 4 2" xfId="1639"/>
    <cellStyle name="Comma 11 3 4 3" xfId="2495"/>
    <cellStyle name="Comma 11 3 4 4" xfId="3351"/>
    <cellStyle name="Comma 11 3 4 5" xfId="4207"/>
    <cellStyle name="Comma 11 3 4 6" xfId="5063"/>
    <cellStyle name="Comma 11 3 5" xfId="997"/>
    <cellStyle name="Comma 11 3 6" xfId="1853"/>
    <cellStyle name="Comma 11 3 7" xfId="2709"/>
    <cellStyle name="Comma 11 3 8" xfId="3565"/>
    <cellStyle name="Comma 11 3 9" xfId="4421"/>
    <cellStyle name="Comma 11 4" xfId="175"/>
    <cellStyle name="Comma 11 4 2" xfId="392"/>
    <cellStyle name="Comma 11 4 2 2" xfId="1248"/>
    <cellStyle name="Comma 11 4 2 3" xfId="2104"/>
    <cellStyle name="Comma 11 4 2 4" xfId="2960"/>
    <cellStyle name="Comma 11 4 2 5" xfId="3816"/>
    <cellStyle name="Comma 11 4 2 6" xfId="4672"/>
    <cellStyle name="Comma 11 4 3" xfId="606"/>
    <cellStyle name="Comma 11 4 3 2" xfId="1462"/>
    <cellStyle name="Comma 11 4 3 3" xfId="2318"/>
    <cellStyle name="Comma 11 4 3 4" xfId="3174"/>
    <cellStyle name="Comma 11 4 3 5" xfId="4030"/>
    <cellStyle name="Comma 11 4 3 6" xfId="4886"/>
    <cellStyle name="Comma 11 4 4" xfId="820"/>
    <cellStyle name="Comma 11 4 4 2" xfId="1676"/>
    <cellStyle name="Comma 11 4 4 3" xfId="2532"/>
    <cellStyle name="Comma 11 4 4 4" xfId="3388"/>
    <cellStyle name="Comma 11 4 4 5" xfId="4244"/>
    <cellStyle name="Comma 11 4 4 6" xfId="5100"/>
    <cellStyle name="Comma 11 4 5" xfId="1034"/>
    <cellStyle name="Comma 11 4 6" xfId="1890"/>
    <cellStyle name="Comma 11 4 7" xfId="2746"/>
    <cellStyle name="Comma 11 4 8" xfId="3602"/>
    <cellStyle name="Comma 11 4 9" xfId="4458"/>
    <cellStyle name="Comma 11 5" xfId="216"/>
    <cellStyle name="Comma 11 5 2" xfId="432"/>
    <cellStyle name="Comma 11 5 2 2" xfId="1288"/>
    <cellStyle name="Comma 11 5 2 3" xfId="2144"/>
    <cellStyle name="Comma 11 5 2 4" xfId="3000"/>
    <cellStyle name="Comma 11 5 2 5" xfId="3856"/>
    <cellStyle name="Comma 11 5 2 6" xfId="4712"/>
    <cellStyle name="Comma 11 5 3" xfId="646"/>
    <cellStyle name="Comma 11 5 3 2" xfId="1502"/>
    <cellStyle name="Comma 11 5 3 3" xfId="2358"/>
    <cellStyle name="Comma 11 5 3 4" xfId="3214"/>
    <cellStyle name="Comma 11 5 3 5" xfId="4070"/>
    <cellStyle name="Comma 11 5 3 6" xfId="4926"/>
    <cellStyle name="Comma 11 5 4" xfId="860"/>
    <cellStyle name="Comma 11 5 4 2" xfId="1716"/>
    <cellStyle name="Comma 11 5 4 3" xfId="2572"/>
    <cellStyle name="Comma 11 5 4 4" xfId="3428"/>
    <cellStyle name="Comma 11 5 4 5" xfId="4284"/>
    <cellStyle name="Comma 11 5 4 6" xfId="5140"/>
    <cellStyle name="Comma 11 5 5" xfId="1074"/>
    <cellStyle name="Comma 11 5 6" xfId="1930"/>
    <cellStyle name="Comma 11 5 7" xfId="2786"/>
    <cellStyle name="Comma 11 5 8" xfId="3642"/>
    <cellStyle name="Comma 11 5 9" xfId="4498"/>
    <cellStyle name="Comma 11 6" xfId="261"/>
    <cellStyle name="Comma 11 6 2" xfId="1117"/>
    <cellStyle name="Comma 11 6 3" xfId="1973"/>
    <cellStyle name="Comma 11 6 4" xfId="2829"/>
    <cellStyle name="Comma 11 6 5" xfId="3685"/>
    <cellStyle name="Comma 11 6 6" xfId="4541"/>
    <cellStyle name="Comma 11 7" xfId="475"/>
    <cellStyle name="Comma 11 7 2" xfId="1331"/>
    <cellStyle name="Comma 11 7 3" xfId="2187"/>
    <cellStyle name="Comma 11 7 4" xfId="3043"/>
    <cellStyle name="Comma 11 7 5" xfId="3899"/>
    <cellStyle name="Comma 11 7 6" xfId="4755"/>
    <cellStyle name="Comma 11 8" xfId="689"/>
    <cellStyle name="Comma 11 8 2" xfId="1545"/>
    <cellStyle name="Comma 11 8 3" xfId="2401"/>
    <cellStyle name="Comma 11 8 4" xfId="3257"/>
    <cellStyle name="Comma 11 8 5" xfId="4113"/>
    <cellStyle name="Comma 11 8 6" xfId="4969"/>
    <cellStyle name="Comma 11 9" xfId="903"/>
    <cellStyle name="Comma 12" xfId="10"/>
    <cellStyle name="Comma 12 10" xfId="904"/>
    <cellStyle name="Comma 12 11" xfId="1760"/>
    <cellStyle name="Comma 12 12" xfId="2616"/>
    <cellStyle name="Comma 12 13" xfId="3472"/>
    <cellStyle name="Comma 12 14" xfId="4328"/>
    <cellStyle name="Comma 12 2" xfId="77"/>
    <cellStyle name="Comma 12 2 2" xfId="315"/>
    <cellStyle name="Comma 12 2 2 2" xfId="1171"/>
    <cellStyle name="Comma 12 2 2 3" xfId="2027"/>
    <cellStyle name="Comma 12 2 2 4" xfId="2883"/>
    <cellStyle name="Comma 12 2 2 5" xfId="3739"/>
    <cellStyle name="Comma 12 2 2 6" xfId="4595"/>
    <cellStyle name="Comma 12 2 3" xfId="529"/>
    <cellStyle name="Comma 12 2 3 2" xfId="1385"/>
    <cellStyle name="Comma 12 2 3 3" xfId="2241"/>
    <cellStyle name="Comma 12 2 3 4" xfId="3097"/>
    <cellStyle name="Comma 12 2 3 5" xfId="3953"/>
    <cellStyle name="Comma 12 2 3 6" xfId="4809"/>
    <cellStyle name="Comma 12 2 4" xfId="743"/>
    <cellStyle name="Comma 12 2 4 2" xfId="1599"/>
    <cellStyle name="Comma 12 2 4 3" xfId="2455"/>
    <cellStyle name="Comma 12 2 4 4" xfId="3311"/>
    <cellStyle name="Comma 12 2 4 5" xfId="4167"/>
    <cellStyle name="Comma 12 2 4 6" xfId="5023"/>
    <cellStyle name="Comma 12 2 5" xfId="957"/>
    <cellStyle name="Comma 12 2 6" xfId="1813"/>
    <cellStyle name="Comma 12 2 7" xfId="2669"/>
    <cellStyle name="Comma 12 2 8" xfId="3525"/>
    <cellStyle name="Comma 12 2 9" xfId="4381"/>
    <cellStyle name="Comma 12 3" xfId="102"/>
    <cellStyle name="Comma 12 3 2" xfId="320"/>
    <cellStyle name="Comma 12 3 2 2" xfId="1176"/>
    <cellStyle name="Comma 12 3 2 3" xfId="2032"/>
    <cellStyle name="Comma 12 3 2 4" xfId="2888"/>
    <cellStyle name="Comma 12 3 2 5" xfId="3744"/>
    <cellStyle name="Comma 12 3 2 6" xfId="4600"/>
    <cellStyle name="Comma 12 3 3" xfId="534"/>
    <cellStyle name="Comma 12 3 3 2" xfId="1390"/>
    <cellStyle name="Comma 12 3 3 3" xfId="2246"/>
    <cellStyle name="Comma 12 3 3 4" xfId="3102"/>
    <cellStyle name="Comma 12 3 3 5" xfId="3958"/>
    <cellStyle name="Comma 12 3 3 6" xfId="4814"/>
    <cellStyle name="Comma 12 3 4" xfId="748"/>
    <cellStyle name="Comma 12 3 4 2" xfId="1604"/>
    <cellStyle name="Comma 12 3 4 3" xfId="2460"/>
    <cellStyle name="Comma 12 3 4 4" xfId="3316"/>
    <cellStyle name="Comma 12 3 4 5" xfId="4172"/>
    <cellStyle name="Comma 12 3 4 6" xfId="5028"/>
    <cellStyle name="Comma 12 3 5" xfId="962"/>
    <cellStyle name="Comma 12 3 6" xfId="1818"/>
    <cellStyle name="Comma 12 3 7" xfId="2674"/>
    <cellStyle name="Comma 12 3 8" xfId="3530"/>
    <cellStyle name="Comma 12 3 9" xfId="4386"/>
    <cellStyle name="Comma 12 4" xfId="138"/>
    <cellStyle name="Comma 12 4 2" xfId="356"/>
    <cellStyle name="Comma 12 4 2 2" xfId="1212"/>
    <cellStyle name="Comma 12 4 2 3" xfId="2068"/>
    <cellStyle name="Comma 12 4 2 4" xfId="2924"/>
    <cellStyle name="Comma 12 4 2 5" xfId="3780"/>
    <cellStyle name="Comma 12 4 2 6" xfId="4636"/>
    <cellStyle name="Comma 12 4 3" xfId="570"/>
    <cellStyle name="Comma 12 4 3 2" xfId="1426"/>
    <cellStyle name="Comma 12 4 3 3" xfId="2282"/>
    <cellStyle name="Comma 12 4 3 4" xfId="3138"/>
    <cellStyle name="Comma 12 4 3 5" xfId="3994"/>
    <cellStyle name="Comma 12 4 3 6" xfId="4850"/>
    <cellStyle name="Comma 12 4 4" xfId="784"/>
    <cellStyle name="Comma 12 4 4 2" xfId="1640"/>
    <cellStyle name="Comma 12 4 4 3" xfId="2496"/>
    <cellStyle name="Comma 12 4 4 4" xfId="3352"/>
    <cellStyle name="Comma 12 4 4 5" xfId="4208"/>
    <cellStyle name="Comma 12 4 4 6" xfId="5064"/>
    <cellStyle name="Comma 12 4 5" xfId="998"/>
    <cellStyle name="Comma 12 4 6" xfId="1854"/>
    <cellStyle name="Comma 12 4 7" xfId="2710"/>
    <cellStyle name="Comma 12 4 8" xfId="3566"/>
    <cellStyle name="Comma 12 4 9" xfId="4422"/>
    <cellStyle name="Comma 12 5" xfId="176"/>
    <cellStyle name="Comma 12 5 2" xfId="393"/>
    <cellStyle name="Comma 12 5 2 2" xfId="1249"/>
    <cellStyle name="Comma 12 5 2 3" xfId="2105"/>
    <cellStyle name="Comma 12 5 2 4" xfId="2961"/>
    <cellStyle name="Comma 12 5 2 5" xfId="3817"/>
    <cellStyle name="Comma 12 5 2 6" xfId="4673"/>
    <cellStyle name="Comma 12 5 3" xfId="607"/>
    <cellStyle name="Comma 12 5 3 2" xfId="1463"/>
    <cellStyle name="Comma 12 5 3 3" xfId="2319"/>
    <cellStyle name="Comma 12 5 3 4" xfId="3175"/>
    <cellStyle name="Comma 12 5 3 5" xfId="4031"/>
    <cellStyle name="Comma 12 5 3 6" xfId="4887"/>
    <cellStyle name="Comma 12 5 4" xfId="821"/>
    <cellStyle name="Comma 12 5 4 2" xfId="1677"/>
    <cellStyle name="Comma 12 5 4 3" xfId="2533"/>
    <cellStyle name="Comma 12 5 4 4" xfId="3389"/>
    <cellStyle name="Comma 12 5 4 5" xfId="4245"/>
    <cellStyle name="Comma 12 5 4 6" xfId="5101"/>
    <cellStyle name="Comma 12 5 5" xfId="1035"/>
    <cellStyle name="Comma 12 5 6" xfId="1891"/>
    <cellStyle name="Comma 12 5 7" xfId="2747"/>
    <cellStyle name="Comma 12 5 8" xfId="3603"/>
    <cellStyle name="Comma 12 5 9" xfId="4459"/>
    <cellStyle name="Comma 12 6" xfId="217"/>
    <cellStyle name="Comma 12 6 2" xfId="433"/>
    <cellStyle name="Comma 12 6 2 2" xfId="1289"/>
    <cellStyle name="Comma 12 6 2 3" xfId="2145"/>
    <cellStyle name="Comma 12 6 2 4" xfId="3001"/>
    <cellStyle name="Comma 12 6 2 5" xfId="3857"/>
    <cellStyle name="Comma 12 6 2 6" xfId="4713"/>
    <cellStyle name="Comma 12 6 3" xfId="647"/>
    <cellStyle name="Comma 12 6 3 2" xfId="1503"/>
    <cellStyle name="Comma 12 6 3 3" xfId="2359"/>
    <cellStyle name="Comma 12 6 3 4" xfId="3215"/>
    <cellStyle name="Comma 12 6 3 5" xfId="4071"/>
    <cellStyle name="Comma 12 6 3 6" xfId="4927"/>
    <cellStyle name="Comma 12 6 4" xfId="861"/>
    <cellStyle name="Comma 12 6 4 2" xfId="1717"/>
    <cellStyle name="Comma 12 6 4 3" xfId="2573"/>
    <cellStyle name="Comma 12 6 4 4" xfId="3429"/>
    <cellStyle name="Comma 12 6 4 5" xfId="4285"/>
    <cellStyle name="Comma 12 6 4 6" xfId="5141"/>
    <cellStyle name="Comma 12 6 5" xfId="1075"/>
    <cellStyle name="Comma 12 6 6" xfId="1931"/>
    <cellStyle name="Comma 12 6 7" xfId="2787"/>
    <cellStyle name="Comma 12 6 8" xfId="3643"/>
    <cellStyle name="Comma 12 6 9" xfId="4499"/>
    <cellStyle name="Comma 12 7" xfId="262"/>
    <cellStyle name="Comma 12 7 2" xfId="1118"/>
    <cellStyle name="Comma 12 7 3" xfId="1974"/>
    <cellStyle name="Comma 12 7 4" xfId="2830"/>
    <cellStyle name="Comma 12 7 5" xfId="3686"/>
    <cellStyle name="Comma 12 7 6" xfId="4542"/>
    <cellStyle name="Comma 12 8" xfId="476"/>
    <cellStyle name="Comma 12 8 2" xfId="1332"/>
    <cellStyle name="Comma 12 8 3" xfId="2188"/>
    <cellStyle name="Comma 12 8 4" xfId="3044"/>
    <cellStyle name="Comma 12 8 5" xfId="3900"/>
    <cellStyle name="Comma 12 8 6" xfId="4756"/>
    <cellStyle name="Comma 12 9" xfId="690"/>
    <cellStyle name="Comma 12 9 2" xfId="1546"/>
    <cellStyle name="Comma 12 9 3" xfId="2402"/>
    <cellStyle name="Comma 12 9 4" xfId="3258"/>
    <cellStyle name="Comma 12 9 5" xfId="4114"/>
    <cellStyle name="Comma 12 9 6" xfId="4970"/>
    <cellStyle name="Comma 13" xfId="11"/>
    <cellStyle name="Comma 13 10" xfId="905"/>
    <cellStyle name="Comma 13 11" xfId="1761"/>
    <cellStyle name="Comma 13 12" xfId="2617"/>
    <cellStyle name="Comma 13 13" xfId="3473"/>
    <cellStyle name="Comma 13 14" xfId="4329"/>
    <cellStyle name="Comma 13 2" xfId="98"/>
    <cellStyle name="Comma 13 2 2" xfId="317"/>
    <cellStyle name="Comma 13 2 2 2" xfId="1173"/>
    <cellStyle name="Comma 13 2 2 3" xfId="2029"/>
    <cellStyle name="Comma 13 2 2 4" xfId="2885"/>
    <cellStyle name="Comma 13 2 2 5" xfId="3741"/>
    <cellStyle name="Comma 13 2 2 6" xfId="4597"/>
    <cellStyle name="Comma 13 2 3" xfId="531"/>
    <cellStyle name="Comma 13 2 3 2" xfId="1387"/>
    <cellStyle name="Comma 13 2 3 3" xfId="2243"/>
    <cellStyle name="Comma 13 2 3 4" xfId="3099"/>
    <cellStyle name="Comma 13 2 3 5" xfId="3955"/>
    <cellStyle name="Comma 13 2 3 6" xfId="4811"/>
    <cellStyle name="Comma 13 2 4" xfId="745"/>
    <cellStyle name="Comma 13 2 4 2" xfId="1601"/>
    <cellStyle name="Comma 13 2 4 3" xfId="2457"/>
    <cellStyle name="Comma 13 2 4 4" xfId="3313"/>
    <cellStyle name="Comma 13 2 4 5" xfId="4169"/>
    <cellStyle name="Comma 13 2 4 6" xfId="5025"/>
    <cellStyle name="Comma 13 2 5" xfId="959"/>
    <cellStyle name="Comma 13 2 6" xfId="1815"/>
    <cellStyle name="Comma 13 2 7" xfId="2671"/>
    <cellStyle name="Comma 13 2 8" xfId="3527"/>
    <cellStyle name="Comma 13 2 9" xfId="4383"/>
    <cellStyle name="Comma 13 3" xfId="103"/>
    <cellStyle name="Comma 13 3 2" xfId="321"/>
    <cellStyle name="Comma 13 3 2 2" xfId="1177"/>
    <cellStyle name="Comma 13 3 2 3" xfId="2033"/>
    <cellStyle name="Comma 13 3 2 4" xfId="2889"/>
    <cellStyle name="Comma 13 3 2 5" xfId="3745"/>
    <cellStyle name="Comma 13 3 2 6" xfId="4601"/>
    <cellStyle name="Comma 13 3 3" xfId="535"/>
    <cellStyle name="Comma 13 3 3 2" xfId="1391"/>
    <cellStyle name="Comma 13 3 3 3" xfId="2247"/>
    <cellStyle name="Comma 13 3 3 4" xfId="3103"/>
    <cellStyle name="Comma 13 3 3 5" xfId="3959"/>
    <cellStyle name="Comma 13 3 3 6" xfId="4815"/>
    <cellStyle name="Comma 13 3 4" xfId="749"/>
    <cellStyle name="Comma 13 3 4 2" xfId="1605"/>
    <cellStyle name="Comma 13 3 4 3" xfId="2461"/>
    <cellStyle name="Comma 13 3 4 4" xfId="3317"/>
    <cellStyle name="Comma 13 3 4 5" xfId="4173"/>
    <cellStyle name="Comma 13 3 4 6" xfId="5029"/>
    <cellStyle name="Comma 13 3 5" xfId="963"/>
    <cellStyle name="Comma 13 3 6" xfId="1819"/>
    <cellStyle name="Comma 13 3 7" xfId="2675"/>
    <cellStyle name="Comma 13 3 8" xfId="3531"/>
    <cellStyle name="Comma 13 3 9" xfId="4387"/>
    <cellStyle name="Comma 13 4" xfId="139"/>
    <cellStyle name="Comma 13 4 2" xfId="357"/>
    <cellStyle name="Comma 13 4 2 2" xfId="1213"/>
    <cellStyle name="Comma 13 4 2 3" xfId="2069"/>
    <cellStyle name="Comma 13 4 2 4" xfId="2925"/>
    <cellStyle name="Comma 13 4 2 5" xfId="3781"/>
    <cellStyle name="Comma 13 4 2 6" xfId="4637"/>
    <cellStyle name="Comma 13 4 3" xfId="571"/>
    <cellStyle name="Comma 13 4 3 2" xfId="1427"/>
    <cellStyle name="Comma 13 4 3 3" xfId="2283"/>
    <cellStyle name="Comma 13 4 3 4" xfId="3139"/>
    <cellStyle name="Comma 13 4 3 5" xfId="3995"/>
    <cellStyle name="Comma 13 4 3 6" xfId="4851"/>
    <cellStyle name="Comma 13 4 4" xfId="785"/>
    <cellStyle name="Comma 13 4 4 2" xfId="1641"/>
    <cellStyle name="Comma 13 4 4 3" xfId="2497"/>
    <cellStyle name="Comma 13 4 4 4" xfId="3353"/>
    <cellStyle name="Comma 13 4 4 5" xfId="4209"/>
    <cellStyle name="Comma 13 4 4 6" xfId="5065"/>
    <cellStyle name="Comma 13 4 5" xfId="999"/>
    <cellStyle name="Comma 13 4 6" xfId="1855"/>
    <cellStyle name="Comma 13 4 7" xfId="2711"/>
    <cellStyle name="Comma 13 4 8" xfId="3567"/>
    <cellStyle name="Comma 13 4 9" xfId="4423"/>
    <cellStyle name="Comma 13 5" xfId="177"/>
    <cellStyle name="Comma 13 5 2" xfId="394"/>
    <cellStyle name="Comma 13 5 2 2" xfId="1250"/>
    <cellStyle name="Comma 13 5 2 3" xfId="2106"/>
    <cellStyle name="Comma 13 5 2 4" xfId="2962"/>
    <cellStyle name="Comma 13 5 2 5" xfId="3818"/>
    <cellStyle name="Comma 13 5 2 6" xfId="4674"/>
    <cellStyle name="Comma 13 5 3" xfId="608"/>
    <cellStyle name="Comma 13 5 3 2" xfId="1464"/>
    <cellStyle name="Comma 13 5 3 3" xfId="2320"/>
    <cellStyle name="Comma 13 5 3 4" xfId="3176"/>
    <cellStyle name="Comma 13 5 3 5" xfId="4032"/>
    <cellStyle name="Comma 13 5 3 6" xfId="4888"/>
    <cellStyle name="Comma 13 5 4" xfId="822"/>
    <cellStyle name="Comma 13 5 4 2" xfId="1678"/>
    <cellStyle name="Comma 13 5 4 3" xfId="2534"/>
    <cellStyle name="Comma 13 5 4 4" xfId="3390"/>
    <cellStyle name="Comma 13 5 4 5" xfId="4246"/>
    <cellStyle name="Comma 13 5 4 6" xfId="5102"/>
    <cellStyle name="Comma 13 5 5" xfId="1036"/>
    <cellStyle name="Comma 13 5 6" xfId="1892"/>
    <cellStyle name="Comma 13 5 7" xfId="2748"/>
    <cellStyle name="Comma 13 5 8" xfId="3604"/>
    <cellStyle name="Comma 13 5 9" xfId="4460"/>
    <cellStyle name="Comma 13 6" xfId="218"/>
    <cellStyle name="Comma 13 6 2" xfId="434"/>
    <cellStyle name="Comma 13 6 2 2" xfId="1290"/>
    <cellStyle name="Comma 13 6 2 3" xfId="2146"/>
    <cellStyle name="Comma 13 6 2 4" xfId="3002"/>
    <cellStyle name="Comma 13 6 2 5" xfId="3858"/>
    <cellStyle name="Comma 13 6 2 6" xfId="4714"/>
    <cellStyle name="Comma 13 6 3" xfId="648"/>
    <cellStyle name="Comma 13 6 3 2" xfId="1504"/>
    <cellStyle name="Comma 13 6 3 3" xfId="2360"/>
    <cellStyle name="Comma 13 6 3 4" xfId="3216"/>
    <cellStyle name="Comma 13 6 3 5" xfId="4072"/>
    <cellStyle name="Comma 13 6 3 6" xfId="4928"/>
    <cellStyle name="Comma 13 6 4" xfId="862"/>
    <cellStyle name="Comma 13 6 4 2" xfId="1718"/>
    <cellStyle name="Comma 13 6 4 3" xfId="2574"/>
    <cellStyle name="Comma 13 6 4 4" xfId="3430"/>
    <cellStyle name="Comma 13 6 4 5" xfId="4286"/>
    <cellStyle name="Comma 13 6 4 6" xfId="5142"/>
    <cellStyle name="Comma 13 6 5" xfId="1076"/>
    <cellStyle name="Comma 13 6 6" xfId="1932"/>
    <cellStyle name="Comma 13 6 7" xfId="2788"/>
    <cellStyle name="Comma 13 6 8" xfId="3644"/>
    <cellStyle name="Comma 13 6 9" xfId="4500"/>
    <cellStyle name="Comma 13 7" xfId="263"/>
    <cellStyle name="Comma 13 7 2" xfId="1119"/>
    <cellStyle name="Comma 13 7 3" xfId="1975"/>
    <cellStyle name="Comma 13 7 4" xfId="2831"/>
    <cellStyle name="Comma 13 7 5" xfId="3687"/>
    <cellStyle name="Comma 13 7 6" xfId="4543"/>
    <cellStyle name="Comma 13 8" xfId="477"/>
    <cellStyle name="Comma 13 8 2" xfId="1333"/>
    <cellStyle name="Comma 13 8 3" xfId="2189"/>
    <cellStyle name="Comma 13 8 4" xfId="3045"/>
    <cellStyle name="Comma 13 8 5" xfId="3901"/>
    <cellStyle name="Comma 13 8 6" xfId="4757"/>
    <cellStyle name="Comma 13 9" xfId="691"/>
    <cellStyle name="Comma 13 9 2" xfId="1547"/>
    <cellStyle name="Comma 13 9 3" xfId="2403"/>
    <cellStyle name="Comma 13 9 4" xfId="3259"/>
    <cellStyle name="Comma 13 9 5" xfId="4115"/>
    <cellStyle name="Comma 13 9 6" xfId="4971"/>
    <cellStyle name="Comma 14" xfId="212"/>
    <cellStyle name="Comma 14 2" xfId="428"/>
    <cellStyle name="Comma 14 2 2" xfId="1284"/>
    <cellStyle name="Comma 14 2 3" xfId="2140"/>
    <cellStyle name="Comma 14 2 4" xfId="2996"/>
    <cellStyle name="Comma 14 2 5" xfId="3852"/>
    <cellStyle name="Comma 14 2 6" xfId="4708"/>
    <cellStyle name="Comma 14 3" xfId="642"/>
    <cellStyle name="Comma 14 3 2" xfId="1498"/>
    <cellStyle name="Comma 14 3 3" xfId="2354"/>
    <cellStyle name="Comma 14 3 4" xfId="3210"/>
    <cellStyle name="Comma 14 3 5" xfId="4066"/>
    <cellStyle name="Comma 14 3 6" xfId="4922"/>
    <cellStyle name="Comma 14 4" xfId="856"/>
    <cellStyle name="Comma 14 4 2" xfId="1712"/>
    <cellStyle name="Comma 14 4 3" xfId="2568"/>
    <cellStyle name="Comma 14 4 4" xfId="3424"/>
    <cellStyle name="Comma 14 4 5" xfId="4280"/>
    <cellStyle name="Comma 14 4 6" xfId="5136"/>
    <cellStyle name="Comma 14 5" xfId="1070"/>
    <cellStyle name="Comma 14 6" xfId="1926"/>
    <cellStyle name="Comma 14 7" xfId="2782"/>
    <cellStyle name="Comma 14 8" xfId="3638"/>
    <cellStyle name="Comma 14 9" xfId="4494"/>
    <cellStyle name="Comma 2" xfId="12"/>
    <cellStyle name="Comma 2 10" xfId="2618"/>
    <cellStyle name="Comma 2 11" xfId="3474"/>
    <cellStyle name="Comma 2 12" xfId="4330"/>
    <cellStyle name="Comma 2 2" xfId="13"/>
    <cellStyle name="Comma 2 2 10" xfId="3475"/>
    <cellStyle name="Comma 2 2 11" xfId="4331"/>
    <cellStyle name="Comma 2 2 2" xfId="14"/>
    <cellStyle name="Comma 2 2 2 10" xfId="1764"/>
    <cellStyle name="Comma 2 2 2 11" xfId="2620"/>
    <cellStyle name="Comma 2 2 2 12" xfId="3476"/>
    <cellStyle name="Comma 2 2 2 13" xfId="4332"/>
    <cellStyle name="Comma 2 2 2 2" xfId="104"/>
    <cellStyle name="Comma 2 2 2 2 2" xfId="322"/>
    <cellStyle name="Comma 2 2 2 2 2 2" xfId="1178"/>
    <cellStyle name="Comma 2 2 2 2 2 3" xfId="2034"/>
    <cellStyle name="Comma 2 2 2 2 2 4" xfId="2890"/>
    <cellStyle name="Comma 2 2 2 2 2 5" xfId="3746"/>
    <cellStyle name="Comma 2 2 2 2 2 6" xfId="4602"/>
    <cellStyle name="Comma 2 2 2 2 3" xfId="536"/>
    <cellStyle name="Comma 2 2 2 2 3 2" xfId="1392"/>
    <cellStyle name="Comma 2 2 2 2 3 3" xfId="2248"/>
    <cellStyle name="Comma 2 2 2 2 3 4" xfId="3104"/>
    <cellStyle name="Comma 2 2 2 2 3 5" xfId="3960"/>
    <cellStyle name="Comma 2 2 2 2 3 6" xfId="4816"/>
    <cellStyle name="Comma 2 2 2 2 4" xfId="750"/>
    <cellStyle name="Comma 2 2 2 2 4 2" xfId="1606"/>
    <cellStyle name="Comma 2 2 2 2 4 3" xfId="2462"/>
    <cellStyle name="Comma 2 2 2 2 4 4" xfId="3318"/>
    <cellStyle name="Comma 2 2 2 2 4 5" xfId="4174"/>
    <cellStyle name="Comma 2 2 2 2 4 6" xfId="5030"/>
    <cellStyle name="Comma 2 2 2 2 5" xfId="964"/>
    <cellStyle name="Comma 2 2 2 2 6" xfId="1820"/>
    <cellStyle name="Comma 2 2 2 2 7" xfId="2676"/>
    <cellStyle name="Comma 2 2 2 2 8" xfId="3532"/>
    <cellStyle name="Comma 2 2 2 2 9" xfId="4388"/>
    <cellStyle name="Comma 2 2 2 3" xfId="140"/>
    <cellStyle name="Comma 2 2 2 3 2" xfId="358"/>
    <cellStyle name="Comma 2 2 2 3 2 2" xfId="1214"/>
    <cellStyle name="Comma 2 2 2 3 2 3" xfId="2070"/>
    <cellStyle name="Comma 2 2 2 3 2 4" xfId="2926"/>
    <cellStyle name="Comma 2 2 2 3 2 5" xfId="3782"/>
    <cellStyle name="Comma 2 2 2 3 2 6" xfId="4638"/>
    <cellStyle name="Comma 2 2 2 3 3" xfId="572"/>
    <cellStyle name="Comma 2 2 2 3 3 2" xfId="1428"/>
    <cellStyle name="Comma 2 2 2 3 3 3" xfId="2284"/>
    <cellStyle name="Comma 2 2 2 3 3 4" xfId="3140"/>
    <cellStyle name="Comma 2 2 2 3 3 5" xfId="3996"/>
    <cellStyle name="Comma 2 2 2 3 3 6" xfId="4852"/>
    <cellStyle name="Comma 2 2 2 3 4" xfId="786"/>
    <cellStyle name="Comma 2 2 2 3 4 2" xfId="1642"/>
    <cellStyle name="Comma 2 2 2 3 4 3" xfId="2498"/>
    <cellStyle name="Comma 2 2 2 3 4 4" xfId="3354"/>
    <cellStyle name="Comma 2 2 2 3 4 5" xfId="4210"/>
    <cellStyle name="Comma 2 2 2 3 4 6" xfId="5066"/>
    <cellStyle name="Comma 2 2 2 3 5" xfId="1000"/>
    <cellStyle name="Comma 2 2 2 3 6" xfId="1856"/>
    <cellStyle name="Comma 2 2 2 3 7" xfId="2712"/>
    <cellStyle name="Comma 2 2 2 3 8" xfId="3568"/>
    <cellStyle name="Comma 2 2 2 3 9" xfId="4424"/>
    <cellStyle name="Comma 2 2 2 4" xfId="178"/>
    <cellStyle name="Comma 2 2 2 4 2" xfId="395"/>
    <cellStyle name="Comma 2 2 2 4 2 2" xfId="1251"/>
    <cellStyle name="Comma 2 2 2 4 2 3" xfId="2107"/>
    <cellStyle name="Comma 2 2 2 4 2 4" xfId="2963"/>
    <cellStyle name="Comma 2 2 2 4 2 5" xfId="3819"/>
    <cellStyle name="Comma 2 2 2 4 2 6" xfId="4675"/>
    <cellStyle name="Comma 2 2 2 4 3" xfId="609"/>
    <cellStyle name="Comma 2 2 2 4 3 2" xfId="1465"/>
    <cellStyle name="Comma 2 2 2 4 3 3" xfId="2321"/>
    <cellStyle name="Comma 2 2 2 4 3 4" xfId="3177"/>
    <cellStyle name="Comma 2 2 2 4 3 5" xfId="4033"/>
    <cellStyle name="Comma 2 2 2 4 3 6" xfId="4889"/>
    <cellStyle name="Comma 2 2 2 4 4" xfId="823"/>
    <cellStyle name="Comma 2 2 2 4 4 2" xfId="1679"/>
    <cellStyle name="Comma 2 2 2 4 4 3" xfId="2535"/>
    <cellStyle name="Comma 2 2 2 4 4 4" xfId="3391"/>
    <cellStyle name="Comma 2 2 2 4 4 5" xfId="4247"/>
    <cellStyle name="Comma 2 2 2 4 4 6" xfId="5103"/>
    <cellStyle name="Comma 2 2 2 4 5" xfId="1037"/>
    <cellStyle name="Comma 2 2 2 4 6" xfId="1893"/>
    <cellStyle name="Comma 2 2 2 4 7" xfId="2749"/>
    <cellStyle name="Comma 2 2 2 4 8" xfId="3605"/>
    <cellStyle name="Comma 2 2 2 4 9" xfId="4461"/>
    <cellStyle name="Comma 2 2 2 5" xfId="219"/>
    <cellStyle name="Comma 2 2 2 5 2" xfId="435"/>
    <cellStyle name="Comma 2 2 2 5 2 2" xfId="1291"/>
    <cellStyle name="Comma 2 2 2 5 2 3" xfId="2147"/>
    <cellStyle name="Comma 2 2 2 5 2 4" xfId="3003"/>
    <cellStyle name="Comma 2 2 2 5 2 5" xfId="3859"/>
    <cellStyle name="Comma 2 2 2 5 2 6" xfId="4715"/>
    <cellStyle name="Comma 2 2 2 5 3" xfId="649"/>
    <cellStyle name="Comma 2 2 2 5 3 2" xfId="1505"/>
    <cellStyle name="Comma 2 2 2 5 3 3" xfId="2361"/>
    <cellStyle name="Comma 2 2 2 5 3 4" xfId="3217"/>
    <cellStyle name="Comma 2 2 2 5 3 5" xfId="4073"/>
    <cellStyle name="Comma 2 2 2 5 3 6" xfId="4929"/>
    <cellStyle name="Comma 2 2 2 5 4" xfId="863"/>
    <cellStyle name="Comma 2 2 2 5 4 2" xfId="1719"/>
    <cellStyle name="Comma 2 2 2 5 4 3" xfId="2575"/>
    <cellStyle name="Comma 2 2 2 5 4 4" xfId="3431"/>
    <cellStyle name="Comma 2 2 2 5 4 5" xfId="4287"/>
    <cellStyle name="Comma 2 2 2 5 4 6" xfId="5143"/>
    <cellStyle name="Comma 2 2 2 5 5" xfId="1077"/>
    <cellStyle name="Comma 2 2 2 5 6" xfId="1933"/>
    <cellStyle name="Comma 2 2 2 5 7" xfId="2789"/>
    <cellStyle name="Comma 2 2 2 5 8" xfId="3645"/>
    <cellStyle name="Comma 2 2 2 5 9" xfId="4501"/>
    <cellStyle name="Comma 2 2 2 6" xfId="266"/>
    <cellStyle name="Comma 2 2 2 6 2" xfId="1122"/>
    <cellStyle name="Comma 2 2 2 6 3" xfId="1978"/>
    <cellStyle name="Comma 2 2 2 6 4" xfId="2834"/>
    <cellStyle name="Comma 2 2 2 6 5" xfId="3690"/>
    <cellStyle name="Comma 2 2 2 6 6" xfId="4546"/>
    <cellStyle name="Comma 2 2 2 7" xfId="480"/>
    <cellStyle name="Comma 2 2 2 7 2" xfId="1336"/>
    <cellStyle name="Comma 2 2 2 7 3" xfId="2192"/>
    <cellStyle name="Comma 2 2 2 7 4" xfId="3048"/>
    <cellStyle name="Comma 2 2 2 7 5" xfId="3904"/>
    <cellStyle name="Comma 2 2 2 7 6" xfId="4760"/>
    <cellStyle name="Comma 2 2 2 8" xfId="694"/>
    <cellStyle name="Comma 2 2 2 8 2" xfId="1550"/>
    <cellStyle name="Comma 2 2 2 8 3" xfId="2406"/>
    <cellStyle name="Comma 2 2 2 8 4" xfId="3262"/>
    <cellStyle name="Comma 2 2 2 8 5" xfId="4118"/>
    <cellStyle name="Comma 2 2 2 8 6" xfId="4974"/>
    <cellStyle name="Comma 2 2 2 9" xfId="908"/>
    <cellStyle name="Comma 2 2 3" xfId="79"/>
    <cellStyle name="Comma 2 2 4" xfId="265"/>
    <cellStyle name="Comma 2 2 4 2" xfId="1121"/>
    <cellStyle name="Comma 2 2 4 3" xfId="1977"/>
    <cellStyle name="Comma 2 2 4 4" xfId="2833"/>
    <cellStyle name="Comma 2 2 4 5" xfId="3689"/>
    <cellStyle name="Comma 2 2 4 6" xfId="4545"/>
    <cellStyle name="Comma 2 2 5" xfId="479"/>
    <cellStyle name="Comma 2 2 5 2" xfId="1335"/>
    <cellStyle name="Comma 2 2 5 3" xfId="2191"/>
    <cellStyle name="Comma 2 2 5 4" xfId="3047"/>
    <cellStyle name="Comma 2 2 5 5" xfId="3903"/>
    <cellStyle name="Comma 2 2 5 6" xfId="4759"/>
    <cellStyle name="Comma 2 2 6" xfId="693"/>
    <cellStyle name="Comma 2 2 6 2" xfId="1549"/>
    <cellStyle name="Comma 2 2 6 3" xfId="2405"/>
    <cellStyle name="Comma 2 2 6 4" xfId="3261"/>
    <cellStyle name="Comma 2 2 6 5" xfId="4117"/>
    <cellStyle name="Comma 2 2 6 6" xfId="4973"/>
    <cellStyle name="Comma 2 2 7" xfId="907"/>
    <cellStyle name="Comma 2 2 8" xfId="1763"/>
    <cellStyle name="Comma 2 2 9" xfId="2619"/>
    <cellStyle name="Comma 2 3" xfId="15"/>
    <cellStyle name="Comma 2 3 10" xfId="909"/>
    <cellStyle name="Comma 2 3 11" xfId="1765"/>
    <cellStyle name="Comma 2 3 12" xfId="2621"/>
    <cellStyle name="Comma 2 3 13" xfId="3477"/>
    <cellStyle name="Comma 2 3 14" xfId="4333"/>
    <cellStyle name="Comma 2 3 2" xfId="16"/>
    <cellStyle name="Comma 2 3 2 10" xfId="1766"/>
    <cellStyle name="Comma 2 3 2 11" xfId="2622"/>
    <cellStyle name="Comma 2 3 2 12" xfId="3478"/>
    <cellStyle name="Comma 2 3 2 13" xfId="4334"/>
    <cellStyle name="Comma 2 3 2 2" xfId="106"/>
    <cellStyle name="Comma 2 3 2 2 2" xfId="324"/>
    <cellStyle name="Comma 2 3 2 2 2 2" xfId="1180"/>
    <cellStyle name="Comma 2 3 2 2 2 3" xfId="2036"/>
    <cellStyle name="Comma 2 3 2 2 2 4" xfId="2892"/>
    <cellStyle name="Comma 2 3 2 2 2 5" xfId="3748"/>
    <cellStyle name="Comma 2 3 2 2 2 6" xfId="4604"/>
    <cellStyle name="Comma 2 3 2 2 3" xfId="538"/>
    <cellStyle name="Comma 2 3 2 2 3 2" xfId="1394"/>
    <cellStyle name="Comma 2 3 2 2 3 3" xfId="2250"/>
    <cellStyle name="Comma 2 3 2 2 3 4" xfId="3106"/>
    <cellStyle name="Comma 2 3 2 2 3 5" xfId="3962"/>
    <cellStyle name="Comma 2 3 2 2 3 6" xfId="4818"/>
    <cellStyle name="Comma 2 3 2 2 4" xfId="752"/>
    <cellStyle name="Comma 2 3 2 2 4 2" xfId="1608"/>
    <cellStyle name="Comma 2 3 2 2 4 3" xfId="2464"/>
    <cellStyle name="Comma 2 3 2 2 4 4" xfId="3320"/>
    <cellStyle name="Comma 2 3 2 2 4 5" xfId="4176"/>
    <cellStyle name="Comma 2 3 2 2 4 6" xfId="5032"/>
    <cellStyle name="Comma 2 3 2 2 5" xfId="966"/>
    <cellStyle name="Comma 2 3 2 2 6" xfId="1822"/>
    <cellStyle name="Comma 2 3 2 2 7" xfId="2678"/>
    <cellStyle name="Comma 2 3 2 2 8" xfId="3534"/>
    <cellStyle name="Comma 2 3 2 2 9" xfId="4390"/>
    <cellStyle name="Comma 2 3 2 3" xfId="142"/>
    <cellStyle name="Comma 2 3 2 3 2" xfId="360"/>
    <cellStyle name="Comma 2 3 2 3 2 2" xfId="1216"/>
    <cellStyle name="Comma 2 3 2 3 2 3" xfId="2072"/>
    <cellStyle name="Comma 2 3 2 3 2 4" xfId="2928"/>
    <cellStyle name="Comma 2 3 2 3 2 5" xfId="3784"/>
    <cellStyle name="Comma 2 3 2 3 2 6" xfId="4640"/>
    <cellStyle name="Comma 2 3 2 3 3" xfId="574"/>
    <cellStyle name="Comma 2 3 2 3 3 2" xfId="1430"/>
    <cellStyle name="Comma 2 3 2 3 3 3" xfId="2286"/>
    <cellStyle name="Comma 2 3 2 3 3 4" xfId="3142"/>
    <cellStyle name="Comma 2 3 2 3 3 5" xfId="3998"/>
    <cellStyle name="Comma 2 3 2 3 3 6" xfId="4854"/>
    <cellStyle name="Comma 2 3 2 3 4" xfId="788"/>
    <cellStyle name="Comma 2 3 2 3 4 2" xfId="1644"/>
    <cellStyle name="Comma 2 3 2 3 4 3" xfId="2500"/>
    <cellStyle name="Comma 2 3 2 3 4 4" xfId="3356"/>
    <cellStyle name="Comma 2 3 2 3 4 5" xfId="4212"/>
    <cellStyle name="Comma 2 3 2 3 4 6" xfId="5068"/>
    <cellStyle name="Comma 2 3 2 3 5" xfId="1002"/>
    <cellStyle name="Comma 2 3 2 3 6" xfId="1858"/>
    <cellStyle name="Comma 2 3 2 3 7" xfId="2714"/>
    <cellStyle name="Comma 2 3 2 3 8" xfId="3570"/>
    <cellStyle name="Comma 2 3 2 3 9" xfId="4426"/>
    <cellStyle name="Comma 2 3 2 4" xfId="180"/>
    <cellStyle name="Comma 2 3 2 4 2" xfId="397"/>
    <cellStyle name="Comma 2 3 2 4 2 2" xfId="1253"/>
    <cellStyle name="Comma 2 3 2 4 2 3" xfId="2109"/>
    <cellStyle name="Comma 2 3 2 4 2 4" xfId="2965"/>
    <cellStyle name="Comma 2 3 2 4 2 5" xfId="3821"/>
    <cellStyle name="Comma 2 3 2 4 2 6" xfId="4677"/>
    <cellStyle name="Comma 2 3 2 4 3" xfId="611"/>
    <cellStyle name="Comma 2 3 2 4 3 2" xfId="1467"/>
    <cellStyle name="Comma 2 3 2 4 3 3" xfId="2323"/>
    <cellStyle name="Comma 2 3 2 4 3 4" xfId="3179"/>
    <cellStyle name="Comma 2 3 2 4 3 5" xfId="4035"/>
    <cellStyle name="Comma 2 3 2 4 3 6" xfId="4891"/>
    <cellStyle name="Comma 2 3 2 4 4" xfId="825"/>
    <cellStyle name="Comma 2 3 2 4 4 2" xfId="1681"/>
    <cellStyle name="Comma 2 3 2 4 4 3" xfId="2537"/>
    <cellStyle name="Comma 2 3 2 4 4 4" xfId="3393"/>
    <cellStyle name="Comma 2 3 2 4 4 5" xfId="4249"/>
    <cellStyle name="Comma 2 3 2 4 4 6" xfId="5105"/>
    <cellStyle name="Comma 2 3 2 4 5" xfId="1039"/>
    <cellStyle name="Comma 2 3 2 4 6" xfId="1895"/>
    <cellStyle name="Comma 2 3 2 4 7" xfId="2751"/>
    <cellStyle name="Comma 2 3 2 4 8" xfId="3607"/>
    <cellStyle name="Comma 2 3 2 4 9" xfId="4463"/>
    <cellStyle name="Comma 2 3 2 5" xfId="221"/>
    <cellStyle name="Comma 2 3 2 5 2" xfId="437"/>
    <cellStyle name="Comma 2 3 2 5 2 2" xfId="1293"/>
    <cellStyle name="Comma 2 3 2 5 2 3" xfId="2149"/>
    <cellStyle name="Comma 2 3 2 5 2 4" xfId="3005"/>
    <cellStyle name="Comma 2 3 2 5 2 5" xfId="3861"/>
    <cellStyle name="Comma 2 3 2 5 2 6" xfId="4717"/>
    <cellStyle name="Comma 2 3 2 5 3" xfId="651"/>
    <cellStyle name="Comma 2 3 2 5 3 2" xfId="1507"/>
    <cellStyle name="Comma 2 3 2 5 3 3" xfId="2363"/>
    <cellStyle name="Comma 2 3 2 5 3 4" xfId="3219"/>
    <cellStyle name="Comma 2 3 2 5 3 5" xfId="4075"/>
    <cellStyle name="Comma 2 3 2 5 3 6" xfId="4931"/>
    <cellStyle name="Comma 2 3 2 5 4" xfId="865"/>
    <cellStyle name="Comma 2 3 2 5 4 2" xfId="1721"/>
    <cellStyle name="Comma 2 3 2 5 4 3" xfId="2577"/>
    <cellStyle name="Comma 2 3 2 5 4 4" xfId="3433"/>
    <cellStyle name="Comma 2 3 2 5 4 5" xfId="4289"/>
    <cellStyle name="Comma 2 3 2 5 4 6" xfId="5145"/>
    <cellStyle name="Comma 2 3 2 5 5" xfId="1079"/>
    <cellStyle name="Comma 2 3 2 5 6" xfId="1935"/>
    <cellStyle name="Comma 2 3 2 5 7" xfId="2791"/>
    <cellStyle name="Comma 2 3 2 5 8" xfId="3647"/>
    <cellStyle name="Comma 2 3 2 5 9" xfId="4503"/>
    <cellStyle name="Comma 2 3 2 6" xfId="268"/>
    <cellStyle name="Comma 2 3 2 6 2" xfId="1124"/>
    <cellStyle name="Comma 2 3 2 6 3" xfId="1980"/>
    <cellStyle name="Comma 2 3 2 6 4" xfId="2836"/>
    <cellStyle name="Comma 2 3 2 6 5" xfId="3692"/>
    <cellStyle name="Comma 2 3 2 6 6" xfId="4548"/>
    <cellStyle name="Comma 2 3 2 7" xfId="482"/>
    <cellStyle name="Comma 2 3 2 7 2" xfId="1338"/>
    <cellStyle name="Comma 2 3 2 7 3" xfId="2194"/>
    <cellStyle name="Comma 2 3 2 7 4" xfId="3050"/>
    <cellStyle name="Comma 2 3 2 7 5" xfId="3906"/>
    <cellStyle name="Comma 2 3 2 7 6" xfId="4762"/>
    <cellStyle name="Comma 2 3 2 8" xfId="696"/>
    <cellStyle name="Comma 2 3 2 8 2" xfId="1552"/>
    <cellStyle name="Comma 2 3 2 8 3" xfId="2408"/>
    <cellStyle name="Comma 2 3 2 8 4" xfId="3264"/>
    <cellStyle name="Comma 2 3 2 8 5" xfId="4120"/>
    <cellStyle name="Comma 2 3 2 8 6" xfId="4976"/>
    <cellStyle name="Comma 2 3 2 9" xfId="910"/>
    <cellStyle name="Comma 2 3 3" xfId="105"/>
    <cellStyle name="Comma 2 3 3 2" xfId="323"/>
    <cellStyle name="Comma 2 3 3 2 2" xfId="1179"/>
    <cellStyle name="Comma 2 3 3 2 3" xfId="2035"/>
    <cellStyle name="Comma 2 3 3 2 4" xfId="2891"/>
    <cellStyle name="Comma 2 3 3 2 5" xfId="3747"/>
    <cellStyle name="Comma 2 3 3 2 6" xfId="4603"/>
    <cellStyle name="Comma 2 3 3 3" xfId="537"/>
    <cellStyle name="Comma 2 3 3 3 2" xfId="1393"/>
    <cellStyle name="Comma 2 3 3 3 3" xfId="2249"/>
    <cellStyle name="Comma 2 3 3 3 4" xfId="3105"/>
    <cellStyle name="Comma 2 3 3 3 5" xfId="3961"/>
    <cellStyle name="Comma 2 3 3 3 6" xfId="4817"/>
    <cellStyle name="Comma 2 3 3 4" xfId="751"/>
    <cellStyle name="Comma 2 3 3 4 2" xfId="1607"/>
    <cellStyle name="Comma 2 3 3 4 3" xfId="2463"/>
    <cellStyle name="Comma 2 3 3 4 4" xfId="3319"/>
    <cellStyle name="Comma 2 3 3 4 5" xfId="4175"/>
    <cellStyle name="Comma 2 3 3 4 6" xfId="5031"/>
    <cellStyle name="Comma 2 3 3 5" xfId="965"/>
    <cellStyle name="Comma 2 3 3 6" xfId="1821"/>
    <cellStyle name="Comma 2 3 3 7" xfId="2677"/>
    <cellStyle name="Comma 2 3 3 8" xfId="3533"/>
    <cellStyle name="Comma 2 3 3 9" xfId="4389"/>
    <cellStyle name="Comma 2 3 4" xfId="141"/>
    <cellStyle name="Comma 2 3 4 2" xfId="359"/>
    <cellStyle name="Comma 2 3 4 2 2" xfId="1215"/>
    <cellStyle name="Comma 2 3 4 2 3" xfId="2071"/>
    <cellStyle name="Comma 2 3 4 2 4" xfId="2927"/>
    <cellStyle name="Comma 2 3 4 2 5" xfId="3783"/>
    <cellStyle name="Comma 2 3 4 2 6" xfId="4639"/>
    <cellStyle name="Comma 2 3 4 3" xfId="573"/>
    <cellStyle name="Comma 2 3 4 3 2" xfId="1429"/>
    <cellStyle name="Comma 2 3 4 3 3" xfId="2285"/>
    <cellStyle name="Comma 2 3 4 3 4" xfId="3141"/>
    <cellStyle name="Comma 2 3 4 3 5" xfId="3997"/>
    <cellStyle name="Comma 2 3 4 3 6" xfId="4853"/>
    <cellStyle name="Comma 2 3 4 4" xfId="787"/>
    <cellStyle name="Comma 2 3 4 4 2" xfId="1643"/>
    <cellStyle name="Comma 2 3 4 4 3" xfId="2499"/>
    <cellStyle name="Comma 2 3 4 4 4" xfId="3355"/>
    <cellStyle name="Comma 2 3 4 4 5" xfId="4211"/>
    <cellStyle name="Comma 2 3 4 4 6" xfId="5067"/>
    <cellStyle name="Comma 2 3 4 5" xfId="1001"/>
    <cellStyle name="Comma 2 3 4 6" xfId="1857"/>
    <cellStyle name="Comma 2 3 4 7" xfId="2713"/>
    <cellStyle name="Comma 2 3 4 8" xfId="3569"/>
    <cellStyle name="Comma 2 3 4 9" xfId="4425"/>
    <cellStyle name="Comma 2 3 5" xfId="179"/>
    <cellStyle name="Comma 2 3 5 2" xfId="396"/>
    <cellStyle name="Comma 2 3 5 2 2" xfId="1252"/>
    <cellStyle name="Comma 2 3 5 2 3" xfId="2108"/>
    <cellStyle name="Comma 2 3 5 2 4" xfId="2964"/>
    <cellStyle name="Comma 2 3 5 2 5" xfId="3820"/>
    <cellStyle name="Comma 2 3 5 2 6" xfId="4676"/>
    <cellStyle name="Comma 2 3 5 3" xfId="610"/>
    <cellStyle name="Comma 2 3 5 3 2" xfId="1466"/>
    <cellStyle name="Comma 2 3 5 3 3" xfId="2322"/>
    <cellStyle name="Comma 2 3 5 3 4" xfId="3178"/>
    <cellStyle name="Comma 2 3 5 3 5" xfId="4034"/>
    <cellStyle name="Comma 2 3 5 3 6" xfId="4890"/>
    <cellStyle name="Comma 2 3 5 4" xfId="824"/>
    <cellStyle name="Comma 2 3 5 4 2" xfId="1680"/>
    <cellStyle name="Comma 2 3 5 4 3" xfId="2536"/>
    <cellStyle name="Comma 2 3 5 4 4" xfId="3392"/>
    <cellStyle name="Comma 2 3 5 4 5" xfId="4248"/>
    <cellStyle name="Comma 2 3 5 4 6" xfId="5104"/>
    <cellStyle name="Comma 2 3 5 5" xfId="1038"/>
    <cellStyle name="Comma 2 3 5 6" xfId="1894"/>
    <cellStyle name="Comma 2 3 5 7" xfId="2750"/>
    <cellStyle name="Comma 2 3 5 8" xfId="3606"/>
    <cellStyle name="Comma 2 3 5 9" xfId="4462"/>
    <cellStyle name="Comma 2 3 6" xfId="220"/>
    <cellStyle name="Comma 2 3 6 2" xfId="436"/>
    <cellStyle name="Comma 2 3 6 2 2" xfId="1292"/>
    <cellStyle name="Comma 2 3 6 2 3" xfId="2148"/>
    <cellStyle name="Comma 2 3 6 2 4" xfId="3004"/>
    <cellStyle name="Comma 2 3 6 2 5" xfId="3860"/>
    <cellStyle name="Comma 2 3 6 2 6" xfId="4716"/>
    <cellStyle name="Comma 2 3 6 3" xfId="650"/>
    <cellStyle name="Comma 2 3 6 3 2" xfId="1506"/>
    <cellStyle name="Comma 2 3 6 3 3" xfId="2362"/>
    <cellStyle name="Comma 2 3 6 3 4" xfId="3218"/>
    <cellStyle name="Comma 2 3 6 3 5" xfId="4074"/>
    <cellStyle name="Comma 2 3 6 3 6" xfId="4930"/>
    <cellStyle name="Comma 2 3 6 4" xfId="864"/>
    <cellStyle name="Comma 2 3 6 4 2" xfId="1720"/>
    <cellStyle name="Comma 2 3 6 4 3" xfId="2576"/>
    <cellStyle name="Comma 2 3 6 4 4" xfId="3432"/>
    <cellStyle name="Comma 2 3 6 4 5" xfId="4288"/>
    <cellStyle name="Comma 2 3 6 4 6" xfId="5144"/>
    <cellStyle name="Comma 2 3 6 5" xfId="1078"/>
    <cellStyle name="Comma 2 3 6 6" xfId="1934"/>
    <cellStyle name="Comma 2 3 6 7" xfId="2790"/>
    <cellStyle name="Comma 2 3 6 8" xfId="3646"/>
    <cellStyle name="Comma 2 3 6 9" xfId="4502"/>
    <cellStyle name="Comma 2 3 7" xfId="267"/>
    <cellStyle name="Comma 2 3 7 2" xfId="1123"/>
    <cellStyle name="Comma 2 3 7 3" xfId="1979"/>
    <cellStyle name="Comma 2 3 7 4" xfId="2835"/>
    <cellStyle name="Comma 2 3 7 5" xfId="3691"/>
    <cellStyle name="Comma 2 3 7 6" xfId="4547"/>
    <cellStyle name="Comma 2 3 8" xfId="481"/>
    <cellStyle name="Comma 2 3 8 2" xfId="1337"/>
    <cellStyle name="Comma 2 3 8 3" xfId="2193"/>
    <cellStyle name="Comma 2 3 8 4" xfId="3049"/>
    <cellStyle name="Comma 2 3 8 5" xfId="3905"/>
    <cellStyle name="Comma 2 3 8 6" xfId="4761"/>
    <cellStyle name="Comma 2 3 9" xfId="695"/>
    <cellStyle name="Comma 2 3 9 2" xfId="1551"/>
    <cellStyle name="Comma 2 3 9 3" xfId="2407"/>
    <cellStyle name="Comma 2 3 9 4" xfId="3263"/>
    <cellStyle name="Comma 2 3 9 5" xfId="4119"/>
    <cellStyle name="Comma 2 3 9 6" xfId="4975"/>
    <cellStyle name="Comma 2 4" xfId="78"/>
    <cellStyle name="Comma 2 5" xfId="264"/>
    <cellStyle name="Comma 2 5 2" xfId="1120"/>
    <cellStyle name="Comma 2 5 3" xfId="1976"/>
    <cellStyle name="Comma 2 5 4" xfId="2832"/>
    <cellStyle name="Comma 2 5 5" xfId="3688"/>
    <cellStyle name="Comma 2 5 6" xfId="4544"/>
    <cellStyle name="Comma 2 6" xfId="478"/>
    <cellStyle name="Comma 2 6 2" xfId="1334"/>
    <cellStyle name="Comma 2 6 3" xfId="2190"/>
    <cellStyle name="Comma 2 6 4" xfId="3046"/>
    <cellStyle name="Comma 2 6 5" xfId="3902"/>
    <cellStyle name="Comma 2 6 6" xfId="4758"/>
    <cellStyle name="Comma 2 7" xfId="692"/>
    <cellStyle name="Comma 2 7 2" xfId="1548"/>
    <cellStyle name="Comma 2 7 3" xfId="2404"/>
    <cellStyle name="Comma 2 7 4" xfId="3260"/>
    <cellStyle name="Comma 2 7 5" xfId="4116"/>
    <cellStyle name="Comma 2 7 6" xfId="4972"/>
    <cellStyle name="Comma 2 8" xfId="906"/>
    <cellStyle name="Comma 2 9" xfId="1762"/>
    <cellStyle name="Comma 3" xfId="17"/>
    <cellStyle name="Comma 3 10" xfId="2623"/>
    <cellStyle name="Comma 3 11" xfId="3479"/>
    <cellStyle name="Comma 3 12" xfId="4335"/>
    <cellStyle name="Comma 3 2" xfId="18"/>
    <cellStyle name="Comma 3 2 10" xfId="3480"/>
    <cellStyle name="Comma 3 2 11" xfId="4336"/>
    <cellStyle name="Comma 3 2 2" xfId="19"/>
    <cellStyle name="Comma 3 2 2 10" xfId="1769"/>
    <cellStyle name="Comma 3 2 2 11" xfId="2625"/>
    <cellStyle name="Comma 3 2 2 12" xfId="3481"/>
    <cellStyle name="Comma 3 2 2 13" xfId="4337"/>
    <cellStyle name="Comma 3 2 2 2" xfId="107"/>
    <cellStyle name="Comma 3 2 2 2 2" xfId="325"/>
    <cellStyle name="Comma 3 2 2 2 2 2" xfId="1181"/>
    <cellStyle name="Comma 3 2 2 2 2 3" xfId="2037"/>
    <cellStyle name="Comma 3 2 2 2 2 4" xfId="2893"/>
    <cellStyle name="Comma 3 2 2 2 2 5" xfId="3749"/>
    <cellStyle name="Comma 3 2 2 2 2 6" xfId="4605"/>
    <cellStyle name="Comma 3 2 2 2 3" xfId="539"/>
    <cellStyle name="Comma 3 2 2 2 3 2" xfId="1395"/>
    <cellStyle name="Comma 3 2 2 2 3 3" xfId="2251"/>
    <cellStyle name="Comma 3 2 2 2 3 4" xfId="3107"/>
    <cellStyle name="Comma 3 2 2 2 3 5" xfId="3963"/>
    <cellStyle name="Comma 3 2 2 2 3 6" xfId="4819"/>
    <cellStyle name="Comma 3 2 2 2 4" xfId="753"/>
    <cellStyle name="Comma 3 2 2 2 4 2" xfId="1609"/>
    <cellStyle name="Comma 3 2 2 2 4 3" xfId="2465"/>
    <cellStyle name="Comma 3 2 2 2 4 4" xfId="3321"/>
    <cellStyle name="Comma 3 2 2 2 4 5" xfId="4177"/>
    <cellStyle name="Comma 3 2 2 2 4 6" xfId="5033"/>
    <cellStyle name="Comma 3 2 2 2 5" xfId="967"/>
    <cellStyle name="Comma 3 2 2 2 6" xfId="1823"/>
    <cellStyle name="Comma 3 2 2 2 7" xfId="2679"/>
    <cellStyle name="Comma 3 2 2 2 8" xfId="3535"/>
    <cellStyle name="Comma 3 2 2 2 9" xfId="4391"/>
    <cellStyle name="Comma 3 2 2 3" xfId="143"/>
    <cellStyle name="Comma 3 2 2 3 2" xfId="361"/>
    <cellStyle name="Comma 3 2 2 3 2 2" xfId="1217"/>
    <cellStyle name="Comma 3 2 2 3 2 3" xfId="2073"/>
    <cellStyle name="Comma 3 2 2 3 2 4" xfId="2929"/>
    <cellStyle name="Comma 3 2 2 3 2 5" xfId="3785"/>
    <cellStyle name="Comma 3 2 2 3 2 6" xfId="4641"/>
    <cellStyle name="Comma 3 2 2 3 3" xfId="575"/>
    <cellStyle name="Comma 3 2 2 3 3 2" xfId="1431"/>
    <cellStyle name="Comma 3 2 2 3 3 3" xfId="2287"/>
    <cellStyle name="Comma 3 2 2 3 3 4" xfId="3143"/>
    <cellStyle name="Comma 3 2 2 3 3 5" xfId="3999"/>
    <cellStyle name="Comma 3 2 2 3 3 6" xfId="4855"/>
    <cellStyle name="Comma 3 2 2 3 4" xfId="789"/>
    <cellStyle name="Comma 3 2 2 3 4 2" xfId="1645"/>
    <cellStyle name="Comma 3 2 2 3 4 3" xfId="2501"/>
    <cellStyle name="Comma 3 2 2 3 4 4" xfId="3357"/>
    <cellStyle name="Comma 3 2 2 3 4 5" xfId="4213"/>
    <cellStyle name="Comma 3 2 2 3 4 6" xfId="5069"/>
    <cellStyle name="Comma 3 2 2 3 5" xfId="1003"/>
    <cellStyle name="Comma 3 2 2 3 6" xfId="1859"/>
    <cellStyle name="Comma 3 2 2 3 7" xfId="2715"/>
    <cellStyle name="Comma 3 2 2 3 8" xfId="3571"/>
    <cellStyle name="Comma 3 2 2 3 9" xfId="4427"/>
    <cellStyle name="Comma 3 2 2 4" xfId="181"/>
    <cellStyle name="Comma 3 2 2 4 2" xfId="398"/>
    <cellStyle name="Comma 3 2 2 4 2 2" xfId="1254"/>
    <cellStyle name="Comma 3 2 2 4 2 3" xfId="2110"/>
    <cellStyle name="Comma 3 2 2 4 2 4" xfId="2966"/>
    <cellStyle name="Comma 3 2 2 4 2 5" xfId="3822"/>
    <cellStyle name="Comma 3 2 2 4 2 6" xfId="4678"/>
    <cellStyle name="Comma 3 2 2 4 3" xfId="612"/>
    <cellStyle name="Comma 3 2 2 4 3 2" xfId="1468"/>
    <cellStyle name="Comma 3 2 2 4 3 3" xfId="2324"/>
    <cellStyle name="Comma 3 2 2 4 3 4" xfId="3180"/>
    <cellStyle name="Comma 3 2 2 4 3 5" xfId="4036"/>
    <cellStyle name="Comma 3 2 2 4 3 6" xfId="4892"/>
    <cellStyle name="Comma 3 2 2 4 4" xfId="826"/>
    <cellStyle name="Comma 3 2 2 4 4 2" xfId="1682"/>
    <cellStyle name="Comma 3 2 2 4 4 3" xfId="2538"/>
    <cellStyle name="Comma 3 2 2 4 4 4" xfId="3394"/>
    <cellStyle name="Comma 3 2 2 4 4 5" xfId="4250"/>
    <cellStyle name="Comma 3 2 2 4 4 6" xfId="5106"/>
    <cellStyle name="Comma 3 2 2 4 5" xfId="1040"/>
    <cellStyle name="Comma 3 2 2 4 6" xfId="1896"/>
    <cellStyle name="Comma 3 2 2 4 7" xfId="2752"/>
    <cellStyle name="Comma 3 2 2 4 8" xfId="3608"/>
    <cellStyle name="Comma 3 2 2 4 9" xfId="4464"/>
    <cellStyle name="Comma 3 2 2 5" xfId="222"/>
    <cellStyle name="Comma 3 2 2 5 2" xfId="438"/>
    <cellStyle name="Comma 3 2 2 5 2 2" xfId="1294"/>
    <cellStyle name="Comma 3 2 2 5 2 3" xfId="2150"/>
    <cellStyle name="Comma 3 2 2 5 2 4" xfId="3006"/>
    <cellStyle name="Comma 3 2 2 5 2 5" xfId="3862"/>
    <cellStyle name="Comma 3 2 2 5 2 6" xfId="4718"/>
    <cellStyle name="Comma 3 2 2 5 3" xfId="652"/>
    <cellStyle name="Comma 3 2 2 5 3 2" xfId="1508"/>
    <cellStyle name="Comma 3 2 2 5 3 3" xfId="2364"/>
    <cellStyle name="Comma 3 2 2 5 3 4" xfId="3220"/>
    <cellStyle name="Comma 3 2 2 5 3 5" xfId="4076"/>
    <cellStyle name="Comma 3 2 2 5 3 6" xfId="4932"/>
    <cellStyle name="Comma 3 2 2 5 4" xfId="866"/>
    <cellStyle name="Comma 3 2 2 5 4 2" xfId="1722"/>
    <cellStyle name="Comma 3 2 2 5 4 3" xfId="2578"/>
    <cellStyle name="Comma 3 2 2 5 4 4" xfId="3434"/>
    <cellStyle name="Comma 3 2 2 5 4 5" xfId="4290"/>
    <cellStyle name="Comma 3 2 2 5 4 6" xfId="5146"/>
    <cellStyle name="Comma 3 2 2 5 5" xfId="1080"/>
    <cellStyle name="Comma 3 2 2 5 6" xfId="1936"/>
    <cellStyle name="Comma 3 2 2 5 7" xfId="2792"/>
    <cellStyle name="Comma 3 2 2 5 8" xfId="3648"/>
    <cellStyle name="Comma 3 2 2 5 9" xfId="4504"/>
    <cellStyle name="Comma 3 2 2 6" xfId="271"/>
    <cellStyle name="Comma 3 2 2 6 2" xfId="1127"/>
    <cellStyle name="Comma 3 2 2 6 3" xfId="1983"/>
    <cellStyle name="Comma 3 2 2 6 4" xfId="2839"/>
    <cellStyle name="Comma 3 2 2 6 5" xfId="3695"/>
    <cellStyle name="Comma 3 2 2 6 6" xfId="4551"/>
    <cellStyle name="Comma 3 2 2 7" xfId="485"/>
    <cellStyle name="Comma 3 2 2 7 2" xfId="1341"/>
    <cellStyle name="Comma 3 2 2 7 3" xfId="2197"/>
    <cellStyle name="Comma 3 2 2 7 4" xfId="3053"/>
    <cellStyle name="Comma 3 2 2 7 5" xfId="3909"/>
    <cellStyle name="Comma 3 2 2 7 6" xfId="4765"/>
    <cellStyle name="Comma 3 2 2 8" xfId="699"/>
    <cellStyle name="Comma 3 2 2 8 2" xfId="1555"/>
    <cellStyle name="Comma 3 2 2 8 3" xfId="2411"/>
    <cellStyle name="Comma 3 2 2 8 4" xfId="3267"/>
    <cellStyle name="Comma 3 2 2 8 5" xfId="4123"/>
    <cellStyle name="Comma 3 2 2 8 6" xfId="4979"/>
    <cellStyle name="Comma 3 2 2 9" xfId="913"/>
    <cellStyle name="Comma 3 2 3" xfId="81"/>
    <cellStyle name="Comma 3 2 4" xfId="270"/>
    <cellStyle name="Comma 3 2 4 2" xfId="1126"/>
    <cellStyle name="Comma 3 2 4 3" xfId="1982"/>
    <cellStyle name="Comma 3 2 4 4" xfId="2838"/>
    <cellStyle name="Comma 3 2 4 5" xfId="3694"/>
    <cellStyle name="Comma 3 2 4 6" xfId="4550"/>
    <cellStyle name="Comma 3 2 5" xfId="484"/>
    <cellStyle name="Comma 3 2 5 2" xfId="1340"/>
    <cellStyle name="Comma 3 2 5 3" xfId="2196"/>
    <cellStyle name="Comma 3 2 5 4" xfId="3052"/>
    <cellStyle name="Comma 3 2 5 5" xfId="3908"/>
    <cellStyle name="Comma 3 2 5 6" xfId="4764"/>
    <cellStyle name="Comma 3 2 6" xfId="698"/>
    <cellStyle name="Comma 3 2 6 2" xfId="1554"/>
    <cellStyle name="Comma 3 2 6 3" xfId="2410"/>
    <cellStyle name="Comma 3 2 6 4" xfId="3266"/>
    <cellStyle name="Comma 3 2 6 5" xfId="4122"/>
    <cellStyle name="Comma 3 2 6 6" xfId="4978"/>
    <cellStyle name="Comma 3 2 7" xfId="912"/>
    <cellStyle name="Comma 3 2 8" xfId="1768"/>
    <cellStyle name="Comma 3 2 9" xfId="2624"/>
    <cellStyle name="Comma 3 3" xfId="20"/>
    <cellStyle name="Comma 3 3 10" xfId="1770"/>
    <cellStyle name="Comma 3 3 11" xfId="2626"/>
    <cellStyle name="Comma 3 3 12" xfId="3482"/>
    <cellStyle name="Comma 3 3 13" xfId="4338"/>
    <cellStyle name="Comma 3 3 2" xfId="108"/>
    <cellStyle name="Comma 3 3 2 2" xfId="326"/>
    <cellStyle name="Comma 3 3 2 2 2" xfId="1182"/>
    <cellStyle name="Comma 3 3 2 2 3" xfId="2038"/>
    <cellStyle name="Comma 3 3 2 2 4" xfId="2894"/>
    <cellStyle name="Comma 3 3 2 2 5" xfId="3750"/>
    <cellStyle name="Comma 3 3 2 2 6" xfId="4606"/>
    <cellStyle name="Comma 3 3 2 3" xfId="540"/>
    <cellStyle name="Comma 3 3 2 3 2" xfId="1396"/>
    <cellStyle name="Comma 3 3 2 3 3" xfId="2252"/>
    <cellStyle name="Comma 3 3 2 3 4" xfId="3108"/>
    <cellStyle name="Comma 3 3 2 3 5" xfId="3964"/>
    <cellStyle name="Comma 3 3 2 3 6" xfId="4820"/>
    <cellStyle name="Comma 3 3 2 4" xfId="754"/>
    <cellStyle name="Comma 3 3 2 4 2" xfId="1610"/>
    <cellStyle name="Comma 3 3 2 4 3" xfId="2466"/>
    <cellStyle name="Comma 3 3 2 4 4" xfId="3322"/>
    <cellStyle name="Comma 3 3 2 4 5" xfId="4178"/>
    <cellStyle name="Comma 3 3 2 4 6" xfId="5034"/>
    <cellStyle name="Comma 3 3 2 5" xfId="968"/>
    <cellStyle name="Comma 3 3 2 6" xfId="1824"/>
    <cellStyle name="Comma 3 3 2 7" xfId="2680"/>
    <cellStyle name="Comma 3 3 2 8" xfId="3536"/>
    <cellStyle name="Comma 3 3 2 9" xfId="4392"/>
    <cellStyle name="Comma 3 3 3" xfId="144"/>
    <cellStyle name="Comma 3 3 3 2" xfId="362"/>
    <cellStyle name="Comma 3 3 3 2 2" xfId="1218"/>
    <cellStyle name="Comma 3 3 3 2 3" xfId="2074"/>
    <cellStyle name="Comma 3 3 3 2 4" xfId="2930"/>
    <cellStyle name="Comma 3 3 3 2 5" xfId="3786"/>
    <cellStyle name="Comma 3 3 3 2 6" xfId="4642"/>
    <cellStyle name="Comma 3 3 3 3" xfId="576"/>
    <cellStyle name="Comma 3 3 3 3 2" xfId="1432"/>
    <cellStyle name="Comma 3 3 3 3 3" xfId="2288"/>
    <cellStyle name="Comma 3 3 3 3 4" xfId="3144"/>
    <cellStyle name="Comma 3 3 3 3 5" xfId="4000"/>
    <cellStyle name="Comma 3 3 3 3 6" xfId="4856"/>
    <cellStyle name="Comma 3 3 3 4" xfId="790"/>
    <cellStyle name="Comma 3 3 3 4 2" xfId="1646"/>
    <cellStyle name="Comma 3 3 3 4 3" xfId="2502"/>
    <cellStyle name="Comma 3 3 3 4 4" xfId="3358"/>
    <cellStyle name="Comma 3 3 3 4 5" xfId="4214"/>
    <cellStyle name="Comma 3 3 3 4 6" xfId="5070"/>
    <cellStyle name="Comma 3 3 3 5" xfId="1004"/>
    <cellStyle name="Comma 3 3 3 6" xfId="1860"/>
    <cellStyle name="Comma 3 3 3 7" xfId="2716"/>
    <cellStyle name="Comma 3 3 3 8" xfId="3572"/>
    <cellStyle name="Comma 3 3 3 9" xfId="4428"/>
    <cellStyle name="Comma 3 3 4" xfId="182"/>
    <cellStyle name="Comma 3 3 4 2" xfId="399"/>
    <cellStyle name="Comma 3 3 4 2 2" xfId="1255"/>
    <cellStyle name="Comma 3 3 4 2 3" xfId="2111"/>
    <cellStyle name="Comma 3 3 4 2 4" xfId="2967"/>
    <cellStyle name="Comma 3 3 4 2 5" xfId="3823"/>
    <cellStyle name="Comma 3 3 4 2 6" xfId="4679"/>
    <cellStyle name="Comma 3 3 4 3" xfId="613"/>
    <cellStyle name="Comma 3 3 4 3 2" xfId="1469"/>
    <cellStyle name="Comma 3 3 4 3 3" xfId="2325"/>
    <cellStyle name="Comma 3 3 4 3 4" xfId="3181"/>
    <cellStyle name="Comma 3 3 4 3 5" xfId="4037"/>
    <cellStyle name="Comma 3 3 4 3 6" xfId="4893"/>
    <cellStyle name="Comma 3 3 4 4" xfId="827"/>
    <cellStyle name="Comma 3 3 4 4 2" xfId="1683"/>
    <cellStyle name="Comma 3 3 4 4 3" xfId="2539"/>
    <cellStyle name="Comma 3 3 4 4 4" xfId="3395"/>
    <cellStyle name="Comma 3 3 4 4 5" xfId="4251"/>
    <cellStyle name="Comma 3 3 4 4 6" xfId="5107"/>
    <cellStyle name="Comma 3 3 4 5" xfId="1041"/>
    <cellStyle name="Comma 3 3 4 6" xfId="1897"/>
    <cellStyle name="Comma 3 3 4 7" xfId="2753"/>
    <cellStyle name="Comma 3 3 4 8" xfId="3609"/>
    <cellStyle name="Comma 3 3 4 9" xfId="4465"/>
    <cellStyle name="Comma 3 3 5" xfId="223"/>
    <cellStyle name="Comma 3 3 5 2" xfId="439"/>
    <cellStyle name="Comma 3 3 5 2 2" xfId="1295"/>
    <cellStyle name="Comma 3 3 5 2 3" xfId="2151"/>
    <cellStyle name="Comma 3 3 5 2 4" xfId="3007"/>
    <cellStyle name="Comma 3 3 5 2 5" xfId="3863"/>
    <cellStyle name="Comma 3 3 5 2 6" xfId="4719"/>
    <cellStyle name="Comma 3 3 5 3" xfId="653"/>
    <cellStyle name="Comma 3 3 5 3 2" xfId="1509"/>
    <cellStyle name="Comma 3 3 5 3 3" xfId="2365"/>
    <cellStyle name="Comma 3 3 5 3 4" xfId="3221"/>
    <cellStyle name="Comma 3 3 5 3 5" xfId="4077"/>
    <cellStyle name="Comma 3 3 5 3 6" xfId="4933"/>
    <cellStyle name="Comma 3 3 5 4" xfId="867"/>
    <cellStyle name="Comma 3 3 5 4 2" xfId="1723"/>
    <cellStyle name="Comma 3 3 5 4 3" xfId="2579"/>
    <cellStyle name="Comma 3 3 5 4 4" xfId="3435"/>
    <cellStyle name="Comma 3 3 5 4 5" xfId="4291"/>
    <cellStyle name="Comma 3 3 5 4 6" xfId="5147"/>
    <cellStyle name="Comma 3 3 5 5" xfId="1081"/>
    <cellStyle name="Comma 3 3 5 6" xfId="1937"/>
    <cellStyle name="Comma 3 3 5 7" xfId="2793"/>
    <cellStyle name="Comma 3 3 5 8" xfId="3649"/>
    <cellStyle name="Comma 3 3 5 9" xfId="4505"/>
    <cellStyle name="Comma 3 3 6" xfId="272"/>
    <cellStyle name="Comma 3 3 6 2" xfId="1128"/>
    <cellStyle name="Comma 3 3 6 3" xfId="1984"/>
    <cellStyle name="Comma 3 3 6 4" xfId="2840"/>
    <cellStyle name="Comma 3 3 6 5" xfId="3696"/>
    <cellStyle name="Comma 3 3 6 6" xfId="4552"/>
    <cellStyle name="Comma 3 3 7" xfId="486"/>
    <cellStyle name="Comma 3 3 7 2" xfId="1342"/>
    <cellStyle name="Comma 3 3 7 3" xfId="2198"/>
    <cellStyle name="Comma 3 3 7 4" xfId="3054"/>
    <cellStyle name="Comma 3 3 7 5" xfId="3910"/>
    <cellStyle name="Comma 3 3 7 6" xfId="4766"/>
    <cellStyle name="Comma 3 3 8" xfId="700"/>
    <cellStyle name="Comma 3 3 8 2" xfId="1556"/>
    <cellStyle name="Comma 3 3 8 3" xfId="2412"/>
    <cellStyle name="Comma 3 3 8 4" xfId="3268"/>
    <cellStyle name="Comma 3 3 8 5" xfId="4124"/>
    <cellStyle name="Comma 3 3 8 6" xfId="4980"/>
    <cellStyle name="Comma 3 3 9" xfId="914"/>
    <cellStyle name="Comma 3 4" xfId="80"/>
    <cellStyle name="Comma 3 5" xfId="269"/>
    <cellStyle name="Comma 3 5 2" xfId="1125"/>
    <cellStyle name="Comma 3 5 3" xfId="1981"/>
    <cellStyle name="Comma 3 5 4" xfId="2837"/>
    <cellStyle name="Comma 3 5 5" xfId="3693"/>
    <cellStyle name="Comma 3 5 6" xfId="4549"/>
    <cellStyle name="Comma 3 6" xfId="483"/>
    <cellStyle name="Comma 3 6 2" xfId="1339"/>
    <cellStyle name="Comma 3 6 3" xfId="2195"/>
    <cellStyle name="Comma 3 6 4" xfId="3051"/>
    <cellStyle name="Comma 3 6 5" xfId="3907"/>
    <cellStyle name="Comma 3 6 6" xfId="4763"/>
    <cellStyle name="Comma 3 7" xfId="697"/>
    <cellStyle name="Comma 3 7 2" xfId="1553"/>
    <cellStyle name="Comma 3 7 3" xfId="2409"/>
    <cellStyle name="Comma 3 7 4" xfId="3265"/>
    <cellStyle name="Comma 3 7 5" xfId="4121"/>
    <cellStyle name="Comma 3 7 6" xfId="4977"/>
    <cellStyle name="Comma 3 8" xfId="911"/>
    <cellStyle name="Comma 3 9" xfId="1767"/>
    <cellStyle name="Comma 4" xfId="21"/>
    <cellStyle name="Comma 4 10" xfId="1771"/>
    <cellStyle name="Comma 4 11" xfId="2627"/>
    <cellStyle name="Comma 4 12" xfId="3483"/>
    <cellStyle name="Comma 4 13" xfId="4339"/>
    <cellStyle name="Comma 4 2" xfId="22"/>
    <cellStyle name="Comma 4 2 10" xfId="1772"/>
    <cellStyle name="Comma 4 2 11" xfId="2628"/>
    <cellStyle name="Comma 4 2 12" xfId="3484"/>
    <cellStyle name="Comma 4 2 13" xfId="4340"/>
    <cellStyle name="Comma 4 2 2" xfId="23"/>
    <cellStyle name="Comma 4 2 2 10" xfId="917"/>
    <cellStyle name="Comma 4 2 2 11" xfId="1773"/>
    <cellStyle name="Comma 4 2 2 12" xfId="2629"/>
    <cellStyle name="Comma 4 2 2 13" xfId="3485"/>
    <cellStyle name="Comma 4 2 2 14" xfId="4341"/>
    <cellStyle name="Comma 4 2 2 2" xfId="24"/>
    <cellStyle name="Comma 4 2 2 2 10" xfId="1774"/>
    <cellStyle name="Comma 4 2 2 2 11" xfId="2630"/>
    <cellStyle name="Comma 4 2 2 2 12" xfId="3486"/>
    <cellStyle name="Comma 4 2 2 2 13" xfId="4342"/>
    <cellStyle name="Comma 4 2 2 2 2" xfId="110"/>
    <cellStyle name="Comma 4 2 2 2 2 2" xfId="328"/>
    <cellStyle name="Comma 4 2 2 2 2 2 2" xfId="1184"/>
    <cellStyle name="Comma 4 2 2 2 2 2 3" xfId="2040"/>
    <cellStyle name="Comma 4 2 2 2 2 2 4" xfId="2896"/>
    <cellStyle name="Comma 4 2 2 2 2 2 5" xfId="3752"/>
    <cellStyle name="Comma 4 2 2 2 2 2 6" xfId="4608"/>
    <cellStyle name="Comma 4 2 2 2 2 3" xfId="542"/>
    <cellStyle name="Comma 4 2 2 2 2 3 2" xfId="1398"/>
    <cellStyle name="Comma 4 2 2 2 2 3 3" xfId="2254"/>
    <cellStyle name="Comma 4 2 2 2 2 3 4" xfId="3110"/>
    <cellStyle name="Comma 4 2 2 2 2 3 5" xfId="3966"/>
    <cellStyle name="Comma 4 2 2 2 2 3 6" xfId="4822"/>
    <cellStyle name="Comma 4 2 2 2 2 4" xfId="756"/>
    <cellStyle name="Comma 4 2 2 2 2 4 2" xfId="1612"/>
    <cellStyle name="Comma 4 2 2 2 2 4 3" xfId="2468"/>
    <cellStyle name="Comma 4 2 2 2 2 4 4" xfId="3324"/>
    <cellStyle name="Comma 4 2 2 2 2 4 5" xfId="4180"/>
    <cellStyle name="Comma 4 2 2 2 2 4 6" xfId="5036"/>
    <cellStyle name="Comma 4 2 2 2 2 5" xfId="970"/>
    <cellStyle name="Comma 4 2 2 2 2 6" xfId="1826"/>
    <cellStyle name="Comma 4 2 2 2 2 7" xfId="2682"/>
    <cellStyle name="Comma 4 2 2 2 2 8" xfId="3538"/>
    <cellStyle name="Comma 4 2 2 2 2 9" xfId="4394"/>
    <cellStyle name="Comma 4 2 2 2 3" xfId="146"/>
    <cellStyle name="Comma 4 2 2 2 3 2" xfId="364"/>
    <cellStyle name="Comma 4 2 2 2 3 2 2" xfId="1220"/>
    <cellStyle name="Comma 4 2 2 2 3 2 3" xfId="2076"/>
    <cellStyle name="Comma 4 2 2 2 3 2 4" xfId="2932"/>
    <cellStyle name="Comma 4 2 2 2 3 2 5" xfId="3788"/>
    <cellStyle name="Comma 4 2 2 2 3 2 6" xfId="4644"/>
    <cellStyle name="Comma 4 2 2 2 3 3" xfId="578"/>
    <cellStyle name="Comma 4 2 2 2 3 3 2" xfId="1434"/>
    <cellStyle name="Comma 4 2 2 2 3 3 3" xfId="2290"/>
    <cellStyle name="Comma 4 2 2 2 3 3 4" xfId="3146"/>
    <cellStyle name="Comma 4 2 2 2 3 3 5" xfId="4002"/>
    <cellStyle name="Comma 4 2 2 2 3 3 6" xfId="4858"/>
    <cellStyle name="Comma 4 2 2 2 3 4" xfId="792"/>
    <cellStyle name="Comma 4 2 2 2 3 4 2" xfId="1648"/>
    <cellStyle name="Comma 4 2 2 2 3 4 3" xfId="2504"/>
    <cellStyle name="Comma 4 2 2 2 3 4 4" xfId="3360"/>
    <cellStyle name="Comma 4 2 2 2 3 4 5" xfId="4216"/>
    <cellStyle name="Comma 4 2 2 2 3 4 6" xfId="5072"/>
    <cellStyle name="Comma 4 2 2 2 3 5" xfId="1006"/>
    <cellStyle name="Comma 4 2 2 2 3 6" xfId="1862"/>
    <cellStyle name="Comma 4 2 2 2 3 7" xfId="2718"/>
    <cellStyle name="Comma 4 2 2 2 3 8" xfId="3574"/>
    <cellStyle name="Comma 4 2 2 2 3 9" xfId="4430"/>
    <cellStyle name="Comma 4 2 2 2 4" xfId="184"/>
    <cellStyle name="Comma 4 2 2 2 4 2" xfId="401"/>
    <cellStyle name="Comma 4 2 2 2 4 2 2" xfId="1257"/>
    <cellStyle name="Comma 4 2 2 2 4 2 3" xfId="2113"/>
    <cellStyle name="Comma 4 2 2 2 4 2 4" xfId="2969"/>
    <cellStyle name="Comma 4 2 2 2 4 2 5" xfId="3825"/>
    <cellStyle name="Comma 4 2 2 2 4 2 6" xfId="4681"/>
    <cellStyle name="Comma 4 2 2 2 4 3" xfId="615"/>
    <cellStyle name="Comma 4 2 2 2 4 3 2" xfId="1471"/>
    <cellStyle name="Comma 4 2 2 2 4 3 3" xfId="2327"/>
    <cellStyle name="Comma 4 2 2 2 4 3 4" xfId="3183"/>
    <cellStyle name="Comma 4 2 2 2 4 3 5" xfId="4039"/>
    <cellStyle name="Comma 4 2 2 2 4 3 6" xfId="4895"/>
    <cellStyle name="Comma 4 2 2 2 4 4" xfId="829"/>
    <cellStyle name="Comma 4 2 2 2 4 4 2" xfId="1685"/>
    <cellStyle name="Comma 4 2 2 2 4 4 3" xfId="2541"/>
    <cellStyle name="Comma 4 2 2 2 4 4 4" xfId="3397"/>
    <cellStyle name="Comma 4 2 2 2 4 4 5" xfId="4253"/>
    <cellStyle name="Comma 4 2 2 2 4 4 6" xfId="5109"/>
    <cellStyle name="Comma 4 2 2 2 4 5" xfId="1043"/>
    <cellStyle name="Comma 4 2 2 2 4 6" xfId="1899"/>
    <cellStyle name="Comma 4 2 2 2 4 7" xfId="2755"/>
    <cellStyle name="Comma 4 2 2 2 4 8" xfId="3611"/>
    <cellStyle name="Comma 4 2 2 2 4 9" xfId="4467"/>
    <cellStyle name="Comma 4 2 2 2 5" xfId="225"/>
    <cellStyle name="Comma 4 2 2 2 5 2" xfId="441"/>
    <cellStyle name="Comma 4 2 2 2 5 2 2" xfId="1297"/>
    <cellStyle name="Comma 4 2 2 2 5 2 3" xfId="2153"/>
    <cellStyle name="Comma 4 2 2 2 5 2 4" xfId="3009"/>
    <cellStyle name="Comma 4 2 2 2 5 2 5" xfId="3865"/>
    <cellStyle name="Comma 4 2 2 2 5 2 6" xfId="4721"/>
    <cellStyle name="Comma 4 2 2 2 5 3" xfId="655"/>
    <cellStyle name="Comma 4 2 2 2 5 3 2" xfId="1511"/>
    <cellStyle name="Comma 4 2 2 2 5 3 3" xfId="2367"/>
    <cellStyle name="Comma 4 2 2 2 5 3 4" xfId="3223"/>
    <cellStyle name="Comma 4 2 2 2 5 3 5" xfId="4079"/>
    <cellStyle name="Comma 4 2 2 2 5 3 6" xfId="4935"/>
    <cellStyle name="Comma 4 2 2 2 5 4" xfId="869"/>
    <cellStyle name="Comma 4 2 2 2 5 4 2" xfId="1725"/>
    <cellStyle name="Comma 4 2 2 2 5 4 3" xfId="2581"/>
    <cellStyle name="Comma 4 2 2 2 5 4 4" xfId="3437"/>
    <cellStyle name="Comma 4 2 2 2 5 4 5" xfId="4293"/>
    <cellStyle name="Comma 4 2 2 2 5 4 6" xfId="5149"/>
    <cellStyle name="Comma 4 2 2 2 5 5" xfId="1083"/>
    <cellStyle name="Comma 4 2 2 2 5 6" xfId="1939"/>
    <cellStyle name="Comma 4 2 2 2 5 7" xfId="2795"/>
    <cellStyle name="Comma 4 2 2 2 5 8" xfId="3651"/>
    <cellStyle name="Comma 4 2 2 2 5 9" xfId="4507"/>
    <cellStyle name="Comma 4 2 2 2 6" xfId="276"/>
    <cellStyle name="Comma 4 2 2 2 6 2" xfId="1132"/>
    <cellStyle name="Comma 4 2 2 2 6 3" xfId="1988"/>
    <cellStyle name="Comma 4 2 2 2 6 4" xfId="2844"/>
    <cellStyle name="Comma 4 2 2 2 6 5" xfId="3700"/>
    <cellStyle name="Comma 4 2 2 2 6 6" xfId="4556"/>
    <cellStyle name="Comma 4 2 2 2 7" xfId="490"/>
    <cellStyle name="Comma 4 2 2 2 7 2" xfId="1346"/>
    <cellStyle name="Comma 4 2 2 2 7 3" xfId="2202"/>
    <cellStyle name="Comma 4 2 2 2 7 4" xfId="3058"/>
    <cellStyle name="Comma 4 2 2 2 7 5" xfId="3914"/>
    <cellStyle name="Comma 4 2 2 2 7 6" xfId="4770"/>
    <cellStyle name="Comma 4 2 2 2 8" xfId="704"/>
    <cellStyle name="Comma 4 2 2 2 8 2" xfId="1560"/>
    <cellStyle name="Comma 4 2 2 2 8 3" xfId="2416"/>
    <cellStyle name="Comma 4 2 2 2 8 4" xfId="3272"/>
    <cellStyle name="Comma 4 2 2 2 8 5" xfId="4128"/>
    <cellStyle name="Comma 4 2 2 2 8 6" xfId="4984"/>
    <cellStyle name="Comma 4 2 2 2 9" xfId="918"/>
    <cellStyle name="Comma 4 2 2 3" xfId="109"/>
    <cellStyle name="Comma 4 2 2 3 2" xfId="327"/>
    <cellStyle name="Comma 4 2 2 3 2 2" xfId="1183"/>
    <cellStyle name="Comma 4 2 2 3 2 3" xfId="2039"/>
    <cellStyle name="Comma 4 2 2 3 2 4" xfId="2895"/>
    <cellStyle name="Comma 4 2 2 3 2 5" xfId="3751"/>
    <cellStyle name="Comma 4 2 2 3 2 6" xfId="4607"/>
    <cellStyle name="Comma 4 2 2 3 3" xfId="541"/>
    <cellStyle name="Comma 4 2 2 3 3 2" xfId="1397"/>
    <cellStyle name="Comma 4 2 2 3 3 3" xfId="2253"/>
    <cellStyle name="Comma 4 2 2 3 3 4" xfId="3109"/>
    <cellStyle name="Comma 4 2 2 3 3 5" xfId="3965"/>
    <cellStyle name="Comma 4 2 2 3 3 6" xfId="4821"/>
    <cellStyle name="Comma 4 2 2 3 4" xfId="755"/>
    <cellStyle name="Comma 4 2 2 3 4 2" xfId="1611"/>
    <cellStyle name="Comma 4 2 2 3 4 3" xfId="2467"/>
    <cellStyle name="Comma 4 2 2 3 4 4" xfId="3323"/>
    <cellStyle name="Comma 4 2 2 3 4 5" xfId="4179"/>
    <cellStyle name="Comma 4 2 2 3 4 6" xfId="5035"/>
    <cellStyle name="Comma 4 2 2 3 5" xfId="969"/>
    <cellStyle name="Comma 4 2 2 3 6" xfId="1825"/>
    <cellStyle name="Comma 4 2 2 3 7" xfId="2681"/>
    <cellStyle name="Comma 4 2 2 3 8" xfId="3537"/>
    <cellStyle name="Comma 4 2 2 3 9" xfId="4393"/>
    <cellStyle name="Comma 4 2 2 4" xfId="145"/>
    <cellStyle name="Comma 4 2 2 4 2" xfId="363"/>
    <cellStyle name="Comma 4 2 2 4 2 2" xfId="1219"/>
    <cellStyle name="Comma 4 2 2 4 2 3" xfId="2075"/>
    <cellStyle name="Comma 4 2 2 4 2 4" xfId="2931"/>
    <cellStyle name="Comma 4 2 2 4 2 5" xfId="3787"/>
    <cellStyle name="Comma 4 2 2 4 2 6" xfId="4643"/>
    <cellStyle name="Comma 4 2 2 4 3" xfId="577"/>
    <cellStyle name="Comma 4 2 2 4 3 2" xfId="1433"/>
    <cellStyle name="Comma 4 2 2 4 3 3" xfId="2289"/>
    <cellStyle name="Comma 4 2 2 4 3 4" xfId="3145"/>
    <cellStyle name="Comma 4 2 2 4 3 5" xfId="4001"/>
    <cellStyle name="Comma 4 2 2 4 3 6" xfId="4857"/>
    <cellStyle name="Comma 4 2 2 4 4" xfId="791"/>
    <cellStyle name="Comma 4 2 2 4 4 2" xfId="1647"/>
    <cellStyle name="Comma 4 2 2 4 4 3" xfId="2503"/>
    <cellStyle name="Comma 4 2 2 4 4 4" xfId="3359"/>
    <cellStyle name="Comma 4 2 2 4 4 5" xfId="4215"/>
    <cellStyle name="Comma 4 2 2 4 4 6" xfId="5071"/>
    <cellStyle name="Comma 4 2 2 4 5" xfId="1005"/>
    <cellStyle name="Comma 4 2 2 4 6" xfId="1861"/>
    <cellStyle name="Comma 4 2 2 4 7" xfId="2717"/>
    <cellStyle name="Comma 4 2 2 4 8" xfId="3573"/>
    <cellStyle name="Comma 4 2 2 4 9" xfId="4429"/>
    <cellStyle name="Comma 4 2 2 5" xfId="183"/>
    <cellStyle name="Comma 4 2 2 5 2" xfId="400"/>
    <cellStyle name="Comma 4 2 2 5 2 2" xfId="1256"/>
    <cellStyle name="Comma 4 2 2 5 2 3" xfId="2112"/>
    <cellStyle name="Comma 4 2 2 5 2 4" xfId="2968"/>
    <cellStyle name="Comma 4 2 2 5 2 5" xfId="3824"/>
    <cellStyle name="Comma 4 2 2 5 2 6" xfId="4680"/>
    <cellStyle name="Comma 4 2 2 5 3" xfId="614"/>
    <cellStyle name="Comma 4 2 2 5 3 2" xfId="1470"/>
    <cellStyle name="Comma 4 2 2 5 3 3" xfId="2326"/>
    <cellStyle name="Comma 4 2 2 5 3 4" xfId="3182"/>
    <cellStyle name="Comma 4 2 2 5 3 5" xfId="4038"/>
    <cellStyle name="Comma 4 2 2 5 3 6" xfId="4894"/>
    <cellStyle name="Comma 4 2 2 5 4" xfId="828"/>
    <cellStyle name="Comma 4 2 2 5 4 2" xfId="1684"/>
    <cellStyle name="Comma 4 2 2 5 4 3" xfId="2540"/>
    <cellStyle name="Comma 4 2 2 5 4 4" xfId="3396"/>
    <cellStyle name="Comma 4 2 2 5 4 5" xfId="4252"/>
    <cellStyle name="Comma 4 2 2 5 4 6" xfId="5108"/>
    <cellStyle name="Comma 4 2 2 5 5" xfId="1042"/>
    <cellStyle name="Comma 4 2 2 5 6" xfId="1898"/>
    <cellStyle name="Comma 4 2 2 5 7" xfId="2754"/>
    <cellStyle name="Comma 4 2 2 5 8" xfId="3610"/>
    <cellStyle name="Comma 4 2 2 5 9" xfId="4466"/>
    <cellStyle name="Comma 4 2 2 6" xfId="224"/>
    <cellStyle name="Comma 4 2 2 6 2" xfId="440"/>
    <cellStyle name="Comma 4 2 2 6 2 2" xfId="1296"/>
    <cellStyle name="Comma 4 2 2 6 2 3" xfId="2152"/>
    <cellStyle name="Comma 4 2 2 6 2 4" xfId="3008"/>
    <cellStyle name="Comma 4 2 2 6 2 5" xfId="3864"/>
    <cellStyle name="Comma 4 2 2 6 2 6" xfId="4720"/>
    <cellStyle name="Comma 4 2 2 6 3" xfId="654"/>
    <cellStyle name="Comma 4 2 2 6 3 2" xfId="1510"/>
    <cellStyle name="Comma 4 2 2 6 3 3" xfId="2366"/>
    <cellStyle name="Comma 4 2 2 6 3 4" xfId="3222"/>
    <cellStyle name="Comma 4 2 2 6 3 5" xfId="4078"/>
    <cellStyle name="Comma 4 2 2 6 3 6" xfId="4934"/>
    <cellStyle name="Comma 4 2 2 6 4" xfId="868"/>
    <cellStyle name="Comma 4 2 2 6 4 2" xfId="1724"/>
    <cellStyle name="Comma 4 2 2 6 4 3" xfId="2580"/>
    <cellStyle name="Comma 4 2 2 6 4 4" xfId="3436"/>
    <cellStyle name="Comma 4 2 2 6 4 5" xfId="4292"/>
    <cellStyle name="Comma 4 2 2 6 4 6" xfId="5148"/>
    <cellStyle name="Comma 4 2 2 6 5" xfId="1082"/>
    <cellStyle name="Comma 4 2 2 6 6" xfId="1938"/>
    <cellStyle name="Comma 4 2 2 6 7" xfId="2794"/>
    <cellStyle name="Comma 4 2 2 6 8" xfId="3650"/>
    <cellStyle name="Comma 4 2 2 6 9" xfId="4506"/>
    <cellStyle name="Comma 4 2 2 7" xfId="275"/>
    <cellStyle name="Comma 4 2 2 7 2" xfId="1131"/>
    <cellStyle name="Comma 4 2 2 7 3" xfId="1987"/>
    <cellStyle name="Comma 4 2 2 7 4" xfId="2843"/>
    <cellStyle name="Comma 4 2 2 7 5" xfId="3699"/>
    <cellStyle name="Comma 4 2 2 7 6" xfId="4555"/>
    <cellStyle name="Comma 4 2 2 8" xfId="489"/>
    <cellStyle name="Comma 4 2 2 8 2" xfId="1345"/>
    <cellStyle name="Comma 4 2 2 8 3" xfId="2201"/>
    <cellStyle name="Comma 4 2 2 8 4" xfId="3057"/>
    <cellStyle name="Comma 4 2 2 8 5" xfId="3913"/>
    <cellStyle name="Comma 4 2 2 8 6" xfId="4769"/>
    <cellStyle name="Comma 4 2 2 9" xfId="703"/>
    <cellStyle name="Comma 4 2 2 9 2" xfId="1559"/>
    <cellStyle name="Comma 4 2 2 9 3" xfId="2415"/>
    <cellStyle name="Comma 4 2 2 9 4" xfId="3271"/>
    <cellStyle name="Comma 4 2 2 9 5" xfId="4127"/>
    <cellStyle name="Comma 4 2 2 9 6" xfId="4983"/>
    <cellStyle name="Comma 4 2 3" xfId="25"/>
    <cellStyle name="Comma 4 2 3 10" xfId="3487"/>
    <cellStyle name="Comma 4 2 3 11" xfId="4343"/>
    <cellStyle name="Comma 4 2 3 2" xfId="26"/>
    <cellStyle name="Comma 4 2 3 2 10" xfId="1776"/>
    <cellStyle name="Comma 4 2 3 2 11" xfId="2632"/>
    <cellStyle name="Comma 4 2 3 2 12" xfId="3488"/>
    <cellStyle name="Comma 4 2 3 2 13" xfId="4344"/>
    <cellStyle name="Comma 4 2 3 2 2" xfId="111"/>
    <cellStyle name="Comma 4 2 3 2 2 2" xfId="329"/>
    <cellStyle name="Comma 4 2 3 2 2 2 2" xfId="1185"/>
    <cellStyle name="Comma 4 2 3 2 2 2 3" xfId="2041"/>
    <cellStyle name="Comma 4 2 3 2 2 2 4" xfId="2897"/>
    <cellStyle name="Comma 4 2 3 2 2 2 5" xfId="3753"/>
    <cellStyle name="Comma 4 2 3 2 2 2 6" xfId="4609"/>
    <cellStyle name="Comma 4 2 3 2 2 3" xfId="543"/>
    <cellStyle name="Comma 4 2 3 2 2 3 2" xfId="1399"/>
    <cellStyle name="Comma 4 2 3 2 2 3 3" xfId="2255"/>
    <cellStyle name="Comma 4 2 3 2 2 3 4" xfId="3111"/>
    <cellStyle name="Comma 4 2 3 2 2 3 5" xfId="3967"/>
    <cellStyle name="Comma 4 2 3 2 2 3 6" xfId="4823"/>
    <cellStyle name="Comma 4 2 3 2 2 4" xfId="757"/>
    <cellStyle name="Comma 4 2 3 2 2 4 2" xfId="1613"/>
    <cellStyle name="Comma 4 2 3 2 2 4 3" xfId="2469"/>
    <cellStyle name="Comma 4 2 3 2 2 4 4" xfId="3325"/>
    <cellStyle name="Comma 4 2 3 2 2 4 5" xfId="4181"/>
    <cellStyle name="Comma 4 2 3 2 2 4 6" xfId="5037"/>
    <cellStyle name="Comma 4 2 3 2 2 5" xfId="971"/>
    <cellStyle name="Comma 4 2 3 2 2 6" xfId="1827"/>
    <cellStyle name="Comma 4 2 3 2 2 7" xfId="2683"/>
    <cellStyle name="Comma 4 2 3 2 2 8" xfId="3539"/>
    <cellStyle name="Comma 4 2 3 2 2 9" xfId="4395"/>
    <cellStyle name="Comma 4 2 3 2 3" xfId="147"/>
    <cellStyle name="Comma 4 2 3 2 3 2" xfId="365"/>
    <cellStyle name="Comma 4 2 3 2 3 2 2" xfId="1221"/>
    <cellStyle name="Comma 4 2 3 2 3 2 3" xfId="2077"/>
    <cellStyle name="Comma 4 2 3 2 3 2 4" xfId="2933"/>
    <cellStyle name="Comma 4 2 3 2 3 2 5" xfId="3789"/>
    <cellStyle name="Comma 4 2 3 2 3 2 6" xfId="4645"/>
    <cellStyle name="Comma 4 2 3 2 3 3" xfId="579"/>
    <cellStyle name="Comma 4 2 3 2 3 3 2" xfId="1435"/>
    <cellStyle name="Comma 4 2 3 2 3 3 3" xfId="2291"/>
    <cellStyle name="Comma 4 2 3 2 3 3 4" xfId="3147"/>
    <cellStyle name="Comma 4 2 3 2 3 3 5" xfId="4003"/>
    <cellStyle name="Comma 4 2 3 2 3 3 6" xfId="4859"/>
    <cellStyle name="Comma 4 2 3 2 3 4" xfId="793"/>
    <cellStyle name="Comma 4 2 3 2 3 4 2" xfId="1649"/>
    <cellStyle name="Comma 4 2 3 2 3 4 3" xfId="2505"/>
    <cellStyle name="Comma 4 2 3 2 3 4 4" xfId="3361"/>
    <cellStyle name="Comma 4 2 3 2 3 4 5" xfId="4217"/>
    <cellStyle name="Comma 4 2 3 2 3 4 6" xfId="5073"/>
    <cellStyle name="Comma 4 2 3 2 3 5" xfId="1007"/>
    <cellStyle name="Comma 4 2 3 2 3 6" xfId="1863"/>
    <cellStyle name="Comma 4 2 3 2 3 7" xfId="2719"/>
    <cellStyle name="Comma 4 2 3 2 3 8" xfId="3575"/>
    <cellStyle name="Comma 4 2 3 2 3 9" xfId="4431"/>
    <cellStyle name="Comma 4 2 3 2 4" xfId="185"/>
    <cellStyle name="Comma 4 2 3 2 4 2" xfId="402"/>
    <cellStyle name="Comma 4 2 3 2 4 2 2" xfId="1258"/>
    <cellStyle name="Comma 4 2 3 2 4 2 3" xfId="2114"/>
    <cellStyle name="Comma 4 2 3 2 4 2 4" xfId="2970"/>
    <cellStyle name="Comma 4 2 3 2 4 2 5" xfId="3826"/>
    <cellStyle name="Comma 4 2 3 2 4 2 6" xfId="4682"/>
    <cellStyle name="Comma 4 2 3 2 4 3" xfId="616"/>
    <cellStyle name="Comma 4 2 3 2 4 3 2" xfId="1472"/>
    <cellStyle name="Comma 4 2 3 2 4 3 3" xfId="2328"/>
    <cellStyle name="Comma 4 2 3 2 4 3 4" xfId="3184"/>
    <cellStyle name="Comma 4 2 3 2 4 3 5" xfId="4040"/>
    <cellStyle name="Comma 4 2 3 2 4 3 6" xfId="4896"/>
    <cellStyle name="Comma 4 2 3 2 4 4" xfId="830"/>
    <cellStyle name="Comma 4 2 3 2 4 4 2" xfId="1686"/>
    <cellStyle name="Comma 4 2 3 2 4 4 3" xfId="2542"/>
    <cellStyle name="Comma 4 2 3 2 4 4 4" xfId="3398"/>
    <cellStyle name="Comma 4 2 3 2 4 4 5" xfId="4254"/>
    <cellStyle name="Comma 4 2 3 2 4 4 6" xfId="5110"/>
    <cellStyle name="Comma 4 2 3 2 4 5" xfId="1044"/>
    <cellStyle name="Comma 4 2 3 2 4 6" xfId="1900"/>
    <cellStyle name="Comma 4 2 3 2 4 7" xfId="2756"/>
    <cellStyle name="Comma 4 2 3 2 4 8" xfId="3612"/>
    <cellStyle name="Comma 4 2 3 2 4 9" xfId="4468"/>
    <cellStyle name="Comma 4 2 3 2 5" xfId="226"/>
    <cellStyle name="Comma 4 2 3 2 5 2" xfId="442"/>
    <cellStyle name="Comma 4 2 3 2 5 2 2" xfId="1298"/>
    <cellStyle name="Comma 4 2 3 2 5 2 3" xfId="2154"/>
    <cellStyle name="Comma 4 2 3 2 5 2 4" xfId="3010"/>
    <cellStyle name="Comma 4 2 3 2 5 2 5" xfId="3866"/>
    <cellStyle name="Comma 4 2 3 2 5 2 6" xfId="4722"/>
    <cellStyle name="Comma 4 2 3 2 5 3" xfId="656"/>
    <cellStyle name="Comma 4 2 3 2 5 3 2" xfId="1512"/>
    <cellStyle name="Comma 4 2 3 2 5 3 3" xfId="2368"/>
    <cellStyle name="Comma 4 2 3 2 5 3 4" xfId="3224"/>
    <cellStyle name="Comma 4 2 3 2 5 3 5" xfId="4080"/>
    <cellStyle name="Comma 4 2 3 2 5 3 6" xfId="4936"/>
    <cellStyle name="Comma 4 2 3 2 5 4" xfId="870"/>
    <cellStyle name="Comma 4 2 3 2 5 4 2" xfId="1726"/>
    <cellStyle name="Comma 4 2 3 2 5 4 3" xfId="2582"/>
    <cellStyle name="Comma 4 2 3 2 5 4 4" xfId="3438"/>
    <cellStyle name="Comma 4 2 3 2 5 4 5" xfId="4294"/>
    <cellStyle name="Comma 4 2 3 2 5 4 6" xfId="5150"/>
    <cellStyle name="Comma 4 2 3 2 5 5" xfId="1084"/>
    <cellStyle name="Comma 4 2 3 2 5 6" xfId="1940"/>
    <cellStyle name="Comma 4 2 3 2 5 7" xfId="2796"/>
    <cellStyle name="Comma 4 2 3 2 5 8" xfId="3652"/>
    <cellStyle name="Comma 4 2 3 2 5 9" xfId="4508"/>
    <cellStyle name="Comma 4 2 3 2 6" xfId="278"/>
    <cellStyle name="Comma 4 2 3 2 6 2" xfId="1134"/>
    <cellStyle name="Comma 4 2 3 2 6 3" xfId="1990"/>
    <cellStyle name="Comma 4 2 3 2 6 4" xfId="2846"/>
    <cellStyle name="Comma 4 2 3 2 6 5" xfId="3702"/>
    <cellStyle name="Comma 4 2 3 2 6 6" xfId="4558"/>
    <cellStyle name="Comma 4 2 3 2 7" xfId="492"/>
    <cellStyle name="Comma 4 2 3 2 7 2" xfId="1348"/>
    <cellStyle name="Comma 4 2 3 2 7 3" xfId="2204"/>
    <cellStyle name="Comma 4 2 3 2 7 4" xfId="3060"/>
    <cellStyle name="Comma 4 2 3 2 7 5" xfId="3916"/>
    <cellStyle name="Comma 4 2 3 2 7 6" xfId="4772"/>
    <cellStyle name="Comma 4 2 3 2 8" xfId="706"/>
    <cellStyle name="Comma 4 2 3 2 8 2" xfId="1562"/>
    <cellStyle name="Comma 4 2 3 2 8 3" xfId="2418"/>
    <cellStyle name="Comma 4 2 3 2 8 4" xfId="3274"/>
    <cellStyle name="Comma 4 2 3 2 8 5" xfId="4130"/>
    <cellStyle name="Comma 4 2 3 2 8 6" xfId="4986"/>
    <cellStyle name="Comma 4 2 3 2 9" xfId="920"/>
    <cellStyle name="Comma 4 2 3 3" xfId="84"/>
    <cellStyle name="Comma 4 2 3 4" xfId="277"/>
    <cellStyle name="Comma 4 2 3 4 2" xfId="1133"/>
    <cellStyle name="Comma 4 2 3 4 3" xfId="1989"/>
    <cellStyle name="Comma 4 2 3 4 4" xfId="2845"/>
    <cellStyle name="Comma 4 2 3 4 5" xfId="3701"/>
    <cellStyle name="Comma 4 2 3 4 6" xfId="4557"/>
    <cellStyle name="Comma 4 2 3 5" xfId="491"/>
    <cellStyle name="Comma 4 2 3 5 2" xfId="1347"/>
    <cellStyle name="Comma 4 2 3 5 3" xfId="2203"/>
    <cellStyle name="Comma 4 2 3 5 4" xfId="3059"/>
    <cellStyle name="Comma 4 2 3 5 5" xfId="3915"/>
    <cellStyle name="Comma 4 2 3 5 6" xfId="4771"/>
    <cellStyle name="Comma 4 2 3 6" xfId="705"/>
    <cellStyle name="Comma 4 2 3 6 2" xfId="1561"/>
    <cellStyle name="Comma 4 2 3 6 3" xfId="2417"/>
    <cellStyle name="Comma 4 2 3 6 4" xfId="3273"/>
    <cellStyle name="Comma 4 2 3 6 5" xfId="4129"/>
    <cellStyle name="Comma 4 2 3 6 6" xfId="4985"/>
    <cellStyle name="Comma 4 2 3 7" xfId="919"/>
    <cellStyle name="Comma 4 2 3 8" xfId="1775"/>
    <cellStyle name="Comma 4 2 3 9" xfId="2631"/>
    <cellStyle name="Comma 4 2 4" xfId="27"/>
    <cellStyle name="Comma 4 2 4 10" xfId="1777"/>
    <cellStyle name="Comma 4 2 4 11" xfId="2633"/>
    <cellStyle name="Comma 4 2 4 12" xfId="3489"/>
    <cellStyle name="Comma 4 2 4 13" xfId="4345"/>
    <cellStyle name="Comma 4 2 4 2" xfId="112"/>
    <cellStyle name="Comma 4 2 4 2 2" xfId="330"/>
    <cellStyle name="Comma 4 2 4 2 2 2" xfId="1186"/>
    <cellStyle name="Comma 4 2 4 2 2 3" xfId="2042"/>
    <cellStyle name="Comma 4 2 4 2 2 4" xfId="2898"/>
    <cellStyle name="Comma 4 2 4 2 2 5" xfId="3754"/>
    <cellStyle name="Comma 4 2 4 2 2 6" xfId="4610"/>
    <cellStyle name="Comma 4 2 4 2 3" xfId="544"/>
    <cellStyle name="Comma 4 2 4 2 3 2" xfId="1400"/>
    <cellStyle name="Comma 4 2 4 2 3 3" xfId="2256"/>
    <cellStyle name="Comma 4 2 4 2 3 4" xfId="3112"/>
    <cellStyle name="Comma 4 2 4 2 3 5" xfId="3968"/>
    <cellStyle name="Comma 4 2 4 2 3 6" xfId="4824"/>
    <cellStyle name="Comma 4 2 4 2 4" xfId="758"/>
    <cellStyle name="Comma 4 2 4 2 4 2" xfId="1614"/>
    <cellStyle name="Comma 4 2 4 2 4 3" xfId="2470"/>
    <cellStyle name="Comma 4 2 4 2 4 4" xfId="3326"/>
    <cellStyle name="Comma 4 2 4 2 4 5" xfId="4182"/>
    <cellStyle name="Comma 4 2 4 2 4 6" xfId="5038"/>
    <cellStyle name="Comma 4 2 4 2 5" xfId="972"/>
    <cellStyle name="Comma 4 2 4 2 6" xfId="1828"/>
    <cellStyle name="Comma 4 2 4 2 7" xfId="2684"/>
    <cellStyle name="Comma 4 2 4 2 8" xfId="3540"/>
    <cellStyle name="Comma 4 2 4 2 9" xfId="4396"/>
    <cellStyle name="Comma 4 2 4 3" xfId="148"/>
    <cellStyle name="Comma 4 2 4 3 2" xfId="366"/>
    <cellStyle name="Comma 4 2 4 3 2 2" xfId="1222"/>
    <cellStyle name="Comma 4 2 4 3 2 3" xfId="2078"/>
    <cellStyle name="Comma 4 2 4 3 2 4" xfId="2934"/>
    <cellStyle name="Comma 4 2 4 3 2 5" xfId="3790"/>
    <cellStyle name="Comma 4 2 4 3 2 6" xfId="4646"/>
    <cellStyle name="Comma 4 2 4 3 3" xfId="580"/>
    <cellStyle name="Comma 4 2 4 3 3 2" xfId="1436"/>
    <cellStyle name="Comma 4 2 4 3 3 3" xfId="2292"/>
    <cellStyle name="Comma 4 2 4 3 3 4" xfId="3148"/>
    <cellStyle name="Comma 4 2 4 3 3 5" xfId="4004"/>
    <cellStyle name="Comma 4 2 4 3 3 6" xfId="4860"/>
    <cellStyle name="Comma 4 2 4 3 4" xfId="794"/>
    <cellStyle name="Comma 4 2 4 3 4 2" xfId="1650"/>
    <cellStyle name="Comma 4 2 4 3 4 3" xfId="2506"/>
    <cellStyle name="Comma 4 2 4 3 4 4" xfId="3362"/>
    <cellStyle name="Comma 4 2 4 3 4 5" xfId="4218"/>
    <cellStyle name="Comma 4 2 4 3 4 6" xfId="5074"/>
    <cellStyle name="Comma 4 2 4 3 5" xfId="1008"/>
    <cellStyle name="Comma 4 2 4 3 6" xfId="1864"/>
    <cellStyle name="Comma 4 2 4 3 7" xfId="2720"/>
    <cellStyle name="Comma 4 2 4 3 8" xfId="3576"/>
    <cellStyle name="Comma 4 2 4 3 9" xfId="4432"/>
    <cellStyle name="Comma 4 2 4 4" xfId="186"/>
    <cellStyle name="Comma 4 2 4 4 2" xfId="403"/>
    <cellStyle name="Comma 4 2 4 4 2 2" xfId="1259"/>
    <cellStyle name="Comma 4 2 4 4 2 3" xfId="2115"/>
    <cellStyle name="Comma 4 2 4 4 2 4" xfId="2971"/>
    <cellStyle name="Comma 4 2 4 4 2 5" xfId="3827"/>
    <cellStyle name="Comma 4 2 4 4 2 6" xfId="4683"/>
    <cellStyle name="Comma 4 2 4 4 3" xfId="617"/>
    <cellStyle name="Comma 4 2 4 4 3 2" xfId="1473"/>
    <cellStyle name="Comma 4 2 4 4 3 3" xfId="2329"/>
    <cellStyle name="Comma 4 2 4 4 3 4" xfId="3185"/>
    <cellStyle name="Comma 4 2 4 4 3 5" xfId="4041"/>
    <cellStyle name="Comma 4 2 4 4 3 6" xfId="4897"/>
    <cellStyle name="Comma 4 2 4 4 4" xfId="831"/>
    <cellStyle name="Comma 4 2 4 4 4 2" xfId="1687"/>
    <cellStyle name="Comma 4 2 4 4 4 3" xfId="2543"/>
    <cellStyle name="Comma 4 2 4 4 4 4" xfId="3399"/>
    <cellStyle name="Comma 4 2 4 4 4 5" xfId="4255"/>
    <cellStyle name="Comma 4 2 4 4 4 6" xfId="5111"/>
    <cellStyle name="Comma 4 2 4 4 5" xfId="1045"/>
    <cellStyle name="Comma 4 2 4 4 6" xfId="1901"/>
    <cellStyle name="Comma 4 2 4 4 7" xfId="2757"/>
    <cellStyle name="Comma 4 2 4 4 8" xfId="3613"/>
    <cellStyle name="Comma 4 2 4 4 9" xfId="4469"/>
    <cellStyle name="Comma 4 2 4 5" xfId="227"/>
    <cellStyle name="Comma 4 2 4 5 2" xfId="443"/>
    <cellStyle name="Comma 4 2 4 5 2 2" xfId="1299"/>
    <cellStyle name="Comma 4 2 4 5 2 3" xfId="2155"/>
    <cellStyle name="Comma 4 2 4 5 2 4" xfId="3011"/>
    <cellStyle name="Comma 4 2 4 5 2 5" xfId="3867"/>
    <cellStyle name="Comma 4 2 4 5 2 6" xfId="4723"/>
    <cellStyle name="Comma 4 2 4 5 3" xfId="657"/>
    <cellStyle name="Comma 4 2 4 5 3 2" xfId="1513"/>
    <cellStyle name="Comma 4 2 4 5 3 3" xfId="2369"/>
    <cellStyle name="Comma 4 2 4 5 3 4" xfId="3225"/>
    <cellStyle name="Comma 4 2 4 5 3 5" xfId="4081"/>
    <cellStyle name="Comma 4 2 4 5 3 6" xfId="4937"/>
    <cellStyle name="Comma 4 2 4 5 4" xfId="871"/>
    <cellStyle name="Comma 4 2 4 5 4 2" xfId="1727"/>
    <cellStyle name="Comma 4 2 4 5 4 3" xfId="2583"/>
    <cellStyle name="Comma 4 2 4 5 4 4" xfId="3439"/>
    <cellStyle name="Comma 4 2 4 5 4 5" xfId="4295"/>
    <cellStyle name="Comma 4 2 4 5 4 6" xfId="5151"/>
    <cellStyle name="Comma 4 2 4 5 5" xfId="1085"/>
    <cellStyle name="Comma 4 2 4 5 6" xfId="1941"/>
    <cellStyle name="Comma 4 2 4 5 7" xfId="2797"/>
    <cellStyle name="Comma 4 2 4 5 8" xfId="3653"/>
    <cellStyle name="Comma 4 2 4 5 9" xfId="4509"/>
    <cellStyle name="Comma 4 2 4 6" xfId="279"/>
    <cellStyle name="Comma 4 2 4 6 2" xfId="1135"/>
    <cellStyle name="Comma 4 2 4 6 3" xfId="1991"/>
    <cellStyle name="Comma 4 2 4 6 4" xfId="2847"/>
    <cellStyle name="Comma 4 2 4 6 5" xfId="3703"/>
    <cellStyle name="Comma 4 2 4 6 6" xfId="4559"/>
    <cellStyle name="Comma 4 2 4 7" xfId="493"/>
    <cellStyle name="Comma 4 2 4 7 2" xfId="1349"/>
    <cellStyle name="Comma 4 2 4 7 3" xfId="2205"/>
    <cellStyle name="Comma 4 2 4 7 4" xfId="3061"/>
    <cellStyle name="Comma 4 2 4 7 5" xfId="3917"/>
    <cellStyle name="Comma 4 2 4 7 6" xfId="4773"/>
    <cellStyle name="Comma 4 2 4 8" xfId="707"/>
    <cellStyle name="Comma 4 2 4 8 2" xfId="1563"/>
    <cellStyle name="Comma 4 2 4 8 3" xfId="2419"/>
    <cellStyle name="Comma 4 2 4 8 4" xfId="3275"/>
    <cellStyle name="Comma 4 2 4 8 5" xfId="4131"/>
    <cellStyle name="Comma 4 2 4 8 6" xfId="4987"/>
    <cellStyle name="Comma 4 2 4 9" xfId="921"/>
    <cellStyle name="Comma 4 2 5" xfId="83"/>
    <cellStyle name="Comma 4 2 6" xfId="274"/>
    <cellStyle name="Comma 4 2 6 2" xfId="1130"/>
    <cellStyle name="Comma 4 2 6 3" xfId="1986"/>
    <cellStyle name="Comma 4 2 6 4" xfId="2842"/>
    <cellStyle name="Comma 4 2 6 5" xfId="3698"/>
    <cellStyle name="Comma 4 2 6 6" xfId="4554"/>
    <cellStyle name="Comma 4 2 7" xfId="488"/>
    <cellStyle name="Comma 4 2 7 2" xfId="1344"/>
    <cellStyle name="Comma 4 2 7 3" xfId="2200"/>
    <cellStyle name="Comma 4 2 7 4" xfId="3056"/>
    <cellStyle name="Comma 4 2 7 5" xfId="3912"/>
    <cellStyle name="Comma 4 2 7 6" xfId="4768"/>
    <cellStyle name="Comma 4 2 8" xfId="702"/>
    <cellStyle name="Comma 4 2 8 2" xfId="1558"/>
    <cellStyle name="Comma 4 2 8 3" xfId="2414"/>
    <cellStyle name="Comma 4 2 8 4" xfId="3270"/>
    <cellStyle name="Comma 4 2 8 5" xfId="4126"/>
    <cellStyle name="Comma 4 2 8 6" xfId="4982"/>
    <cellStyle name="Comma 4 2 9" xfId="916"/>
    <cellStyle name="Comma 4 3" xfId="28"/>
    <cellStyle name="Comma 4 3 10" xfId="494"/>
    <cellStyle name="Comma 4 3 10 2" xfId="1350"/>
    <cellStyle name="Comma 4 3 10 3" xfId="2206"/>
    <cellStyle name="Comma 4 3 10 4" xfId="3062"/>
    <cellStyle name="Comma 4 3 10 5" xfId="3918"/>
    <cellStyle name="Comma 4 3 10 6" xfId="4774"/>
    <cellStyle name="Comma 4 3 11" xfId="708"/>
    <cellStyle name="Comma 4 3 11 2" xfId="1564"/>
    <cellStyle name="Comma 4 3 11 3" xfId="2420"/>
    <cellStyle name="Comma 4 3 11 4" xfId="3276"/>
    <cellStyle name="Comma 4 3 11 5" xfId="4132"/>
    <cellStyle name="Comma 4 3 11 6" xfId="4988"/>
    <cellStyle name="Comma 4 3 12" xfId="922"/>
    <cellStyle name="Comma 4 3 13" xfId="1778"/>
    <cellStyle name="Comma 4 3 14" xfId="2634"/>
    <cellStyle name="Comma 4 3 15" xfId="3490"/>
    <cellStyle name="Comma 4 3 16" xfId="4346"/>
    <cellStyle name="Comma 4 3 2" xfId="29"/>
    <cellStyle name="Comma 4 3 2 10" xfId="923"/>
    <cellStyle name="Comma 4 3 2 11" xfId="1779"/>
    <cellStyle name="Comma 4 3 2 12" xfId="2635"/>
    <cellStyle name="Comma 4 3 2 13" xfId="3491"/>
    <cellStyle name="Comma 4 3 2 14" xfId="4347"/>
    <cellStyle name="Comma 4 3 2 2" xfId="30"/>
    <cellStyle name="Comma 4 3 2 2 10" xfId="1780"/>
    <cellStyle name="Comma 4 3 2 2 11" xfId="2636"/>
    <cellStyle name="Comma 4 3 2 2 12" xfId="3492"/>
    <cellStyle name="Comma 4 3 2 2 13" xfId="4348"/>
    <cellStyle name="Comma 4 3 2 2 2" xfId="115"/>
    <cellStyle name="Comma 4 3 2 2 2 2" xfId="333"/>
    <cellStyle name="Comma 4 3 2 2 2 2 2" xfId="1189"/>
    <cellStyle name="Comma 4 3 2 2 2 2 3" xfId="2045"/>
    <cellStyle name="Comma 4 3 2 2 2 2 4" xfId="2901"/>
    <cellStyle name="Comma 4 3 2 2 2 2 5" xfId="3757"/>
    <cellStyle name="Comma 4 3 2 2 2 2 6" xfId="4613"/>
    <cellStyle name="Comma 4 3 2 2 2 3" xfId="547"/>
    <cellStyle name="Comma 4 3 2 2 2 3 2" xfId="1403"/>
    <cellStyle name="Comma 4 3 2 2 2 3 3" xfId="2259"/>
    <cellStyle name="Comma 4 3 2 2 2 3 4" xfId="3115"/>
    <cellStyle name="Comma 4 3 2 2 2 3 5" xfId="3971"/>
    <cellStyle name="Comma 4 3 2 2 2 3 6" xfId="4827"/>
    <cellStyle name="Comma 4 3 2 2 2 4" xfId="761"/>
    <cellStyle name="Comma 4 3 2 2 2 4 2" xfId="1617"/>
    <cellStyle name="Comma 4 3 2 2 2 4 3" xfId="2473"/>
    <cellStyle name="Comma 4 3 2 2 2 4 4" xfId="3329"/>
    <cellStyle name="Comma 4 3 2 2 2 4 5" xfId="4185"/>
    <cellStyle name="Comma 4 3 2 2 2 4 6" xfId="5041"/>
    <cellStyle name="Comma 4 3 2 2 2 5" xfId="975"/>
    <cellStyle name="Comma 4 3 2 2 2 6" xfId="1831"/>
    <cellStyle name="Comma 4 3 2 2 2 7" xfId="2687"/>
    <cellStyle name="Comma 4 3 2 2 2 8" xfId="3543"/>
    <cellStyle name="Comma 4 3 2 2 2 9" xfId="4399"/>
    <cellStyle name="Comma 4 3 2 2 3" xfId="151"/>
    <cellStyle name="Comma 4 3 2 2 3 2" xfId="369"/>
    <cellStyle name="Comma 4 3 2 2 3 2 2" xfId="1225"/>
    <cellStyle name="Comma 4 3 2 2 3 2 3" xfId="2081"/>
    <cellStyle name="Comma 4 3 2 2 3 2 4" xfId="2937"/>
    <cellStyle name="Comma 4 3 2 2 3 2 5" xfId="3793"/>
    <cellStyle name="Comma 4 3 2 2 3 2 6" xfId="4649"/>
    <cellStyle name="Comma 4 3 2 2 3 3" xfId="583"/>
    <cellStyle name="Comma 4 3 2 2 3 3 2" xfId="1439"/>
    <cellStyle name="Comma 4 3 2 2 3 3 3" xfId="2295"/>
    <cellStyle name="Comma 4 3 2 2 3 3 4" xfId="3151"/>
    <cellStyle name="Comma 4 3 2 2 3 3 5" xfId="4007"/>
    <cellStyle name="Comma 4 3 2 2 3 3 6" xfId="4863"/>
    <cellStyle name="Comma 4 3 2 2 3 4" xfId="797"/>
    <cellStyle name="Comma 4 3 2 2 3 4 2" xfId="1653"/>
    <cellStyle name="Comma 4 3 2 2 3 4 3" xfId="2509"/>
    <cellStyle name="Comma 4 3 2 2 3 4 4" xfId="3365"/>
    <cellStyle name="Comma 4 3 2 2 3 4 5" xfId="4221"/>
    <cellStyle name="Comma 4 3 2 2 3 4 6" xfId="5077"/>
    <cellStyle name="Comma 4 3 2 2 3 5" xfId="1011"/>
    <cellStyle name="Comma 4 3 2 2 3 6" xfId="1867"/>
    <cellStyle name="Comma 4 3 2 2 3 7" xfId="2723"/>
    <cellStyle name="Comma 4 3 2 2 3 8" xfId="3579"/>
    <cellStyle name="Comma 4 3 2 2 3 9" xfId="4435"/>
    <cellStyle name="Comma 4 3 2 2 4" xfId="189"/>
    <cellStyle name="Comma 4 3 2 2 4 2" xfId="406"/>
    <cellStyle name="Comma 4 3 2 2 4 2 2" xfId="1262"/>
    <cellStyle name="Comma 4 3 2 2 4 2 3" xfId="2118"/>
    <cellStyle name="Comma 4 3 2 2 4 2 4" xfId="2974"/>
    <cellStyle name="Comma 4 3 2 2 4 2 5" xfId="3830"/>
    <cellStyle name="Comma 4 3 2 2 4 2 6" xfId="4686"/>
    <cellStyle name="Comma 4 3 2 2 4 3" xfId="620"/>
    <cellStyle name="Comma 4 3 2 2 4 3 2" xfId="1476"/>
    <cellStyle name="Comma 4 3 2 2 4 3 3" xfId="2332"/>
    <cellStyle name="Comma 4 3 2 2 4 3 4" xfId="3188"/>
    <cellStyle name="Comma 4 3 2 2 4 3 5" xfId="4044"/>
    <cellStyle name="Comma 4 3 2 2 4 3 6" xfId="4900"/>
    <cellStyle name="Comma 4 3 2 2 4 4" xfId="834"/>
    <cellStyle name="Comma 4 3 2 2 4 4 2" xfId="1690"/>
    <cellStyle name="Comma 4 3 2 2 4 4 3" xfId="2546"/>
    <cellStyle name="Comma 4 3 2 2 4 4 4" xfId="3402"/>
    <cellStyle name="Comma 4 3 2 2 4 4 5" xfId="4258"/>
    <cellStyle name="Comma 4 3 2 2 4 4 6" xfId="5114"/>
    <cellStyle name="Comma 4 3 2 2 4 5" xfId="1048"/>
    <cellStyle name="Comma 4 3 2 2 4 6" xfId="1904"/>
    <cellStyle name="Comma 4 3 2 2 4 7" xfId="2760"/>
    <cellStyle name="Comma 4 3 2 2 4 8" xfId="3616"/>
    <cellStyle name="Comma 4 3 2 2 4 9" xfId="4472"/>
    <cellStyle name="Comma 4 3 2 2 5" xfId="230"/>
    <cellStyle name="Comma 4 3 2 2 5 2" xfId="446"/>
    <cellStyle name="Comma 4 3 2 2 5 2 2" xfId="1302"/>
    <cellStyle name="Comma 4 3 2 2 5 2 3" xfId="2158"/>
    <cellStyle name="Comma 4 3 2 2 5 2 4" xfId="3014"/>
    <cellStyle name="Comma 4 3 2 2 5 2 5" xfId="3870"/>
    <cellStyle name="Comma 4 3 2 2 5 2 6" xfId="4726"/>
    <cellStyle name="Comma 4 3 2 2 5 3" xfId="660"/>
    <cellStyle name="Comma 4 3 2 2 5 3 2" xfId="1516"/>
    <cellStyle name="Comma 4 3 2 2 5 3 3" xfId="2372"/>
    <cellStyle name="Comma 4 3 2 2 5 3 4" xfId="3228"/>
    <cellStyle name="Comma 4 3 2 2 5 3 5" xfId="4084"/>
    <cellStyle name="Comma 4 3 2 2 5 3 6" xfId="4940"/>
    <cellStyle name="Comma 4 3 2 2 5 4" xfId="874"/>
    <cellStyle name="Comma 4 3 2 2 5 4 2" xfId="1730"/>
    <cellStyle name="Comma 4 3 2 2 5 4 3" xfId="2586"/>
    <cellStyle name="Comma 4 3 2 2 5 4 4" xfId="3442"/>
    <cellStyle name="Comma 4 3 2 2 5 4 5" xfId="4298"/>
    <cellStyle name="Comma 4 3 2 2 5 4 6" xfId="5154"/>
    <cellStyle name="Comma 4 3 2 2 5 5" xfId="1088"/>
    <cellStyle name="Comma 4 3 2 2 5 6" xfId="1944"/>
    <cellStyle name="Comma 4 3 2 2 5 7" xfId="2800"/>
    <cellStyle name="Comma 4 3 2 2 5 8" xfId="3656"/>
    <cellStyle name="Comma 4 3 2 2 5 9" xfId="4512"/>
    <cellStyle name="Comma 4 3 2 2 6" xfId="282"/>
    <cellStyle name="Comma 4 3 2 2 6 2" xfId="1138"/>
    <cellStyle name="Comma 4 3 2 2 6 3" xfId="1994"/>
    <cellStyle name="Comma 4 3 2 2 6 4" xfId="2850"/>
    <cellStyle name="Comma 4 3 2 2 6 5" xfId="3706"/>
    <cellStyle name="Comma 4 3 2 2 6 6" xfId="4562"/>
    <cellStyle name="Comma 4 3 2 2 7" xfId="496"/>
    <cellStyle name="Comma 4 3 2 2 7 2" xfId="1352"/>
    <cellStyle name="Comma 4 3 2 2 7 3" xfId="2208"/>
    <cellStyle name="Comma 4 3 2 2 7 4" xfId="3064"/>
    <cellStyle name="Comma 4 3 2 2 7 5" xfId="3920"/>
    <cellStyle name="Comma 4 3 2 2 7 6" xfId="4776"/>
    <cellStyle name="Comma 4 3 2 2 8" xfId="710"/>
    <cellStyle name="Comma 4 3 2 2 8 2" xfId="1566"/>
    <cellStyle name="Comma 4 3 2 2 8 3" xfId="2422"/>
    <cellStyle name="Comma 4 3 2 2 8 4" xfId="3278"/>
    <cellStyle name="Comma 4 3 2 2 8 5" xfId="4134"/>
    <cellStyle name="Comma 4 3 2 2 8 6" xfId="4990"/>
    <cellStyle name="Comma 4 3 2 2 9" xfId="924"/>
    <cellStyle name="Comma 4 3 2 3" xfId="114"/>
    <cellStyle name="Comma 4 3 2 3 2" xfId="332"/>
    <cellStyle name="Comma 4 3 2 3 2 2" xfId="1188"/>
    <cellStyle name="Comma 4 3 2 3 2 3" xfId="2044"/>
    <cellStyle name="Comma 4 3 2 3 2 4" xfId="2900"/>
    <cellStyle name="Comma 4 3 2 3 2 5" xfId="3756"/>
    <cellStyle name="Comma 4 3 2 3 2 6" xfId="4612"/>
    <cellStyle name="Comma 4 3 2 3 3" xfId="546"/>
    <cellStyle name="Comma 4 3 2 3 3 2" xfId="1402"/>
    <cellStyle name="Comma 4 3 2 3 3 3" xfId="2258"/>
    <cellStyle name="Comma 4 3 2 3 3 4" xfId="3114"/>
    <cellStyle name="Comma 4 3 2 3 3 5" xfId="3970"/>
    <cellStyle name="Comma 4 3 2 3 3 6" xfId="4826"/>
    <cellStyle name="Comma 4 3 2 3 4" xfId="760"/>
    <cellStyle name="Comma 4 3 2 3 4 2" xfId="1616"/>
    <cellStyle name="Comma 4 3 2 3 4 3" xfId="2472"/>
    <cellStyle name="Comma 4 3 2 3 4 4" xfId="3328"/>
    <cellStyle name="Comma 4 3 2 3 4 5" xfId="4184"/>
    <cellStyle name="Comma 4 3 2 3 4 6" xfId="5040"/>
    <cellStyle name="Comma 4 3 2 3 5" xfId="974"/>
    <cellStyle name="Comma 4 3 2 3 6" xfId="1830"/>
    <cellStyle name="Comma 4 3 2 3 7" xfId="2686"/>
    <cellStyle name="Comma 4 3 2 3 8" xfId="3542"/>
    <cellStyle name="Comma 4 3 2 3 9" xfId="4398"/>
    <cellStyle name="Comma 4 3 2 4" xfId="150"/>
    <cellStyle name="Comma 4 3 2 4 2" xfId="368"/>
    <cellStyle name="Comma 4 3 2 4 2 2" xfId="1224"/>
    <cellStyle name="Comma 4 3 2 4 2 3" xfId="2080"/>
    <cellStyle name="Comma 4 3 2 4 2 4" xfId="2936"/>
    <cellStyle name="Comma 4 3 2 4 2 5" xfId="3792"/>
    <cellStyle name="Comma 4 3 2 4 2 6" xfId="4648"/>
    <cellStyle name="Comma 4 3 2 4 3" xfId="582"/>
    <cellStyle name="Comma 4 3 2 4 3 2" xfId="1438"/>
    <cellStyle name="Comma 4 3 2 4 3 3" xfId="2294"/>
    <cellStyle name="Comma 4 3 2 4 3 4" xfId="3150"/>
    <cellStyle name="Comma 4 3 2 4 3 5" xfId="4006"/>
    <cellStyle name="Comma 4 3 2 4 3 6" xfId="4862"/>
    <cellStyle name="Comma 4 3 2 4 4" xfId="796"/>
    <cellStyle name="Comma 4 3 2 4 4 2" xfId="1652"/>
    <cellStyle name="Comma 4 3 2 4 4 3" xfId="2508"/>
    <cellStyle name="Comma 4 3 2 4 4 4" xfId="3364"/>
    <cellStyle name="Comma 4 3 2 4 4 5" xfId="4220"/>
    <cellStyle name="Comma 4 3 2 4 4 6" xfId="5076"/>
    <cellStyle name="Comma 4 3 2 4 5" xfId="1010"/>
    <cellStyle name="Comma 4 3 2 4 6" xfId="1866"/>
    <cellStyle name="Comma 4 3 2 4 7" xfId="2722"/>
    <cellStyle name="Comma 4 3 2 4 8" xfId="3578"/>
    <cellStyle name="Comma 4 3 2 4 9" xfId="4434"/>
    <cellStyle name="Comma 4 3 2 5" xfId="188"/>
    <cellStyle name="Comma 4 3 2 5 2" xfId="405"/>
    <cellStyle name="Comma 4 3 2 5 2 2" xfId="1261"/>
    <cellStyle name="Comma 4 3 2 5 2 3" xfId="2117"/>
    <cellStyle name="Comma 4 3 2 5 2 4" xfId="2973"/>
    <cellStyle name="Comma 4 3 2 5 2 5" xfId="3829"/>
    <cellStyle name="Comma 4 3 2 5 2 6" xfId="4685"/>
    <cellStyle name="Comma 4 3 2 5 3" xfId="619"/>
    <cellStyle name="Comma 4 3 2 5 3 2" xfId="1475"/>
    <cellStyle name="Comma 4 3 2 5 3 3" xfId="2331"/>
    <cellStyle name="Comma 4 3 2 5 3 4" xfId="3187"/>
    <cellStyle name="Comma 4 3 2 5 3 5" xfId="4043"/>
    <cellStyle name="Comma 4 3 2 5 3 6" xfId="4899"/>
    <cellStyle name="Comma 4 3 2 5 4" xfId="833"/>
    <cellStyle name="Comma 4 3 2 5 4 2" xfId="1689"/>
    <cellStyle name="Comma 4 3 2 5 4 3" xfId="2545"/>
    <cellStyle name="Comma 4 3 2 5 4 4" xfId="3401"/>
    <cellStyle name="Comma 4 3 2 5 4 5" xfId="4257"/>
    <cellStyle name="Comma 4 3 2 5 4 6" xfId="5113"/>
    <cellStyle name="Comma 4 3 2 5 5" xfId="1047"/>
    <cellStyle name="Comma 4 3 2 5 6" xfId="1903"/>
    <cellStyle name="Comma 4 3 2 5 7" xfId="2759"/>
    <cellStyle name="Comma 4 3 2 5 8" xfId="3615"/>
    <cellStyle name="Comma 4 3 2 5 9" xfId="4471"/>
    <cellStyle name="Comma 4 3 2 6" xfId="229"/>
    <cellStyle name="Comma 4 3 2 6 2" xfId="445"/>
    <cellStyle name="Comma 4 3 2 6 2 2" xfId="1301"/>
    <cellStyle name="Comma 4 3 2 6 2 3" xfId="2157"/>
    <cellStyle name="Comma 4 3 2 6 2 4" xfId="3013"/>
    <cellStyle name="Comma 4 3 2 6 2 5" xfId="3869"/>
    <cellStyle name="Comma 4 3 2 6 2 6" xfId="4725"/>
    <cellStyle name="Comma 4 3 2 6 3" xfId="659"/>
    <cellStyle name="Comma 4 3 2 6 3 2" xfId="1515"/>
    <cellStyle name="Comma 4 3 2 6 3 3" xfId="2371"/>
    <cellStyle name="Comma 4 3 2 6 3 4" xfId="3227"/>
    <cellStyle name="Comma 4 3 2 6 3 5" xfId="4083"/>
    <cellStyle name="Comma 4 3 2 6 3 6" xfId="4939"/>
    <cellStyle name="Comma 4 3 2 6 4" xfId="873"/>
    <cellStyle name="Comma 4 3 2 6 4 2" xfId="1729"/>
    <cellStyle name="Comma 4 3 2 6 4 3" xfId="2585"/>
    <cellStyle name="Comma 4 3 2 6 4 4" xfId="3441"/>
    <cellStyle name="Comma 4 3 2 6 4 5" xfId="4297"/>
    <cellStyle name="Comma 4 3 2 6 4 6" xfId="5153"/>
    <cellStyle name="Comma 4 3 2 6 5" xfId="1087"/>
    <cellStyle name="Comma 4 3 2 6 6" xfId="1943"/>
    <cellStyle name="Comma 4 3 2 6 7" xfId="2799"/>
    <cellStyle name="Comma 4 3 2 6 8" xfId="3655"/>
    <cellStyle name="Comma 4 3 2 6 9" xfId="4511"/>
    <cellStyle name="Comma 4 3 2 7" xfId="281"/>
    <cellStyle name="Comma 4 3 2 7 2" xfId="1137"/>
    <cellStyle name="Comma 4 3 2 7 3" xfId="1993"/>
    <cellStyle name="Comma 4 3 2 7 4" xfId="2849"/>
    <cellStyle name="Comma 4 3 2 7 5" xfId="3705"/>
    <cellStyle name="Comma 4 3 2 7 6" xfId="4561"/>
    <cellStyle name="Comma 4 3 2 8" xfId="495"/>
    <cellStyle name="Comma 4 3 2 8 2" xfId="1351"/>
    <cellStyle name="Comma 4 3 2 8 3" xfId="2207"/>
    <cellStyle name="Comma 4 3 2 8 4" xfId="3063"/>
    <cellStyle name="Comma 4 3 2 8 5" xfId="3919"/>
    <cellStyle name="Comma 4 3 2 8 6" xfId="4775"/>
    <cellStyle name="Comma 4 3 2 9" xfId="709"/>
    <cellStyle name="Comma 4 3 2 9 2" xfId="1565"/>
    <cellStyle name="Comma 4 3 2 9 3" xfId="2421"/>
    <cellStyle name="Comma 4 3 2 9 4" xfId="3277"/>
    <cellStyle name="Comma 4 3 2 9 5" xfId="4133"/>
    <cellStyle name="Comma 4 3 2 9 6" xfId="4989"/>
    <cellStyle name="Comma 4 3 3" xfId="31"/>
    <cellStyle name="Comma 4 3 3 10" xfId="3493"/>
    <cellStyle name="Comma 4 3 3 11" xfId="4349"/>
    <cellStyle name="Comma 4 3 3 2" xfId="32"/>
    <cellStyle name="Comma 4 3 3 2 10" xfId="1782"/>
    <cellStyle name="Comma 4 3 3 2 11" xfId="2638"/>
    <cellStyle name="Comma 4 3 3 2 12" xfId="3494"/>
    <cellStyle name="Comma 4 3 3 2 13" xfId="4350"/>
    <cellStyle name="Comma 4 3 3 2 2" xfId="116"/>
    <cellStyle name="Comma 4 3 3 2 2 2" xfId="334"/>
    <cellStyle name="Comma 4 3 3 2 2 2 2" xfId="1190"/>
    <cellStyle name="Comma 4 3 3 2 2 2 3" xfId="2046"/>
    <cellStyle name="Comma 4 3 3 2 2 2 4" xfId="2902"/>
    <cellStyle name="Comma 4 3 3 2 2 2 5" xfId="3758"/>
    <cellStyle name="Comma 4 3 3 2 2 2 6" xfId="4614"/>
    <cellStyle name="Comma 4 3 3 2 2 3" xfId="548"/>
    <cellStyle name="Comma 4 3 3 2 2 3 2" xfId="1404"/>
    <cellStyle name="Comma 4 3 3 2 2 3 3" xfId="2260"/>
    <cellStyle name="Comma 4 3 3 2 2 3 4" xfId="3116"/>
    <cellStyle name="Comma 4 3 3 2 2 3 5" xfId="3972"/>
    <cellStyle name="Comma 4 3 3 2 2 3 6" xfId="4828"/>
    <cellStyle name="Comma 4 3 3 2 2 4" xfId="762"/>
    <cellStyle name="Comma 4 3 3 2 2 4 2" xfId="1618"/>
    <cellStyle name="Comma 4 3 3 2 2 4 3" xfId="2474"/>
    <cellStyle name="Comma 4 3 3 2 2 4 4" xfId="3330"/>
    <cellStyle name="Comma 4 3 3 2 2 4 5" xfId="4186"/>
    <cellStyle name="Comma 4 3 3 2 2 4 6" xfId="5042"/>
    <cellStyle name="Comma 4 3 3 2 2 5" xfId="976"/>
    <cellStyle name="Comma 4 3 3 2 2 6" xfId="1832"/>
    <cellStyle name="Comma 4 3 3 2 2 7" xfId="2688"/>
    <cellStyle name="Comma 4 3 3 2 2 8" xfId="3544"/>
    <cellStyle name="Comma 4 3 3 2 2 9" xfId="4400"/>
    <cellStyle name="Comma 4 3 3 2 3" xfId="152"/>
    <cellStyle name="Comma 4 3 3 2 3 2" xfId="370"/>
    <cellStyle name="Comma 4 3 3 2 3 2 2" xfId="1226"/>
    <cellStyle name="Comma 4 3 3 2 3 2 3" xfId="2082"/>
    <cellStyle name="Comma 4 3 3 2 3 2 4" xfId="2938"/>
    <cellStyle name="Comma 4 3 3 2 3 2 5" xfId="3794"/>
    <cellStyle name="Comma 4 3 3 2 3 2 6" xfId="4650"/>
    <cellStyle name="Comma 4 3 3 2 3 3" xfId="584"/>
    <cellStyle name="Comma 4 3 3 2 3 3 2" xfId="1440"/>
    <cellStyle name="Comma 4 3 3 2 3 3 3" xfId="2296"/>
    <cellStyle name="Comma 4 3 3 2 3 3 4" xfId="3152"/>
    <cellStyle name="Comma 4 3 3 2 3 3 5" xfId="4008"/>
    <cellStyle name="Comma 4 3 3 2 3 3 6" xfId="4864"/>
    <cellStyle name="Comma 4 3 3 2 3 4" xfId="798"/>
    <cellStyle name="Comma 4 3 3 2 3 4 2" xfId="1654"/>
    <cellStyle name="Comma 4 3 3 2 3 4 3" xfId="2510"/>
    <cellStyle name="Comma 4 3 3 2 3 4 4" xfId="3366"/>
    <cellStyle name="Comma 4 3 3 2 3 4 5" xfId="4222"/>
    <cellStyle name="Comma 4 3 3 2 3 4 6" xfId="5078"/>
    <cellStyle name="Comma 4 3 3 2 3 5" xfId="1012"/>
    <cellStyle name="Comma 4 3 3 2 3 6" xfId="1868"/>
    <cellStyle name="Comma 4 3 3 2 3 7" xfId="2724"/>
    <cellStyle name="Comma 4 3 3 2 3 8" xfId="3580"/>
    <cellStyle name="Comma 4 3 3 2 3 9" xfId="4436"/>
    <cellStyle name="Comma 4 3 3 2 4" xfId="190"/>
    <cellStyle name="Comma 4 3 3 2 4 2" xfId="407"/>
    <cellStyle name="Comma 4 3 3 2 4 2 2" xfId="1263"/>
    <cellStyle name="Comma 4 3 3 2 4 2 3" xfId="2119"/>
    <cellStyle name="Comma 4 3 3 2 4 2 4" xfId="2975"/>
    <cellStyle name="Comma 4 3 3 2 4 2 5" xfId="3831"/>
    <cellStyle name="Comma 4 3 3 2 4 2 6" xfId="4687"/>
    <cellStyle name="Comma 4 3 3 2 4 3" xfId="621"/>
    <cellStyle name="Comma 4 3 3 2 4 3 2" xfId="1477"/>
    <cellStyle name="Comma 4 3 3 2 4 3 3" xfId="2333"/>
    <cellStyle name="Comma 4 3 3 2 4 3 4" xfId="3189"/>
    <cellStyle name="Comma 4 3 3 2 4 3 5" xfId="4045"/>
    <cellStyle name="Comma 4 3 3 2 4 3 6" xfId="4901"/>
    <cellStyle name="Comma 4 3 3 2 4 4" xfId="835"/>
    <cellStyle name="Comma 4 3 3 2 4 4 2" xfId="1691"/>
    <cellStyle name="Comma 4 3 3 2 4 4 3" xfId="2547"/>
    <cellStyle name="Comma 4 3 3 2 4 4 4" xfId="3403"/>
    <cellStyle name="Comma 4 3 3 2 4 4 5" xfId="4259"/>
    <cellStyle name="Comma 4 3 3 2 4 4 6" xfId="5115"/>
    <cellStyle name="Comma 4 3 3 2 4 5" xfId="1049"/>
    <cellStyle name="Comma 4 3 3 2 4 6" xfId="1905"/>
    <cellStyle name="Comma 4 3 3 2 4 7" xfId="2761"/>
    <cellStyle name="Comma 4 3 3 2 4 8" xfId="3617"/>
    <cellStyle name="Comma 4 3 3 2 4 9" xfId="4473"/>
    <cellStyle name="Comma 4 3 3 2 5" xfId="231"/>
    <cellStyle name="Comma 4 3 3 2 5 2" xfId="447"/>
    <cellStyle name="Comma 4 3 3 2 5 2 2" xfId="1303"/>
    <cellStyle name="Comma 4 3 3 2 5 2 3" xfId="2159"/>
    <cellStyle name="Comma 4 3 3 2 5 2 4" xfId="3015"/>
    <cellStyle name="Comma 4 3 3 2 5 2 5" xfId="3871"/>
    <cellStyle name="Comma 4 3 3 2 5 2 6" xfId="4727"/>
    <cellStyle name="Comma 4 3 3 2 5 3" xfId="661"/>
    <cellStyle name="Comma 4 3 3 2 5 3 2" xfId="1517"/>
    <cellStyle name="Comma 4 3 3 2 5 3 3" xfId="2373"/>
    <cellStyle name="Comma 4 3 3 2 5 3 4" xfId="3229"/>
    <cellStyle name="Comma 4 3 3 2 5 3 5" xfId="4085"/>
    <cellStyle name="Comma 4 3 3 2 5 3 6" xfId="4941"/>
    <cellStyle name="Comma 4 3 3 2 5 4" xfId="875"/>
    <cellStyle name="Comma 4 3 3 2 5 4 2" xfId="1731"/>
    <cellStyle name="Comma 4 3 3 2 5 4 3" xfId="2587"/>
    <cellStyle name="Comma 4 3 3 2 5 4 4" xfId="3443"/>
    <cellStyle name="Comma 4 3 3 2 5 4 5" xfId="4299"/>
    <cellStyle name="Comma 4 3 3 2 5 4 6" xfId="5155"/>
    <cellStyle name="Comma 4 3 3 2 5 5" xfId="1089"/>
    <cellStyle name="Comma 4 3 3 2 5 6" xfId="1945"/>
    <cellStyle name="Comma 4 3 3 2 5 7" xfId="2801"/>
    <cellStyle name="Comma 4 3 3 2 5 8" xfId="3657"/>
    <cellStyle name="Comma 4 3 3 2 5 9" xfId="4513"/>
    <cellStyle name="Comma 4 3 3 2 6" xfId="284"/>
    <cellStyle name="Comma 4 3 3 2 6 2" xfId="1140"/>
    <cellStyle name="Comma 4 3 3 2 6 3" xfId="1996"/>
    <cellStyle name="Comma 4 3 3 2 6 4" xfId="2852"/>
    <cellStyle name="Comma 4 3 3 2 6 5" xfId="3708"/>
    <cellStyle name="Comma 4 3 3 2 6 6" xfId="4564"/>
    <cellStyle name="Comma 4 3 3 2 7" xfId="498"/>
    <cellStyle name="Comma 4 3 3 2 7 2" xfId="1354"/>
    <cellStyle name="Comma 4 3 3 2 7 3" xfId="2210"/>
    <cellStyle name="Comma 4 3 3 2 7 4" xfId="3066"/>
    <cellStyle name="Comma 4 3 3 2 7 5" xfId="3922"/>
    <cellStyle name="Comma 4 3 3 2 7 6" xfId="4778"/>
    <cellStyle name="Comma 4 3 3 2 8" xfId="712"/>
    <cellStyle name="Comma 4 3 3 2 8 2" xfId="1568"/>
    <cellStyle name="Comma 4 3 3 2 8 3" xfId="2424"/>
    <cellStyle name="Comma 4 3 3 2 8 4" xfId="3280"/>
    <cellStyle name="Comma 4 3 3 2 8 5" xfId="4136"/>
    <cellStyle name="Comma 4 3 3 2 8 6" xfId="4992"/>
    <cellStyle name="Comma 4 3 3 2 9" xfId="926"/>
    <cellStyle name="Comma 4 3 3 3" xfId="85"/>
    <cellStyle name="Comma 4 3 3 4" xfId="283"/>
    <cellStyle name="Comma 4 3 3 4 2" xfId="1139"/>
    <cellStyle name="Comma 4 3 3 4 3" xfId="1995"/>
    <cellStyle name="Comma 4 3 3 4 4" xfId="2851"/>
    <cellStyle name="Comma 4 3 3 4 5" xfId="3707"/>
    <cellStyle name="Comma 4 3 3 4 6" xfId="4563"/>
    <cellStyle name="Comma 4 3 3 5" xfId="497"/>
    <cellStyle name="Comma 4 3 3 5 2" xfId="1353"/>
    <cellStyle name="Comma 4 3 3 5 3" xfId="2209"/>
    <cellStyle name="Comma 4 3 3 5 4" xfId="3065"/>
    <cellStyle name="Comma 4 3 3 5 5" xfId="3921"/>
    <cellStyle name="Comma 4 3 3 5 6" xfId="4777"/>
    <cellStyle name="Comma 4 3 3 6" xfId="711"/>
    <cellStyle name="Comma 4 3 3 6 2" xfId="1567"/>
    <cellStyle name="Comma 4 3 3 6 3" xfId="2423"/>
    <cellStyle name="Comma 4 3 3 6 4" xfId="3279"/>
    <cellStyle name="Comma 4 3 3 6 5" xfId="4135"/>
    <cellStyle name="Comma 4 3 3 6 6" xfId="4991"/>
    <cellStyle name="Comma 4 3 3 7" xfId="925"/>
    <cellStyle name="Comma 4 3 3 8" xfId="1781"/>
    <cellStyle name="Comma 4 3 3 9" xfId="2637"/>
    <cellStyle name="Comma 4 3 4" xfId="33"/>
    <cellStyle name="Comma 4 3 4 10" xfId="1783"/>
    <cellStyle name="Comma 4 3 4 11" xfId="2639"/>
    <cellStyle name="Comma 4 3 4 12" xfId="3495"/>
    <cellStyle name="Comma 4 3 4 13" xfId="4351"/>
    <cellStyle name="Comma 4 3 4 2" xfId="117"/>
    <cellStyle name="Comma 4 3 4 2 2" xfId="335"/>
    <cellStyle name="Comma 4 3 4 2 2 2" xfId="1191"/>
    <cellStyle name="Comma 4 3 4 2 2 3" xfId="2047"/>
    <cellStyle name="Comma 4 3 4 2 2 4" xfId="2903"/>
    <cellStyle name="Comma 4 3 4 2 2 5" xfId="3759"/>
    <cellStyle name="Comma 4 3 4 2 2 6" xfId="4615"/>
    <cellStyle name="Comma 4 3 4 2 3" xfId="549"/>
    <cellStyle name="Comma 4 3 4 2 3 2" xfId="1405"/>
    <cellStyle name="Comma 4 3 4 2 3 3" xfId="2261"/>
    <cellStyle name="Comma 4 3 4 2 3 4" xfId="3117"/>
    <cellStyle name="Comma 4 3 4 2 3 5" xfId="3973"/>
    <cellStyle name="Comma 4 3 4 2 3 6" xfId="4829"/>
    <cellStyle name="Comma 4 3 4 2 4" xfId="763"/>
    <cellStyle name="Comma 4 3 4 2 4 2" xfId="1619"/>
    <cellStyle name="Comma 4 3 4 2 4 3" xfId="2475"/>
    <cellStyle name="Comma 4 3 4 2 4 4" xfId="3331"/>
    <cellStyle name="Comma 4 3 4 2 4 5" xfId="4187"/>
    <cellStyle name="Comma 4 3 4 2 4 6" xfId="5043"/>
    <cellStyle name="Comma 4 3 4 2 5" xfId="977"/>
    <cellStyle name="Comma 4 3 4 2 6" xfId="1833"/>
    <cellStyle name="Comma 4 3 4 2 7" xfId="2689"/>
    <cellStyle name="Comma 4 3 4 2 8" xfId="3545"/>
    <cellStyle name="Comma 4 3 4 2 9" xfId="4401"/>
    <cellStyle name="Comma 4 3 4 3" xfId="153"/>
    <cellStyle name="Comma 4 3 4 3 2" xfId="371"/>
    <cellStyle name="Comma 4 3 4 3 2 2" xfId="1227"/>
    <cellStyle name="Comma 4 3 4 3 2 3" xfId="2083"/>
    <cellStyle name="Comma 4 3 4 3 2 4" xfId="2939"/>
    <cellStyle name="Comma 4 3 4 3 2 5" xfId="3795"/>
    <cellStyle name="Comma 4 3 4 3 2 6" xfId="4651"/>
    <cellStyle name="Comma 4 3 4 3 3" xfId="585"/>
    <cellStyle name="Comma 4 3 4 3 3 2" xfId="1441"/>
    <cellStyle name="Comma 4 3 4 3 3 3" xfId="2297"/>
    <cellStyle name="Comma 4 3 4 3 3 4" xfId="3153"/>
    <cellStyle name="Comma 4 3 4 3 3 5" xfId="4009"/>
    <cellStyle name="Comma 4 3 4 3 3 6" xfId="4865"/>
    <cellStyle name="Comma 4 3 4 3 4" xfId="799"/>
    <cellStyle name="Comma 4 3 4 3 4 2" xfId="1655"/>
    <cellStyle name="Comma 4 3 4 3 4 3" xfId="2511"/>
    <cellStyle name="Comma 4 3 4 3 4 4" xfId="3367"/>
    <cellStyle name="Comma 4 3 4 3 4 5" xfId="4223"/>
    <cellStyle name="Comma 4 3 4 3 4 6" xfId="5079"/>
    <cellStyle name="Comma 4 3 4 3 5" xfId="1013"/>
    <cellStyle name="Comma 4 3 4 3 6" xfId="1869"/>
    <cellStyle name="Comma 4 3 4 3 7" xfId="2725"/>
    <cellStyle name="Comma 4 3 4 3 8" xfId="3581"/>
    <cellStyle name="Comma 4 3 4 3 9" xfId="4437"/>
    <cellStyle name="Comma 4 3 4 4" xfId="191"/>
    <cellStyle name="Comma 4 3 4 4 2" xfId="408"/>
    <cellStyle name="Comma 4 3 4 4 2 2" xfId="1264"/>
    <cellStyle name="Comma 4 3 4 4 2 3" xfId="2120"/>
    <cellStyle name="Comma 4 3 4 4 2 4" xfId="2976"/>
    <cellStyle name="Comma 4 3 4 4 2 5" xfId="3832"/>
    <cellStyle name="Comma 4 3 4 4 2 6" xfId="4688"/>
    <cellStyle name="Comma 4 3 4 4 3" xfId="622"/>
    <cellStyle name="Comma 4 3 4 4 3 2" xfId="1478"/>
    <cellStyle name="Comma 4 3 4 4 3 3" xfId="2334"/>
    <cellStyle name="Comma 4 3 4 4 3 4" xfId="3190"/>
    <cellStyle name="Comma 4 3 4 4 3 5" xfId="4046"/>
    <cellStyle name="Comma 4 3 4 4 3 6" xfId="4902"/>
    <cellStyle name="Comma 4 3 4 4 4" xfId="836"/>
    <cellStyle name="Comma 4 3 4 4 4 2" xfId="1692"/>
    <cellStyle name="Comma 4 3 4 4 4 3" xfId="2548"/>
    <cellStyle name="Comma 4 3 4 4 4 4" xfId="3404"/>
    <cellStyle name="Comma 4 3 4 4 4 5" xfId="4260"/>
    <cellStyle name="Comma 4 3 4 4 4 6" xfId="5116"/>
    <cellStyle name="Comma 4 3 4 4 5" xfId="1050"/>
    <cellStyle name="Comma 4 3 4 4 6" xfId="1906"/>
    <cellStyle name="Comma 4 3 4 4 7" xfId="2762"/>
    <cellStyle name="Comma 4 3 4 4 8" xfId="3618"/>
    <cellStyle name="Comma 4 3 4 4 9" xfId="4474"/>
    <cellStyle name="Comma 4 3 4 5" xfId="232"/>
    <cellStyle name="Comma 4 3 4 5 2" xfId="448"/>
    <cellStyle name="Comma 4 3 4 5 2 2" xfId="1304"/>
    <cellStyle name="Comma 4 3 4 5 2 3" xfId="2160"/>
    <cellStyle name="Comma 4 3 4 5 2 4" xfId="3016"/>
    <cellStyle name="Comma 4 3 4 5 2 5" xfId="3872"/>
    <cellStyle name="Comma 4 3 4 5 2 6" xfId="4728"/>
    <cellStyle name="Comma 4 3 4 5 3" xfId="662"/>
    <cellStyle name="Comma 4 3 4 5 3 2" xfId="1518"/>
    <cellStyle name="Comma 4 3 4 5 3 3" xfId="2374"/>
    <cellStyle name="Comma 4 3 4 5 3 4" xfId="3230"/>
    <cellStyle name="Comma 4 3 4 5 3 5" xfId="4086"/>
    <cellStyle name="Comma 4 3 4 5 3 6" xfId="4942"/>
    <cellStyle name="Comma 4 3 4 5 4" xfId="876"/>
    <cellStyle name="Comma 4 3 4 5 4 2" xfId="1732"/>
    <cellStyle name="Comma 4 3 4 5 4 3" xfId="2588"/>
    <cellStyle name="Comma 4 3 4 5 4 4" xfId="3444"/>
    <cellStyle name="Comma 4 3 4 5 4 5" xfId="4300"/>
    <cellStyle name="Comma 4 3 4 5 4 6" xfId="5156"/>
    <cellStyle name="Comma 4 3 4 5 5" xfId="1090"/>
    <cellStyle name="Comma 4 3 4 5 6" xfId="1946"/>
    <cellStyle name="Comma 4 3 4 5 7" xfId="2802"/>
    <cellStyle name="Comma 4 3 4 5 8" xfId="3658"/>
    <cellStyle name="Comma 4 3 4 5 9" xfId="4514"/>
    <cellStyle name="Comma 4 3 4 6" xfId="285"/>
    <cellStyle name="Comma 4 3 4 6 2" xfId="1141"/>
    <cellStyle name="Comma 4 3 4 6 3" xfId="1997"/>
    <cellStyle name="Comma 4 3 4 6 4" xfId="2853"/>
    <cellStyle name="Comma 4 3 4 6 5" xfId="3709"/>
    <cellStyle name="Comma 4 3 4 6 6" xfId="4565"/>
    <cellStyle name="Comma 4 3 4 7" xfId="499"/>
    <cellStyle name="Comma 4 3 4 7 2" xfId="1355"/>
    <cellStyle name="Comma 4 3 4 7 3" xfId="2211"/>
    <cellStyle name="Comma 4 3 4 7 4" xfId="3067"/>
    <cellStyle name="Comma 4 3 4 7 5" xfId="3923"/>
    <cellStyle name="Comma 4 3 4 7 6" xfId="4779"/>
    <cellStyle name="Comma 4 3 4 8" xfId="713"/>
    <cellStyle name="Comma 4 3 4 8 2" xfId="1569"/>
    <cellStyle name="Comma 4 3 4 8 3" xfId="2425"/>
    <cellStyle name="Comma 4 3 4 8 4" xfId="3281"/>
    <cellStyle name="Comma 4 3 4 8 5" xfId="4137"/>
    <cellStyle name="Comma 4 3 4 8 6" xfId="4993"/>
    <cellStyle name="Comma 4 3 4 9" xfId="927"/>
    <cellStyle name="Comma 4 3 5" xfId="113"/>
    <cellStyle name="Comma 4 3 5 2" xfId="331"/>
    <cellStyle name="Comma 4 3 5 2 2" xfId="1187"/>
    <cellStyle name="Comma 4 3 5 2 3" xfId="2043"/>
    <cellStyle name="Comma 4 3 5 2 4" xfId="2899"/>
    <cellStyle name="Comma 4 3 5 2 5" xfId="3755"/>
    <cellStyle name="Comma 4 3 5 2 6" xfId="4611"/>
    <cellStyle name="Comma 4 3 5 3" xfId="545"/>
    <cellStyle name="Comma 4 3 5 3 2" xfId="1401"/>
    <cellStyle name="Comma 4 3 5 3 3" xfId="2257"/>
    <cellStyle name="Comma 4 3 5 3 4" xfId="3113"/>
    <cellStyle name="Comma 4 3 5 3 5" xfId="3969"/>
    <cellStyle name="Comma 4 3 5 3 6" xfId="4825"/>
    <cellStyle name="Comma 4 3 5 4" xfId="759"/>
    <cellStyle name="Comma 4 3 5 4 2" xfId="1615"/>
    <cellStyle name="Comma 4 3 5 4 3" xfId="2471"/>
    <cellStyle name="Comma 4 3 5 4 4" xfId="3327"/>
    <cellStyle name="Comma 4 3 5 4 5" xfId="4183"/>
    <cellStyle name="Comma 4 3 5 4 6" xfId="5039"/>
    <cellStyle name="Comma 4 3 5 5" xfId="973"/>
    <cellStyle name="Comma 4 3 5 6" xfId="1829"/>
    <cellStyle name="Comma 4 3 5 7" xfId="2685"/>
    <cellStyle name="Comma 4 3 5 8" xfId="3541"/>
    <cellStyle name="Comma 4 3 5 9" xfId="4397"/>
    <cellStyle name="Comma 4 3 6" xfId="149"/>
    <cellStyle name="Comma 4 3 6 2" xfId="367"/>
    <cellStyle name="Comma 4 3 6 2 2" xfId="1223"/>
    <cellStyle name="Comma 4 3 6 2 3" xfId="2079"/>
    <cellStyle name="Comma 4 3 6 2 4" xfId="2935"/>
    <cellStyle name="Comma 4 3 6 2 5" xfId="3791"/>
    <cellStyle name="Comma 4 3 6 2 6" xfId="4647"/>
    <cellStyle name="Comma 4 3 6 3" xfId="581"/>
    <cellStyle name="Comma 4 3 6 3 2" xfId="1437"/>
    <cellStyle name="Comma 4 3 6 3 3" xfId="2293"/>
    <cellStyle name="Comma 4 3 6 3 4" xfId="3149"/>
    <cellStyle name="Comma 4 3 6 3 5" xfId="4005"/>
    <cellStyle name="Comma 4 3 6 3 6" xfId="4861"/>
    <cellStyle name="Comma 4 3 6 4" xfId="795"/>
    <cellStyle name="Comma 4 3 6 4 2" xfId="1651"/>
    <cellStyle name="Comma 4 3 6 4 3" xfId="2507"/>
    <cellStyle name="Comma 4 3 6 4 4" xfId="3363"/>
    <cellStyle name="Comma 4 3 6 4 5" xfId="4219"/>
    <cellStyle name="Comma 4 3 6 4 6" xfId="5075"/>
    <cellStyle name="Comma 4 3 6 5" xfId="1009"/>
    <cellStyle name="Comma 4 3 6 6" xfId="1865"/>
    <cellStyle name="Comma 4 3 6 7" xfId="2721"/>
    <cellStyle name="Comma 4 3 6 8" xfId="3577"/>
    <cellStyle name="Comma 4 3 6 9" xfId="4433"/>
    <cellStyle name="Comma 4 3 7" xfId="187"/>
    <cellStyle name="Comma 4 3 7 2" xfId="404"/>
    <cellStyle name="Comma 4 3 7 2 2" xfId="1260"/>
    <cellStyle name="Comma 4 3 7 2 3" xfId="2116"/>
    <cellStyle name="Comma 4 3 7 2 4" xfId="2972"/>
    <cellStyle name="Comma 4 3 7 2 5" xfId="3828"/>
    <cellStyle name="Comma 4 3 7 2 6" xfId="4684"/>
    <cellStyle name="Comma 4 3 7 3" xfId="618"/>
    <cellStyle name="Comma 4 3 7 3 2" xfId="1474"/>
    <cellStyle name="Comma 4 3 7 3 3" xfId="2330"/>
    <cellStyle name="Comma 4 3 7 3 4" xfId="3186"/>
    <cellStyle name="Comma 4 3 7 3 5" xfId="4042"/>
    <cellStyle name="Comma 4 3 7 3 6" xfId="4898"/>
    <cellStyle name="Comma 4 3 7 4" xfId="832"/>
    <cellStyle name="Comma 4 3 7 4 2" xfId="1688"/>
    <cellStyle name="Comma 4 3 7 4 3" xfId="2544"/>
    <cellStyle name="Comma 4 3 7 4 4" xfId="3400"/>
    <cellStyle name="Comma 4 3 7 4 5" xfId="4256"/>
    <cellStyle name="Comma 4 3 7 4 6" xfId="5112"/>
    <cellStyle name="Comma 4 3 7 5" xfId="1046"/>
    <cellStyle name="Comma 4 3 7 6" xfId="1902"/>
    <cellStyle name="Comma 4 3 7 7" xfId="2758"/>
    <cellStyle name="Comma 4 3 7 8" xfId="3614"/>
    <cellStyle name="Comma 4 3 7 9" xfId="4470"/>
    <cellStyle name="Comma 4 3 8" xfId="228"/>
    <cellStyle name="Comma 4 3 8 2" xfId="444"/>
    <cellStyle name="Comma 4 3 8 2 2" xfId="1300"/>
    <cellStyle name="Comma 4 3 8 2 3" xfId="2156"/>
    <cellStyle name="Comma 4 3 8 2 4" xfId="3012"/>
    <cellStyle name="Comma 4 3 8 2 5" xfId="3868"/>
    <cellStyle name="Comma 4 3 8 2 6" xfId="4724"/>
    <cellStyle name="Comma 4 3 8 3" xfId="658"/>
    <cellStyle name="Comma 4 3 8 3 2" xfId="1514"/>
    <cellStyle name="Comma 4 3 8 3 3" xfId="2370"/>
    <cellStyle name="Comma 4 3 8 3 4" xfId="3226"/>
    <cellStyle name="Comma 4 3 8 3 5" xfId="4082"/>
    <cellStyle name="Comma 4 3 8 3 6" xfId="4938"/>
    <cellStyle name="Comma 4 3 8 4" xfId="872"/>
    <cellStyle name="Comma 4 3 8 4 2" xfId="1728"/>
    <cellStyle name="Comma 4 3 8 4 3" xfId="2584"/>
    <cellStyle name="Comma 4 3 8 4 4" xfId="3440"/>
    <cellStyle name="Comma 4 3 8 4 5" xfId="4296"/>
    <cellStyle name="Comma 4 3 8 4 6" xfId="5152"/>
    <cellStyle name="Comma 4 3 8 5" xfId="1086"/>
    <cellStyle name="Comma 4 3 8 6" xfId="1942"/>
    <cellStyle name="Comma 4 3 8 7" xfId="2798"/>
    <cellStyle name="Comma 4 3 8 8" xfId="3654"/>
    <cellStyle name="Comma 4 3 8 9" xfId="4510"/>
    <cellStyle name="Comma 4 3 9" xfId="280"/>
    <cellStyle name="Comma 4 3 9 2" xfId="1136"/>
    <cellStyle name="Comma 4 3 9 3" xfId="1992"/>
    <cellStyle name="Comma 4 3 9 4" xfId="2848"/>
    <cellStyle name="Comma 4 3 9 5" xfId="3704"/>
    <cellStyle name="Comma 4 3 9 6" xfId="4560"/>
    <cellStyle name="Comma 4 4" xfId="34"/>
    <cellStyle name="Comma 4 4 10" xfId="1784"/>
    <cellStyle name="Comma 4 4 11" xfId="2640"/>
    <cellStyle name="Comma 4 4 12" xfId="3496"/>
    <cellStyle name="Comma 4 4 13" xfId="4352"/>
    <cellStyle name="Comma 4 4 2" xfId="118"/>
    <cellStyle name="Comma 4 4 2 2" xfId="336"/>
    <cellStyle name="Comma 4 4 2 2 2" xfId="1192"/>
    <cellStyle name="Comma 4 4 2 2 3" xfId="2048"/>
    <cellStyle name="Comma 4 4 2 2 4" xfId="2904"/>
    <cellStyle name="Comma 4 4 2 2 5" xfId="3760"/>
    <cellStyle name="Comma 4 4 2 2 6" xfId="4616"/>
    <cellStyle name="Comma 4 4 2 3" xfId="550"/>
    <cellStyle name="Comma 4 4 2 3 2" xfId="1406"/>
    <cellStyle name="Comma 4 4 2 3 3" xfId="2262"/>
    <cellStyle name="Comma 4 4 2 3 4" xfId="3118"/>
    <cellStyle name="Comma 4 4 2 3 5" xfId="3974"/>
    <cellStyle name="Comma 4 4 2 3 6" xfId="4830"/>
    <cellStyle name="Comma 4 4 2 4" xfId="764"/>
    <cellStyle name="Comma 4 4 2 4 2" xfId="1620"/>
    <cellStyle name="Comma 4 4 2 4 3" xfId="2476"/>
    <cellStyle name="Comma 4 4 2 4 4" xfId="3332"/>
    <cellStyle name="Comma 4 4 2 4 5" xfId="4188"/>
    <cellStyle name="Comma 4 4 2 4 6" xfId="5044"/>
    <cellStyle name="Comma 4 4 2 5" xfId="978"/>
    <cellStyle name="Comma 4 4 2 6" xfId="1834"/>
    <cellStyle name="Comma 4 4 2 7" xfId="2690"/>
    <cellStyle name="Comma 4 4 2 8" xfId="3546"/>
    <cellStyle name="Comma 4 4 2 9" xfId="4402"/>
    <cellStyle name="Comma 4 4 3" xfId="154"/>
    <cellStyle name="Comma 4 4 3 2" xfId="372"/>
    <cellStyle name="Comma 4 4 3 2 2" xfId="1228"/>
    <cellStyle name="Comma 4 4 3 2 3" xfId="2084"/>
    <cellStyle name="Comma 4 4 3 2 4" xfId="2940"/>
    <cellStyle name="Comma 4 4 3 2 5" xfId="3796"/>
    <cellStyle name="Comma 4 4 3 2 6" xfId="4652"/>
    <cellStyle name="Comma 4 4 3 3" xfId="586"/>
    <cellStyle name="Comma 4 4 3 3 2" xfId="1442"/>
    <cellStyle name="Comma 4 4 3 3 3" xfId="2298"/>
    <cellStyle name="Comma 4 4 3 3 4" xfId="3154"/>
    <cellStyle name="Comma 4 4 3 3 5" xfId="4010"/>
    <cellStyle name="Comma 4 4 3 3 6" xfId="4866"/>
    <cellStyle name="Comma 4 4 3 4" xfId="800"/>
    <cellStyle name="Comma 4 4 3 4 2" xfId="1656"/>
    <cellStyle name="Comma 4 4 3 4 3" xfId="2512"/>
    <cellStyle name="Comma 4 4 3 4 4" xfId="3368"/>
    <cellStyle name="Comma 4 4 3 4 5" xfId="4224"/>
    <cellStyle name="Comma 4 4 3 4 6" xfId="5080"/>
    <cellStyle name="Comma 4 4 3 5" xfId="1014"/>
    <cellStyle name="Comma 4 4 3 6" xfId="1870"/>
    <cellStyle name="Comma 4 4 3 7" xfId="2726"/>
    <cellStyle name="Comma 4 4 3 8" xfId="3582"/>
    <cellStyle name="Comma 4 4 3 9" xfId="4438"/>
    <cellStyle name="Comma 4 4 4" xfId="192"/>
    <cellStyle name="Comma 4 4 4 2" xfId="409"/>
    <cellStyle name="Comma 4 4 4 2 2" xfId="1265"/>
    <cellStyle name="Comma 4 4 4 2 3" xfId="2121"/>
    <cellStyle name="Comma 4 4 4 2 4" xfId="2977"/>
    <cellStyle name="Comma 4 4 4 2 5" xfId="3833"/>
    <cellStyle name="Comma 4 4 4 2 6" xfId="4689"/>
    <cellStyle name="Comma 4 4 4 3" xfId="623"/>
    <cellStyle name="Comma 4 4 4 3 2" xfId="1479"/>
    <cellStyle name="Comma 4 4 4 3 3" xfId="2335"/>
    <cellStyle name="Comma 4 4 4 3 4" xfId="3191"/>
    <cellStyle name="Comma 4 4 4 3 5" xfId="4047"/>
    <cellStyle name="Comma 4 4 4 3 6" xfId="4903"/>
    <cellStyle name="Comma 4 4 4 4" xfId="837"/>
    <cellStyle name="Comma 4 4 4 4 2" xfId="1693"/>
    <cellStyle name="Comma 4 4 4 4 3" xfId="2549"/>
    <cellStyle name="Comma 4 4 4 4 4" xfId="3405"/>
    <cellStyle name="Comma 4 4 4 4 5" xfId="4261"/>
    <cellStyle name="Comma 4 4 4 4 6" xfId="5117"/>
    <cellStyle name="Comma 4 4 4 5" xfId="1051"/>
    <cellStyle name="Comma 4 4 4 6" xfId="1907"/>
    <cellStyle name="Comma 4 4 4 7" xfId="2763"/>
    <cellStyle name="Comma 4 4 4 8" xfId="3619"/>
    <cellStyle name="Comma 4 4 4 9" xfId="4475"/>
    <cellStyle name="Comma 4 4 5" xfId="233"/>
    <cellStyle name="Comma 4 4 5 2" xfId="449"/>
    <cellStyle name="Comma 4 4 5 2 2" xfId="1305"/>
    <cellStyle name="Comma 4 4 5 2 3" xfId="2161"/>
    <cellStyle name="Comma 4 4 5 2 4" xfId="3017"/>
    <cellStyle name="Comma 4 4 5 2 5" xfId="3873"/>
    <cellStyle name="Comma 4 4 5 2 6" xfId="4729"/>
    <cellStyle name="Comma 4 4 5 3" xfId="663"/>
    <cellStyle name="Comma 4 4 5 3 2" xfId="1519"/>
    <cellStyle name="Comma 4 4 5 3 3" xfId="2375"/>
    <cellStyle name="Comma 4 4 5 3 4" xfId="3231"/>
    <cellStyle name="Comma 4 4 5 3 5" xfId="4087"/>
    <cellStyle name="Comma 4 4 5 3 6" xfId="4943"/>
    <cellStyle name="Comma 4 4 5 4" xfId="877"/>
    <cellStyle name="Comma 4 4 5 4 2" xfId="1733"/>
    <cellStyle name="Comma 4 4 5 4 3" xfId="2589"/>
    <cellStyle name="Comma 4 4 5 4 4" xfId="3445"/>
    <cellStyle name="Comma 4 4 5 4 5" xfId="4301"/>
    <cellStyle name="Comma 4 4 5 4 6" xfId="5157"/>
    <cellStyle name="Comma 4 4 5 5" xfId="1091"/>
    <cellStyle name="Comma 4 4 5 6" xfId="1947"/>
    <cellStyle name="Comma 4 4 5 7" xfId="2803"/>
    <cellStyle name="Comma 4 4 5 8" xfId="3659"/>
    <cellStyle name="Comma 4 4 5 9" xfId="4515"/>
    <cellStyle name="Comma 4 4 6" xfId="286"/>
    <cellStyle name="Comma 4 4 6 2" xfId="1142"/>
    <cellStyle name="Comma 4 4 6 3" xfId="1998"/>
    <cellStyle name="Comma 4 4 6 4" xfId="2854"/>
    <cellStyle name="Comma 4 4 6 5" xfId="3710"/>
    <cellStyle name="Comma 4 4 6 6" xfId="4566"/>
    <cellStyle name="Comma 4 4 7" xfId="500"/>
    <cellStyle name="Comma 4 4 7 2" xfId="1356"/>
    <cellStyle name="Comma 4 4 7 3" xfId="2212"/>
    <cellStyle name="Comma 4 4 7 4" xfId="3068"/>
    <cellStyle name="Comma 4 4 7 5" xfId="3924"/>
    <cellStyle name="Comma 4 4 7 6" xfId="4780"/>
    <cellStyle name="Comma 4 4 8" xfId="714"/>
    <cellStyle name="Comma 4 4 8 2" xfId="1570"/>
    <cellStyle name="Comma 4 4 8 3" xfId="2426"/>
    <cellStyle name="Comma 4 4 8 4" xfId="3282"/>
    <cellStyle name="Comma 4 4 8 5" xfId="4138"/>
    <cellStyle name="Comma 4 4 8 6" xfId="4994"/>
    <cellStyle name="Comma 4 4 9" xfId="928"/>
    <cellStyle name="Comma 4 5" xfId="82"/>
    <cellStyle name="Comma 4 6" xfId="273"/>
    <cellStyle name="Comma 4 6 2" xfId="1129"/>
    <cellStyle name="Comma 4 6 3" xfId="1985"/>
    <cellStyle name="Comma 4 6 4" xfId="2841"/>
    <cellStyle name="Comma 4 6 5" xfId="3697"/>
    <cellStyle name="Comma 4 6 6" xfId="4553"/>
    <cellStyle name="Comma 4 7" xfId="487"/>
    <cellStyle name="Comma 4 7 2" xfId="1343"/>
    <cellStyle name="Comma 4 7 3" xfId="2199"/>
    <cellStyle name="Comma 4 7 4" xfId="3055"/>
    <cellStyle name="Comma 4 7 5" xfId="3911"/>
    <cellStyle name="Comma 4 7 6" xfId="4767"/>
    <cellStyle name="Comma 4 8" xfId="701"/>
    <cellStyle name="Comma 4 8 2" xfId="1557"/>
    <cellStyle name="Comma 4 8 3" xfId="2413"/>
    <cellStyle name="Comma 4 8 4" xfId="3269"/>
    <cellStyle name="Comma 4 8 5" xfId="4125"/>
    <cellStyle name="Comma 4 8 6" xfId="4981"/>
    <cellStyle name="Comma 4 9" xfId="915"/>
    <cellStyle name="Comma 5" xfId="35"/>
    <cellStyle name="Comma 5 10" xfId="1785"/>
    <cellStyle name="Comma 5 11" xfId="2641"/>
    <cellStyle name="Comma 5 12" xfId="3497"/>
    <cellStyle name="Comma 5 13" xfId="4353"/>
    <cellStyle name="Comma 5 2" xfId="36"/>
    <cellStyle name="Comma 5 2 10" xfId="3498"/>
    <cellStyle name="Comma 5 2 11" xfId="4354"/>
    <cellStyle name="Comma 5 2 2" xfId="37"/>
    <cellStyle name="Comma 5 2 2 10" xfId="1787"/>
    <cellStyle name="Comma 5 2 2 11" xfId="2643"/>
    <cellStyle name="Comma 5 2 2 12" xfId="3499"/>
    <cellStyle name="Comma 5 2 2 13" xfId="4355"/>
    <cellStyle name="Comma 5 2 2 2" xfId="119"/>
    <cellStyle name="Comma 5 2 2 2 2" xfId="337"/>
    <cellStyle name="Comma 5 2 2 2 2 2" xfId="1193"/>
    <cellStyle name="Comma 5 2 2 2 2 3" xfId="2049"/>
    <cellStyle name="Comma 5 2 2 2 2 4" xfId="2905"/>
    <cellStyle name="Comma 5 2 2 2 2 5" xfId="3761"/>
    <cellStyle name="Comma 5 2 2 2 2 6" xfId="4617"/>
    <cellStyle name="Comma 5 2 2 2 3" xfId="551"/>
    <cellStyle name="Comma 5 2 2 2 3 2" xfId="1407"/>
    <cellStyle name="Comma 5 2 2 2 3 3" xfId="2263"/>
    <cellStyle name="Comma 5 2 2 2 3 4" xfId="3119"/>
    <cellStyle name="Comma 5 2 2 2 3 5" xfId="3975"/>
    <cellStyle name="Comma 5 2 2 2 3 6" xfId="4831"/>
    <cellStyle name="Comma 5 2 2 2 4" xfId="765"/>
    <cellStyle name="Comma 5 2 2 2 4 2" xfId="1621"/>
    <cellStyle name="Comma 5 2 2 2 4 3" xfId="2477"/>
    <cellStyle name="Comma 5 2 2 2 4 4" xfId="3333"/>
    <cellStyle name="Comma 5 2 2 2 4 5" xfId="4189"/>
    <cellStyle name="Comma 5 2 2 2 4 6" xfId="5045"/>
    <cellStyle name="Comma 5 2 2 2 5" xfId="979"/>
    <cellStyle name="Comma 5 2 2 2 6" xfId="1835"/>
    <cellStyle name="Comma 5 2 2 2 7" xfId="2691"/>
    <cellStyle name="Comma 5 2 2 2 8" xfId="3547"/>
    <cellStyle name="Comma 5 2 2 2 9" xfId="4403"/>
    <cellStyle name="Comma 5 2 2 3" xfId="155"/>
    <cellStyle name="Comma 5 2 2 3 2" xfId="373"/>
    <cellStyle name="Comma 5 2 2 3 2 2" xfId="1229"/>
    <cellStyle name="Comma 5 2 2 3 2 3" xfId="2085"/>
    <cellStyle name="Comma 5 2 2 3 2 4" xfId="2941"/>
    <cellStyle name="Comma 5 2 2 3 2 5" xfId="3797"/>
    <cellStyle name="Comma 5 2 2 3 2 6" xfId="4653"/>
    <cellStyle name="Comma 5 2 2 3 3" xfId="587"/>
    <cellStyle name="Comma 5 2 2 3 3 2" xfId="1443"/>
    <cellStyle name="Comma 5 2 2 3 3 3" xfId="2299"/>
    <cellStyle name="Comma 5 2 2 3 3 4" xfId="3155"/>
    <cellStyle name="Comma 5 2 2 3 3 5" xfId="4011"/>
    <cellStyle name="Comma 5 2 2 3 3 6" xfId="4867"/>
    <cellStyle name="Comma 5 2 2 3 4" xfId="801"/>
    <cellStyle name="Comma 5 2 2 3 4 2" xfId="1657"/>
    <cellStyle name="Comma 5 2 2 3 4 3" xfId="2513"/>
    <cellStyle name="Comma 5 2 2 3 4 4" xfId="3369"/>
    <cellStyle name="Comma 5 2 2 3 4 5" xfId="4225"/>
    <cellStyle name="Comma 5 2 2 3 4 6" xfId="5081"/>
    <cellStyle name="Comma 5 2 2 3 5" xfId="1015"/>
    <cellStyle name="Comma 5 2 2 3 6" xfId="1871"/>
    <cellStyle name="Comma 5 2 2 3 7" xfId="2727"/>
    <cellStyle name="Comma 5 2 2 3 8" xfId="3583"/>
    <cellStyle name="Comma 5 2 2 3 9" xfId="4439"/>
    <cellStyle name="Comma 5 2 2 4" xfId="193"/>
    <cellStyle name="Comma 5 2 2 4 2" xfId="410"/>
    <cellStyle name="Comma 5 2 2 4 2 2" xfId="1266"/>
    <cellStyle name="Comma 5 2 2 4 2 3" xfId="2122"/>
    <cellStyle name="Comma 5 2 2 4 2 4" xfId="2978"/>
    <cellStyle name="Comma 5 2 2 4 2 5" xfId="3834"/>
    <cellStyle name="Comma 5 2 2 4 2 6" xfId="4690"/>
    <cellStyle name="Comma 5 2 2 4 3" xfId="624"/>
    <cellStyle name="Comma 5 2 2 4 3 2" xfId="1480"/>
    <cellStyle name="Comma 5 2 2 4 3 3" xfId="2336"/>
    <cellStyle name="Comma 5 2 2 4 3 4" xfId="3192"/>
    <cellStyle name="Comma 5 2 2 4 3 5" xfId="4048"/>
    <cellStyle name="Comma 5 2 2 4 3 6" xfId="4904"/>
    <cellStyle name="Comma 5 2 2 4 4" xfId="838"/>
    <cellStyle name="Comma 5 2 2 4 4 2" xfId="1694"/>
    <cellStyle name="Comma 5 2 2 4 4 3" xfId="2550"/>
    <cellStyle name="Comma 5 2 2 4 4 4" xfId="3406"/>
    <cellStyle name="Comma 5 2 2 4 4 5" xfId="4262"/>
    <cellStyle name="Comma 5 2 2 4 4 6" xfId="5118"/>
    <cellStyle name="Comma 5 2 2 4 5" xfId="1052"/>
    <cellStyle name="Comma 5 2 2 4 6" xfId="1908"/>
    <cellStyle name="Comma 5 2 2 4 7" xfId="2764"/>
    <cellStyle name="Comma 5 2 2 4 8" xfId="3620"/>
    <cellStyle name="Comma 5 2 2 4 9" xfId="4476"/>
    <cellStyle name="Comma 5 2 2 5" xfId="234"/>
    <cellStyle name="Comma 5 2 2 5 2" xfId="450"/>
    <cellStyle name="Comma 5 2 2 5 2 2" xfId="1306"/>
    <cellStyle name="Comma 5 2 2 5 2 3" xfId="2162"/>
    <cellStyle name="Comma 5 2 2 5 2 4" xfId="3018"/>
    <cellStyle name="Comma 5 2 2 5 2 5" xfId="3874"/>
    <cellStyle name="Comma 5 2 2 5 2 6" xfId="4730"/>
    <cellStyle name="Comma 5 2 2 5 3" xfId="664"/>
    <cellStyle name="Comma 5 2 2 5 3 2" xfId="1520"/>
    <cellStyle name="Comma 5 2 2 5 3 3" xfId="2376"/>
    <cellStyle name="Comma 5 2 2 5 3 4" xfId="3232"/>
    <cellStyle name="Comma 5 2 2 5 3 5" xfId="4088"/>
    <cellStyle name="Comma 5 2 2 5 3 6" xfId="4944"/>
    <cellStyle name="Comma 5 2 2 5 4" xfId="878"/>
    <cellStyle name="Comma 5 2 2 5 4 2" xfId="1734"/>
    <cellStyle name="Comma 5 2 2 5 4 3" xfId="2590"/>
    <cellStyle name="Comma 5 2 2 5 4 4" xfId="3446"/>
    <cellStyle name="Comma 5 2 2 5 4 5" xfId="4302"/>
    <cellStyle name="Comma 5 2 2 5 4 6" xfId="5158"/>
    <cellStyle name="Comma 5 2 2 5 5" xfId="1092"/>
    <cellStyle name="Comma 5 2 2 5 6" xfId="1948"/>
    <cellStyle name="Comma 5 2 2 5 7" xfId="2804"/>
    <cellStyle name="Comma 5 2 2 5 8" xfId="3660"/>
    <cellStyle name="Comma 5 2 2 5 9" xfId="4516"/>
    <cellStyle name="Comma 5 2 2 6" xfId="289"/>
    <cellStyle name="Comma 5 2 2 6 2" xfId="1145"/>
    <cellStyle name="Comma 5 2 2 6 3" xfId="2001"/>
    <cellStyle name="Comma 5 2 2 6 4" xfId="2857"/>
    <cellStyle name="Comma 5 2 2 6 5" xfId="3713"/>
    <cellStyle name="Comma 5 2 2 6 6" xfId="4569"/>
    <cellStyle name="Comma 5 2 2 7" xfId="503"/>
    <cellStyle name="Comma 5 2 2 7 2" xfId="1359"/>
    <cellStyle name="Comma 5 2 2 7 3" xfId="2215"/>
    <cellStyle name="Comma 5 2 2 7 4" xfId="3071"/>
    <cellStyle name="Comma 5 2 2 7 5" xfId="3927"/>
    <cellStyle name="Comma 5 2 2 7 6" xfId="4783"/>
    <cellStyle name="Comma 5 2 2 8" xfId="717"/>
    <cellStyle name="Comma 5 2 2 8 2" xfId="1573"/>
    <cellStyle name="Comma 5 2 2 8 3" xfId="2429"/>
    <cellStyle name="Comma 5 2 2 8 4" xfId="3285"/>
    <cellStyle name="Comma 5 2 2 8 5" xfId="4141"/>
    <cellStyle name="Comma 5 2 2 8 6" xfId="4997"/>
    <cellStyle name="Comma 5 2 2 9" xfId="931"/>
    <cellStyle name="Comma 5 2 3" xfId="87"/>
    <cellStyle name="Comma 5 2 4" xfId="288"/>
    <cellStyle name="Comma 5 2 4 2" xfId="1144"/>
    <cellStyle name="Comma 5 2 4 3" xfId="2000"/>
    <cellStyle name="Comma 5 2 4 4" xfId="2856"/>
    <cellStyle name="Comma 5 2 4 5" xfId="3712"/>
    <cellStyle name="Comma 5 2 4 6" xfId="4568"/>
    <cellStyle name="Comma 5 2 5" xfId="502"/>
    <cellStyle name="Comma 5 2 5 2" xfId="1358"/>
    <cellStyle name="Comma 5 2 5 3" xfId="2214"/>
    <cellStyle name="Comma 5 2 5 4" xfId="3070"/>
    <cellStyle name="Comma 5 2 5 5" xfId="3926"/>
    <cellStyle name="Comma 5 2 5 6" xfId="4782"/>
    <cellStyle name="Comma 5 2 6" xfId="716"/>
    <cellStyle name="Comma 5 2 6 2" xfId="1572"/>
    <cellStyle name="Comma 5 2 6 3" xfId="2428"/>
    <cellStyle name="Comma 5 2 6 4" xfId="3284"/>
    <cellStyle name="Comma 5 2 6 5" xfId="4140"/>
    <cellStyle name="Comma 5 2 6 6" xfId="4996"/>
    <cellStyle name="Comma 5 2 7" xfId="930"/>
    <cellStyle name="Comma 5 2 8" xfId="1786"/>
    <cellStyle name="Comma 5 2 9" xfId="2642"/>
    <cellStyle name="Comma 5 3" xfId="38"/>
    <cellStyle name="Comma 5 3 10" xfId="932"/>
    <cellStyle name="Comma 5 3 11" xfId="1788"/>
    <cellStyle name="Comma 5 3 12" xfId="2644"/>
    <cellStyle name="Comma 5 3 13" xfId="3500"/>
    <cellStyle name="Comma 5 3 14" xfId="4356"/>
    <cellStyle name="Comma 5 3 2" xfId="39"/>
    <cellStyle name="Comma 5 3 2 10" xfId="1789"/>
    <cellStyle name="Comma 5 3 2 11" xfId="2645"/>
    <cellStyle name="Comma 5 3 2 12" xfId="3501"/>
    <cellStyle name="Comma 5 3 2 13" xfId="4357"/>
    <cellStyle name="Comma 5 3 2 2" xfId="121"/>
    <cellStyle name="Comma 5 3 2 2 2" xfId="339"/>
    <cellStyle name="Comma 5 3 2 2 2 2" xfId="1195"/>
    <cellStyle name="Comma 5 3 2 2 2 3" xfId="2051"/>
    <cellStyle name="Comma 5 3 2 2 2 4" xfId="2907"/>
    <cellStyle name="Comma 5 3 2 2 2 5" xfId="3763"/>
    <cellStyle name="Comma 5 3 2 2 2 6" xfId="4619"/>
    <cellStyle name="Comma 5 3 2 2 3" xfId="553"/>
    <cellStyle name="Comma 5 3 2 2 3 2" xfId="1409"/>
    <cellStyle name="Comma 5 3 2 2 3 3" xfId="2265"/>
    <cellStyle name="Comma 5 3 2 2 3 4" xfId="3121"/>
    <cellStyle name="Comma 5 3 2 2 3 5" xfId="3977"/>
    <cellStyle name="Comma 5 3 2 2 3 6" xfId="4833"/>
    <cellStyle name="Comma 5 3 2 2 4" xfId="767"/>
    <cellStyle name="Comma 5 3 2 2 4 2" xfId="1623"/>
    <cellStyle name="Comma 5 3 2 2 4 3" xfId="2479"/>
    <cellStyle name="Comma 5 3 2 2 4 4" xfId="3335"/>
    <cellStyle name="Comma 5 3 2 2 4 5" xfId="4191"/>
    <cellStyle name="Comma 5 3 2 2 4 6" xfId="5047"/>
    <cellStyle name="Comma 5 3 2 2 5" xfId="981"/>
    <cellStyle name="Comma 5 3 2 2 6" xfId="1837"/>
    <cellStyle name="Comma 5 3 2 2 7" xfId="2693"/>
    <cellStyle name="Comma 5 3 2 2 8" xfId="3549"/>
    <cellStyle name="Comma 5 3 2 2 9" xfId="4405"/>
    <cellStyle name="Comma 5 3 2 3" xfId="157"/>
    <cellStyle name="Comma 5 3 2 3 2" xfId="375"/>
    <cellStyle name="Comma 5 3 2 3 2 2" xfId="1231"/>
    <cellStyle name="Comma 5 3 2 3 2 3" xfId="2087"/>
    <cellStyle name="Comma 5 3 2 3 2 4" xfId="2943"/>
    <cellStyle name="Comma 5 3 2 3 2 5" xfId="3799"/>
    <cellStyle name="Comma 5 3 2 3 2 6" xfId="4655"/>
    <cellStyle name="Comma 5 3 2 3 3" xfId="589"/>
    <cellStyle name="Comma 5 3 2 3 3 2" xfId="1445"/>
    <cellStyle name="Comma 5 3 2 3 3 3" xfId="2301"/>
    <cellStyle name="Comma 5 3 2 3 3 4" xfId="3157"/>
    <cellStyle name="Comma 5 3 2 3 3 5" xfId="4013"/>
    <cellStyle name="Comma 5 3 2 3 3 6" xfId="4869"/>
    <cellStyle name="Comma 5 3 2 3 4" xfId="803"/>
    <cellStyle name="Comma 5 3 2 3 4 2" xfId="1659"/>
    <cellStyle name="Comma 5 3 2 3 4 3" xfId="2515"/>
    <cellStyle name="Comma 5 3 2 3 4 4" xfId="3371"/>
    <cellStyle name="Comma 5 3 2 3 4 5" xfId="4227"/>
    <cellStyle name="Comma 5 3 2 3 4 6" xfId="5083"/>
    <cellStyle name="Comma 5 3 2 3 5" xfId="1017"/>
    <cellStyle name="Comma 5 3 2 3 6" xfId="1873"/>
    <cellStyle name="Comma 5 3 2 3 7" xfId="2729"/>
    <cellStyle name="Comma 5 3 2 3 8" xfId="3585"/>
    <cellStyle name="Comma 5 3 2 3 9" xfId="4441"/>
    <cellStyle name="Comma 5 3 2 4" xfId="195"/>
    <cellStyle name="Comma 5 3 2 4 2" xfId="412"/>
    <cellStyle name="Comma 5 3 2 4 2 2" xfId="1268"/>
    <cellStyle name="Comma 5 3 2 4 2 3" xfId="2124"/>
    <cellStyle name="Comma 5 3 2 4 2 4" xfId="2980"/>
    <cellStyle name="Comma 5 3 2 4 2 5" xfId="3836"/>
    <cellStyle name="Comma 5 3 2 4 2 6" xfId="4692"/>
    <cellStyle name="Comma 5 3 2 4 3" xfId="626"/>
    <cellStyle name="Comma 5 3 2 4 3 2" xfId="1482"/>
    <cellStyle name="Comma 5 3 2 4 3 3" xfId="2338"/>
    <cellStyle name="Comma 5 3 2 4 3 4" xfId="3194"/>
    <cellStyle name="Comma 5 3 2 4 3 5" xfId="4050"/>
    <cellStyle name="Comma 5 3 2 4 3 6" xfId="4906"/>
    <cellStyle name="Comma 5 3 2 4 4" xfId="840"/>
    <cellStyle name="Comma 5 3 2 4 4 2" xfId="1696"/>
    <cellStyle name="Comma 5 3 2 4 4 3" xfId="2552"/>
    <cellStyle name="Comma 5 3 2 4 4 4" xfId="3408"/>
    <cellStyle name="Comma 5 3 2 4 4 5" xfId="4264"/>
    <cellStyle name="Comma 5 3 2 4 4 6" xfId="5120"/>
    <cellStyle name="Comma 5 3 2 4 5" xfId="1054"/>
    <cellStyle name="Comma 5 3 2 4 6" xfId="1910"/>
    <cellStyle name="Comma 5 3 2 4 7" xfId="2766"/>
    <cellStyle name="Comma 5 3 2 4 8" xfId="3622"/>
    <cellStyle name="Comma 5 3 2 4 9" xfId="4478"/>
    <cellStyle name="Comma 5 3 2 5" xfId="236"/>
    <cellStyle name="Comma 5 3 2 5 2" xfId="452"/>
    <cellStyle name="Comma 5 3 2 5 2 2" xfId="1308"/>
    <cellStyle name="Comma 5 3 2 5 2 3" xfId="2164"/>
    <cellStyle name="Comma 5 3 2 5 2 4" xfId="3020"/>
    <cellStyle name="Comma 5 3 2 5 2 5" xfId="3876"/>
    <cellStyle name="Comma 5 3 2 5 2 6" xfId="4732"/>
    <cellStyle name="Comma 5 3 2 5 3" xfId="666"/>
    <cellStyle name="Comma 5 3 2 5 3 2" xfId="1522"/>
    <cellStyle name="Comma 5 3 2 5 3 3" xfId="2378"/>
    <cellStyle name="Comma 5 3 2 5 3 4" xfId="3234"/>
    <cellStyle name="Comma 5 3 2 5 3 5" xfId="4090"/>
    <cellStyle name="Comma 5 3 2 5 3 6" xfId="4946"/>
    <cellStyle name="Comma 5 3 2 5 4" xfId="880"/>
    <cellStyle name="Comma 5 3 2 5 4 2" xfId="1736"/>
    <cellStyle name="Comma 5 3 2 5 4 3" xfId="2592"/>
    <cellStyle name="Comma 5 3 2 5 4 4" xfId="3448"/>
    <cellStyle name="Comma 5 3 2 5 4 5" xfId="4304"/>
    <cellStyle name="Comma 5 3 2 5 4 6" xfId="5160"/>
    <cellStyle name="Comma 5 3 2 5 5" xfId="1094"/>
    <cellStyle name="Comma 5 3 2 5 6" xfId="1950"/>
    <cellStyle name="Comma 5 3 2 5 7" xfId="2806"/>
    <cellStyle name="Comma 5 3 2 5 8" xfId="3662"/>
    <cellStyle name="Comma 5 3 2 5 9" xfId="4518"/>
    <cellStyle name="Comma 5 3 2 6" xfId="291"/>
    <cellStyle name="Comma 5 3 2 6 2" xfId="1147"/>
    <cellStyle name="Comma 5 3 2 6 3" xfId="2003"/>
    <cellStyle name="Comma 5 3 2 6 4" xfId="2859"/>
    <cellStyle name="Comma 5 3 2 6 5" xfId="3715"/>
    <cellStyle name="Comma 5 3 2 6 6" xfId="4571"/>
    <cellStyle name="Comma 5 3 2 7" xfId="505"/>
    <cellStyle name="Comma 5 3 2 7 2" xfId="1361"/>
    <cellStyle name="Comma 5 3 2 7 3" xfId="2217"/>
    <cellStyle name="Comma 5 3 2 7 4" xfId="3073"/>
    <cellStyle name="Comma 5 3 2 7 5" xfId="3929"/>
    <cellStyle name="Comma 5 3 2 7 6" xfId="4785"/>
    <cellStyle name="Comma 5 3 2 8" xfId="719"/>
    <cellStyle name="Comma 5 3 2 8 2" xfId="1575"/>
    <cellStyle name="Comma 5 3 2 8 3" xfId="2431"/>
    <cellStyle name="Comma 5 3 2 8 4" xfId="3287"/>
    <cellStyle name="Comma 5 3 2 8 5" xfId="4143"/>
    <cellStyle name="Comma 5 3 2 8 6" xfId="4999"/>
    <cellStyle name="Comma 5 3 2 9" xfId="933"/>
    <cellStyle name="Comma 5 3 3" xfId="120"/>
    <cellStyle name="Comma 5 3 3 2" xfId="338"/>
    <cellStyle name="Comma 5 3 3 2 2" xfId="1194"/>
    <cellStyle name="Comma 5 3 3 2 3" xfId="2050"/>
    <cellStyle name="Comma 5 3 3 2 4" xfId="2906"/>
    <cellStyle name="Comma 5 3 3 2 5" xfId="3762"/>
    <cellStyle name="Comma 5 3 3 2 6" xfId="4618"/>
    <cellStyle name="Comma 5 3 3 3" xfId="552"/>
    <cellStyle name="Comma 5 3 3 3 2" xfId="1408"/>
    <cellStyle name="Comma 5 3 3 3 3" xfId="2264"/>
    <cellStyle name="Comma 5 3 3 3 4" xfId="3120"/>
    <cellStyle name="Comma 5 3 3 3 5" xfId="3976"/>
    <cellStyle name="Comma 5 3 3 3 6" xfId="4832"/>
    <cellStyle name="Comma 5 3 3 4" xfId="766"/>
    <cellStyle name="Comma 5 3 3 4 2" xfId="1622"/>
    <cellStyle name="Comma 5 3 3 4 3" xfId="2478"/>
    <cellStyle name="Comma 5 3 3 4 4" xfId="3334"/>
    <cellStyle name="Comma 5 3 3 4 5" xfId="4190"/>
    <cellStyle name="Comma 5 3 3 4 6" xfId="5046"/>
    <cellStyle name="Comma 5 3 3 5" xfId="980"/>
    <cellStyle name="Comma 5 3 3 6" xfId="1836"/>
    <cellStyle name="Comma 5 3 3 7" xfId="2692"/>
    <cellStyle name="Comma 5 3 3 8" xfId="3548"/>
    <cellStyle name="Comma 5 3 3 9" xfId="4404"/>
    <cellStyle name="Comma 5 3 4" xfId="156"/>
    <cellStyle name="Comma 5 3 4 2" xfId="374"/>
    <cellStyle name="Comma 5 3 4 2 2" xfId="1230"/>
    <cellStyle name="Comma 5 3 4 2 3" xfId="2086"/>
    <cellStyle name="Comma 5 3 4 2 4" xfId="2942"/>
    <cellStyle name="Comma 5 3 4 2 5" xfId="3798"/>
    <cellStyle name="Comma 5 3 4 2 6" xfId="4654"/>
    <cellStyle name="Comma 5 3 4 3" xfId="588"/>
    <cellStyle name="Comma 5 3 4 3 2" xfId="1444"/>
    <cellStyle name="Comma 5 3 4 3 3" xfId="2300"/>
    <cellStyle name="Comma 5 3 4 3 4" xfId="3156"/>
    <cellStyle name="Comma 5 3 4 3 5" xfId="4012"/>
    <cellStyle name="Comma 5 3 4 3 6" xfId="4868"/>
    <cellStyle name="Comma 5 3 4 4" xfId="802"/>
    <cellStyle name="Comma 5 3 4 4 2" xfId="1658"/>
    <cellStyle name="Comma 5 3 4 4 3" xfId="2514"/>
    <cellStyle name="Comma 5 3 4 4 4" xfId="3370"/>
    <cellStyle name="Comma 5 3 4 4 5" xfId="4226"/>
    <cellStyle name="Comma 5 3 4 4 6" xfId="5082"/>
    <cellStyle name="Comma 5 3 4 5" xfId="1016"/>
    <cellStyle name="Comma 5 3 4 6" xfId="1872"/>
    <cellStyle name="Comma 5 3 4 7" xfId="2728"/>
    <cellStyle name="Comma 5 3 4 8" xfId="3584"/>
    <cellStyle name="Comma 5 3 4 9" xfId="4440"/>
    <cellStyle name="Comma 5 3 5" xfId="194"/>
    <cellStyle name="Comma 5 3 5 2" xfId="411"/>
    <cellStyle name="Comma 5 3 5 2 2" xfId="1267"/>
    <cellStyle name="Comma 5 3 5 2 3" xfId="2123"/>
    <cellStyle name="Comma 5 3 5 2 4" xfId="2979"/>
    <cellStyle name="Comma 5 3 5 2 5" xfId="3835"/>
    <cellStyle name="Comma 5 3 5 2 6" xfId="4691"/>
    <cellStyle name="Comma 5 3 5 3" xfId="625"/>
    <cellStyle name="Comma 5 3 5 3 2" xfId="1481"/>
    <cellStyle name="Comma 5 3 5 3 3" xfId="2337"/>
    <cellStyle name="Comma 5 3 5 3 4" xfId="3193"/>
    <cellStyle name="Comma 5 3 5 3 5" xfId="4049"/>
    <cellStyle name="Comma 5 3 5 3 6" xfId="4905"/>
    <cellStyle name="Comma 5 3 5 4" xfId="839"/>
    <cellStyle name="Comma 5 3 5 4 2" xfId="1695"/>
    <cellStyle name="Comma 5 3 5 4 3" xfId="2551"/>
    <cellStyle name="Comma 5 3 5 4 4" xfId="3407"/>
    <cellStyle name="Comma 5 3 5 4 5" xfId="4263"/>
    <cellStyle name="Comma 5 3 5 4 6" xfId="5119"/>
    <cellStyle name="Comma 5 3 5 5" xfId="1053"/>
    <cellStyle name="Comma 5 3 5 6" xfId="1909"/>
    <cellStyle name="Comma 5 3 5 7" xfId="2765"/>
    <cellStyle name="Comma 5 3 5 8" xfId="3621"/>
    <cellStyle name="Comma 5 3 5 9" xfId="4477"/>
    <cellStyle name="Comma 5 3 6" xfId="235"/>
    <cellStyle name="Comma 5 3 6 2" xfId="451"/>
    <cellStyle name="Comma 5 3 6 2 2" xfId="1307"/>
    <cellStyle name="Comma 5 3 6 2 3" xfId="2163"/>
    <cellStyle name="Comma 5 3 6 2 4" xfId="3019"/>
    <cellStyle name="Comma 5 3 6 2 5" xfId="3875"/>
    <cellStyle name="Comma 5 3 6 2 6" xfId="4731"/>
    <cellStyle name="Comma 5 3 6 3" xfId="665"/>
    <cellStyle name="Comma 5 3 6 3 2" xfId="1521"/>
    <cellStyle name="Comma 5 3 6 3 3" xfId="2377"/>
    <cellStyle name="Comma 5 3 6 3 4" xfId="3233"/>
    <cellStyle name="Comma 5 3 6 3 5" xfId="4089"/>
    <cellStyle name="Comma 5 3 6 3 6" xfId="4945"/>
    <cellStyle name="Comma 5 3 6 4" xfId="879"/>
    <cellStyle name="Comma 5 3 6 4 2" xfId="1735"/>
    <cellStyle name="Comma 5 3 6 4 3" xfId="2591"/>
    <cellStyle name="Comma 5 3 6 4 4" xfId="3447"/>
    <cellStyle name="Comma 5 3 6 4 5" xfId="4303"/>
    <cellStyle name="Comma 5 3 6 4 6" xfId="5159"/>
    <cellStyle name="Comma 5 3 6 5" xfId="1093"/>
    <cellStyle name="Comma 5 3 6 6" xfId="1949"/>
    <cellStyle name="Comma 5 3 6 7" xfId="2805"/>
    <cellStyle name="Comma 5 3 6 8" xfId="3661"/>
    <cellStyle name="Comma 5 3 6 9" xfId="4517"/>
    <cellStyle name="Comma 5 3 7" xfId="290"/>
    <cellStyle name="Comma 5 3 7 2" xfId="1146"/>
    <cellStyle name="Comma 5 3 7 3" xfId="2002"/>
    <cellStyle name="Comma 5 3 7 4" xfId="2858"/>
    <cellStyle name="Comma 5 3 7 5" xfId="3714"/>
    <cellStyle name="Comma 5 3 7 6" xfId="4570"/>
    <cellStyle name="Comma 5 3 8" xfId="504"/>
    <cellStyle name="Comma 5 3 8 2" xfId="1360"/>
    <cellStyle name="Comma 5 3 8 3" xfId="2216"/>
    <cellStyle name="Comma 5 3 8 4" xfId="3072"/>
    <cellStyle name="Comma 5 3 8 5" xfId="3928"/>
    <cellStyle name="Comma 5 3 8 6" xfId="4784"/>
    <cellStyle name="Comma 5 3 9" xfId="718"/>
    <cellStyle name="Comma 5 3 9 2" xfId="1574"/>
    <cellStyle name="Comma 5 3 9 3" xfId="2430"/>
    <cellStyle name="Comma 5 3 9 4" xfId="3286"/>
    <cellStyle name="Comma 5 3 9 5" xfId="4142"/>
    <cellStyle name="Comma 5 3 9 6" xfId="4998"/>
    <cellStyle name="Comma 5 4" xfId="40"/>
    <cellStyle name="Comma 5 4 10" xfId="1790"/>
    <cellStyle name="Comma 5 4 11" xfId="2646"/>
    <cellStyle name="Comma 5 4 12" xfId="3502"/>
    <cellStyle name="Comma 5 4 13" xfId="4358"/>
    <cellStyle name="Comma 5 4 2" xfId="122"/>
    <cellStyle name="Comma 5 4 2 2" xfId="340"/>
    <cellStyle name="Comma 5 4 2 2 2" xfId="1196"/>
    <cellStyle name="Comma 5 4 2 2 3" xfId="2052"/>
    <cellStyle name="Comma 5 4 2 2 4" xfId="2908"/>
    <cellStyle name="Comma 5 4 2 2 5" xfId="3764"/>
    <cellStyle name="Comma 5 4 2 2 6" xfId="4620"/>
    <cellStyle name="Comma 5 4 2 3" xfId="554"/>
    <cellStyle name="Comma 5 4 2 3 2" xfId="1410"/>
    <cellStyle name="Comma 5 4 2 3 3" xfId="2266"/>
    <cellStyle name="Comma 5 4 2 3 4" xfId="3122"/>
    <cellStyle name="Comma 5 4 2 3 5" xfId="3978"/>
    <cellStyle name="Comma 5 4 2 3 6" xfId="4834"/>
    <cellStyle name="Comma 5 4 2 4" xfId="768"/>
    <cellStyle name="Comma 5 4 2 4 2" xfId="1624"/>
    <cellStyle name="Comma 5 4 2 4 3" xfId="2480"/>
    <cellStyle name="Comma 5 4 2 4 4" xfId="3336"/>
    <cellStyle name="Comma 5 4 2 4 5" xfId="4192"/>
    <cellStyle name="Comma 5 4 2 4 6" xfId="5048"/>
    <cellStyle name="Comma 5 4 2 5" xfId="982"/>
    <cellStyle name="Comma 5 4 2 6" xfId="1838"/>
    <cellStyle name="Comma 5 4 2 7" xfId="2694"/>
    <cellStyle name="Comma 5 4 2 8" xfId="3550"/>
    <cellStyle name="Comma 5 4 2 9" xfId="4406"/>
    <cellStyle name="Comma 5 4 3" xfId="158"/>
    <cellStyle name="Comma 5 4 3 2" xfId="376"/>
    <cellStyle name="Comma 5 4 3 2 2" xfId="1232"/>
    <cellStyle name="Comma 5 4 3 2 3" xfId="2088"/>
    <cellStyle name="Comma 5 4 3 2 4" xfId="2944"/>
    <cellStyle name="Comma 5 4 3 2 5" xfId="3800"/>
    <cellStyle name="Comma 5 4 3 2 6" xfId="4656"/>
    <cellStyle name="Comma 5 4 3 3" xfId="590"/>
    <cellStyle name="Comma 5 4 3 3 2" xfId="1446"/>
    <cellStyle name="Comma 5 4 3 3 3" xfId="2302"/>
    <cellStyle name="Comma 5 4 3 3 4" xfId="3158"/>
    <cellStyle name="Comma 5 4 3 3 5" xfId="4014"/>
    <cellStyle name="Comma 5 4 3 3 6" xfId="4870"/>
    <cellStyle name="Comma 5 4 3 4" xfId="804"/>
    <cellStyle name="Comma 5 4 3 4 2" xfId="1660"/>
    <cellStyle name="Comma 5 4 3 4 3" xfId="2516"/>
    <cellStyle name="Comma 5 4 3 4 4" xfId="3372"/>
    <cellStyle name="Comma 5 4 3 4 5" xfId="4228"/>
    <cellStyle name="Comma 5 4 3 4 6" xfId="5084"/>
    <cellStyle name="Comma 5 4 3 5" xfId="1018"/>
    <cellStyle name="Comma 5 4 3 6" xfId="1874"/>
    <cellStyle name="Comma 5 4 3 7" xfId="2730"/>
    <cellStyle name="Comma 5 4 3 8" xfId="3586"/>
    <cellStyle name="Comma 5 4 3 9" xfId="4442"/>
    <cellStyle name="Comma 5 4 4" xfId="196"/>
    <cellStyle name="Comma 5 4 4 2" xfId="413"/>
    <cellStyle name="Comma 5 4 4 2 2" xfId="1269"/>
    <cellStyle name="Comma 5 4 4 2 3" xfId="2125"/>
    <cellStyle name="Comma 5 4 4 2 4" xfId="2981"/>
    <cellStyle name="Comma 5 4 4 2 5" xfId="3837"/>
    <cellStyle name="Comma 5 4 4 2 6" xfId="4693"/>
    <cellStyle name="Comma 5 4 4 3" xfId="627"/>
    <cellStyle name="Comma 5 4 4 3 2" xfId="1483"/>
    <cellStyle name="Comma 5 4 4 3 3" xfId="2339"/>
    <cellStyle name="Comma 5 4 4 3 4" xfId="3195"/>
    <cellStyle name="Comma 5 4 4 3 5" xfId="4051"/>
    <cellStyle name="Comma 5 4 4 3 6" xfId="4907"/>
    <cellStyle name="Comma 5 4 4 4" xfId="841"/>
    <cellStyle name="Comma 5 4 4 4 2" xfId="1697"/>
    <cellStyle name="Comma 5 4 4 4 3" xfId="2553"/>
    <cellStyle name="Comma 5 4 4 4 4" xfId="3409"/>
    <cellStyle name="Comma 5 4 4 4 5" xfId="4265"/>
    <cellStyle name="Comma 5 4 4 4 6" xfId="5121"/>
    <cellStyle name="Comma 5 4 4 5" xfId="1055"/>
    <cellStyle name="Comma 5 4 4 6" xfId="1911"/>
    <cellStyle name="Comma 5 4 4 7" xfId="2767"/>
    <cellStyle name="Comma 5 4 4 8" xfId="3623"/>
    <cellStyle name="Comma 5 4 4 9" xfId="4479"/>
    <cellStyle name="Comma 5 4 5" xfId="237"/>
    <cellStyle name="Comma 5 4 5 2" xfId="453"/>
    <cellStyle name="Comma 5 4 5 2 2" xfId="1309"/>
    <cellStyle name="Comma 5 4 5 2 3" xfId="2165"/>
    <cellStyle name="Comma 5 4 5 2 4" xfId="3021"/>
    <cellStyle name="Comma 5 4 5 2 5" xfId="3877"/>
    <cellStyle name="Comma 5 4 5 2 6" xfId="4733"/>
    <cellStyle name="Comma 5 4 5 3" xfId="667"/>
    <cellStyle name="Comma 5 4 5 3 2" xfId="1523"/>
    <cellStyle name="Comma 5 4 5 3 3" xfId="2379"/>
    <cellStyle name="Comma 5 4 5 3 4" xfId="3235"/>
    <cellStyle name="Comma 5 4 5 3 5" xfId="4091"/>
    <cellStyle name="Comma 5 4 5 3 6" xfId="4947"/>
    <cellStyle name="Comma 5 4 5 4" xfId="881"/>
    <cellStyle name="Comma 5 4 5 4 2" xfId="1737"/>
    <cellStyle name="Comma 5 4 5 4 3" xfId="2593"/>
    <cellStyle name="Comma 5 4 5 4 4" xfId="3449"/>
    <cellStyle name="Comma 5 4 5 4 5" xfId="4305"/>
    <cellStyle name="Comma 5 4 5 4 6" xfId="5161"/>
    <cellStyle name="Comma 5 4 5 5" xfId="1095"/>
    <cellStyle name="Comma 5 4 5 6" xfId="1951"/>
    <cellStyle name="Comma 5 4 5 7" xfId="2807"/>
    <cellStyle name="Comma 5 4 5 8" xfId="3663"/>
    <cellStyle name="Comma 5 4 5 9" xfId="4519"/>
    <cellStyle name="Comma 5 4 6" xfId="292"/>
    <cellStyle name="Comma 5 4 6 2" xfId="1148"/>
    <cellStyle name="Comma 5 4 6 3" xfId="2004"/>
    <cellStyle name="Comma 5 4 6 4" xfId="2860"/>
    <cellStyle name="Comma 5 4 6 5" xfId="3716"/>
    <cellStyle name="Comma 5 4 6 6" xfId="4572"/>
    <cellStyle name="Comma 5 4 7" xfId="506"/>
    <cellStyle name="Comma 5 4 7 2" xfId="1362"/>
    <cellStyle name="Comma 5 4 7 3" xfId="2218"/>
    <cellStyle name="Comma 5 4 7 4" xfId="3074"/>
    <cellStyle name="Comma 5 4 7 5" xfId="3930"/>
    <cellStyle name="Comma 5 4 7 6" xfId="4786"/>
    <cellStyle name="Comma 5 4 8" xfId="720"/>
    <cellStyle name="Comma 5 4 8 2" xfId="1576"/>
    <cellStyle name="Comma 5 4 8 3" xfId="2432"/>
    <cellStyle name="Comma 5 4 8 4" xfId="3288"/>
    <cellStyle name="Comma 5 4 8 5" xfId="4144"/>
    <cellStyle name="Comma 5 4 8 6" xfId="5000"/>
    <cellStyle name="Comma 5 4 9" xfId="934"/>
    <cellStyle name="Comma 5 5" xfId="86"/>
    <cellStyle name="Comma 5 6" xfId="287"/>
    <cellStyle name="Comma 5 6 2" xfId="1143"/>
    <cellStyle name="Comma 5 6 3" xfId="1999"/>
    <cellStyle name="Comma 5 6 4" xfId="2855"/>
    <cellStyle name="Comma 5 6 5" xfId="3711"/>
    <cellStyle name="Comma 5 6 6" xfId="4567"/>
    <cellStyle name="Comma 5 7" xfId="501"/>
    <cellStyle name="Comma 5 7 2" xfId="1357"/>
    <cellStyle name="Comma 5 7 3" xfId="2213"/>
    <cellStyle name="Comma 5 7 4" xfId="3069"/>
    <cellStyle name="Comma 5 7 5" xfId="3925"/>
    <cellStyle name="Comma 5 7 6" xfId="4781"/>
    <cellStyle name="Comma 5 8" xfId="715"/>
    <cellStyle name="Comma 5 8 2" xfId="1571"/>
    <cellStyle name="Comma 5 8 3" xfId="2427"/>
    <cellStyle name="Comma 5 8 4" xfId="3283"/>
    <cellStyle name="Comma 5 8 5" xfId="4139"/>
    <cellStyle name="Comma 5 8 6" xfId="4995"/>
    <cellStyle name="Comma 5 9" xfId="929"/>
    <cellStyle name="Comma 6" xfId="1"/>
    <cellStyle name="Comma 6 10" xfId="1791"/>
    <cellStyle name="Comma 6 11" xfId="2647"/>
    <cellStyle name="Comma 6 12" xfId="3503"/>
    <cellStyle name="Comma 6 13" xfId="4359"/>
    <cellStyle name="Comma 6 14" xfId="41"/>
    <cellStyle name="Comma 6 2" xfId="4"/>
    <cellStyle name="Comma 6 2 10" xfId="3504"/>
    <cellStyle name="Comma 6 2 11" xfId="4360"/>
    <cellStyle name="Comma 6 2 12" xfId="42"/>
    <cellStyle name="Comma 6 2 2" xfId="43"/>
    <cellStyle name="Comma 6 2 2 10" xfId="1793"/>
    <cellStyle name="Comma 6 2 2 11" xfId="2649"/>
    <cellStyle name="Comma 6 2 2 12" xfId="3505"/>
    <cellStyle name="Comma 6 2 2 13" xfId="4361"/>
    <cellStyle name="Comma 6 2 2 2" xfId="123"/>
    <cellStyle name="Comma 6 2 2 2 2" xfId="341"/>
    <cellStyle name="Comma 6 2 2 2 2 2" xfId="1197"/>
    <cellStyle name="Comma 6 2 2 2 2 3" xfId="2053"/>
    <cellStyle name="Comma 6 2 2 2 2 4" xfId="2909"/>
    <cellStyle name="Comma 6 2 2 2 2 5" xfId="3765"/>
    <cellStyle name="Comma 6 2 2 2 2 6" xfId="4621"/>
    <cellStyle name="Comma 6 2 2 2 3" xfId="555"/>
    <cellStyle name="Comma 6 2 2 2 3 2" xfId="1411"/>
    <cellStyle name="Comma 6 2 2 2 3 3" xfId="2267"/>
    <cellStyle name="Comma 6 2 2 2 3 4" xfId="3123"/>
    <cellStyle name="Comma 6 2 2 2 3 5" xfId="3979"/>
    <cellStyle name="Comma 6 2 2 2 3 6" xfId="4835"/>
    <cellStyle name="Comma 6 2 2 2 4" xfId="769"/>
    <cellStyle name="Comma 6 2 2 2 4 2" xfId="1625"/>
    <cellStyle name="Comma 6 2 2 2 4 3" xfId="2481"/>
    <cellStyle name="Comma 6 2 2 2 4 4" xfId="3337"/>
    <cellStyle name="Comma 6 2 2 2 4 5" xfId="4193"/>
    <cellStyle name="Comma 6 2 2 2 4 6" xfId="5049"/>
    <cellStyle name="Comma 6 2 2 2 5" xfId="983"/>
    <cellStyle name="Comma 6 2 2 2 6" xfId="1839"/>
    <cellStyle name="Comma 6 2 2 2 7" xfId="2695"/>
    <cellStyle name="Comma 6 2 2 2 8" xfId="3551"/>
    <cellStyle name="Comma 6 2 2 2 9" xfId="4407"/>
    <cellStyle name="Comma 6 2 2 3" xfId="159"/>
    <cellStyle name="Comma 6 2 2 3 2" xfId="377"/>
    <cellStyle name="Comma 6 2 2 3 2 2" xfId="1233"/>
    <cellStyle name="Comma 6 2 2 3 2 3" xfId="2089"/>
    <cellStyle name="Comma 6 2 2 3 2 4" xfId="2945"/>
    <cellStyle name="Comma 6 2 2 3 2 5" xfId="3801"/>
    <cellStyle name="Comma 6 2 2 3 2 6" xfId="4657"/>
    <cellStyle name="Comma 6 2 2 3 3" xfId="591"/>
    <cellStyle name="Comma 6 2 2 3 3 2" xfId="1447"/>
    <cellStyle name="Comma 6 2 2 3 3 3" xfId="2303"/>
    <cellStyle name="Comma 6 2 2 3 3 4" xfId="3159"/>
    <cellStyle name="Comma 6 2 2 3 3 5" xfId="4015"/>
    <cellStyle name="Comma 6 2 2 3 3 6" xfId="4871"/>
    <cellStyle name="Comma 6 2 2 3 4" xfId="805"/>
    <cellStyle name="Comma 6 2 2 3 4 2" xfId="1661"/>
    <cellStyle name="Comma 6 2 2 3 4 3" xfId="2517"/>
    <cellStyle name="Comma 6 2 2 3 4 4" xfId="3373"/>
    <cellStyle name="Comma 6 2 2 3 4 5" xfId="4229"/>
    <cellStyle name="Comma 6 2 2 3 4 6" xfId="5085"/>
    <cellStyle name="Comma 6 2 2 3 5" xfId="1019"/>
    <cellStyle name="Comma 6 2 2 3 6" xfId="1875"/>
    <cellStyle name="Comma 6 2 2 3 7" xfId="2731"/>
    <cellStyle name="Comma 6 2 2 3 8" xfId="3587"/>
    <cellStyle name="Comma 6 2 2 3 9" xfId="4443"/>
    <cellStyle name="Comma 6 2 2 4" xfId="197"/>
    <cellStyle name="Comma 6 2 2 4 2" xfId="414"/>
    <cellStyle name="Comma 6 2 2 4 2 2" xfId="1270"/>
    <cellStyle name="Comma 6 2 2 4 2 3" xfId="2126"/>
    <cellStyle name="Comma 6 2 2 4 2 4" xfId="2982"/>
    <cellStyle name="Comma 6 2 2 4 2 5" xfId="3838"/>
    <cellStyle name="Comma 6 2 2 4 2 6" xfId="4694"/>
    <cellStyle name="Comma 6 2 2 4 3" xfId="628"/>
    <cellStyle name="Comma 6 2 2 4 3 2" xfId="1484"/>
    <cellStyle name="Comma 6 2 2 4 3 3" xfId="2340"/>
    <cellStyle name="Comma 6 2 2 4 3 4" xfId="3196"/>
    <cellStyle name="Comma 6 2 2 4 3 5" xfId="4052"/>
    <cellStyle name="Comma 6 2 2 4 3 6" xfId="4908"/>
    <cellStyle name="Comma 6 2 2 4 4" xfId="842"/>
    <cellStyle name="Comma 6 2 2 4 4 2" xfId="1698"/>
    <cellStyle name="Comma 6 2 2 4 4 3" xfId="2554"/>
    <cellStyle name="Comma 6 2 2 4 4 4" xfId="3410"/>
    <cellStyle name="Comma 6 2 2 4 4 5" xfId="4266"/>
    <cellStyle name="Comma 6 2 2 4 4 6" xfId="5122"/>
    <cellStyle name="Comma 6 2 2 4 5" xfId="1056"/>
    <cellStyle name="Comma 6 2 2 4 6" xfId="1912"/>
    <cellStyle name="Comma 6 2 2 4 7" xfId="2768"/>
    <cellStyle name="Comma 6 2 2 4 8" xfId="3624"/>
    <cellStyle name="Comma 6 2 2 4 9" xfId="4480"/>
    <cellStyle name="Comma 6 2 2 5" xfId="238"/>
    <cellStyle name="Comma 6 2 2 5 2" xfId="454"/>
    <cellStyle name="Comma 6 2 2 5 2 2" xfId="1310"/>
    <cellStyle name="Comma 6 2 2 5 2 3" xfId="2166"/>
    <cellStyle name="Comma 6 2 2 5 2 4" xfId="3022"/>
    <cellStyle name="Comma 6 2 2 5 2 5" xfId="3878"/>
    <cellStyle name="Comma 6 2 2 5 2 6" xfId="4734"/>
    <cellStyle name="Comma 6 2 2 5 3" xfId="668"/>
    <cellStyle name="Comma 6 2 2 5 3 2" xfId="1524"/>
    <cellStyle name="Comma 6 2 2 5 3 3" xfId="2380"/>
    <cellStyle name="Comma 6 2 2 5 3 4" xfId="3236"/>
    <cellStyle name="Comma 6 2 2 5 3 5" xfId="4092"/>
    <cellStyle name="Comma 6 2 2 5 3 6" xfId="4948"/>
    <cellStyle name="Comma 6 2 2 5 4" xfId="882"/>
    <cellStyle name="Comma 6 2 2 5 4 2" xfId="1738"/>
    <cellStyle name="Comma 6 2 2 5 4 3" xfId="2594"/>
    <cellStyle name="Comma 6 2 2 5 4 4" xfId="3450"/>
    <cellStyle name="Comma 6 2 2 5 4 5" xfId="4306"/>
    <cellStyle name="Comma 6 2 2 5 4 6" xfId="5162"/>
    <cellStyle name="Comma 6 2 2 5 5" xfId="1096"/>
    <cellStyle name="Comma 6 2 2 5 6" xfId="1952"/>
    <cellStyle name="Comma 6 2 2 5 7" xfId="2808"/>
    <cellStyle name="Comma 6 2 2 5 8" xfId="3664"/>
    <cellStyle name="Comma 6 2 2 5 9" xfId="4520"/>
    <cellStyle name="Comma 6 2 2 6" xfId="295"/>
    <cellStyle name="Comma 6 2 2 6 2" xfId="1151"/>
    <cellStyle name="Comma 6 2 2 6 3" xfId="2007"/>
    <cellStyle name="Comma 6 2 2 6 4" xfId="2863"/>
    <cellStyle name="Comma 6 2 2 6 5" xfId="3719"/>
    <cellStyle name="Comma 6 2 2 6 6" xfId="4575"/>
    <cellStyle name="Comma 6 2 2 7" xfId="509"/>
    <cellStyle name="Comma 6 2 2 7 2" xfId="1365"/>
    <cellStyle name="Comma 6 2 2 7 3" xfId="2221"/>
    <cellStyle name="Comma 6 2 2 7 4" xfId="3077"/>
    <cellStyle name="Comma 6 2 2 7 5" xfId="3933"/>
    <cellStyle name="Comma 6 2 2 7 6" xfId="4789"/>
    <cellStyle name="Comma 6 2 2 8" xfId="723"/>
    <cellStyle name="Comma 6 2 2 8 2" xfId="1579"/>
    <cellStyle name="Comma 6 2 2 8 3" xfId="2435"/>
    <cellStyle name="Comma 6 2 2 8 4" xfId="3291"/>
    <cellStyle name="Comma 6 2 2 8 5" xfId="4147"/>
    <cellStyle name="Comma 6 2 2 8 6" xfId="5003"/>
    <cellStyle name="Comma 6 2 2 9" xfId="937"/>
    <cellStyle name="Comma 6 2 3" xfId="89"/>
    <cellStyle name="Comma 6 2 4" xfId="294"/>
    <cellStyle name="Comma 6 2 4 2" xfId="1150"/>
    <cellStyle name="Comma 6 2 4 3" xfId="2006"/>
    <cellStyle name="Comma 6 2 4 4" xfId="2862"/>
    <cellStyle name="Comma 6 2 4 5" xfId="3718"/>
    <cellStyle name="Comma 6 2 4 6" xfId="4574"/>
    <cellStyle name="Comma 6 2 5" xfId="508"/>
    <cellStyle name="Comma 6 2 5 2" xfId="1364"/>
    <cellStyle name="Comma 6 2 5 3" xfId="2220"/>
    <cellStyle name="Comma 6 2 5 4" xfId="3076"/>
    <cellStyle name="Comma 6 2 5 5" xfId="3932"/>
    <cellStyle name="Comma 6 2 5 6" xfId="4788"/>
    <cellStyle name="Comma 6 2 6" xfId="722"/>
    <cellStyle name="Comma 6 2 6 2" xfId="1578"/>
    <cellStyle name="Comma 6 2 6 3" xfId="2434"/>
    <cellStyle name="Comma 6 2 6 4" xfId="3290"/>
    <cellStyle name="Comma 6 2 6 5" xfId="4146"/>
    <cellStyle name="Comma 6 2 6 6" xfId="5002"/>
    <cellStyle name="Comma 6 2 7" xfId="936"/>
    <cellStyle name="Comma 6 2 8" xfId="1792"/>
    <cellStyle name="Comma 6 2 9" xfId="2648"/>
    <cellStyle name="Comma 6 3" xfId="44"/>
    <cellStyle name="Comma 6 3 10" xfId="938"/>
    <cellStyle name="Comma 6 3 11" xfId="1794"/>
    <cellStyle name="Comma 6 3 12" xfId="2650"/>
    <cellStyle name="Comma 6 3 13" xfId="3506"/>
    <cellStyle name="Comma 6 3 14" xfId="4362"/>
    <cellStyle name="Comma 6 3 2" xfId="45"/>
    <cellStyle name="Comma 6 3 2 10" xfId="1795"/>
    <cellStyle name="Comma 6 3 2 11" xfId="2651"/>
    <cellStyle name="Comma 6 3 2 12" xfId="3507"/>
    <cellStyle name="Comma 6 3 2 13" xfId="4363"/>
    <cellStyle name="Comma 6 3 2 2" xfId="125"/>
    <cellStyle name="Comma 6 3 2 2 2" xfId="343"/>
    <cellStyle name="Comma 6 3 2 2 2 2" xfId="1199"/>
    <cellStyle name="Comma 6 3 2 2 2 3" xfId="2055"/>
    <cellStyle name="Comma 6 3 2 2 2 4" xfId="2911"/>
    <cellStyle name="Comma 6 3 2 2 2 5" xfId="3767"/>
    <cellStyle name="Comma 6 3 2 2 2 6" xfId="4623"/>
    <cellStyle name="Comma 6 3 2 2 3" xfId="557"/>
    <cellStyle name="Comma 6 3 2 2 3 2" xfId="1413"/>
    <cellStyle name="Comma 6 3 2 2 3 3" xfId="2269"/>
    <cellStyle name="Comma 6 3 2 2 3 4" xfId="3125"/>
    <cellStyle name="Comma 6 3 2 2 3 5" xfId="3981"/>
    <cellStyle name="Comma 6 3 2 2 3 6" xfId="4837"/>
    <cellStyle name="Comma 6 3 2 2 4" xfId="771"/>
    <cellStyle name="Comma 6 3 2 2 4 2" xfId="1627"/>
    <cellStyle name="Comma 6 3 2 2 4 3" xfId="2483"/>
    <cellStyle name="Comma 6 3 2 2 4 4" xfId="3339"/>
    <cellStyle name="Comma 6 3 2 2 4 5" xfId="4195"/>
    <cellStyle name="Comma 6 3 2 2 4 6" xfId="5051"/>
    <cellStyle name="Comma 6 3 2 2 5" xfId="985"/>
    <cellStyle name="Comma 6 3 2 2 6" xfId="1841"/>
    <cellStyle name="Comma 6 3 2 2 7" xfId="2697"/>
    <cellStyle name="Comma 6 3 2 2 8" xfId="3553"/>
    <cellStyle name="Comma 6 3 2 2 9" xfId="4409"/>
    <cellStyle name="Comma 6 3 2 3" xfId="161"/>
    <cellStyle name="Comma 6 3 2 3 2" xfId="379"/>
    <cellStyle name="Comma 6 3 2 3 2 2" xfId="1235"/>
    <cellStyle name="Comma 6 3 2 3 2 3" xfId="2091"/>
    <cellStyle name="Comma 6 3 2 3 2 4" xfId="2947"/>
    <cellStyle name="Comma 6 3 2 3 2 5" xfId="3803"/>
    <cellStyle name="Comma 6 3 2 3 2 6" xfId="4659"/>
    <cellStyle name="Comma 6 3 2 3 3" xfId="593"/>
    <cellStyle name="Comma 6 3 2 3 3 2" xfId="1449"/>
    <cellStyle name="Comma 6 3 2 3 3 3" xfId="2305"/>
    <cellStyle name="Comma 6 3 2 3 3 4" xfId="3161"/>
    <cellStyle name="Comma 6 3 2 3 3 5" xfId="4017"/>
    <cellStyle name="Comma 6 3 2 3 3 6" xfId="4873"/>
    <cellStyle name="Comma 6 3 2 3 4" xfId="807"/>
    <cellStyle name="Comma 6 3 2 3 4 2" xfId="1663"/>
    <cellStyle name="Comma 6 3 2 3 4 3" xfId="2519"/>
    <cellStyle name="Comma 6 3 2 3 4 4" xfId="3375"/>
    <cellStyle name="Comma 6 3 2 3 4 5" xfId="4231"/>
    <cellStyle name="Comma 6 3 2 3 4 6" xfId="5087"/>
    <cellStyle name="Comma 6 3 2 3 5" xfId="1021"/>
    <cellStyle name="Comma 6 3 2 3 6" xfId="1877"/>
    <cellStyle name="Comma 6 3 2 3 7" xfId="2733"/>
    <cellStyle name="Comma 6 3 2 3 8" xfId="3589"/>
    <cellStyle name="Comma 6 3 2 3 9" xfId="4445"/>
    <cellStyle name="Comma 6 3 2 4" xfId="199"/>
    <cellStyle name="Comma 6 3 2 4 2" xfId="416"/>
    <cellStyle name="Comma 6 3 2 4 2 2" xfId="1272"/>
    <cellStyle name="Comma 6 3 2 4 2 3" xfId="2128"/>
    <cellStyle name="Comma 6 3 2 4 2 4" xfId="2984"/>
    <cellStyle name="Comma 6 3 2 4 2 5" xfId="3840"/>
    <cellStyle name="Comma 6 3 2 4 2 6" xfId="4696"/>
    <cellStyle name="Comma 6 3 2 4 3" xfId="630"/>
    <cellStyle name="Comma 6 3 2 4 3 2" xfId="1486"/>
    <cellStyle name="Comma 6 3 2 4 3 3" xfId="2342"/>
    <cellStyle name="Comma 6 3 2 4 3 4" xfId="3198"/>
    <cellStyle name="Comma 6 3 2 4 3 5" xfId="4054"/>
    <cellStyle name="Comma 6 3 2 4 3 6" xfId="4910"/>
    <cellStyle name="Comma 6 3 2 4 4" xfId="844"/>
    <cellStyle name="Comma 6 3 2 4 4 2" xfId="1700"/>
    <cellStyle name="Comma 6 3 2 4 4 3" xfId="2556"/>
    <cellStyle name="Comma 6 3 2 4 4 4" xfId="3412"/>
    <cellStyle name="Comma 6 3 2 4 4 5" xfId="4268"/>
    <cellStyle name="Comma 6 3 2 4 4 6" xfId="5124"/>
    <cellStyle name="Comma 6 3 2 4 5" xfId="1058"/>
    <cellStyle name="Comma 6 3 2 4 6" xfId="1914"/>
    <cellStyle name="Comma 6 3 2 4 7" xfId="2770"/>
    <cellStyle name="Comma 6 3 2 4 8" xfId="3626"/>
    <cellStyle name="Comma 6 3 2 4 9" xfId="4482"/>
    <cellStyle name="Comma 6 3 2 5" xfId="240"/>
    <cellStyle name="Comma 6 3 2 5 2" xfId="456"/>
    <cellStyle name="Comma 6 3 2 5 2 2" xfId="1312"/>
    <cellStyle name="Comma 6 3 2 5 2 3" xfId="2168"/>
    <cellStyle name="Comma 6 3 2 5 2 4" xfId="3024"/>
    <cellStyle name="Comma 6 3 2 5 2 5" xfId="3880"/>
    <cellStyle name="Comma 6 3 2 5 2 6" xfId="4736"/>
    <cellStyle name="Comma 6 3 2 5 3" xfId="670"/>
    <cellStyle name="Comma 6 3 2 5 3 2" xfId="1526"/>
    <cellStyle name="Comma 6 3 2 5 3 3" xfId="2382"/>
    <cellStyle name="Comma 6 3 2 5 3 4" xfId="3238"/>
    <cellStyle name="Comma 6 3 2 5 3 5" xfId="4094"/>
    <cellStyle name="Comma 6 3 2 5 3 6" xfId="4950"/>
    <cellStyle name="Comma 6 3 2 5 4" xfId="884"/>
    <cellStyle name="Comma 6 3 2 5 4 2" xfId="1740"/>
    <cellStyle name="Comma 6 3 2 5 4 3" xfId="2596"/>
    <cellStyle name="Comma 6 3 2 5 4 4" xfId="3452"/>
    <cellStyle name="Comma 6 3 2 5 4 5" xfId="4308"/>
    <cellStyle name="Comma 6 3 2 5 4 6" xfId="5164"/>
    <cellStyle name="Comma 6 3 2 5 5" xfId="1098"/>
    <cellStyle name="Comma 6 3 2 5 6" xfId="1954"/>
    <cellStyle name="Comma 6 3 2 5 7" xfId="2810"/>
    <cellStyle name="Comma 6 3 2 5 8" xfId="3666"/>
    <cellStyle name="Comma 6 3 2 5 9" xfId="4522"/>
    <cellStyle name="Comma 6 3 2 6" xfId="297"/>
    <cellStyle name="Comma 6 3 2 6 2" xfId="1153"/>
    <cellStyle name="Comma 6 3 2 6 3" xfId="2009"/>
    <cellStyle name="Comma 6 3 2 6 4" xfId="2865"/>
    <cellStyle name="Comma 6 3 2 6 5" xfId="3721"/>
    <cellStyle name="Comma 6 3 2 6 6" xfId="4577"/>
    <cellStyle name="Comma 6 3 2 7" xfId="511"/>
    <cellStyle name="Comma 6 3 2 7 2" xfId="1367"/>
    <cellStyle name="Comma 6 3 2 7 3" xfId="2223"/>
    <cellStyle name="Comma 6 3 2 7 4" xfId="3079"/>
    <cellStyle name="Comma 6 3 2 7 5" xfId="3935"/>
    <cellStyle name="Comma 6 3 2 7 6" xfId="4791"/>
    <cellStyle name="Comma 6 3 2 8" xfId="725"/>
    <cellStyle name="Comma 6 3 2 8 2" xfId="1581"/>
    <cellStyle name="Comma 6 3 2 8 3" xfId="2437"/>
    <cellStyle name="Comma 6 3 2 8 4" xfId="3293"/>
    <cellStyle name="Comma 6 3 2 8 5" xfId="4149"/>
    <cellStyle name="Comma 6 3 2 8 6" xfId="5005"/>
    <cellStyle name="Comma 6 3 2 9" xfId="939"/>
    <cellStyle name="Comma 6 3 3" xfId="124"/>
    <cellStyle name="Comma 6 3 3 2" xfId="342"/>
    <cellStyle name="Comma 6 3 3 2 2" xfId="1198"/>
    <cellStyle name="Comma 6 3 3 2 3" xfId="2054"/>
    <cellStyle name="Comma 6 3 3 2 4" xfId="2910"/>
    <cellStyle name="Comma 6 3 3 2 5" xfId="3766"/>
    <cellStyle name="Comma 6 3 3 2 6" xfId="4622"/>
    <cellStyle name="Comma 6 3 3 3" xfId="556"/>
    <cellStyle name="Comma 6 3 3 3 2" xfId="1412"/>
    <cellStyle name="Comma 6 3 3 3 3" xfId="2268"/>
    <cellStyle name="Comma 6 3 3 3 4" xfId="3124"/>
    <cellStyle name="Comma 6 3 3 3 5" xfId="3980"/>
    <cellStyle name="Comma 6 3 3 3 6" xfId="4836"/>
    <cellStyle name="Comma 6 3 3 4" xfId="770"/>
    <cellStyle name="Comma 6 3 3 4 2" xfId="1626"/>
    <cellStyle name="Comma 6 3 3 4 3" xfId="2482"/>
    <cellStyle name="Comma 6 3 3 4 4" xfId="3338"/>
    <cellStyle name="Comma 6 3 3 4 5" xfId="4194"/>
    <cellStyle name="Comma 6 3 3 4 6" xfId="5050"/>
    <cellStyle name="Comma 6 3 3 5" xfId="984"/>
    <cellStyle name="Comma 6 3 3 6" xfId="1840"/>
    <cellStyle name="Comma 6 3 3 7" xfId="2696"/>
    <cellStyle name="Comma 6 3 3 8" xfId="3552"/>
    <cellStyle name="Comma 6 3 3 9" xfId="4408"/>
    <cellStyle name="Comma 6 3 4" xfId="160"/>
    <cellStyle name="Comma 6 3 4 2" xfId="378"/>
    <cellStyle name="Comma 6 3 4 2 2" xfId="1234"/>
    <cellStyle name="Comma 6 3 4 2 3" xfId="2090"/>
    <cellStyle name="Comma 6 3 4 2 4" xfId="2946"/>
    <cellStyle name="Comma 6 3 4 2 5" xfId="3802"/>
    <cellStyle name="Comma 6 3 4 2 6" xfId="4658"/>
    <cellStyle name="Comma 6 3 4 3" xfId="592"/>
    <cellStyle name="Comma 6 3 4 3 2" xfId="1448"/>
    <cellStyle name="Comma 6 3 4 3 3" xfId="2304"/>
    <cellStyle name="Comma 6 3 4 3 4" xfId="3160"/>
    <cellStyle name="Comma 6 3 4 3 5" xfId="4016"/>
    <cellStyle name="Comma 6 3 4 3 6" xfId="4872"/>
    <cellStyle name="Comma 6 3 4 4" xfId="806"/>
    <cellStyle name="Comma 6 3 4 4 2" xfId="1662"/>
    <cellStyle name="Comma 6 3 4 4 3" xfId="2518"/>
    <cellStyle name="Comma 6 3 4 4 4" xfId="3374"/>
    <cellStyle name="Comma 6 3 4 4 5" xfId="4230"/>
    <cellStyle name="Comma 6 3 4 4 6" xfId="5086"/>
    <cellStyle name="Comma 6 3 4 5" xfId="1020"/>
    <cellStyle name="Comma 6 3 4 6" xfId="1876"/>
    <cellStyle name="Comma 6 3 4 7" xfId="2732"/>
    <cellStyle name="Comma 6 3 4 8" xfId="3588"/>
    <cellStyle name="Comma 6 3 4 9" xfId="4444"/>
    <cellStyle name="Comma 6 3 5" xfId="198"/>
    <cellStyle name="Comma 6 3 5 2" xfId="415"/>
    <cellStyle name="Comma 6 3 5 2 2" xfId="1271"/>
    <cellStyle name="Comma 6 3 5 2 3" xfId="2127"/>
    <cellStyle name="Comma 6 3 5 2 4" xfId="2983"/>
    <cellStyle name="Comma 6 3 5 2 5" xfId="3839"/>
    <cellStyle name="Comma 6 3 5 2 6" xfId="4695"/>
    <cellStyle name="Comma 6 3 5 3" xfId="629"/>
    <cellStyle name="Comma 6 3 5 3 2" xfId="1485"/>
    <cellStyle name="Comma 6 3 5 3 3" xfId="2341"/>
    <cellStyle name="Comma 6 3 5 3 4" xfId="3197"/>
    <cellStyle name="Comma 6 3 5 3 5" xfId="4053"/>
    <cellStyle name="Comma 6 3 5 3 6" xfId="4909"/>
    <cellStyle name="Comma 6 3 5 4" xfId="843"/>
    <cellStyle name="Comma 6 3 5 4 2" xfId="1699"/>
    <cellStyle name="Comma 6 3 5 4 3" xfId="2555"/>
    <cellStyle name="Comma 6 3 5 4 4" xfId="3411"/>
    <cellStyle name="Comma 6 3 5 4 5" xfId="4267"/>
    <cellStyle name="Comma 6 3 5 4 6" xfId="5123"/>
    <cellStyle name="Comma 6 3 5 5" xfId="1057"/>
    <cellStyle name="Comma 6 3 5 6" xfId="1913"/>
    <cellStyle name="Comma 6 3 5 7" xfId="2769"/>
    <cellStyle name="Comma 6 3 5 8" xfId="3625"/>
    <cellStyle name="Comma 6 3 5 9" xfId="4481"/>
    <cellStyle name="Comma 6 3 6" xfId="239"/>
    <cellStyle name="Comma 6 3 6 2" xfId="455"/>
    <cellStyle name="Comma 6 3 6 2 2" xfId="1311"/>
    <cellStyle name="Comma 6 3 6 2 3" xfId="2167"/>
    <cellStyle name="Comma 6 3 6 2 4" xfId="3023"/>
    <cellStyle name="Comma 6 3 6 2 5" xfId="3879"/>
    <cellStyle name="Comma 6 3 6 2 6" xfId="4735"/>
    <cellStyle name="Comma 6 3 6 3" xfId="669"/>
    <cellStyle name="Comma 6 3 6 3 2" xfId="1525"/>
    <cellStyle name="Comma 6 3 6 3 3" xfId="2381"/>
    <cellStyle name="Comma 6 3 6 3 4" xfId="3237"/>
    <cellStyle name="Comma 6 3 6 3 5" xfId="4093"/>
    <cellStyle name="Comma 6 3 6 3 6" xfId="4949"/>
    <cellStyle name="Comma 6 3 6 4" xfId="883"/>
    <cellStyle name="Comma 6 3 6 4 2" xfId="1739"/>
    <cellStyle name="Comma 6 3 6 4 3" xfId="2595"/>
    <cellStyle name="Comma 6 3 6 4 4" xfId="3451"/>
    <cellStyle name="Comma 6 3 6 4 5" xfId="4307"/>
    <cellStyle name="Comma 6 3 6 4 6" xfId="5163"/>
    <cellStyle name="Comma 6 3 6 5" xfId="1097"/>
    <cellStyle name="Comma 6 3 6 6" xfId="1953"/>
    <cellStyle name="Comma 6 3 6 7" xfId="2809"/>
    <cellStyle name="Comma 6 3 6 8" xfId="3665"/>
    <cellStyle name="Comma 6 3 6 9" xfId="4521"/>
    <cellStyle name="Comma 6 3 7" xfId="296"/>
    <cellStyle name="Comma 6 3 7 2" xfId="1152"/>
    <cellStyle name="Comma 6 3 7 3" xfId="2008"/>
    <cellStyle name="Comma 6 3 7 4" xfId="2864"/>
    <cellStyle name="Comma 6 3 7 5" xfId="3720"/>
    <cellStyle name="Comma 6 3 7 6" xfId="4576"/>
    <cellStyle name="Comma 6 3 8" xfId="510"/>
    <cellStyle name="Comma 6 3 8 2" xfId="1366"/>
    <cellStyle name="Comma 6 3 8 3" xfId="2222"/>
    <cellStyle name="Comma 6 3 8 4" xfId="3078"/>
    <cellStyle name="Comma 6 3 8 5" xfId="3934"/>
    <cellStyle name="Comma 6 3 8 6" xfId="4790"/>
    <cellStyle name="Comma 6 3 9" xfId="724"/>
    <cellStyle name="Comma 6 3 9 2" xfId="1580"/>
    <cellStyle name="Comma 6 3 9 3" xfId="2436"/>
    <cellStyle name="Comma 6 3 9 4" xfId="3292"/>
    <cellStyle name="Comma 6 3 9 5" xfId="4148"/>
    <cellStyle name="Comma 6 3 9 6" xfId="5004"/>
    <cellStyle name="Comma 6 4" xfId="88"/>
    <cellStyle name="Comma 6 5" xfId="213"/>
    <cellStyle name="Comma 6 5 2" xfId="429"/>
    <cellStyle name="Comma 6 5 2 2" xfId="1285"/>
    <cellStyle name="Comma 6 5 2 3" xfId="2141"/>
    <cellStyle name="Comma 6 5 2 4" xfId="2997"/>
    <cellStyle name="Comma 6 5 2 5" xfId="3853"/>
    <cellStyle name="Comma 6 5 2 6" xfId="4709"/>
    <cellStyle name="Comma 6 5 3" xfId="643"/>
    <cellStyle name="Comma 6 5 3 2" xfId="1499"/>
    <cellStyle name="Comma 6 5 3 3" xfId="2355"/>
    <cellStyle name="Comma 6 5 3 4" xfId="3211"/>
    <cellStyle name="Comma 6 5 3 5" xfId="4067"/>
    <cellStyle name="Comma 6 5 3 6" xfId="4923"/>
    <cellStyle name="Comma 6 5 4" xfId="857"/>
    <cellStyle name="Comma 6 5 4 2" xfId="1713"/>
    <cellStyle name="Comma 6 5 4 3" xfId="2569"/>
    <cellStyle name="Comma 6 5 4 4" xfId="3425"/>
    <cellStyle name="Comma 6 5 4 5" xfId="4281"/>
    <cellStyle name="Comma 6 5 4 6" xfId="5137"/>
    <cellStyle name="Comma 6 5 5" xfId="1071"/>
    <cellStyle name="Comma 6 5 6" xfId="1927"/>
    <cellStyle name="Comma 6 5 7" xfId="2783"/>
    <cellStyle name="Comma 6 5 8" xfId="3639"/>
    <cellStyle name="Comma 6 5 9" xfId="4495"/>
    <cellStyle name="Comma 6 6" xfId="293"/>
    <cellStyle name="Comma 6 6 2" xfId="1149"/>
    <cellStyle name="Comma 6 6 3" xfId="2005"/>
    <cellStyle name="Comma 6 6 4" xfId="2861"/>
    <cellStyle name="Comma 6 6 5" xfId="3717"/>
    <cellStyle name="Comma 6 6 6" xfId="4573"/>
    <cellStyle name="Comma 6 7" xfId="507"/>
    <cellStyle name="Comma 6 7 2" xfId="1363"/>
    <cellStyle name="Comma 6 7 3" xfId="2219"/>
    <cellStyle name="Comma 6 7 4" xfId="3075"/>
    <cellStyle name="Comma 6 7 5" xfId="3931"/>
    <cellStyle name="Comma 6 7 6" xfId="4787"/>
    <cellStyle name="Comma 6 8" xfId="721"/>
    <cellStyle name="Comma 6 8 2" xfId="1577"/>
    <cellStyle name="Comma 6 8 3" xfId="2433"/>
    <cellStyle name="Comma 6 8 4" xfId="3289"/>
    <cellStyle name="Comma 6 8 5" xfId="4145"/>
    <cellStyle name="Comma 6 8 6" xfId="5001"/>
    <cellStyle name="Comma 6 9" xfId="935"/>
    <cellStyle name="Comma 7" xfId="46"/>
    <cellStyle name="Comma 7 10" xfId="2652"/>
    <cellStyle name="Comma 7 11" xfId="3508"/>
    <cellStyle name="Comma 7 12" xfId="4364"/>
    <cellStyle name="Comma 7 2" xfId="47"/>
    <cellStyle name="Comma 7 2 10" xfId="3509"/>
    <cellStyle name="Comma 7 2 11" xfId="4365"/>
    <cellStyle name="Comma 7 2 2" xfId="48"/>
    <cellStyle name="Comma 7 2 2 10" xfId="1798"/>
    <cellStyle name="Comma 7 2 2 11" xfId="2654"/>
    <cellStyle name="Comma 7 2 2 12" xfId="3510"/>
    <cellStyle name="Comma 7 2 2 13" xfId="4366"/>
    <cellStyle name="Comma 7 2 2 2" xfId="126"/>
    <cellStyle name="Comma 7 2 2 2 2" xfId="344"/>
    <cellStyle name="Comma 7 2 2 2 2 2" xfId="1200"/>
    <cellStyle name="Comma 7 2 2 2 2 3" xfId="2056"/>
    <cellStyle name="Comma 7 2 2 2 2 4" xfId="2912"/>
    <cellStyle name="Comma 7 2 2 2 2 5" xfId="3768"/>
    <cellStyle name="Comma 7 2 2 2 2 6" xfId="4624"/>
    <cellStyle name="Comma 7 2 2 2 3" xfId="558"/>
    <cellStyle name="Comma 7 2 2 2 3 2" xfId="1414"/>
    <cellStyle name="Comma 7 2 2 2 3 3" xfId="2270"/>
    <cellStyle name="Comma 7 2 2 2 3 4" xfId="3126"/>
    <cellStyle name="Comma 7 2 2 2 3 5" xfId="3982"/>
    <cellStyle name="Comma 7 2 2 2 3 6" xfId="4838"/>
    <cellStyle name="Comma 7 2 2 2 4" xfId="772"/>
    <cellStyle name="Comma 7 2 2 2 4 2" xfId="1628"/>
    <cellStyle name="Comma 7 2 2 2 4 3" xfId="2484"/>
    <cellStyle name="Comma 7 2 2 2 4 4" xfId="3340"/>
    <cellStyle name="Comma 7 2 2 2 4 5" xfId="4196"/>
    <cellStyle name="Comma 7 2 2 2 4 6" xfId="5052"/>
    <cellStyle name="Comma 7 2 2 2 5" xfId="986"/>
    <cellStyle name="Comma 7 2 2 2 6" xfId="1842"/>
    <cellStyle name="Comma 7 2 2 2 7" xfId="2698"/>
    <cellStyle name="Comma 7 2 2 2 8" xfId="3554"/>
    <cellStyle name="Comma 7 2 2 2 9" xfId="4410"/>
    <cellStyle name="Comma 7 2 2 3" xfId="162"/>
    <cellStyle name="Comma 7 2 2 3 2" xfId="380"/>
    <cellStyle name="Comma 7 2 2 3 2 2" xfId="1236"/>
    <cellStyle name="Comma 7 2 2 3 2 3" xfId="2092"/>
    <cellStyle name="Comma 7 2 2 3 2 4" xfId="2948"/>
    <cellStyle name="Comma 7 2 2 3 2 5" xfId="3804"/>
    <cellStyle name="Comma 7 2 2 3 2 6" xfId="4660"/>
    <cellStyle name="Comma 7 2 2 3 3" xfId="594"/>
    <cellStyle name="Comma 7 2 2 3 3 2" xfId="1450"/>
    <cellStyle name="Comma 7 2 2 3 3 3" xfId="2306"/>
    <cellStyle name="Comma 7 2 2 3 3 4" xfId="3162"/>
    <cellStyle name="Comma 7 2 2 3 3 5" xfId="4018"/>
    <cellStyle name="Comma 7 2 2 3 3 6" xfId="4874"/>
    <cellStyle name="Comma 7 2 2 3 4" xfId="808"/>
    <cellStyle name="Comma 7 2 2 3 4 2" xfId="1664"/>
    <cellStyle name="Comma 7 2 2 3 4 3" xfId="2520"/>
    <cellStyle name="Comma 7 2 2 3 4 4" xfId="3376"/>
    <cellStyle name="Comma 7 2 2 3 4 5" xfId="4232"/>
    <cellStyle name="Comma 7 2 2 3 4 6" xfId="5088"/>
    <cellStyle name="Comma 7 2 2 3 5" xfId="1022"/>
    <cellStyle name="Comma 7 2 2 3 6" xfId="1878"/>
    <cellStyle name="Comma 7 2 2 3 7" xfId="2734"/>
    <cellStyle name="Comma 7 2 2 3 8" xfId="3590"/>
    <cellStyle name="Comma 7 2 2 3 9" xfId="4446"/>
    <cellStyle name="Comma 7 2 2 4" xfId="200"/>
    <cellStyle name="Comma 7 2 2 4 2" xfId="417"/>
    <cellStyle name="Comma 7 2 2 4 2 2" xfId="1273"/>
    <cellStyle name="Comma 7 2 2 4 2 3" xfId="2129"/>
    <cellStyle name="Comma 7 2 2 4 2 4" xfId="2985"/>
    <cellStyle name="Comma 7 2 2 4 2 5" xfId="3841"/>
    <cellStyle name="Comma 7 2 2 4 2 6" xfId="4697"/>
    <cellStyle name="Comma 7 2 2 4 3" xfId="631"/>
    <cellStyle name="Comma 7 2 2 4 3 2" xfId="1487"/>
    <cellStyle name="Comma 7 2 2 4 3 3" xfId="2343"/>
    <cellStyle name="Comma 7 2 2 4 3 4" xfId="3199"/>
    <cellStyle name="Comma 7 2 2 4 3 5" xfId="4055"/>
    <cellStyle name="Comma 7 2 2 4 3 6" xfId="4911"/>
    <cellStyle name="Comma 7 2 2 4 4" xfId="845"/>
    <cellStyle name="Comma 7 2 2 4 4 2" xfId="1701"/>
    <cellStyle name="Comma 7 2 2 4 4 3" xfId="2557"/>
    <cellStyle name="Comma 7 2 2 4 4 4" xfId="3413"/>
    <cellStyle name="Comma 7 2 2 4 4 5" xfId="4269"/>
    <cellStyle name="Comma 7 2 2 4 4 6" xfId="5125"/>
    <cellStyle name="Comma 7 2 2 4 5" xfId="1059"/>
    <cellStyle name="Comma 7 2 2 4 6" xfId="1915"/>
    <cellStyle name="Comma 7 2 2 4 7" xfId="2771"/>
    <cellStyle name="Comma 7 2 2 4 8" xfId="3627"/>
    <cellStyle name="Comma 7 2 2 4 9" xfId="4483"/>
    <cellStyle name="Comma 7 2 2 5" xfId="241"/>
    <cellStyle name="Comma 7 2 2 5 2" xfId="457"/>
    <cellStyle name="Comma 7 2 2 5 2 2" xfId="1313"/>
    <cellStyle name="Comma 7 2 2 5 2 3" xfId="2169"/>
    <cellStyle name="Comma 7 2 2 5 2 4" xfId="3025"/>
    <cellStyle name="Comma 7 2 2 5 2 5" xfId="3881"/>
    <cellStyle name="Comma 7 2 2 5 2 6" xfId="4737"/>
    <cellStyle name="Comma 7 2 2 5 3" xfId="671"/>
    <cellStyle name="Comma 7 2 2 5 3 2" xfId="1527"/>
    <cellStyle name="Comma 7 2 2 5 3 3" xfId="2383"/>
    <cellStyle name="Comma 7 2 2 5 3 4" xfId="3239"/>
    <cellStyle name="Comma 7 2 2 5 3 5" xfId="4095"/>
    <cellStyle name="Comma 7 2 2 5 3 6" xfId="4951"/>
    <cellStyle name="Comma 7 2 2 5 4" xfId="885"/>
    <cellStyle name="Comma 7 2 2 5 4 2" xfId="1741"/>
    <cellStyle name="Comma 7 2 2 5 4 3" xfId="2597"/>
    <cellStyle name="Comma 7 2 2 5 4 4" xfId="3453"/>
    <cellStyle name="Comma 7 2 2 5 4 5" xfId="4309"/>
    <cellStyle name="Comma 7 2 2 5 4 6" xfId="5165"/>
    <cellStyle name="Comma 7 2 2 5 5" xfId="1099"/>
    <cellStyle name="Comma 7 2 2 5 6" xfId="1955"/>
    <cellStyle name="Comma 7 2 2 5 7" xfId="2811"/>
    <cellStyle name="Comma 7 2 2 5 8" xfId="3667"/>
    <cellStyle name="Comma 7 2 2 5 9" xfId="4523"/>
    <cellStyle name="Comma 7 2 2 6" xfId="300"/>
    <cellStyle name="Comma 7 2 2 6 2" xfId="1156"/>
    <cellStyle name="Comma 7 2 2 6 3" xfId="2012"/>
    <cellStyle name="Comma 7 2 2 6 4" xfId="2868"/>
    <cellStyle name="Comma 7 2 2 6 5" xfId="3724"/>
    <cellStyle name="Comma 7 2 2 6 6" xfId="4580"/>
    <cellStyle name="Comma 7 2 2 7" xfId="514"/>
    <cellStyle name="Comma 7 2 2 7 2" xfId="1370"/>
    <cellStyle name="Comma 7 2 2 7 3" xfId="2226"/>
    <cellStyle name="Comma 7 2 2 7 4" xfId="3082"/>
    <cellStyle name="Comma 7 2 2 7 5" xfId="3938"/>
    <cellStyle name="Comma 7 2 2 7 6" xfId="4794"/>
    <cellStyle name="Comma 7 2 2 8" xfId="728"/>
    <cellStyle name="Comma 7 2 2 8 2" xfId="1584"/>
    <cellStyle name="Comma 7 2 2 8 3" xfId="2440"/>
    <cellStyle name="Comma 7 2 2 8 4" xfId="3296"/>
    <cellStyle name="Comma 7 2 2 8 5" xfId="4152"/>
    <cellStyle name="Comma 7 2 2 8 6" xfId="5008"/>
    <cellStyle name="Comma 7 2 2 9" xfId="942"/>
    <cellStyle name="Comma 7 2 3" xfId="91"/>
    <cellStyle name="Comma 7 2 4" xfId="299"/>
    <cellStyle name="Comma 7 2 4 2" xfId="1155"/>
    <cellStyle name="Comma 7 2 4 3" xfId="2011"/>
    <cellStyle name="Comma 7 2 4 4" xfId="2867"/>
    <cellStyle name="Comma 7 2 4 5" xfId="3723"/>
    <cellStyle name="Comma 7 2 4 6" xfId="4579"/>
    <cellStyle name="Comma 7 2 5" xfId="513"/>
    <cellStyle name="Comma 7 2 5 2" xfId="1369"/>
    <cellStyle name="Comma 7 2 5 3" xfId="2225"/>
    <cellStyle name="Comma 7 2 5 4" xfId="3081"/>
    <cellStyle name="Comma 7 2 5 5" xfId="3937"/>
    <cellStyle name="Comma 7 2 5 6" xfId="4793"/>
    <cellStyle name="Comma 7 2 6" xfId="727"/>
    <cellStyle name="Comma 7 2 6 2" xfId="1583"/>
    <cellStyle name="Comma 7 2 6 3" xfId="2439"/>
    <cellStyle name="Comma 7 2 6 4" xfId="3295"/>
    <cellStyle name="Comma 7 2 6 5" xfId="4151"/>
    <cellStyle name="Comma 7 2 6 6" xfId="5007"/>
    <cellStyle name="Comma 7 2 7" xfId="941"/>
    <cellStyle name="Comma 7 2 8" xfId="1797"/>
    <cellStyle name="Comma 7 2 9" xfId="2653"/>
    <cellStyle name="Comma 7 3" xfId="49"/>
    <cellStyle name="Comma 7 3 10" xfId="1799"/>
    <cellStyle name="Comma 7 3 11" xfId="2655"/>
    <cellStyle name="Comma 7 3 12" xfId="3511"/>
    <cellStyle name="Comma 7 3 13" xfId="4367"/>
    <cellStyle name="Comma 7 3 2" xfId="127"/>
    <cellStyle name="Comma 7 3 2 2" xfId="345"/>
    <cellStyle name="Comma 7 3 2 2 2" xfId="1201"/>
    <cellStyle name="Comma 7 3 2 2 3" xfId="2057"/>
    <cellStyle name="Comma 7 3 2 2 4" xfId="2913"/>
    <cellStyle name="Comma 7 3 2 2 5" xfId="3769"/>
    <cellStyle name="Comma 7 3 2 2 6" xfId="4625"/>
    <cellStyle name="Comma 7 3 2 3" xfId="559"/>
    <cellStyle name="Comma 7 3 2 3 2" xfId="1415"/>
    <cellStyle name="Comma 7 3 2 3 3" xfId="2271"/>
    <cellStyle name="Comma 7 3 2 3 4" xfId="3127"/>
    <cellStyle name="Comma 7 3 2 3 5" xfId="3983"/>
    <cellStyle name="Comma 7 3 2 3 6" xfId="4839"/>
    <cellStyle name="Comma 7 3 2 4" xfId="773"/>
    <cellStyle name="Comma 7 3 2 4 2" xfId="1629"/>
    <cellStyle name="Comma 7 3 2 4 3" xfId="2485"/>
    <cellStyle name="Comma 7 3 2 4 4" xfId="3341"/>
    <cellStyle name="Comma 7 3 2 4 5" xfId="4197"/>
    <cellStyle name="Comma 7 3 2 4 6" xfId="5053"/>
    <cellStyle name="Comma 7 3 2 5" xfId="987"/>
    <cellStyle name="Comma 7 3 2 6" xfId="1843"/>
    <cellStyle name="Comma 7 3 2 7" xfId="2699"/>
    <cellStyle name="Comma 7 3 2 8" xfId="3555"/>
    <cellStyle name="Comma 7 3 2 9" xfId="4411"/>
    <cellStyle name="Comma 7 3 3" xfId="163"/>
    <cellStyle name="Comma 7 3 3 2" xfId="381"/>
    <cellStyle name="Comma 7 3 3 2 2" xfId="1237"/>
    <cellStyle name="Comma 7 3 3 2 3" xfId="2093"/>
    <cellStyle name="Comma 7 3 3 2 4" xfId="2949"/>
    <cellStyle name="Comma 7 3 3 2 5" xfId="3805"/>
    <cellStyle name="Comma 7 3 3 2 6" xfId="4661"/>
    <cellStyle name="Comma 7 3 3 3" xfId="595"/>
    <cellStyle name="Comma 7 3 3 3 2" xfId="1451"/>
    <cellStyle name="Comma 7 3 3 3 3" xfId="2307"/>
    <cellStyle name="Comma 7 3 3 3 4" xfId="3163"/>
    <cellStyle name="Comma 7 3 3 3 5" xfId="4019"/>
    <cellStyle name="Comma 7 3 3 3 6" xfId="4875"/>
    <cellStyle name="Comma 7 3 3 4" xfId="809"/>
    <cellStyle name="Comma 7 3 3 4 2" xfId="1665"/>
    <cellStyle name="Comma 7 3 3 4 3" xfId="2521"/>
    <cellStyle name="Comma 7 3 3 4 4" xfId="3377"/>
    <cellStyle name="Comma 7 3 3 4 5" xfId="4233"/>
    <cellStyle name="Comma 7 3 3 4 6" xfId="5089"/>
    <cellStyle name="Comma 7 3 3 5" xfId="1023"/>
    <cellStyle name="Comma 7 3 3 6" xfId="1879"/>
    <cellStyle name="Comma 7 3 3 7" xfId="2735"/>
    <cellStyle name="Comma 7 3 3 8" xfId="3591"/>
    <cellStyle name="Comma 7 3 3 9" xfId="4447"/>
    <cellStyle name="Comma 7 3 4" xfId="201"/>
    <cellStyle name="Comma 7 3 4 2" xfId="418"/>
    <cellStyle name="Comma 7 3 4 2 2" xfId="1274"/>
    <cellStyle name="Comma 7 3 4 2 3" xfId="2130"/>
    <cellStyle name="Comma 7 3 4 2 4" xfId="2986"/>
    <cellStyle name="Comma 7 3 4 2 5" xfId="3842"/>
    <cellStyle name="Comma 7 3 4 2 6" xfId="4698"/>
    <cellStyle name="Comma 7 3 4 3" xfId="632"/>
    <cellStyle name="Comma 7 3 4 3 2" xfId="1488"/>
    <cellStyle name="Comma 7 3 4 3 3" xfId="2344"/>
    <cellStyle name="Comma 7 3 4 3 4" xfId="3200"/>
    <cellStyle name="Comma 7 3 4 3 5" xfId="4056"/>
    <cellStyle name="Comma 7 3 4 3 6" xfId="4912"/>
    <cellStyle name="Comma 7 3 4 4" xfId="846"/>
    <cellStyle name="Comma 7 3 4 4 2" xfId="1702"/>
    <cellStyle name="Comma 7 3 4 4 3" xfId="2558"/>
    <cellStyle name="Comma 7 3 4 4 4" xfId="3414"/>
    <cellStyle name="Comma 7 3 4 4 5" xfId="4270"/>
    <cellStyle name="Comma 7 3 4 4 6" xfId="5126"/>
    <cellStyle name="Comma 7 3 4 5" xfId="1060"/>
    <cellStyle name="Comma 7 3 4 6" xfId="1916"/>
    <cellStyle name="Comma 7 3 4 7" xfId="2772"/>
    <cellStyle name="Comma 7 3 4 8" xfId="3628"/>
    <cellStyle name="Comma 7 3 4 9" xfId="4484"/>
    <cellStyle name="Comma 7 3 5" xfId="242"/>
    <cellStyle name="Comma 7 3 5 2" xfId="458"/>
    <cellStyle name="Comma 7 3 5 2 2" xfId="1314"/>
    <cellStyle name="Comma 7 3 5 2 3" xfId="2170"/>
    <cellStyle name="Comma 7 3 5 2 4" xfId="3026"/>
    <cellStyle name="Comma 7 3 5 2 5" xfId="3882"/>
    <cellStyle name="Comma 7 3 5 2 6" xfId="4738"/>
    <cellStyle name="Comma 7 3 5 3" xfId="672"/>
    <cellStyle name="Comma 7 3 5 3 2" xfId="1528"/>
    <cellStyle name="Comma 7 3 5 3 3" xfId="2384"/>
    <cellStyle name="Comma 7 3 5 3 4" xfId="3240"/>
    <cellStyle name="Comma 7 3 5 3 5" xfId="4096"/>
    <cellStyle name="Comma 7 3 5 3 6" xfId="4952"/>
    <cellStyle name="Comma 7 3 5 4" xfId="886"/>
    <cellStyle name="Comma 7 3 5 4 2" xfId="1742"/>
    <cellStyle name="Comma 7 3 5 4 3" xfId="2598"/>
    <cellStyle name="Comma 7 3 5 4 4" xfId="3454"/>
    <cellStyle name="Comma 7 3 5 4 5" xfId="4310"/>
    <cellStyle name="Comma 7 3 5 4 6" xfId="5166"/>
    <cellStyle name="Comma 7 3 5 5" xfId="1100"/>
    <cellStyle name="Comma 7 3 5 6" xfId="1956"/>
    <cellStyle name="Comma 7 3 5 7" xfId="2812"/>
    <cellStyle name="Comma 7 3 5 8" xfId="3668"/>
    <cellStyle name="Comma 7 3 5 9" xfId="4524"/>
    <cellStyle name="Comma 7 3 6" xfId="301"/>
    <cellStyle name="Comma 7 3 6 2" xfId="1157"/>
    <cellStyle name="Comma 7 3 6 3" xfId="2013"/>
    <cellStyle name="Comma 7 3 6 4" xfId="2869"/>
    <cellStyle name="Comma 7 3 6 5" xfId="3725"/>
    <cellStyle name="Comma 7 3 6 6" xfId="4581"/>
    <cellStyle name="Comma 7 3 7" xfId="515"/>
    <cellStyle name="Comma 7 3 7 2" xfId="1371"/>
    <cellStyle name="Comma 7 3 7 3" xfId="2227"/>
    <cellStyle name="Comma 7 3 7 4" xfId="3083"/>
    <cellStyle name="Comma 7 3 7 5" xfId="3939"/>
    <cellStyle name="Comma 7 3 7 6" xfId="4795"/>
    <cellStyle name="Comma 7 3 8" xfId="729"/>
    <cellStyle name="Comma 7 3 8 2" xfId="1585"/>
    <cellStyle name="Comma 7 3 8 3" xfId="2441"/>
    <cellStyle name="Comma 7 3 8 4" xfId="3297"/>
    <cellStyle name="Comma 7 3 8 5" xfId="4153"/>
    <cellStyle name="Comma 7 3 8 6" xfId="5009"/>
    <cellStyle name="Comma 7 3 9" xfId="943"/>
    <cellStyle name="Comma 7 4" xfId="90"/>
    <cellStyle name="Comma 7 5" xfId="298"/>
    <cellStyle name="Comma 7 5 2" xfId="1154"/>
    <cellStyle name="Comma 7 5 3" xfId="2010"/>
    <cellStyle name="Comma 7 5 4" xfId="2866"/>
    <cellStyle name="Comma 7 5 5" xfId="3722"/>
    <cellStyle name="Comma 7 5 6" xfId="4578"/>
    <cellStyle name="Comma 7 6" xfId="512"/>
    <cellStyle name="Comma 7 6 2" xfId="1368"/>
    <cellStyle name="Comma 7 6 3" xfId="2224"/>
    <cellStyle name="Comma 7 6 4" xfId="3080"/>
    <cellStyle name="Comma 7 6 5" xfId="3936"/>
    <cellStyle name="Comma 7 6 6" xfId="4792"/>
    <cellStyle name="Comma 7 7" xfId="726"/>
    <cellStyle name="Comma 7 7 2" xfId="1582"/>
    <cellStyle name="Comma 7 7 3" xfId="2438"/>
    <cellStyle name="Comma 7 7 4" xfId="3294"/>
    <cellStyle name="Comma 7 7 5" xfId="4150"/>
    <cellStyle name="Comma 7 7 6" xfId="5006"/>
    <cellStyle name="Comma 7 8" xfId="940"/>
    <cellStyle name="Comma 7 9" xfId="1796"/>
    <cellStyle name="Comma 8" xfId="50"/>
    <cellStyle name="Comma 8 10" xfId="730"/>
    <cellStyle name="Comma 8 10 2" xfId="1586"/>
    <cellStyle name="Comma 8 10 3" xfId="2442"/>
    <cellStyle name="Comma 8 10 4" xfId="3298"/>
    <cellStyle name="Comma 8 10 5" xfId="4154"/>
    <cellStyle name="Comma 8 10 6" xfId="5010"/>
    <cellStyle name="Comma 8 11" xfId="944"/>
    <cellStyle name="Comma 8 12" xfId="1800"/>
    <cellStyle name="Comma 8 13" xfId="2656"/>
    <cellStyle name="Comma 8 14" xfId="3512"/>
    <cellStyle name="Comma 8 15" xfId="4368"/>
    <cellStyle name="Comma 8 2" xfId="51"/>
    <cellStyle name="Comma 8 2 10" xfId="945"/>
    <cellStyle name="Comma 8 2 11" xfId="1801"/>
    <cellStyle name="Comma 8 2 12" xfId="2657"/>
    <cellStyle name="Comma 8 2 13" xfId="3513"/>
    <cellStyle name="Comma 8 2 14" xfId="4369"/>
    <cellStyle name="Comma 8 2 2" xfId="52"/>
    <cellStyle name="Comma 8 2 2 10" xfId="1802"/>
    <cellStyle name="Comma 8 2 2 11" xfId="2658"/>
    <cellStyle name="Comma 8 2 2 12" xfId="3514"/>
    <cellStyle name="Comma 8 2 2 13" xfId="4370"/>
    <cellStyle name="Comma 8 2 2 2" xfId="130"/>
    <cellStyle name="Comma 8 2 2 2 2" xfId="348"/>
    <cellStyle name="Comma 8 2 2 2 2 2" xfId="1204"/>
    <cellStyle name="Comma 8 2 2 2 2 3" xfId="2060"/>
    <cellStyle name="Comma 8 2 2 2 2 4" xfId="2916"/>
    <cellStyle name="Comma 8 2 2 2 2 5" xfId="3772"/>
    <cellStyle name="Comma 8 2 2 2 2 6" xfId="4628"/>
    <cellStyle name="Comma 8 2 2 2 3" xfId="562"/>
    <cellStyle name="Comma 8 2 2 2 3 2" xfId="1418"/>
    <cellStyle name="Comma 8 2 2 2 3 3" xfId="2274"/>
    <cellStyle name="Comma 8 2 2 2 3 4" xfId="3130"/>
    <cellStyle name="Comma 8 2 2 2 3 5" xfId="3986"/>
    <cellStyle name="Comma 8 2 2 2 3 6" xfId="4842"/>
    <cellStyle name="Comma 8 2 2 2 4" xfId="776"/>
    <cellStyle name="Comma 8 2 2 2 4 2" xfId="1632"/>
    <cellStyle name="Comma 8 2 2 2 4 3" xfId="2488"/>
    <cellStyle name="Comma 8 2 2 2 4 4" xfId="3344"/>
    <cellStyle name="Comma 8 2 2 2 4 5" xfId="4200"/>
    <cellStyle name="Comma 8 2 2 2 4 6" xfId="5056"/>
    <cellStyle name="Comma 8 2 2 2 5" xfId="990"/>
    <cellStyle name="Comma 8 2 2 2 6" xfId="1846"/>
    <cellStyle name="Comma 8 2 2 2 7" xfId="2702"/>
    <cellStyle name="Comma 8 2 2 2 8" xfId="3558"/>
    <cellStyle name="Comma 8 2 2 2 9" xfId="4414"/>
    <cellStyle name="Comma 8 2 2 3" xfId="166"/>
    <cellStyle name="Comma 8 2 2 3 2" xfId="384"/>
    <cellStyle name="Comma 8 2 2 3 2 2" xfId="1240"/>
    <cellStyle name="Comma 8 2 2 3 2 3" xfId="2096"/>
    <cellStyle name="Comma 8 2 2 3 2 4" xfId="2952"/>
    <cellStyle name="Comma 8 2 2 3 2 5" xfId="3808"/>
    <cellStyle name="Comma 8 2 2 3 2 6" xfId="4664"/>
    <cellStyle name="Comma 8 2 2 3 3" xfId="598"/>
    <cellStyle name="Comma 8 2 2 3 3 2" xfId="1454"/>
    <cellStyle name="Comma 8 2 2 3 3 3" xfId="2310"/>
    <cellStyle name="Comma 8 2 2 3 3 4" xfId="3166"/>
    <cellStyle name="Comma 8 2 2 3 3 5" xfId="4022"/>
    <cellStyle name="Comma 8 2 2 3 3 6" xfId="4878"/>
    <cellStyle name="Comma 8 2 2 3 4" xfId="812"/>
    <cellStyle name="Comma 8 2 2 3 4 2" xfId="1668"/>
    <cellStyle name="Comma 8 2 2 3 4 3" xfId="2524"/>
    <cellStyle name="Comma 8 2 2 3 4 4" xfId="3380"/>
    <cellStyle name="Comma 8 2 2 3 4 5" xfId="4236"/>
    <cellStyle name="Comma 8 2 2 3 4 6" xfId="5092"/>
    <cellStyle name="Comma 8 2 2 3 5" xfId="1026"/>
    <cellStyle name="Comma 8 2 2 3 6" xfId="1882"/>
    <cellStyle name="Comma 8 2 2 3 7" xfId="2738"/>
    <cellStyle name="Comma 8 2 2 3 8" xfId="3594"/>
    <cellStyle name="Comma 8 2 2 3 9" xfId="4450"/>
    <cellStyle name="Comma 8 2 2 4" xfId="204"/>
    <cellStyle name="Comma 8 2 2 4 2" xfId="421"/>
    <cellStyle name="Comma 8 2 2 4 2 2" xfId="1277"/>
    <cellStyle name="Comma 8 2 2 4 2 3" xfId="2133"/>
    <cellStyle name="Comma 8 2 2 4 2 4" xfId="2989"/>
    <cellStyle name="Comma 8 2 2 4 2 5" xfId="3845"/>
    <cellStyle name="Comma 8 2 2 4 2 6" xfId="4701"/>
    <cellStyle name="Comma 8 2 2 4 3" xfId="635"/>
    <cellStyle name="Comma 8 2 2 4 3 2" xfId="1491"/>
    <cellStyle name="Comma 8 2 2 4 3 3" xfId="2347"/>
    <cellStyle name="Comma 8 2 2 4 3 4" xfId="3203"/>
    <cellStyle name="Comma 8 2 2 4 3 5" xfId="4059"/>
    <cellStyle name="Comma 8 2 2 4 3 6" xfId="4915"/>
    <cellStyle name="Comma 8 2 2 4 4" xfId="849"/>
    <cellStyle name="Comma 8 2 2 4 4 2" xfId="1705"/>
    <cellStyle name="Comma 8 2 2 4 4 3" xfId="2561"/>
    <cellStyle name="Comma 8 2 2 4 4 4" xfId="3417"/>
    <cellStyle name="Comma 8 2 2 4 4 5" xfId="4273"/>
    <cellStyle name="Comma 8 2 2 4 4 6" xfId="5129"/>
    <cellStyle name="Comma 8 2 2 4 5" xfId="1063"/>
    <cellStyle name="Comma 8 2 2 4 6" xfId="1919"/>
    <cellStyle name="Comma 8 2 2 4 7" xfId="2775"/>
    <cellStyle name="Comma 8 2 2 4 8" xfId="3631"/>
    <cellStyle name="Comma 8 2 2 4 9" xfId="4487"/>
    <cellStyle name="Comma 8 2 2 5" xfId="245"/>
    <cellStyle name="Comma 8 2 2 5 2" xfId="461"/>
    <cellStyle name="Comma 8 2 2 5 2 2" xfId="1317"/>
    <cellStyle name="Comma 8 2 2 5 2 3" xfId="2173"/>
    <cellStyle name="Comma 8 2 2 5 2 4" xfId="3029"/>
    <cellStyle name="Comma 8 2 2 5 2 5" xfId="3885"/>
    <cellStyle name="Comma 8 2 2 5 2 6" xfId="4741"/>
    <cellStyle name="Comma 8 2 2 5 3" xfId="675"/>
    <cellStyle name="Comma 8 2 2 5 3 2" xfId="1531"/>
    <cellStyle name="Comma 8 2 2 5 3 3" xfId="2387"/>
    <cellStyle name="Comma 8 2 2 5 3 4" xfId="3243"/>
    <cellStyle name="Comma 8 2 2 5 3 5" xfId="4099"/>
    <cellStyle name="Comma 8 2 2 5 3 6" xfId="4955"/>
    <cellStyle name="Comma 8 2 2 5 4" xfId="889"/>
    <cellStyle name="Comma 8 2 2 5 4 2" xfId="1745"/>
    <cellStyle name="Comma 8 2 2 5 4 3" xfId="2601"/>
    <cellStyle name="Comma 8 2 2 5 4 4" xfId="3457"/>
    <cellStyle name="Comma 8 2 2 5 4 5" xfId="4313"/>
    <cellStyle name="Comma 8 2 2 5 4 6" xfId="5169"/>
    <cellStyle name="Comma 8 2 2 5 5" xfId="1103"/>
    <cellStyle name="Comma 8 2 2 5 6" xfId="1959"/>
    <cellStyle name="Comma 8 2 2 5 7" xfId="2815"/>
    <cellStyle name="Comma 8 2 2 5 8" xfId="3671"/>
    <cellStyle name="Comma 8 2 2 5 9" xfId="4527"/>
    <cellStyle name="Comma 8 2 2 6" xfId="304"/>
    <cellStyle name="Comma 8 2 2 6 2" xfId="1160"/>
    <cellStyle name="Comma 8 2 2 6 3" xfId="2016"/>
    <cellStyle name="Comma 8 2 2 6 4" xfId="2872"/>
    <cellStyle name="Comma 8 2 2 6 5" xfId="3728"/>
    <cellStyle name="Comma 8 2 2 6 6" xfId="4584"/>
    <cellStyle name="Comma 8 2 2 7" xfId="518"/>
    <cellStyle name="Comma 8 2 2 7 2" xfId="1374"/>
    <cellStyle name="Comma 8 2 2 7 3" xfId="2230"/>
    <cellStyle name="Comma 8 2 2 7 4" xfId="3086"/>
    <cellStyle name="Comma 8 2 2 7 5" xfId="3942"/>
    <cellStyle name="Comma 8 2 2 7 6" xfId="4798"/>
    <cellStyle name="Comma 8 2 2 8" xfId="732"/>
    <cellStyle name="Comma 8 2 2 8 2" xfId="1588"/>
    <cellStyle name="Comma 8 2 2 8 3" xfId="2444"/>
    <cellStyle name="Comma 8 2 2 8 4" xfId="3300"/>
    <cellStyle name="Comma 8 2 2 8 5" xfId="4156"/>
    <cellStyle name="Comma 8 2 2 8 6" xfId="5012"/>
    <cellStyle name="Comma 8 2 2 9" xfId="946"/>
    <cellStyle name="Comma 8 2 3" xfId="129"/>
    <cellStyle name="Comma 8 2 3 2" xfId="347"/>
    <cellStyle name="Comma 8 2 3 2 2" xfId="1203"/>
    <cellStyle name="Comma 8 2 3 2 3" xfId="2059"/>
    <cellStyle name="Comma 8 2 3 2 4" xfId="2915"/>
    <cellStyle name="Comma 8 2 3 2 5" xfId="3771"/>
    <cellStyle name="Comma 8 2 3 2 6" xfId="4627"/>
    <cellStyle name="Comma 8 2 3 3" xfId="561"/>
    <cellStyle name="Comma 8 2 3 3 2" xfId="1417"/>
    <cellStyle name="Comma 8 2 3 3 3" xfId="2273"/>
    <cellStyle name="Comma 8 2 3 3 4" xfId="3129"/>
    <cellStyle name="Comma 8 2 3 3 5" xfId="3985"/>
    <cellStyle name="Comma 8 2 3 3 6" xfId="4841"/>
    <cellStyle name="Comma 8 2 3 4" xfId="775"/>
    <cellStyle name="Comma 8 2 3 4 2" xfId="1631"/>
    <cellStyle name="Comma 8 2 3 4 3" xfId="2487"/>
    <cellStyle name="Comma 8 2 3 4 4" xfId="3343"/>
    <cellStyle name="Comma 8 2 3 4 5" xfId="4199"/>
    <cellStyle name="Comma 8 2 3 4 6" xfId="5055"/>
    <cellStyle name="Comma 8 2 3 5" xfId="989"/>
    <cellStyle name="Comma 8 2 3 6" xfId="1845"/>
    <cellStyle name="Comma 8 2 3 7" xfId="2701"/>
    <cellStyle name="Comma 8 2 3 8" xfId="3557"/>
    <cellStyle name="Comma 8 2 3 9" xfId="4413"/>
    <cellStyle name="Comma 8 2 4" xfId="165"/>
    <cellStyle name="Comma 8 2 4 2" xfId="383"/>
    <cellStyle name="Comma 8 2 4 2 2" xfId="1239"/>
    <cellStyle name="Comma 8 2 4 2 3" xfId="2095"/>
    <cellStyle name="Comma 8 2 4 2 4" xfId="2951"/>
    <cellStyle name="Comma 8 2 4 2 5" xfId="3807"/>
    <cellStyle name="Comma 8 2 4 2 6" xfId="4663"/>
    <cellStyle name="Comma 8 2 4 3" xfId="597"/>
    <cellStyle name="Comma 8 2 4 3 2" xfId="1453"/>
    <cellStyle name="Comma 8 2 4 3 3" xfId="2309"/>
    <cellStyle name="Comma 8 2 4 3 4" xfId="3165"/>
    <cellStyle name="Comma 8 2 4 3 5" xfId="4021"/>
    <cellStyle name="Comma 8 2 4 3 6" xfId="4877"/>
    <cellStyle name="Comma 8 2 4 4" xfId="811"/>
    <cellStyle name="Comma 8 2 4 4 2" xfId="1667"/>
    <cellStyle name="Comma 8 2 4 4 3" xfId="2523"/>
    <cellStyle name="Comma 8 2 4 4 4" xfId="3379"/>
    <cellStyle name="Comma 8 2 4 4 5" xfId="4235"/>
    <cellStyle name="Comma 8 2 4 4 6" xfId="5091"/>
    <cellStyle name="Comma 8 2 4 5" xfId="1025"/>
    <cellStyle name="Comma 8 2 4 6" xfId="1881"/>
    <cellStyle name="Comma 8 2 4 7" xfId="2737"/>
    <cellStyle name="Comma 8 2 4 8" xfId="3593"/>
    <cellStyle name="Comma 8 2 4 9" xfId="4449"/>
    <cellStyle name="Comma 8 2 5" xfId="203"/>
    <cellStyle name="Comma 8 2 5 2" xfId="420"/>
    <cellStyle name="Comma 8 2 5 2 2" xfId="1276"/>
    <cellStyle name="Comma 8 2 5 2 3" xfId="2132"/>
    <cellStyle name="Comma 8 2 5 2 4" xfId="2988"/>
    <cellStyle name="Comma 8 2 5 2 5" xfId="3844"/>
    <cellStyle name="Comma 8 2 5 2 6" xfId="4700"/>
    <cellStyle name="Comma 8 2 5 3" xfId="634"/>
    <cellStyle name="Comma 8 2 5 3 2" xfId="1490"/>
    <cellStyle name="Comma 8 2 5 3 3" xfId="2346"/>
    <cellStyle name="Comma 8 2 5 3 4" xfId="3202"/>
    <cellStyle name="Comma 8 2 5 3 5" xfId="4058"/>
    <cellStyle name="Comma 8 2 5 3 6" xfId="4914"/>
    <cellStyle name="Comma 8 2 5 4" xfId="848"/>
    <cellStyle name="Comma 8 2 5 4 2" xfId="1704"/>
    <cellStyle name="Comma 8 2 5 4 3" xfId="2560"/>
    <cellStyle name="Comma 8 2 5 4 4" xfId="3416"/>
    <cellStyle name="Comma 8 2 5 4 5" xfId="4272"/>
    <cellStyle name="Comma 8 2 5 4 6" xfId="5128"/>
    <cellStyle name="Comma 8 2 5 5" xfId="1062"/>
    <cellStyle name="Comma 8 2 5 6" xfId="1918"/>
    <cellStyle name="Comma 8 2 5 7" xfId="2774"/>
    <cellStyle name="Comma 8 2 5 8" xfId="3630"/>
    <cellStyle name="Comma 8 2 5 9" xfId="4486"/>
    <cellStyle name="Comma 8 2 6" xfId="244"/>
    <cellStyle name="Comma 8 2 6 2" xfId="460"/>
    <cellStyle name="Comma 8 2 6 2 2" xfId="1316"/>
    <cellStyle name="Comma 8 2 6 2 3" xfId="2172"/>
    <cellStyle name="Comma 8 2 6 2 4" xfId="3028"/>
    <cellStyle name="Comma 8 2 6 2 5" xfId="3884"/>
    <cellStyle name="Comma 8 2 6 2 6" xfId="4740"/>
    <cellStyle name="Comma 8 2 6 3" xfId="674"/>
    <cellStyle name="Comma 8 2 6 3 2" xfId="1530"/>
    <cellStyle name="Comma 8 2 6 3 3" xfId="2386"/>
    <cellStyle name="Comma 8 2 6 3 4" xfId="3242"/>
    <cellStyle name="Comma 8 2 6 3 5" xfId="4098"/>
    <cellStyle name="Comma 8 2 6 3 6" xfId="4954"/>
    <cellStyle name="Comma 8 2 6 4" xfId="888"/>
    <cellStyle name="Comma 8 2 6 4 2" xfId="1744"/>
    <cellStyle name="Comma 8 2 6 4 3" xfId="2600"/>
    <cellStyle name="Comma 8 2 6 4 4" xfId="3456"/>
    <cellStyle name="Comma 8 2 6 4 5" xfId="4312"/>
    <cellStyle name="Comma 8 2 6 4 6" xfId="5168"/>
    <cellStyle name="Comma 8 2 6 5" xfId="1102"/>
    <cellStyle name="Comma 8 2 6 6" xfId="1958"/>
    <cellStyle name="Comma 8 2 6 7" xfId="2814"/>
    <cellStyle name="Comma 8 2 6 8" xfId="3670"/>
    <cellStyle name="Comma 8 2 6 9" xfId="4526"/>
    <cellStyle name="Comma 8 2 7" xfId="303"/>
    <cellStyle name="Comma 8 2 7 2" xfId="1159"/>
    <cellStyle name="Comma 8 2 7 3" xfId="2015"/>
    <cellStyle name="Comma 8 2 7 4" xfId="2871"/>
    <cellStyle name="Comma 8 2 7 5" xfId="3727"/>
    <cellStyle name="Comma 8 2 7 6" xfId="4583"/>
    <cellStyle name="Comma 8 2 8" xfId="517"/>
    <cellStyle name="Comma 8 2 8 2" xfId="1373"/>
    <cellStyle name="Comma 8 2 8 3" xfId="2229"/>
    <cellStyle name="Comma 8 2 8 4" xfId="3085"/>
    <cellStyle name="Comma 8 2 8 5" xfId="3941"/>
    <cellStyle name="Comma 8 2 8 6" xfId="4797"/>
    <cellStyle name="Comma 8 2 9" xfId="731"/>
    <cellStyle name="Comma 8 2 9 2" xfId="1587"/>
    <cellStyle name="Comma 8 2 9 3" xfId="2443"/>
    <cellStyle name="Comma 8 2 9 4" xfId="3299"/>
    <cellStyle name="Comma 8 2 9 5" xfId="4155"/>
    <cellStyle name="Comma 8 2 9 6" xfId="5011"/>
    <cellStyle name="Comma 8 3" xfId="53"/>
    <cellStyle name="Comma 8 3 10" xfId="1803"/>
    <cellStyle name="Comma 8 3 11" xfId="2659"/>
    <cellStyle name="Comma 8 3 12" xfId="3515"/>
    <cellStyle name="Comma 8 3 13" xfId="4371"/>
    <cellStyle name="Comma 8 3 2" xfId="131"/>
    <cellStyle name="Comma 8 3 2 2" xfId="349"/>
    <cellStyle name="Comma 8 3 2 2 2" xfId="1205"/>
    <cellStyle name="Comma 8 3 2 2 3" xfId="2061"/>
    <cellStyle name="Comma 8 3 2 2 4" xfId="2917"/>
    <cellStyle name="Comma 8 3 2 2 5" xfId="3773"/>
    <cellStyle name="Comma 8 3 2 2 6" xfId="4629"/>
    <cellStyle name="Comma 8 3 2 3" xfId="563"/>
    <cellStyle name="Comma 8 3 2 3 2" xfId="1419"/>
    <cellStyle name="Comma 8 3 2 3 3" xfId="2275"/>
    <cellStyle name="Comma 8 3 2 3 4" xfId="3131"/>
    <cellStyle name="Comma 8 3 2 3 5" xfId="3987"/>
    <cellStyle name="Comma 8 3 2 3 6" xfId="4843"/>
    <cellStyle name="Comma 8 3 2 4" xfId="777"/>
    <cellStyle name="Comma 8 3 2 4 2" xfId="1633"/>
    <cellStyle name="Comma 8 3 2 4 3" xfId="2489"/>
    <cellStyle name="Comma 8 3 2 4 4" xfId="3345"/>
    <cellStyle name="Comma 8 3 2 4 5" xfId="4201"/>
    <cellStyle name="Comma 8 3 2 4 6" xfId="5057"/>
    <cellStyle name="Comma 8 3 2 5" xfId="991"/>
    <cellStyle name="Comma 8 3 2 6" xfId="1847"/>
    <cellStyle name="Comma 8 3 2 7" xfId="2703"/>
    <cellStyle name="Comma 8 3 2 8" xfId="3559"/>
    <cellStyle name="Comma 8 3 2 9" xfId="4415"/>
    <cellStyle name="Comma 8 3 3" xfId="167"/>
    <cellStyle name="Comma 8 3 3 2" xfId="385"/>
    <cellStyle name="Comma 8 3 3 2 2" xfId="1241"/>
    <cellStyle name="Comma 8 3 3 2 3" xfId="2097"/>
    <cellStyle name="Comma 8 3 3 2 4" xfId="2953"/>
    <cellStyle name="Comma 8 3 3 2 5" xfId="3809"/>
    <cellStyle name="Comma 8 3 3 2 6" xfId="4665"/>
    <cellStyle name="Comma 8 3 3 3" xfId="599"/>
    <cellStyle name="Comma 8 3 3 3 2" xfId="1455"/>
    <cellStyle name="Comma 8 3 3 3 3" xfId="2311"/>
    <cellStyle name="Comma 8 3 3 3 4" xfId="3167"/>
    <cellStyle name="Comma 8 3 3 3 5" xfId="4023"/>
    <cellStyle name="Comma 8 3 3 3 6" xfId="4879"/>
    <cellStyle name="Comma 8 3 3 4" xfId="813"/>
    <cellStyle name="Comma 8 3 3 4 2" xfId="1669"/>
    <cellStyle name="Comma 8 3 3 4 3" xfId="2525"/>
    <cellStyle name="Comma 8 3 3 4 4" xfId="3381"/>
    <cellStyle name="Comma 8 3 3 4 5" xfId="4237"/>
    <cellStyle name="Comma 8 3 3 4 6" xfId="5093"/>
    <cellStyle name="Comma 8 3 3 5" xfId="1027"/>
    <cellStyle name="Comma 8 3 3 6" xfId="1883"/>
    <cellStyle name="Comma 8 3 3 7" xfId="2739"/>
    <cellStyle name="Comma 8 3 3 8" xfId="3595"/>
    <cellStyle name="Comma 8 3 3 9" xfId="4451"/>
    <cellStyle name="Comma 8 3 4" xfId="205"/>
    <cellStyle name="Comma 8 3 4 2" xfId="422"/>
    <cellStyle name="Comma 8 3 4 2 2" xfId="1278"/>
    <cellStyle name="Comma 8 3 4 2 3" xfId="2134"/>
    <cellStyle name="Comma 8 3 4 2 4" xfId="2990"/>
    <cellStyle name="Comma 8 3 4 2 5" xfId="3846"/>
    <cellStyle name="Comma 8 3 4 2 6" xfId="4702"/>
    <cellStyle name="Comma 8 3 4 3" xfId="636"/>
    <cellStyle name="Comma 8 3 4 3 2" xfId="1492"/>
    <cellStyle name="Comma 8 3 4 3 3" xfId="2348"/>
    <cellStyle name="Comma 8 3 4 3 4" xfId="3204"/>
    <cellStyle name="Comma 8 3 4 3 5" xfId="4060"/>
    <cellStyle name="Comma 8 3 4 3 6" xfId="4916"/>
    <cellStyle name="Comma 8 3 4 4" xfId="850"/>
    <cellStyle name="Comma 8 3 4 4 2" xfId="1706"/>
    <cellStyle name="Comma 8 3 4 4 3" xfId="2562"/>
    <cellStyle name="Comma 8 3 4 4 4" xfId="3418"/>
    <cellStyle name="Comma 8 3 4 4 5" xfId="4274"/>
    <cellStyle name="Comma 8 3 4 4 6" xfId="5130"/>
    <cellStyle name="Comma 8 3 4 5" xfId="1064"/>
    <cellStyle name="Comma 8 3 4 6" xfId="1920"/>
    <cellStyle name="Comma 8 3 4 7" xfId="2776"/>
    <cellStyle name="Comma 8 3 4 8" xfId="3632"/>
    <cellStyle name="Comma 8 3 4 9" xfId="4488"/>
    <cellStyle name="Comma 8 3 5" xfId="246"/>
    <cellStyle name="Comma 8 3 5 2" xfId="462"/>
    <cellStyle name="Comma 8 3 5 2 2" xfId="1318"/>
    <cellStyle name="Comma 8 3 5 2 3" xfId="2174"/>
    <cellStyle name="Comma 8 3 5 2 4" xfId="3030"/>
    <cellStyle name="Comma 8 3 5 2 5" xfId="3886"/>
    <cellStyle name="Comma 8 3 5 2 6" xfId="4742"/>
    <cellStyle name="Comma 8 3 5 3" xfId="676"/>
    <cellStyle name="Comma 8 3 5 3 2" xfId="1532"/>
    <cellStyle name="Comma 8 3 5 3 3" xfId="2388"/>
    <cellStyle name="Comma 8 3 5 3 4" xfId="3244"/>
    <cellStyle name="Comma 8 3 5 3 5" xfId="4100"/>
    <cellStyle name="Comma 8 3 5 3 6" xfId="4956"/>
    <cellStyle name="Comma 8 3 5 4" xfId="890"/>
    <cellStyle name="Comma 8 3 5 4 2" xfId="1746"/>
    <cellStyle name="Comma 8 3 5 4 3" xfId="2602"/>
    <cellStyle name="Comma 8 3 5 4 4" xfId="3458"/>
    <cellStyle name="Comma 8 3 5 4 5" xfId="4314"/>
    <cellStyle name="Comma 8 3 5 4 6" xfId="5170"/>
    <cellStyle name="Comma 8 3 5 5" xfId="1104"/>
    <cellStyle name="Comma 8 3 5 6" xfId="1960"/>
    <cellStyle name="Comma 8 3 5 7" xfId="2816"/>
    <cellStyle name="Comma 8 3 5 8" xfId="3672"/>
    <cellStyle name="Comma 8 3 5 9" xfId="4528"/>
    <cellStyle name="Comma 8 3 6" xfId="305"/>
    <cellStyle name="Comma 8 3 6 2" xfId="1161"/>
    <cellStyle name="Comma 8 3 6 3" xfId="2017"/>
    <cellStyle name="Comma 8 3 6 4" xfId="2873"/>
    <cellStyle name="Comma 8 3 6 5" xfId="3729"/>
    <cellStyle name="Comma 8 3 6 6" xfId="4585"/>
    <cellStyle name="Comma 8 3 7" xfId="519"/>
    <cellStyle name="Comma 8 3 7 2" xfId="1375"/>
    <cellStyle name="Comma 8 3 7 3" xfId="2231"/>
    <cellStyle name="Comma 8 3 7 4" xfId="3087"/>
    <cellStyle name="Comma 8 3 7 5" xfId="3943"/>
    <cellStyle name="Comma 8 3 7 6" xfId="4799"/>
    <cellStyle name="Comma 8 3 8" xfId="733"/>
    <cellStyle name="Comma 8 3 8 2" xfId="1589"/>
    <cellStyle name="Comma 8 3 8 3" xfId="2445"/>
    <cellStyle name="Comma 8 3 8 4" xfId="3301"/>
    <cellStyle name="Comma 8 3 8 5" xfId="4157"/>
    <cellStyle name="Comma 8 3 8 6" xfId="5013"/>
    <cellStyle name="Comma 8 3 9" xfId="947"/>
    <cellStyle name="Comma 8 4" xfId="128"/>
    <cellStyle name="Comma 8 4 2" xfId="346"/>
    <cellStyle name="Comma 8 4 2 2" xfId="1202"/>
    <cellStyle name="Comma 8 4 2 3" xfId="2058"/>
    <cellStyle name="Comma 8 4 2 4" xfId="2914"/>
    <cellStyle name="Comma 8 4 2 5" xfId="3770"/>
    <cellStyle name="Comma 8 4 2 6" xfId="4626"/>
    <cellStyle name="Comma 8 4 3" xfId="560"/>
    <cellStyle name="Comma 8 4 3 2" xfId="1416"/>
    <cellStyle name="Comma 8 4 3 3" xfId="2272"/>
    <cellStyle name="Comma 8 4 3 4" xfId="3128"/>
    <cellStyle name="Comma 8 4 3 5" xfId="3984"/>
    <cellStyle name="Comma 8 4 3 6" xfId="4840"/>
    <cellStyle name="Comma 8 4 4" xfId="774"/>
    <cellStyle name="Comma 8 4 4 2" xfId="1630"/>
    <cellStyle name="Comma 8 4 4 3" xfId="2486"/>
    <cellStyle name="Comma 8 4 4 4" xfId="3342"/>
    <cellStyle name="Comma 8 4 4 5" xfId="4198"/>
    <cellStyle name="Comma 8 4 4 6" xfId="5054"/>
    <cellStyle name="Comma 8 4 5" xfId="988"/>
    <cellStyle name="Comma 8 4 6" xfId="1844"/>
    <cellStyle name="Comma 8 4 7" xfId="2700"/>
    <cellStyle name="Comma 8 4 8" xfId="3556"/>
    <cellStyle name="Comma 8 4 9" xfId="4412"/>
    <cellStyle name="Comma 8 5" xfId="164"/>
    <cellStyle name="Comma 8 5 2" xfId="382"/>
    <cellStyle name="Comma 8 5 2 2" xfId="1238"/>
    <cellStyle name="Comma 8 5 2 3" xfId="2094"/>
    <cellStyle name="Comma 8 5 2 4" xfId="2950"/>
    <cellStyle name="Comma 8 5 2 5" xfId="3806"/>
    <cellStyle name="Comma 8 5 2 6" xfId="4662"/>
    <cellStyle name="Comma 8 5 3" xfId="596"/>
    <cellStyle name="Comma 8 5 3 2" xfId="1452"/>
    <cellStyle name="Comma 8 5 3 3" xfId="2308"/>
    <cellStyle name="Comma 8 5 3 4" xfId="3164"/>
    <cellStyle name="Comma 8 5 3 5" xfId="4020"/>
    <cellStyle name="Comma 8 5 3 6" xfId="4876"/>
    <cellStyle name="Comma 8 5 4" xfId="810"/>
    <cellStyle name="Comma 8 5 4 2" xfId="1666"/>
    <cellStyle name="Comma 8 5 4 3" xfId="2522"/>
    <cellStyle name="Comma 8 5 4 4" xfId="3378"/>
    <cellStyle name="Comma 8 5 4 5" xfId="4234"/>
    <cellStyle name="Comma 8 5 4 6" xfId="5090"/>
    <cellStyle name="Comma 8 5 5" xfId="1024"/>
    <cellStyle name="Comma 8 5 6" xfId="1880"/>
    <cellStyle name="Comma 8 5 7" xfId="2736"/>
    <cellStyle name="Comma 8 5 8" xfId="3592"/>
    <cellStyle name="Comma 8 5 9" xfId="4448"/>
    <cellStyle name="Comma 8 6" xfId="202"/>
    <cellStyle name="Comma 8 6 2" xfId="419"/>
    <cellStyle name="Comma 8 6 2 2" xfId="1275"/>
    <cellStyle name="Comma 8 6 2 3" xfId="2131"/>
    <cellStyle name="Comma 8 6 2 4" xfId="2987"/>
    <cellStyle name="Comma 8 6 2 5" xfId="3843"/>
    <cellStyle name="Comma 8 6 2 6" xfId="4699"/>
    <cellStyle name="Comma 8 6 3" xfId="633"/>
    <cellStyle name="Comma 8 6 3 2" xfId="1489"/>
    <cellStyle name="Comma 8 6 3 3" xfId="2345"/>
    <cellStyle name="Comma 8 6 3 4" xfId="3201"/>
    <cellStyle name="Comma 8 6 3 5" xfId="4057"/>
    <cellStyle name="Comma 8 6 3 6" xfId="4913"/>
    <cellStyle name="Comma 8 6 4" xfId="847"/>
    <cellStyle name="Comma 8 6 4 2" xfId="1703"/>
    <cellStyle name="Comma 8 6 4 3" xfId="2559"/>
    <cellStyle name="Comma 8 6 4 4" xfId="3415"/>
    <cellStyle name="Comma 8 6 4 5" xfId="4271"/>
    <cellStyle name="Comma 8 6 4 6" xfId="5127"/>
    <cellStyle name="Comma 8 6 5" xfId="1061"/>
    <cellStyle name="Comma 8 6 6" xfId="1917"/>
    <cellStyle name="Comma 8 6 7" xfId="2773"/>
    <cellStyle name="Comma 8 6 8" xfId="3629"/>
    <cellStyle name="Comma 8 6 9" xfId="4485"/>
    <cellStyle name="Comma 8 7" xfId="243"/>
    <cellStyle name="Comma 8 7 2" xfId="459"/>
    <cellStyle name="Comma 8 7 2 2" xfId="1315"/>
    <cellStyle name="Comma 8 7 2 3" xfId="2171"/>
    <cellStyle name="Comma 8 7 2 4" xfId="3027"/>
    <cellStyle name="Comma 8 7 2 5" xfId="3883"/>
    <cellStyle name="Comma 8 7 2 6" xfId="4739"/>
    <cellStyle name="Comma 8 7 3" xfId="673"/>
    <cellStyle name="Comma 8 7 3 2" xfId="1529"/>
    <cellStyle name="Comma 8 7 3 3" xfId="2385"/>
    <cellStyle name="Comma 8 7 3 4" xfId="3241"/>
    <cellStyle name="Comma 8 7 3 5" xfId="4097"/>
    <cellStyle name="Comma 8 7 3 6" xfId="4953"/>
    <cellStyle name="Comma 8 7 4" xfId="887"/>
    <cellStyle name="Comma 8 7 4 2" xfId="1743"/>
    <cellStyle name="Comma 8 7 4 3" xfId="2599"/>
    <cellStyle name="Comma 8 7 4 4" xfId="3455"/>
    <cellStyle name="Comma 8 7 4 5" xfId="4311"/>
    <cellStyle name="Comma 8 7 4 6" xfId="5167"/>
    <cellStyle name="Comma 8 7 5" xfId="1101"/>
    <cellStyle name="Comma 8 7 6" xfId="1957"/>
    <cellStyle name="Comma 8 7 7" xfId="2813"/>
    <cellStyle name="Comma 8 7 8" xfId="3669"/>
    <cellStyle name="Comma 8 7 9" xfId="4525"/>
    <cellStyle name="Comma 8 8" xfId="302"/>
    <cellStyle name="Comma 8 8 2" xfId="1158"/>
    <cellStyle name="Comma 8 8 3" xfId="2014"/>
    <cellStyle name="Comma 8 8 4" xfId="2870"/>
    <cellStyle name="Comma 8 8 5" xfId="3726"/>
    <cellStyle name="Comma 8 8 6" xfId="4582"/>
    <cellStyle name="Comma 8 9" xfId="516"/>
    <cellStyle name="Comma 8 9 2" xfId="1372"/>
    <cellStyle name="Comma 8 9 3" xfId="2228"/>
    <cellStyle name="Comma 8 9 4" xfId="3084"/>
    <cellStyle name="Comma 8 9 5" xfId="3940"/>
    <cellStyle name="Comma 8 9 6" xfId="4796"/>
    <cellStyle name="Comma 9" xfId="54"/>
    <cellStyle name="Comma 9 10" xfId="3516"/>
    <cellStyle name="Comma 9 11" xfId="4372"/>
    <cellStyle name="Comma 9 2" xfId="55"/>
    <cellStyle name="Comma 9 2 10" xfId="1805"/>
    <cellStyle name="Comma 9 2 11" xfId="2661"/>
    <cellStyle name="Comma 9 2 12" xfId="3517"/>
    <cellStyle name="Comma 9 2 13" xfId="4373"/>
    <cellStyle name="Comma 9 2 2" xfId="132"/>
    <cellStyle name="Comma 9 2 2 2" xfId="350"/>
    <cellStyle name="Comma 9 2 2 2 2" xfId="1206"/>
    <cellStyle name="Comma 9 2 2 2 3" xfId="2062"/>
    <cellStyle name="Comma 9 2 2 2 4" xfId="2918"/>
    <cellStyle name="Comma 9 2 2 2 5" xfId="3774"/>
    <cellStyle name="Comma 9 2 2 2 6" xfId="4630"/>
    <cellStyle name="Comma 9 2 2 3" xfId="564"/>
    <cellStyle name="Comma 9 2 2 3 2" xfId="1420"/>
    <cellStyle name="Comma 9 2 2 3 3" xfId="2276"/>
    <cellStyle name="Comma 9 2 2 3 4" xfId="3132"/>
    <cellStyle name="Comma 9 2 2 3 5" xfId="3988"/>
    <cellStyle name="Comma 9 2 2 3 6" xfId="4844"/>
    <cellStyle name="Comma 9 2 2 4" xfId="778"/>
    <cellStyle name="Comma 9 2 2 4 2" xfId="1634"/>
    <cellStyle name="Comma 9 2 2 4 3" xfId="2490"/>
    <cellStyle name="Comma 9 2 2 4 4" xfId="3346"/>
    <cellStyle name="Comma 9 2 2 4 5" xfId="4202"/>
    <cellStyle name="Comma 9 2 2 4 6" xfId="5058"/>
    <cellStyle name="Comma 9 2 2 5" xfId="992"/>
    <cellStyle name="Comma 9 2 2 6" xfId="1848"/>
    <cellStyle name="Comma 9 2 2 7" xfId="2704"/>
    <cellStyle name="Comma 9 2 2 8" xfId="3560"/>
    <cellStyle name="Comma 9 2 2 9" xfId="4416"/>
    <cellStyle name="Comma 9 2 3" xfId="168"/>
    <cellStyle name="Comma 9 2 3 2" xfId="386"/>
    <cellStyle name="Comma 9 2 3 2 2" xfId="1242"/>
    <cellStyle name="Comma 9 2 3 2 3" xfId="2098"/>
    <cellStyle name="Comma 9 2 3 2 4" xfId="2954"/>
    <cellStyle name="Comma 9 2 3 2 5" xfId="3810"/>
    <cellStyle name="Comma 9 2 3 2 6" xfId="4666"/>
    <cellStyle name="Comma 9 2 3 3" xfId="600"/>
    <cellStyle name="Comma 9 2 3 3 2" xfId="1456"/>
    <cellStyle name="Comma 9 2 3 3 3" xfId="2312"/>
    <cellStyle name="Comma 9 2 3 3 4" xfId="3168"/>
    <cellStyle name="Comma 9 2 3 3 5" xfId="4024"/>
    <cellStyle name="Comma 9 2 3 3 6" xfId="4880"/>
    <cellStyle name="Comma 9 2 3 4" xfId="814"/>
    <cellStyle name="Comma 9 2 3 4 2" xfId="1670"/>
    <cellStyle name="Comma 9 2 3 4 3" xfId="2526"/>
    <cellStyle name="Comma 9 2 3 4 4" xfId="3382"/>
    <cellStyle name="Comma 9 2 3 4 5" xfId="4238"/>
    <cellStyle name="Comma 9 2 3 4 6" xfId="5094"/>
    <cellStyle name="Comma 9 2 3 5" xfId="1028"/>
    <cellStyle name="Comma 9 2 3 6" xfId="1884"/>
    <cellStyle name="Comma 9 2 3 7" xfId="2740"/>
    <cellStyle name="Comma 9 2 3 8" xfId="3596"/>
    <cellStyle name="Comma 9 2 3 9" xfId="4452"/>
    <cellStyle name="Comma 9 2 4" xfId="206"/>
    <cellStyle name="Comma 9 2 4 2" xfId="423"/>
    <cellStyle name="Comma 9 2 4 2 2" xfId="1279"/>
    <cellStyle name="Comma 9 2 4 2 3" xfId="2135"/>
    <cellStyle name="Comma 9 2 4 2 4" xfId="2991"/>
    <cellStyle name="Comma 9 2 4 2 5" xfId="3847"/>
    <cellStyle name="Comma 9 2 4 2 6" xfId="4703"/>
    <cellStyle name="Comma 9 2 4 3" xfId="637"/>
    <cellStyle name="Comma 9 2 4 3 2" xfId="1493"/>
    <cellStyle name="Comma 9 2 4 3 3" xfId="2349"/>
    <cellStyle name="Comma 9 2 4 3 4" xfId="3205"/>
    <cellStyle name="Comma 9 2 4 3 5" xfId="4061"/>
    <cellStyle name="Comma 9 2 4 3 6" xfId="4917"/>
    <cellStyle name="Comma 9 2 4 4" xfId="851"/>
    <cellStyle name="Comma 9 2 4 4 2" xfId="1707"/>
    <cellStyle name="Comma 9 2 4 4 3" xfId="2563"/>
    <cellStyle name="Comma 9 2 4 4 4" xfId="3419"/>
    <cellStyle name="Comma 9 2 4 4 5" xfId="4275"/>
    <cellStyle name="Comma 9 2 4 4 6" xfId="5131"/>
    <cellStyle name="Comma 9 2 4 5" xfId="1065"/>
    <cellStyle name="Comma 9 2 4 6" xfId="1921"/>
    <cellStyle name="Comma 9 2 4 7" xfId="2777"/>
    <cellStyle name="Comma 9 2 4 8" xfId="3633"/>
    <cellStyle name="Comma 9 2 4 9" xfId="4489"/>
    <cellStyle name="Comma 9 2 5" xfId="247"/>
    <cellStyle name="Comma 9 2 5 2" xfId="463"/>
    <cellStyle name="Comma 9 2 5 2 2" xfId="1319"/>
    <cellStyle name="Comma 9 2 5 2 3" xfId="2175"/>
    <cellStyle name="Comma 9 2 5 2 4" xfId="3031"/>
    <cellStyle name="Comma 9 2 5 2 5" xfId="3887"/>
    <cellStyle name="Comma 9 2 5 2 6" xfId="4743"/>
    <cellStyle name="Comma 9 2 5 3" xfId="677"/>
    <cellStyle name="Comma 9 2 5 3 2" xfId="1533"/>
    <cellStyle name="Comma 9 2 5 3 3" xfId="2389"/>
    <cellStyle name="Comma 9 2 5 3 4" xfId="3245"/>
    <cellStyle name="Comma 9 2 5 3 5" xfId="4101"/>
    <cellStyle name="Comma 9 2 5 3 6" xfId="4957"/>
    <cellStyle name="Comma 9 2 5 4" xfId="891"/>
    <cellStyle name="Comma 9 2 5 4 2" xfId="1747"/>
    <cellStyle name="Comma 9 2 5 4 3" xfId="2603"/>
    <cellStyle name="Comma 9 2 5 4 4" xfId="3459"/>
    <cellStyle name="Comma 9 2 5 4 5" xfId="4315"/>
    <cellStyle name="Comma 9 2 5 4 6" xfId="5171"/>
    <cellStyle name="Comma 9 2 5 5" xfId="1105"/>
    <cellStyle name="Comma 9 2 5 6" xfId="1961"/>
    <cellStyle name="Comma 9 2 5 7" xfId="2817"/>
    <cellStyle name="Comma 9 2 5 8" xfId="3673"/>
    <cellStyle name="Comma 9 2 5 9" xfId="4529"/>
    <cellStyle name="Comma 9 2 6" xfId="307"/>
    <cellStyle name="Comma 9 2 6 2" xfId="1163"/>
    <cellStyle name="Comma 9 2 6 3" xfId="2019"/>
    <cellStyle name="Comma 9 2 6 4" xfId="2875"/>
    <cellStyle name="Comma 9 2 6 5" xfId="3731"/>
    <cellStyle name="Comma 9 2 6 6" xfId="4587"/>
    <cellStyle name="Comma 9 2 7" xfId="521"/>
    <cellStyle name="Comma 9 2 7 2" xfId="1377"/>
    <cellStyle name="Comma 9 2 7 3" xfId="2233"/>
    <cellStyle name="Comma 9 2 7 4" xfId="3089"/>
    <cellStyle name="Comma 9 2 7 5" xfId="3945"/>
    <cellStyle name="Comma 9 2 7 6" xfId="4801"/>
    <cellStyle name="Comma 9 2 8" xfId="735"/>
    <cellStyle name="Comma 9 2 8 2" xfId="1591"/>
    <cellStyle name="Comma 9 2 8 3" xfId="2447"/>
    <cellStyle name="Comma 9 2 8 4" xfId="3303"/>
    <cellStyle name="Comma 9 2 8 5" xfId="4159"/>
    <cellStyle name="Comma 9 2 8 6" xfId="5015"/>
    <cellStyle name="Comma 9 2 9" xfId="949"/>
    <cellStyle name="Comma 9 3" xfId="92"/>
    <cellStyle name="Comma 9 4" xfId="306"/>
    <cellStyle name="Comma 9 4 2" xfId="1162"/>
    <cellStyle name="Comma 9 4 3" xfId="2018"/>
    <cellStyle name="Comma 9 4 4" xfId="2874"/>
    <cellStyle name="Comma 9 4 5" xfId="3730"/>
    <cellStyle name="Comma 9 4 6" xfId="4586"/>
    <cellStyle name="Comma 9 5" xfId="520"/>
    <cellStyle name="Comma 9 5 2" xfId="1376"/>
    <cellStyle name="Comma 9 5 3" xfId="2232"/>
    <cellStyle name="Comma 9 5 4" xfId="3088"/>
    <cellStyle name="Comma 9 5 5" xfId="3944"/>
    <cellStyle name="Comma 9 5 6" xfId="4800"/>
    <cellStyle name="Comma 9 6" xfId="734"/>
    <cellStyle name="Comma 9 6 2" xfId="1590"/>
    <cellStyle name="Comma 9 6 3" xfId="2446"/>
    <cellStyle name="Comma 9 6 4" xfId="3302"/>
    <cellStyle name="Comma 9 6 5" xfId="4158"/>
    <cellStyle name="Comma 9 6 6" xfId="5014"/>
    <cellStyle name="Comma 9 7" xfId="948"/>
    <cellStyle name="Comma 9 8" xfId="1804"/>
    <cellStyle name="Comma 9 9" xfId="2660"/>
    <cellStyle name="Normal" xfId="0" builtinId="0"/>
    <cellStyle name="Normal 10" xfId="211"/>
    <cellStyle name="Normal 10 2" xfId="256"/>
    <cellStyle name="Normal 11" xfId="6"/>
    <cellStyle name="Normal 2" xfId="56"/>
    <cellStyle name="Normal 2 2" xfId="2"/>
    <cellStyle name="Normal 2 3" xfId="57"/>
    <cellStyle name="Normal 2 4" xfId="75"/>
    <cellStyle name="Normal 2 4 2" xfId="253"/>
    <cellStyle name="Normal 3" xfId="58"/>
    <cellStyle name="Normal 4" xfId="59"/>
    <cellStyle name="Normal 4 2" xfId="60"/>
    <cellStyle name="Normal 4 3" xfId="61"/>
    <cellStyle name="Normal 4 4" xfId="62"/>
    <cellStyle name="Normal 4 5" xfId="169"/>
    <cellStyle name="Normal 5" xfId="63"/>
    <cellStyle name="Normal 5 2" xfId="64"/>
    <cellStyle name="Normal 6" xfId="65"/>
    <cellStyle name="Normal 7" xfId="66"/>
    <cellStyle name="Normal 7 2" xfId="93"/>
    <cellStyle name="Normal 7 2 2" xfId="170"/>
    <cellStyle name="Normal 7 2 2 10" xfId="4453"/>
    <cellStyle name="Normal 7 2 2 2" xfId="254"/>
    <cellStyle name="Normal 7 2 2 2 2" xfId="469"/>
    <cellStyle name="Normal 7 2 2 2 2 2" xfId="1325"/>
    <cellStyle name="Normal 7 2 2 2 2 3" xfId="2181"/>
    <cellStyle name="Normal 7 2 2 2 2 4" xfId="3037"/>
    <cellStyle name="Normal 7 2 2 2 2 5" xfId="3893"/>
    <cellStyle name="Normal 7 2 2 2 2 6" xfId="4749"/>
    <cellStyle name="Normal 7 2 2 2 3" xfId="683"/>
    <cellStyle name="Normal 7 2 2 2 3 2" xfId="1539"/>
    <cellStyle name="Normal 7 2 2 2 3 3" xfId="2395"/>
    <cellStyle name="Normal 7 2 2 2 3 4" xfId="3251"/>
    <cellStyle name="Normal 7 2 2 2 3 5" xfId="4107"/>
    <cellStyle name="Normal 7 2 2 2 3 6" xfId="4963"/>
    <cellStyle name="Normal 7 2 2 2 4" xfId="897"/>
    <cellStyle name="Normal 7 2 2 2 4 2" xfId="1753"/>
    <cellStyle name="Normal 7 2 2 2 4 3" xfId="2609"/>
    <cellStyle name="Normal 7 2 2 2 4 4" xfId="3465"/>
    <cellStyle name="Normal 7 2 2 2 4 5" xfId="4321"/>
    <cellStyle name="Normal 7 2 2 2 4 6" xfId="5177"/>
    <cellStyle name="Normal 7 2 2 2 5" xfId="1111"/>
    <cellStyle name="Normal 7 2 2 2 6" xfId="1967"/>
    <cellStyle name="Normal 7 2 2 2 7" xfId="2823"/>
    <cellStyle name="Normal 7 2 2 2 8" xfId="3679"/>
    <cellStyle name="Normal 7 2 2 2 9" xfId="4535"/>
    <cellStyle name="Normal 7 2 2 3" xfId="387"/>
    <cellStyle name="Normal 7 2 2 3 2" xfId="1243"/>
    <cellStyle name="Normal 7 2 2 3 3" xfId="2099"/>
    <cellStyle name="Normal 7 2 2 3 4" xfId="2955"/>
    <cellStyle name="Normal 7 2 2 3 5" xfId="3811"/>
    <cellStyle name="Normal 7 2 2 3 6" xfId="4667"/>
    <cellStyle name="Normal 7 2 2 4" xfId="601"/>
    <cellStyle name="Normal 7 2 2 4 2" xfId="1457"/>
    <cellStyle name="Normal 7 2 2 4 3" xfId="2313"/>
    <cellStyle name="Normal 7 2 2 4 4" xfId="3169"/>
    <cellStyle name="Normal 7 2 2 4 5" xfId="4025"/>
    <cellStyle name="Normal 7 2 2 4 6" xfId="4881"/>
    <cellStyle name="Normal 7 2 2 5" xfId="815"/>
    <cellStyle name="Normal 7 2 2 5 2" xfId="1671"/>
    <cellStyle name="Normal 7 2 2 5 3" xfId="2527"/>
    <cellStyle name="Normal 7 2 2 5 4" xfId="3383"/>
    <cellStyle name="Normal 7 2 2 5 5" xfId="4239"/>
    <cellStyle name="Normal 7 2 2 5 6" xfId="5095"/>
    <cellStyle name="Normal 7 2 2 6" xfId="1029"/>
    <cellStyle name="Normal 7 2 2 7" xfId="1885"/>
    <cellStyle name="Normal 7 2 2 8" xfId="2741"/>
    <cellStyle name="Normal 7 2 2 9" xfId="3597"/>
    <cellStyle name="Normal 7 2 3" xfId="207"/>
    <cellStyle name="Normal 7 2 3 10" xfId="4490"/>
    <cellStyle name="Normal 7 2 3 2" xfId="255"/>
    <cellStyle name="Normal 7 2 3 2 2" xfId="470"/>
    <cellStyle name="Normal 7 2 3 2 2 2" xfId="1326"/>
    <cellStyle name="Normal 7 2 3 2 2 3" xfId="2182"/>
    <cellStyle name="Normal 7 2 3 2 2 4" xfId="3038"/>
    <cellStyle name="Normal 7 2 3 2 2 5" xfId="3894"/>
    <cellStyle name="Normal 7 2 3 2 2 6" xfId="4750"/>
    <cellStyle name="Normal 7 2 3 2 3" xfId="684"/>
    <cellStyle name="Normal 7 2 3 2 3 2" xfId="1540"/>
    <cellStyle name="Normal 7 2 3 2 3 3" xfId="2396"/>
    <cellStyle name="Normal 7 2 3 2 3 4" xfId="3252"/>
    <cellStyle name="Normal 7 2 3 2 3 5" xfId="4108"/>
    <cellStyle name="Normal 7 2 3 2 3 6" xfId="4964"/>
    <cellStyle name="Normal 7 2 3 2 4" xfId="898"/>
    <cellStyle name="Normal 7 2 3 2 4 2" xfId="1754"/>
    <cellStyle name="Normal 7 2 3 2 4 3" xfId="2610"/>
    <cellStyle name="Normal 7 2 3 2 4 4" xfId="3466"/>
    <cellStyle name="Normal 7 2 3 2 4 5" xfId="4322"/>
    <cellStyle name="Normal 7 2 3 2 4 6" xfId="5178"/>
    <cellStyle name="Normal 7 2 3 2 5" xfId="1112"/>
    <cellStyle name="Normal 7 2 3 2 6" xfId="1968"/>
    <cellStyle name="Normal 7 2 3 2 7" xfId="2824"/>
    <cellStyle name="Normal 7 2 3 2 8" xfId="3680"/>
    <cellStyle name="Normal 7 2 3 2 9" xfId="4536"/>
    <cellStyle name="Normal 7 2 3 3" xfId="424"/>
    <cellStyle name="Normal 7 2 3 3 2" xfId="1280"/>
    <cellStyle name="Normal 7 2 3 3 3" xfId="2136"/>
    <cellStyle name="Normal 7 2 3 3 4" xfId="2992"/>
    <cellStyle name="Normal 7 2 3 3 5" xfId="3848"/>
    <cellStyle name="Normal 7 2 3 3 6" xfId="4704"/>
    <cellStyle name="Normal 7 2 3 4" xfId="638"/>
    <cellStyle name="Normal 7 2 3 4 2" xfId="1494"/>
    <cellStyle name="Normal 7 2 3 4 3" xfId="2350"/>
    <cellStyle name="Normal 7 2 3 4 4" xfId="3206"/>
    <cellStyle name="Normal 7 2 3 4 5" xfId="4062"/>
    <cellStyle name="Normal 7 2 3 4 6" xfId="4918"/>
    <cellStyle name="Normal 7 2 3 5" xfId="852"/>
    <cellStyle name="Normal 7 2 3 5 2" xfId="1708"/>
    <cellStyle name="Normal 7 2 3 5 3" xfId="2564"/>
    <cellStyle name="Normal 7 2 3 5 4" xfId="3420"/>
    <cellStyle name="Normal 7 2 3 5 5" xfId="4276"/>
    <cellStyle name="Normal 7 2 3 5 6" xfId="5132"/>
    <cellStyle name="Normal 7 2 3 6" xfId="1066"/>
    <cellStyle name="Normal 7 2 3 7" xfId="1922"/>
    <cellStyle name="Normal 7 2 3 8" xfId="2778"/>
    <cellStyle name="Normal 7 2 3 9" xfId="3634"/>
    <cellStyle name="Normal 7 2 4" xfId="248"/>
    <cellStyle name="Normal 7 2 4 10" xfId="4530"/>
    <cellStyle name="Normal 7 2 4 2" xfId="258"/>
    <cellStyle name="Normal 7 2 4 2 2" xfId="472"/>
    <cellStyle name="Normal 7 2 4 2 2 2" xfId="1328"/>
    <cellStyle name="Normal 7 2 4 2 2 3" xfId="2184"/>
    <cellStyle name="Normal 7 2 4 2 2 4" xfId="3040"/>
    <cellStyle name="Normal 7 2 4 2 2 5" xfId="3896"/>
    <cellStyle name="Normal 7 2 4 2 2 6" xfId="4752"/>
    <cellStyle name="Normal 7 2 4 2 3" xfId="686"/>
    <cellStyle name="Normal 7 2 4 2 3 2" xfId="1542"/>
    <cellStyle name="Normal 7 2 4 2 3 3" xfId="2398"/>
    <cellStyle name="Normal 7 2 4 2 3 4" xfId="3254"/>
    <cellStyle name="Normal 7 2 4 2 3 5" xfId="4110"/>
    <cellStyle name="Normal 7 2 4 2 3 6" xfId="4966"/>
    <cellStyle name="Normal 7 2 4 2 4" xfId="900"/>
    <cellStyle name="Normal 7 2 4 2 4 2" xfId="1756"/>
    <cellStyle name="Normal 7 2 4 2 4 3" xfId="2612"/>
    <cellStyle name="Normal 7 2 4 2 4 4" xfId="3468"/>
    <cellStyle name="Normal 7 2 4 2 4 5" xfId="4324"/>
    <cellStyle name="Normal 7 2 4 2 4 6" xfId="5180"/>
    <cellStyle name="Normal 7 2 4 2 5" xfId="1114"/>
    <cellStyle name="Normal 7 2 4 2 6" xfId="1970"/>
    <cellStyle name="Normal 7 2 4 2 7" xfId="2826"/>
    <cellStyle name="Normal 7 2 4 2 8" xfId="3682"/>
    <cellStyle name="Normal 7 2 4 2 9" xfId="4538"/>
    <cellStyle name="Normal 7 2 4 3" xfId="464"/>
    <cellStyle name="Normal 7 2 4 3 2" xfId="1320"/>
    <cellStyle name="Normal 7 2 4 3 3" xfId="2176"/>
    <cellStyle name="Normal 7 2 4 3 4" xfId="3032"/>
    <cellStyle name="Normal 7 2 4 3 5" xfId="3888"/>
    <cellStyle name="Normal 7 2 4 3 6" xfId="4744"/>
    <cellStyle name="Normal 7 2 4 4" xfId="678"/>
    <cellStyle name="Normal 7 2 4 4 2" xfId="1534"/>
    <cellStyle name="Normal 7 2 4 4 3" xfId="2390"/>
    <cellStyle name="Normal 7 2 4 4 4" xfId="3246"/>
    <cellStyle name="Normal 7 2 4 4 5" xfId="4102"/>
    <cellStyle name="Normal 7 2 4 4 6" xfId="4958"/>
    <cellStyle name="Normal 7 2 4 5" xfId="892"/>
    <cellStyle name="Normal 7 2 4 5 2" xfId="1748"/>
    <cellStyle name="Normal 7 2 4 5 3" xfId="2604"/>
    <cellStyle name="Normal 7 2 4 5 4" xfId="3460"/>
    <cellStyle name="Normal 7 2 4 5 5" xfId="4316"/>
    <cellStyle name="Normal 7 2 4 5 6" xfId="5172"/>
    <cellStyle name="Normal 7 2 4 6" xfId="1106"/>
    <cellStyle name="Normal 7 2 4 7" xfId="1962"/>
    <cellStyle name="Normal 7 2 4 8" xfId="2818"/>
    <cellStyle name="Normal 7 2 4 9" xfId="3674"/>
    <cellStyle name="Normal 7 3" xfId="214"/>
    <cellStyle name="Normal 7 3 10" xfId="4496"/>
    <cellStyle name="Normal 7 3 2" xfId="257"/>
    <cellStyle name="Normal 7 3 2 2" xfId="471"/>
    <cellStyle name="Normal 7 3 2 2 2" xfId="1327"/>
    <cellStyle name="Normal 7 3 2 2 3" xfId="2183"/>
    <cellStyle name="Normal 7 3 2 2 4" xfId="3039"/>
    <cellStyle name="Normal 7 3 2 2 5" xfId="3895"/>
    <cellStyle name="Normal 7 3 2 2 6" xfId="4751"/>
    <cellStyle name="Normal 7 3 2 3" xfId="685"/>
    <cellStyle name="Normal 7 3 2 3 2" xfId="1541"/>
    <cellStyle name="Normal 7 3 2 3 3" xfId="2397"/>
    <cellStyle name="Normal 7 3 2 3 4" xfId="3253"/>
    <cellStyle name="Normal 7 3 2 3 5" xfId="4109"/>
    <cellStyle name="Normal 7 3 2 3 6" xfId="4965"/>
    <cellStyle name="Normal 7 3 2 4" xfId="899"/>
    <cellStyle name="Normal 7 3 2 4 2" xfId="1755"/>
    <cellStyle name="Normal 7 3 2 4 3" xfId="2611"/>
    <cellStyle name="Normal 7 3 2 4 4" xfId="3467"/>
    <cellStyle name="Normal 7 3 2 4 5" xfId="4323"/>
    <cellStyle name="Normal 7 3 2 4 6" xfId="5179"/>
    <cellStyle name="Normal 7 3 2 5" xfId="1113"/>
    <cellStyle name="Normal 7 3 2 6" xfId="1969"/>
    <cellStyle name="Normal 7 3 2 7" xfId="2825"/>
    <cellStyle name="Normal 7 3 2 8" xfId="3681"/>
    <cellStyle name="Normal 7 3 2 9" xfId="4537"/>
    <cellStyle name="Normal 7 3 3" xfId="430"/>
    <cellStyle name="Normal 7 3 3 2" xfId="1286"/>
    <cellStyle name="Normal 7 3 3 3" xfId="2142"/>
    <cellStyle name="Normal 7 3 3 4" xfId="2998"/>
    <cellStyle name="Normal 7 3 3 5" xfId="3854"/>
    <cellStyle name="Normal 7 3 3 6" xfId="4710"/>
    <cellStyle name="Normal 7 3 4" xfId="644"/>
    <cellStyle name="Normal 7 3 4 2" xfId="1500"/>
    <cellStyle name="Normal 7 3 4 3" xfId="2356"/>
    <cellStyle name="Normal 7 3 4 4" xfId="3212"/>
    <cellStyle name="Normal 7 3 4 5" xfId="4068"/>
    <cellStyle name="Normal 7 3 4 6" xfId="4924"/>
    <cellStyle name="Normal 7 3 5" xfId="858"/>
    <cellStyle name="Normal 7 3 5 2" xfId="1714"/>
    <cellStyle name="Normal 7 3 5 3" xfId="2570"/>
    <cellStyle name="Normal 7 3 5 4" xfId="3426"/>
    <cellStyle name="Normal 7 3 5 5" xfId="4282"/>
    <cellStyle name="Normal 7 3 5 6" xfId="5138"/>
    <cellStyle name="Normal 7 3 6" xfId="1072"/>
    <cellStyle name="Normal 7 3 7" xfId="1928"/>
    <cellStyle name="Normal 7 3 8" xfId="2784"/>
    <cellStyle name="Normal 7 3 9" xfId="3640"/>
    <cellStyle name="Normal 8" xfId="67"/>
    <cellStyle name="Normal 8 2" xfId="99"/>
    <cellStyle name="Normal 9" xfId="3"/>
    <cellStyle name="Normal 9 10" xfId="4380"/>
    <cellStyle name="Normal 9 11" xfId="74"/>
    <cellStyle name="Normal 9 2" xfId="5"/>
    <cellStyle name="Normal 9 2 10" xfId="252"/>
    <cellStyle name="Normal 9 2 2" xfId="468"/>
    <cellStyle name="Normal 9 2 2 2" xfId="1324"/>
    <cellStyle name="Normal 9 2 2 3" xfId="2180"/>
    <cellStyle name="Normal 9 2 2 4" xfId="3036"/>
    <cellStyle name="Normal 9 2 2 5" xfId="3892"/>
    <cellStyle name="Normal 9 2 2 6" xfId="4748"/>
    <cellStyle name="Normal 9 2 3" xfId="682"/>
    <cellStyle name="Normal 9 2 3 2" xfId="1538"/>
    <cellStyle name="Normal 9 2 3 3" xfId="2394"/>
    <cellStyle name="Normal 9 2 3 4" xfId="3250"/>
    <cellStyle name="Normal 9 2 3 5" xfId="4106"/>
    <cellStyle name="Normal 9 2 3 6" xfId="4962"/>
    <cellStyle name="Normal 9 2 4" xfId="896"/>
    <cellStyle name="Normal 9 2 4 2" xfId="1752"/>
    <cellStyle name="Normal 9 2 4 3" xfId="2608"/>
    <cellStyle name="Normal 9 2 4 4" xfId="3464"/>
    <cellStyle name="Normal 9 2 4 5" xfId="4320"/>
    <cellStyle name="Normal 9 2 4 6" xfId="5176"/>
    <cellStyle name="Normal 9 2 5" xfId="1110"/>
    <cellStyle name="Normal 9 2 6" xfId="1966"/>
    <cellStyle name="Normal 9 2 7" xfId="2822"/>
    <cellStyle name="Normal 9 2 8" xfId="3678"/>
    <cellStyle name="Normal 9 2 9" xfId="4534"/>
    <cellStyle name="Normal 9 3" xfId="314"/>
    <cellStyle name="Normal 9 3 2" xfId="1170"/>
    <cellStyle name="Normal 9 3 3" xfId="2026"/>
    <cellStyle name="Normal 9 3 4" xfId="2882"/>
    <cellStyle name="Normal 9 3 5" xfId="3738"/>
    <cellStyle name="Normal 9 3 6" xfId="4594"/>
    <cellStyle name="Normal 9 4" xfId="528"/>
    <cellStyle name="Normal 9 4 2" xfId="1384"/>
    <cellStyle name="Normal 9 4 3" xfId="2240"/>
    <cellStyle name="Normal 9 4 4" xfId="3096"/>
    <cellStyle name="Normal 9 4 5" xfId="3952"/>
    <cellStyle name="Normal 9 4 6" xfId="4808"/>
    <cellStyle name="Normal 9 5" xfId="742"/>
    <cellStyle name="Normal 9 5 2" xfId="1598"/>
    <cellStyle name="Normal 9 5 3" xfId="2454"/>
    <cellStyle name="Normal 9 5 4" xfId="3310"/>
    <cellStyle name="Normal 9 5 5" xfId="4166"/>
    <cellStyle name="Normal 9 5 6" xfId="5022"/>
    <cellStyle name="Normal 9 6" xfId="956"/>
    <cellStyle name="Normal 9 7" xfId="1812"/>
    <cellStyle name="Normal 9 8" xfId="2668"/>
    <cellStyle name="Normal 9 9" xfId="3524"/>
    <cellStyle name="Virgulă 2" xfId="68"/>
    <cellStyle name="Virgulă 2 10" xfId="2662"/>
    <cellStyle name="Virgulă 2 11" xfId="3518"/>
    <cellStyle name="Virgulă 2 12" xfId="4374"/>
    <cellStyle name="Virgulă 2 2" xfId="69"/>
    <cellStyle name="Virgulă 2 2 10" xfId="3519"/>
    <cellStyle name="Virgulă 2 2 11" xfId="4375"/>
    <cellStyle name="Virgulă 2 2 2" xfId="70"/>
    <cellStyle name="Virgulă 2 2 2 10" xfId="1808"/>
    <cellStyle name="Virgulă 2 2 2 11" xfId="2664"/>
    <cellStyle name="Virgulă 2 2 2 12" xfId="3520"/>
    <cellStyle name="Virgulă 2 2 2 13" xfId="4376"/>
    <cellStyle name="Virgulă 2 2 2 2" xfId="133"/>
    <cellStyle name="Virgulă 2 2 2 2 2" xfId="351"/>
    <cellStyle name="Virgulă 2 2 2 2 2 2" xfId="1207"/>
    <cellStyle name="Virgulă 2 2 2 2 2 3" xfId="2063"/>
    <cellStyle name="Virgulă 2 2 2 2 2 4" xfId="2919"/>
    <cellStyle name="Virgulă 2 2 2 2 2 5" xfId="3775"/>
    <cellStyle name="Virgulă 2 2 2 2 2 6" xfId="4631"/>
    <cellStyle name="Virgulă 2 2 2 2 3" xfId="565"/>
    <cellStyle name="Virgulă 2 2 2 2 3 2" xfId="1421"/>
    <cellStyle name="Virgulă 2 2 2 2 3 3" xfId="2277"/>
    <cellStyle name="Virgulă 2 2 2 2 3 4" xfId="3133"/>
    <cellStyle name="Virgulă 2 2 2 2 3 5" xfId="3989"/>
    <cellStyle name="Virgulă 2 2 2 2 3 6" xfId="4845"/>
    <cellStyle name="Virgulă 2 2 2 2 4" xfId="779"/>
    <cellStyle name="Virgulă 2 2 2 2 4 2" xfId="1635"/>
    <cellStyle name="Virgulă 2 2 2 2 4 3" xfId="2491"/>
    <cellStyle name="Virgulă 2 2 2 2 4 4" xfId="3347"/>
    <cellStyle name="Virgulă 2 2 2 2 4 5" xfId="4203"/>
    <cellStyle name="Virgulă 2 2 2 2 4 6" xfId="5059"/>
    <cellStyle name="Virgulă 2 2 2 2 5" xfId="993"/>
    <cellStyle name="Virgulă 2 2 2 2 6" xfId="1849"/>
    <cellStyle name="Virgulă 2 2 2 2 7" xfId="2705"/>
    <cellStyle name="Virgulă 2 2 2 2 8" xfId="3561"/>
    <cellStyle name="Virgulă 2 2 2 2 9" xfId="4417"/>
    <cellStyle name="Virgulă 2 2 2 3" xfId="171"/>
    <cellStyle name="Virgulă 2 2 2 3 2" xfId="388"/>
    <cellStyle name="Virgulă 2 2 2 3 2 2" xfId="1244"/>
    <cellStyle name="Virgulă 2 2 2 3 2 3" xfId="2100"/>
    <cellStyle name="Virgulă 2 2 2 3 2 4" xfId="2956"/>
    <cellStyle name="Virgulă 2 2 2 3 2 5" xfId="3812"/>
    <cellStyle name="Virgulă 2 2 2 3 2 6" xfId="4668"/>
    <cellStyle name="Virgulă 2 2 2 3 3" xfId="602"/>
    <cellStyle name="Virgulă 2 2 2 3 3 2" xfId="1458"/>
    <cellStyle name="Virgulă 2 2 2 3 3 3" xfId="2314"/>
    <cellStyle name="Virgulă 2 2 2 3 3 4" xfId="3170"/>
    <cellStyle name="Virgulă 2 2 2 3 3 5" xfId="4026"/>
    <cellStyle name="Virgulă 2 2 2 3 3 6" xfId="4882"/>
    <cellStyle name="Virgulă 2 2 2 3 4" xfId="816"/>
    <cellStyle name="Virgulă 2 2 2 3 4 2" xfId="1672"/>
    <cellStyle name="Virgulă 2 2 2 3 4 3" xfId="2528"/>
    <cellStyle name="Virgulă 2 2 2 3 4 4" xfId="3384"/>
    <cellStyle name="Virgulă 2 2 2 3 4 5" xfId="4240"/>
    <cellStyle name="Virgulă 2 2 2 3 4 6" xfId="5096"/>
    <cellStyle name="Virgulă 2 2 2 3 5" xfId="1030"/>
    <cellStyle name="Virgulă 2 2 2 3 6" xfId="1886"/>
    <cellStyle name="Virgulă 2 2 2 3 7" xfId="2742"/>
    <cellStyle name="Virgulă 2 2 2 3 8" xfId="3598"/>
    <cellStyle name="Virgulă 2 2 2 3 9" xfId="4454"/>
    <cellStyle name="Virgulă 2 2 2 4" xfId="208"/>
    <cellStyle name="Virgulă 2 2 2 4 2" xfId="425"/>
    <cellStyle name="Virgulă 2 2 2 4 2 2" xfId="1281"/>
    <cellStyle name="Virgulă 2 2 2 4 2 3" xfId="2137"/>
    <cellStyle name="Virgulă 2 2 2 4 2 4" xfId="2993"/>
    <cellStyle name="Virgulă 2 2 2 4 2 5" xfId="3849"/>
    <cellStyle name="Virgulă 2 2 2 4 2 6" xfId="4705"/>
    <cellStyle name="Virgulă 2 2 2 4 3" xfId="639"/>
    <cellStyle name="Virgulă 2 2 2 4 3 2" xfId="1495"/>
    <cellStyle name="Virgulă 2 2 2 4 3 3" xfId="2351"/>
    <cellStyle name="Virgulă 2 2 2 4 3 4" xfId="3207"/>
    <cellStyle name="Virgulă 2 2 2 4 3 5" xfId="4063"/>
    <cellStyle name="Virgulă 2 2 2 4 3 6" xfId="4919"/>
    <cellStyle name="Virgulă 2 2 2 4 4" xfId="853"/>
    <cellStyle name="Virgulă 2 2 2 4 4 2" xfId="1709"/>
    <cellStyle name="Virgulă 2 2 2 4 4 3" xfId="2565"/>
    <cellStyle name="Virgulă 2 2 2 4 4 4" xfId="3421"/>
    <cellStyle name="Virgulă 2 2 2 4 4 5" xfId="4277"/>
    <cellStyle name="Virgulă 2 2 2 4 4 6" xfId="5133"/>
    <cellStyle name="Virgulă 2 2 2 4 5" xfId="1067"/>
    <cellStyle name="Virgulă 2 2 2 4 6" xfId="1923"/>
    <cellStyle name="Virgulă 2 2 2 4 7" xfId="2779"/>
    <cellStyle name="Virgulă 2 2 2 4 8" xfId="3635"/>
    <cellStyle name="Virgulă 2 2 2 4 9" xfId="4491"/>
    <cellStyle name="Virgulă 2 2 2 5" xfId="249"/>
    <cellStyle name="Virgulă 2 2 2 5 2" xfId="465"/>
    <cellStyle name="Virgulă 2 2 2 5 2 2" xfId="1321"/>
    <cellStyle name="Virgulă 2 2 2 5 2 3" xfId="2177"/>
    <cellStyle name="Virgulă 2 2 2 5 2 4" xfId="3033"/>
    <cellStyle name="Virgulă 2 2 2 5 2 5" xfId="3889"/>
    <cellStyle name="Virgulă 2 2 2 5 2 6" xfId="4745"/>
    <cellStyle name="Virgulă 2 2 2 5 3" xfId="679"/>
    <cellStyle name="Virgulă 2 2 2 5 3 2" xfId="1535"/>
    <cellStyle name="Virgulă 2 2 2 5 3 3" xfId="2391"/>
    <cellStyle name="Virgulă 2 2 2 5 3 4" xfId="3247"/>
    <cellStyle name="Virgulă 2 2 2 5 3 5" xfId="4103"/>
    <cellStyle name="Virgulă 2 2 2 5 3 6" xfId="4959"/>
    <cellStyle name="Virgulă 2 2 2 5 4" xfId="893"/>
    <cellStyle name="Virgulă 2 2 2 5 4 2" xfId="1749"/>
    <cellStyle name="Virgulă 2 2 2 5 4 3" xfId="2605"/>
    <cellStyle name="Virgulă 2 2 2 5 4 4" xfId="3461"/>
    <cellStyle name="Virgulă 2 2 2 5 4 5" xfId="4317"/>
    <cellStyle name="Virgulă 2 2 2 5 4 6" xfId="5173"/>
    <cellStyle name="Virgulă 2 2 2 5 5" xfId="1107"/>
    <cellStyle name="Virgulă 2 2 2 5 6" xfId="1963"/>
    <cellStyle name="Virgulă 2 2 2 5 7" xfId="2819"/>
    <cellStyle name="Virgulă 2 2 2 5 8" xfId="3675"/>
    <cellStyle name="Virgulă 2 2 2 5 9" xfId="4531"/>
    <cellStyle name="Virgulă 2 2 2 6" xfId="310"/>
    <cellStyle name="Virgulă 2 2 2 6 2" xfId="1166"/>
    <cellStyle name="Virgulă 2 2 2 6 3" xfId="2022"/>
    <cellStyle name="Virgulă 2 2 2 6 4" xfId="2878"/>
    <cellStyle name="Virgulă 2 2 2 6 5" xfId="3734"/>
    <cellStyle name="Virgulă 2 2 2 6 6" xfId="4590"/>
    <cellStyle name="Virgulă 2 2 2 7" xfId="524"/>
    <cellStyle name="Virgulă 2 2 2 7 2" xfId="1380"/>
    <cellStyle name="Virgulă 2 2 2 7 3" xfId="2236"/>
    <cellStyle name="Virgulă 2 2 2 7 4" xfId="3092"/>
    <cellStyle name="Virgulă 2 2 2 7 5" xfId="3948"/>
    <cellStyle name="Virgulă 2 2 2 7 6" xfId="4804"/>
    <cellStyle name="Virgulă 2 2 2 8" xfId="738"/>
    <cellStyle name="Virgulă 2 2 2 8 2" xfId="1594"/>
    <cellStyle name="Virgulă 2 2 2 8 3" xfId="2450"/>
    <cellStyle name="Virgulă 2 2 2 8 4" xfId="3306"/>
    <cellStyle name="Virgulă 2 2 2 8 5" xfId="4162"/>
    <cellStyle name="Virgulă 2 2 2 8 6" xfId="5018"/>
    <cellStyle name="Virgulă 2 2 2 9" xfId="952"/>
    <cellStyle name="Virgulă 2 2 3" xfId="95"/>
    <cellStyle name="Virgulă 2 2 4" xfId="309"/>
    <cellStyle name="Virgulă 2 2 4 2" xfId="1165"/>
    <cellStyle name="Virgulă 2 2 4 3" xfId="2021"/>
    <cellStyle name="Virgulă 2 2 4 4" xfId="2877"/>
    <cellStyle name="Virgulă 2 2 4 5" xfId="3733"/>
    <cellStyle name="Virgulă 2 2 4 6" xfId="4589"/>
    <cellStyle name="Virgulă 2 2 5" xfId="523"/>
    <cellStyle name="Virgulă 2 2 5 2" xfId="1379"/>
    <cellStyle name="Virgulă 2 2 5 3" xfId="2235"/>
    <cellStyle name="Virgulă 2 2 5 4" xfId="3091"/>
    <cellStyle name="Virgulă 2 2 5 5" xfId="3947"/>
    <cellStyle name="Virgulă 2 2 5 6" xfId="4803"/>
    <cellStyle name="Virgulă 2 2 6" xfId="737"/>
    <cellStyle name="Virgulă 2 2 6 2" xfId="1593"/>
    <cellStyle name="Virgulă 2 2 6 3" xfId="2449"/>
    <cellStyle name="Virgulă 2 2 6 4" xfId="3305"/>
    <cellStyle name="Virgulă 2 2 6 5" xfId="4161"/>
    <cellStyle name="Virgulă 2 2 6 6" xfId="5017"/>
    <cellStyle name="Virgulă 2 2 7" xfId="951"/>
    <cellStyle name="Virgulă 2 2 8" xfId="1807"/>
    <cellStyle name="Virgulă 2 2 9" xfId="2663"/>
    <cellStyle name="Virgulă 2 3" xfId="71"/>
    <cellStyle name="Virgulă 2 3 10" xfId="1809"/>
    <cellStyle name="Virgulă 2 3 11" xfId="2665"/>
    <cellStyle name="Virgulă 2 3 12" xfId="3521"/>
    <cellStyle name="Virgulă 2 3 13" xfId="4377"/>
    <cellStyle name="Virgulă 2 3 2" xfId="134"/>
    <cellStyle name="Virgulă 2 3 2 2" xfId="352"/>
    <cellStyle name="Virgulă 2 3 2 2 2" xfId="1208"/>
    <cellStyle name="Virgulă 2 3 2 2 3" xfId="2064"/>
    <cellStyle name="Virgulă 2 3 2 2 4" xfId="2920"/>
    <cellStyle name="Virgulă 2 3 2 2 5" xfId="3776"/>
    <cellStyle name="Virgulă 2 3 2 2 6" xfId="4632"/>
    <cellStyle name="Virgulă 2 3 2 3" xfId="566"/>
    <cellStyle name="Virgulă 2 3 2 3 2" xfId="1422"/>
    <cellStyle name="Virgulă 2 3 2 3 3" xfId="2278"/>
    <cellStyle name="Virgulă 2 3 2 3 4" xfId="3134"/>
    <cellStyle name="Virgulă 2 3 2 3 5" xfId="3990"/>
    <cellStyle name="Virgulă 2 3 2 3 6" xfId="4846"/>
    <cellStyle name="Virgulă 2 3 2 4" xfId="780"/>
    <cellStyle name="Virgulă 2 3 2 4 2" xfId="1636"/>
    <cellStyle name="Virgulă 2 3 2 4 3" xfId="2492"/>
    <cellStyle name="Virgulă 2 3 2 4 4" xfId="3348"/>
    <cellStyle name="Virgulă 2 3 2 4 5" xfId="4204"/>
    <cellStyle name="Virgulă 2 3 2 4 6" xfId="5060"/>
    <cellStyle name="Virgulă 2 3 2 5" xfId="994"/>
    <cellStyle name="Virgulă 2 3 2 6" xfId="1850"/>
    <cellStyle name="Virgulă 2 3 2 7" xfId="2706"/>
    <cellStyle name="Virgulă 2 3 2 8" xfId="3562"/>
    <cellStyle name="Virgulă 2 3 2 9" xfId="4418"/>
    <cellStyle name="Virgulă 2 3 3" xfId="172"/>
    <cellStyle name="Virgulă 2 3 3 2" xfId="389"/>
    <cellStyle name="Virgulă 2 3 3 2 2" xfId="1245"/>
    <cellStyle name="Virgulă 2 3 3 2 3" xfId="2101"/>
    <cellStyle name="Virgulă 2 3 3 2 4" xfId="2957"/>
    <cellStyle name="Virgulă 2 3 3 2 5" xfId="3813"/>
    <cellStyle name="Virgulă 2 3 3 2 6" xfId="4669"/>
    <cellStyle name="Virgulă 2 3 3 3" xfId="603"/>
    <cellStyle name="Virgulă 2 3 3 3 2" xfId="1459"/>
    <cellStyle name="Virgulă 2 3 3 3 3" xfId="2315"/>
    <cellStyle name="Virgulă 2 3 3 3 4" xfId="3171"/>
    <cellStyle name="Virgulă 2 3 3 3 5" xfId="4027"/>
    <cellStyle name="Virgulă 2 3 3 3 6" xfId="4883"/>
    <cellStyle name="Virgulă 2 3 3 4" xfId="817"/>
    <cellStyle name="Virgulă 2 3 3 4 2" xfId="1673"/>
    <cellStyle name="Virgulă 2 3 3 4 3" xfId="2529"/>
    <cellStyle name="Virgulă 2 3 3 4 4" xfId="3385"/>
    <cellStyle name="Virgulă 2 3 3 4 5" xfId="4241"/>
    <cellStyle name="Virgulă 2 3 3 4 6" xfId="5097"/>
    <cellStyle name="Virgulă 2 3 3 5" xfId="1031"/>
    <cellStyle name="Virgulă 2 3 3 6" xfId="1887"/>
    <cellStyle name="Virgulă 2 3 3 7" xfId="2743"/>
    <cellStyle name="Virgulă 2 3 3 8" xfId="3599"/>
    <cellStyle name="Virgulă 2 3 3 9" xfId="4455"/>
    <cellStyle name="Virgulă 2 3 4" xfId="209"/>
    <cellStyle name="Virgulă 2 3 4 2" xfId="426"/>
    <cellStyle name="Virgulă 2 3 4 2 2" xfId="1282"/>
    <cellStyle name="Virgulă 2 3 4 2 3" xfId="2138"/>
    <cellStyle name="Virgulă 2 3 4 2 4" xfId="2994"/>
    <cellStyle name="Virgulă 2 3 4 2 5" xfId="3850"/>
    <cellStyle name="Virgulă 2 3 4 2 6" xfId="4706"/>
    <cellStyle name="Virgulă 2 3 4 3" xfId="640"/>
    <cellStyle name="Virgulă 2 3 4 3 2" xfId="1496"/>
    <cellStyle name="Virgulă 2 3 4 3 3" xfId="2352"/>
    <cellStyle name="Virgulă 2 3 4 3 4" xfId="3208"/>
    <cellStyle name="Virgulă 2 3 4 3 5" xfId="4064"/>
    <cellStyle name="Virgulă 2 3 4 3 6" xfId="4920"/>
    <cellStyle name="Virgulă 2 3 4 4" xfId="854"/>
    <cellStyle name="Virgulă 2 3 4 4 2" xfId="1710"/>
    <cellStyle name="Virgulă 2 3 4 4 3" xfId="2566"/>
    <cellStyle name="Virgulă 2 3 4 4 4" xfId="3422"/>
    <cellStyle name="Virgulă 2 3 4 4 5" xfId="4278"/>
    <cellStyle name="Virgulă 2 3 4 4 6" xfId="5134"/>
    <cellStyle name="Virgulă 2 3 4 5" xfId="1068"/>
    <cellStyle name="Virgulă 2 3 4 6" xfId="1924"/>
    <cellStyle name="Virgulă 2 3 4 7" xfId="2780"/>
    <cellStyle name="Virgulă 2 3 4 8" xfId="3636"/>
    <cellStyle name="Virgulă 2 3 4 9" xfId="4492"/>
    <cellStyle name="Virgulă 2 3 5" xfId="250"/>
    <cellStyle name="Virgulă 2 3 5 2" xfId="466"/>
    <cellStyle name="Virgulă 2 3 5 2 2" xfId="1322"/>
    <cellStyle name="Virgulă 2 3 5 2 3" xfId="2178"/>
    <cellStyle name="Virgulă 2 3 5 2 4" xfId="3034"/>
    <cellStyle name="Virgulă 2 3 5 2 5" xfId="3890"/>
    <cellStyle name="Virgulă 2 3 5 2 6" xfId="4746"/>
    <cellStyle name="Virgulă 2 3 5 3" xfId="680"/>
    <cellStyle name="Virgulă 2 3 5 3 2" xfId="1536"/>
    <cellStyle name="Virgulă 2 3 5 3 3" xfId="2392"/>
    <cellStyle name="Virgulă 2 3 5 3 4" xfId="3248"/>
    <cellStyle name="Virgulă 2 3 5 3 5" xfId="4104"/>
    <cellStyle name="Virgulă 2 3 5 3 6" xfId="4960"/>
    <cellStyle name="Virgulă 2 3 5 4" xfId="894"/>
    <cellStyle name="Virgulă 2 3 5 4 2" xfId="1750"/>
    <cellStyle name="Virgulă 2 3 5 4 3" xfId="2606"/>
    <cellStyle name="Virgulă 2 3 5 4 4" xfId="3462"/>
    <cellStyle name="Virgulă 2 3 5 4 5" xfId="4318"/>
    <cellStyle name="Virgulă 2 3 5 4 6" xfId="5174"/>
    <cellStyle name="Virgulă 2 3 5 5" xfId="1108"/>
    <cellStyle name="Virgulă 2 3 5 6" xfId="1964"/>
    <cellStyle name="Virgulă 2 3 5 7" xfId="2820"/>
    <cellStyle name="Virgulă 2 3 5 8" xfId="3676"/>
    <cellStyle name="Virgulă 2 3 5 9" xfId="4532"/>
    <cellStyle name="Virgulă 2 3 6" xfId="311"/>
    <cellStyle name="Virgulă 2 3 6 2" xfId="1167"/>
    <cellStyle name="Virgulă 2 3 6 3" xfId="2023"/>
    <cellStyle name="Virgulă 2 3 6 4" xfId="2879"/>
    <cellStyle name="Virgulă 2 3 6 5" xfId="3735"/>
    <cellStyle name="Virgulă 2 3 6 6" xfId="4591"/>
    <cellStyle name="Virgulă 2 3 7" xfId="525"/>
    <cellStyle name="Virgulă 2 3 7 2" xfId="1381"/>
    <cellStyle name="Virgulă 2 3 7 3" xfId="2237"/>
    <cellStyle name="Virgulă 2 3 7 4" xfId="3093"/>
    <cellStyle name="Virgulă 2 3 7 5" xfId="3949"/>
    <cellStyle name="Virgulă 2 3 7 6" xfId="4805"/>
    <cellStyle name="Virgulă 2 3 8" xfId="739"/>
    <cellStyle name="Virgulă 2 3 8 2" xfId="1595"/>
    <cellStyle name="Virgulă 2 3 8 3" xfId="2451"/>
    <cellStyle name="Virgulă 2 3 8 4" xfId="3307"/>
    <cellStyle name="Virgulă 2 3 8 5" xfId="4163"/>
    <cellStyle name="Virgulă 2 3 8 6" xfId="5019"/>
    <cellStyle name="Virgulă 2 3 9" xfId="953"/>
    <cellStyle name="Virgulă 2 4" xfId="94"/>
    <cellStyle name="Virgulă 2 5" xfId="308"/>
    <cellStyle name="Virgulă 2 5 2" xfId="1164"/>
    <cellStyle name="Virgulă 2 5 3" xfId="2020"/>
    <cellStyle name="Virgulă 2 5 4" xfId="2876"/>
    <cellStyle name="Virgulă 2 5 5" xfId="3732"/>
    <cellStyle name="Virgulă 2 5 6" xfId="4588"/>
    <cellStyle name="Virgulă 2 6" xfId="522"/>
    <cellStyle name="Virgulă 2 6 2" xfId="1378"/>
    <cellStyle name="Virgulă 2 6 3" xfId="2234"/>
    <cellStyle name="Virgulă 2 6 4" xfId="3090"/>
    <cellStyle name="Virgulă 2 6 5" xfId="3946"/>
    <cellStyle name="Virgulă 2 6 6" xfId="4802"/>
    <cellStyle name="Virgulă 2 7" xfId="736"/>
    <cellStyle name="Virgulă 2 7 2" xfId="1592"/>
    <cellStyle name="Virgulă 2 7 3" xfId="2448"/>
    <cellStyle name="Virgulă 2 7 4" xfId="3304"/>
    <cellStyle name="Virgulă 2 7 5" xfId="4160"/>
    <cellStyle name="Virgulă 2 7 6" xfId="5016"/>
    <cellStyle name="Virgulă 2 8" xfId="950"/>
    <cellStyle name="Virgulă 2 9" xfId="1806"/>
    <cellStyle name="Virgulă 3" xfId="72"/>
    <cellStyle name="Virgulă 3 10" xfId="3522"/>
    <cellStyle name="Virgulă 3 11" xfId="4378"/>
    <cellStyle name="Virgulă 3 2" xfId="73"/>
    <cellStyle name="Virgulă 3 2 10" xfId="1811"/>
    <cellStyle name="Virgulă 3 2 11" xfId="2667"/>
    <cellStyle name="Virgulă 3 2 12" xfId="3523"/>
    <cellStyle name="Virgulă 3 2 13" xfId="4379"/>
    <cellStyle name="Virgulă 3 2 2" xfId="135"/>
    <cellStyle name="Virgulă 3 2 2 2" xfId="353"/>
    <cellStyle name="Virgulă 3 2 2 2 2" xfId="1209"/>
    <cellStyle name="Virgulă 3 2 2 2 3" xfId="2065"/>
    <cellStyle name="Virgulă 3 2 2 2 4" xfId="2921"/>
    <cellStyle name="Virgulă 3 2 2 2 5" xfId="3777"/>
    <cellStyle name="Virgulă 3 2 2 2 6" xfId="4633"/>
    <cellStyle name="Virgulă 3 2 2 3" xfId="567"/>
    <cellStyle name="Virgulă 3 2 2 3 2" xfId="1423"/>
    <cellStyle name="Virgulă 3 2 2 3 3" xfId="2279"/>
    <cellStyle name="Virgulă 3 2 2 3 4" xfId="3135"/>
    <cellStyle name="Virgulă 3 2 2 3 5" xfId="3991"/>
    <cellStyle name="Virgulă 3 2 2 3 6" xfId="4847"/>
    <cellStyle name="Virgulă 3 2 2 4" xfId="781"/>
    <cellStyle name="Virgulă 3 2 2 4 2" xfId="1637"/>
    <cellStyle name="Virgulă 3 2 2 4 3" xfId="2493"/>
    <cellStyle name="Virgulă 3 2 2 4 4" xfId="3349"/>
    <cellStyle name="Virgulă 3 2 2 4 5" xfId="4205"/>
    <cellStyle name="Virgulă 3 2 2 4 6" xfId="5061"/>
    <cellStyle name="Virgulă 3 2 2 5" xfId="995"/>
    <cellStyle name="Virgulă 3 2 2 6" xfId="1851"/>
    <cellStyle name="Virgulă 3 2 2 7" xfId="2707"/>
    <cellStyle name="Virgulă 3 2 2 8" xfId="3563"/>
    <cellStyle name="Virgulă 3 2 2 9" xfId="4419"/>
    <cellStyle name="Virgulă 3 2 3" xfId="173"/>
    <cellStyle name="Virgulă 3 2 3 2" xfId="390"/>
    <cellStyle name="Virgulă 3 2 3 2 2" xfId="1246"/>
    <cellStyle name="Virgulă 3 2 3 2 3" xfId="2102"/>
    <cellStyle name="Virgulă 3 2 3 2 4" xfId="2958"/>
    <cellStyle name="Virgulă 3 2 3 2 5" xfId="3814"/>
    <cellStyle name="Virgulă 3 2 3 2 6" xfId="4670"/>
    <cellStyle name="Virgulă 3 2 3 3" xfId="604"/>
    <cellStyle name="Virgulă 3 2 3 3 2" xfId="1460"/>
    <cellStyle name="Virgulă 3 2 3 3 3" xfId="2316"/>
    <cellStyle name="Virgulă 3 2 3 3 4" xfId="3172"/>
    <cellStyle name="Virgulă 3 2 3 3 5" xfId="4028"/>
    <cellStyle name="Virgulă 3 2 3 3 6" xfId="4884"/>
    <cellStyle name="Virgulă 3 2 3 4" xfId="818"/>
    <cellStyle name="Virgulă 3 2 3 4 2" xfId="1674"/>
    <cellStyle name="Virgulă 3 2 3 4 3" xfId="2530"/>
    <cellStyle name="Virgulă 3 2 3 4 4" xfId="3386"/>
    <cellStyle name="Virgulă 3 2 3 4 5" xfId="4242"/>
    <cellStyle name="Virgulă 3 2 3 4 6" xfId="5098"/>
    <cellStyle name="Virgulă 3 2 3 5" xfId="1032"/>
    <cellStyle name="Virgulă 3 2 3 6" xfId="1888"/>
    <cellStyle name="Virgulă 3 2 3 7" xfId="2744"/>
    <cellStyle name="Virgulă 3 2 3 8" xfId="3600"/>
    <cellStyle name="Virgulă 3 2 3 9" xfId="4456"/>
    <cellStyle name="Virgulă 3 2 4" xfId="210"/>
    <cellStyle name="Virgulă 3 2 4 2" xfId="427"/>
    <cellStyle name="Virgulă 3 2 4 2 2" xfId="1283"/>
    <cellStyle name="Virgulă 3 2 4 2 3" xfId="2139"/>
    <cellStyle name="Virgulă 3 2 4 2 4" xfId="2995"/>
    <cellStyle name="Virgulă 3 2 4 2 5" xfId="3851"/>
    <cellStyle name="Virgulă 3 2 4 2 6" xfId="4707"/>
    <cellStyle name="Virgulă 3 2 4 3" xfId="641"/>
    <cellStyle name="Virgulă 3 2 4 3 2" xfId="1497"/>
    <cellStyle name="Virgulă 3 2 4 3 3" xfId="2353"/>
    <cellStyle name="Virgulă 3 2 4 3 4" xfId="3209"/>
    <cellStyle name="Virgulă 3 2 4 3 5" xfId="4065"/>
    <cellStyle name="Virgulă 3 2 4 3 6" xfId="4921"/>
    <cellStyle name="Virgulă 3 2 4 4" xfId="855"/>
    <cellStyle name="Virgulă 3 2 4 4 2" xfId="1711"/>
    <cellStyle name="Virgulă 3 2 4 4 3" xfId="2567"/>
    <cellStyle name="Virgulă 3 2 4 4 4" xfId="3423"/>
    <cellStyle name="Virgulă 3 2 4 4 5" xfId="4279"/>
    <cellStyle name="Virgulă 3 2 4 4 6" xfId="5135"/>
    <cellStyle name="Virgulă 3 2 4 5" xfId="1069"/>
    <cellStyle name="Virgulă 3 2 4 6" xfId="1925"/>
    <cellStyle name="Virgulă 3 2 4 7" xfId="2781"/>
    <cellStyle name="Virgulă 3 2 4 8" xfId="3637"/>
    <cellStyle name="Virgulă 3 2 4 9" xfId="4493"/>
    <cellStyle name="Virgulă 3 2 5" xfId="251"/>
    <cellStyle name="Virgulă 3 2 5 2" xfId="467"/>
    <cellStyle name="Virgulă 3 2 5 2 2" xfId="1323"/>
    <cellStyle name="Virgulă 3 2 5 2 3" xfId="2179"/>
    <cellStyle name="Virgulă 3 2 5 2 4" xfId="3035"/>
    <cellStyle name="Virgulă 3 2 5 2 5" xfId="3891"/>
    <cellStyle name="Virgulă 3 2 5 2 6" xfId="4747"/>
    <cellStyle name="Virgulă 3 2 5 3" xfId="681"/>
    <cellStyle name="Virgulă 3 2 5 3 2" xfId="1537"/>
    <cellStyle name="Virgulă 3 2 5 3 3" xfId="2393"/>
    <cellStyle name="Virgulă 3 2 5 3 4" xfId="3249"/>
    <cellStyle name="Virgulă 3 2 5 3 5" xfId="4105"/>
    <cellStyle name="Virgulă 3 2 5 3 6" xfId="4961"/>
    <cellStyle name="Virgulă 3 2 5 4" xfId="895"/>
    <cellStyle name="Virgulă 3 2 5 4 2" xfId="1751"/>
    <cellStyle name="Virgulă 3 2 5 4 3" xfId="2607"/>
    <cellStyle name="Virgulă 3 2 5 4 4" xfId="3463"/>
    <cellStyle name="Virgulă 3 2 5 4 5" xfId="4319"/>
    <cellStyle name="Virgulă 3 2 5 4 6" xfId="5175"/>
    <cellStyle name="Virgulă 3 2 5 5" xfId="1109"/>
    <cellStyle name="Virgulă 3 2 5 6" xfId="1965"/>
    <cellStyle name="Virgulă 3 2 5 7" xfId="2821"/>
    <cellStyle name="Virgulă 3 2 5 8" xfId="3677"/>
    <cellStyle name="Virgulă 3 2 5 9" xfId="4533"/>
    <cellStyle name="Virgulă 3 2 6" xfId="313"/>
    <cellStyle name="Virgulă 3 2 6 2" xfId="1169"/>
    <cellStyle name="Virgulă 3 2 6 3" xfId="2025"/>
    <cellStyle name="Virgulă 3 2 6 4" xfId="2881"/>
    <cellStyle name="Virgulă 3 2 6 5" xfId="3737"/>
    <cellStyle name="Virgulă 3 2 6 6" xfId="4593"/>
    <cellStyle name="Virgulă 3 2 7" xfId="527"/>
    <cellStyle name="Virgulă 3 2 7 2" xfId="1383"/>
    <cellStyle name="Virgulă 3 2 7 3" xfId="2239"/>
    <cellStyle name="Virgulă 3 2 7 4" xfId="3095"/>
    <cellStyle name="Virgulă 3 2 7 5" xfId="3951"/>
    <cellStyle name="Virgulă 3 2 7 6" xfId="4807"/>
    <cellStyle name="Virgulă 3 2 8" xfId="741"/>
    <cellStyle name="Virgulă 3 2 8 2" xfId="1597"/>
    <cellStyle name="Virgulă 3 2 8 3" xfId="2453"/>
    <cellStyle name="Virgulă 3 2 8 4" xfId="3309"/>
    <cellStyle name="Virgulă 3 2 8 5" xfId="4165"/>
    <cellStyle name="Virgulă 3 2 8 6" xfId="5021"/>
    <cellStyle name="Virgulă 3 2 9" xfId="955"/>
    <cellStyle name="Virgulă 3 3" xfId="96"/>
    <cellStyle name="Virgulă 3 4" xfId="312"/>
    <cellStyle name="Virgulă 3 4 2" xfId="1168"/>
    <cellStyle name="Virgulă 3 4 3" xfId="2024"/>
    <cellStyle name="Virgulă 3 4 4" xfId="2880"/>
    <cellStyle name="Virgulă 3 4 5" xfId="3736"/>
    <cellStyle name="Virgulă 3 4 6" xfId="4592"/>
    <cellStyle name="Virgulă 3 5" xfId="526"/>
    <cellStyle name="Virgulă 3 5 2" xfId="1382"/>
    <cellStyle name="Virgulă 3 5 3" xfId="2238"/>
    <cellStyle name="Virgulă 3 5 4" xfId="3094"/>
    <cellStyle name="Virgulă 3 5 5" xfId="3950"/>
    <cellStyle name="Virgulă 3 5 6" xfId="4806"/>
    <cellStyle name="Virgulă 3 6" xfId="740"/>
    <cellStyle name="Virgulă 3 6 2" xfId="1596"/>
    <cellStyle name="Virgulă 3 6 3" xfId="2452"/>
    <cellStyle name="Virgulă 3 6 4" xfId="3308"/>
    <cellStyle name="Virgulă 3 6 5" xfId="4164"/>
    <cellStyle name="Virgulă 3 6 6" xfId="5020"/>
    <cellStyle name="Virgulă 3 7" xfId="954"/>
    <cellStyle name="Virgulă 3 8" xfId="1810"/>
    <cellStyle name="Virgulă 3 9" xfId="26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tabSelected="1" zoomScale="40" zoomScaleNormal="40" zoomScaleSheetLayoutView="100" workbookViewId="0">
      <selection activeCell="B39" sqref="A39:M43"/>
    </sheetView>
  </sheetViews>
  <sheetFormatPr defaultColWidth="8.85546875" defaultRowHeight="12.75" x14ac:dyDescent="0.2"/>
  <cols>
    <col min="1" max="1" width="8.42578125" style="36" customWidth="1"/>
    <col min="2" max="2" width="85.85546875" style="36" customWidth="1"/>
    <col min="3" max="3" width="33.5703125" style="36" customWidth="1"/>
    <col min="4" max="4" width="23.28515625" style="36" customWidth="1"/>
    <col min="5" max="5" width="42" style="36" customWidth="1"/>
    <col min="6" max="6" width="34.5703125" style="36" customWidth="1"/>
    <col min="7" max="7" width="35.85546875" style="36" customWidth="1"/>
    <col min="8" max="8" width="23.42578125" style="36" customWidth="1"/>
    <col min="9" max="9" width="27.5703125" style="36" customWidth="1"/>
    <col min="10" max="10" width="27.85546875" style="36" customWidth="1"/>
    <col min="11" max="11" width="28.7109375" style="36" customWidth="1"/>
    <col min="12" max="12" width="33.140625" style="36" hidden="1" customWidth="1"/>
    <col min="13" max="13" width="19.5703125" style="36" customWidth="1"/>
    <col min="14" max="14" width="28.7109375" style="36" customWidth="1"/>
    <col min="15" max="15" width="31.42578125" style="36" customWidth="1"/>
    <col min="16" max="16" width="19.5703125" style="36" customWidth="1"/>
    <col min="17" max="16384" width="8.85546875" style="36"/>
  </cols>
  <sheetData>
    <row r="1" spans="1:16" ht="23.25" x14ac:dyDescent="0.35">
      <c r="A1" s="32"/>
      <c r="B1" s="32"/>
      <c r="C1" s="32"/>
      <c r="D1" s="33"/>
      <c r="E1" s="34"/>
      <c r="F1" s="32"/>
      <c r="G1" s="32"/>
      <c r="H1" s="32"/>
      <c r="I1" s="35"/>
      <c r="J1" s="35"/>
      <c r="K1" s="35"/>
      <c r="L1" s="66"/>
      <c r="M1" s="66"/>
    </row>
    <row r="2" spans="1:16" ht="27.75" x14ac:dyDescent="0.45">
      <c r="A2" s="102"/>
      <c r="B2" s="102"/>
      <c r="C2" s="102"/>
      <c r="D2" s="103"/>
      <c r="E2" s="104"/>
      <c r="F2" s="102"/>
      <c r="G2" s="102"/>
      <c r="H2" s="102"/>
      <c r="I2" s="49"/>
      <c r="J2" s="49"/>
      <c r="K2" s="192" t="s">
        <v>562</v>
      </c>
      <c r="L2" s="192"/>
      <c r="M2" s="192"/>
      <c r="N2" s="105"/>
    </row>
    <row r="3" spans="1:16" ht="27.75" x14ac:dyDescent="0.45">
      <c r="A3" s="102"/>
      <c r="B3" s="102"/>
      <c r="C3" s="102"/>
      <c r="D3" s="103"/>
      <c r="E3" s="104"/>
      <c r="F3" s="102"/>
      <c r="G3" s="102"/>
      <c r="H3" s="102"/>
      <c r="I3" s="102"/>
      <c r="J3" s="102"/>
      <c r="K3" s="102"/>
      <c r="L3" s="102"/>
      <c r="M3" s="102"/>
      <c r="N3" s="102"/>
      <c r="O3" s="37"/>
      <c r="P3" s="37"/>
    </row>
    <row r="4" spans="1:16" ht="27.75" x14ac:dyDescent="0.45">
      <c r="A4" s="102"/>
      <c r="B4" s="102"/>
      <c r="C4" s="102"/>
      <c r="D4" s="102"/>
      <c r="E4" s="102"/>
      <c r="F4" s="102"/>
      <c r="G4" s="102"/>
      <c r="H4" s="102"/>
      <c r="I4" s="102"/>
      <c r="J4" s="102"/>
      <c r="K4" s="187" t="s">
        <v>224</v>
      </c>
      <c r="L4" s="187"/>
      <c r="M4" s="187"/>
      <c r="N4" s="106"/>
      <c r="O4" s="38"/>
      <c r="P4" s="37"/>
    </row>
    <row r="5" spans="1:16" ht="27.75" x14ac:dyDescent="0.45">
      <c r="A5" s="102"/>
      <c r="B5" s="102"/>
      <c r="C5" s="102"/>
      <c r="D5" s="102"/>
      <c r="E5" s="102"/>
      <c r="F5" s="102"/>
      <c r="G5" s="102"/>
      <c r="H5" s="102"/>
      <c r="I5" s="102"/>
      <c r="J5" s="102"/>
      <c r="K5" s="187" t="s">
        <v>225</v>
      </c>
      <c r="L5" s="187"/>
      <c r="M5" s="187"/>
      <c r="N5" s="106"/>
      <c r="O5" s="38"/>
      <c r="P5" s="37"/>
    </row>
    <row r="6" spans="1:16" ht="39.75" customHeight="1" x14ac:dyDescent="0.45">
      <c r="A6" s="102"/>
      <c r="B6" s="102"/>
      <c r="C6" s="102"/>
      <c r="D6" s="102"/>
      <c r="E6" s="102"/>
      <c r="F6" s="102"/>
      <c r="G6" s="102"/>
      <c r="H6" s="102"/>
      <c r="I6" s="102"/>
      <c r="J6" s="102"/>
      <c r="K6" s="187" t="s">
        <v>226</v>
      </c>
      <c r="L6" s="187"/>
      <c r="M6" s="187"/>
      <c r="N6" s="106"/>
      <c r="O6" s="38"/>
      <c r="P6" s="37"/>
    </row>
    <row r="7" spans="1:16" ht="20.25" hidden="1" customHeight="1" x14ac:dyDescent="0.45">
      <c r="A7" s="102"/>
      <c r="B7" s="187"/>
      <c r="C7" s="187"/>
      <c r="D7" s="102"/>
      <c r="E7" s="102"/>
      <c r="F7" s="102"/>
      <c r="G7" s="102"/>
      <c r="H7" s="102"/>
      <c r="I7" s="102"/>
      <c r="J7" s="102"/>
      <c r="K7" s="107"/>
      <c r="L7" s="107"/>
      <c r="M7" s="107"/>
      <c r="N7" s="106"/>
      <c r="O7" s="38"/>
      <c r="P7" s="37"/>
    </row>
    <row r="8" spans="1:16" ht="19.5" hidden="1" customHeight="1" x14ac:dyDescent="0.45">
      <c r="A8" s="102"/>
      <c r="B8" s="187"/>
      <c r="C8" s="187"/>
      <c r="D8" s="102"/>
      <c r="E8" s="102"/>
      <c r="F8" s="102"/>
      <c r="G8" s="102"/>
      <c r="H8" s="102"/>
      <c r="I8" s="102"/>
      <c r="J8" s="102"/>
      <c r="K8" s="107"/>
      <c r="L8" s="107"/>
      <c r="M8" s="107"/>
      <c r="N8" s="106"/>
      <c r="O8" s="38"/>
      <c r="P8" s="37"/>
    </row>
    <row r="9" spans="1:16" ht="27.75" hidden="1" x14ac:dyDescent="0.45">
      <c r="A9" s="102"/>
      <c r="B9" s="187"/>
      <c r="C9" s="187"/>
      <c r="D9" s="102"/>
      <c r="E9" s="102"/>
      <c r="F9" s="102"/>
      <c r="G9" s="102"/>
      <c r="H9" s="102"/>
      <c r="I9" s="102"/>
      <c r="J9" s="102"/>
      <c r="K9" s="107"/>
      <c r="L9" s="107"/>
      <c r="M9" s="107"/>
      <c r="N9" s="106"/>
      <c r="O9" s="38"/>
      <c r="P9" s="37"/>
    </row>
    <row r="10" spans="1:16" ht="27.75" hidden="1" x14ac:dyDescent="0.45">
      <c r="A10" s="102"/>
      <c r="B10" s="102"/>
      <c r="C10" s="102"/>
      <c r="D10" s="102"/>
      <c r="E10" s="102"/>
      <c r="F10" s="102"/>
      <c r="G10" s="102"/>
      <c r="H10" s="102"/>
      <c r="I10" s="102"/>
      <c r="J10" s="102"/>
      <c r="K10" s="107"/>
      <c r="L10" s="107"/>
      <c r="M10" s="107"/>
      <c r="N10" s="106"/>
      <c r="O10" s="38"/>
      <c r="P10" s="37"/>
    </row>
    <row r="11" spans="1:16" ht="27.75" x14ac:dyDescent="0.45">
      <c r="A11" s="188" t="s">
        <v>357</v>
      </c>
      <c r="B11" s="188"/>
      <c r="C11" s="188"/>
      <c r="D11" s="188"/>
      <c r="E11" s="188"/>
      <c r="F11" s="188"/>
      <c r="G11" s="188"/>
      <c r="H11" s="188"/>
      <c r="I11" s="188"/>
      <c r="J11" s="188"/>
      <c r="K11" s="188"/>
      <c r="L11" s="188"/>
      <c r="M11" s="188"/>
      <c r="N11" s="106"/>
      <c r="O11" s="38"/>
      <c r="P11" s="38"/>
    </row>
    <row r="12" spans="1:16" ht="42.75" customHeight="1" x14ac:dyDescent="0.45">
      <c r="A12" s="188" t="s">
        <v>558</v>
      </c>
      <c r="B12" s="188"/>
      <c r="C12" s="188"/>
      <c r="D12" s="188"/>
      <c r="E12" s="188"/>
      <c r="F12" s="188"/>
      <c r="G12" s="188"/>
      <c r="H12" s="188"/>
      <c r="I12" s="188"/>
      <c r="J12" s="188"/>
      <c r="K12" s="188"/>
      <c r="L12" s="188"/>
      <c r="M12" s="188"/>
      <c r="N12" s="106"/>
      <c r="O12" s="38"/>
      <c r="P12" s="38"/>
    </row>
    <row r="13" spans="1:16" ht="27.75" x14ac:dyDescent="0.45">
      <c r="A13" s="108"/>
      <c r="B13" s="102"/>
      <c r="C13" s="102"/>
      <c r="D13" s="102"/>
      <c r="E13" s="102"/>
      <c r="F13" s="102"/>
      <c r="G13" s="102"/>
      <c r="H13" s="102"/>
      <c r="I13" s="102"/>
      <c r="J13" s="102"/>
      <c r="K13" s="102"/>
      <c r="L13" s="102"/>
      <c r="M13" s="102"/>
      <c r="N13" s="102"/>
      <c r="O13" s="37"/>
      <c r="P13" s="37"/>
    </row>
    <row r="14" spans="1:16" ht="30" customHeight="1" x14ac:dyDescent="0.35">
      <c r="A14" s="189" t="s">
        <v>561</v>
      </c>
      <c r="B14" s="189"/>
      <c r="C14" s="189"/>
      <c r="D14" s="189"/>
      <c r="E14" s="189"/>
      <c r="F14" s="189"/>
      <c r="G14" s="189"/>
      <c r="H14" s="189"/>
      <c r="I14" s="189"/>
      <c r="J14" s="189"/>
      <c r="K14" s="189"/>
      <c r="L14" s="189"/>
      <c r="M14" s="189"/>
      <c r="N14" s="105"/>
    </row>
    <row r="15" spans="1:16" ht="22.5" hidden="1" customHeight="1" x14ac:dyDescent="0.45">
      <c r="A15" s="102"/>
      <c r="B15" s="102"/>
      <c r="C15" s="102"/>
      <c r="D15" s="102"/>
      <c r="E15" s="102"/>
      <c r="F15" s="102"/>
      <c r="G15" s="102"/>
      <c r="H15" s="102"/>
      <c r="I15" s="102"/>
      <c r="J15" s="102"/>
      <c r="K15" s="102"/>
      <c r="L15" s="102"/>
      <c r="M15" s="102"/>
      <c r="N15" s="105"/>
    </row>
    <row r="16" spans="1:16" ht="47.25" customHeight="1" x14ac:dyDescent="0.45">
      <c r="A16" s="102"/>
      <c r="B16" s="102"/>
      <c r="C16" s="102"/>
      <c r="D16" s="102"/>
      <c r="E16" s="102"/>
      <c r="F16" s="102"/>
      <c r="G16" s="102"/>
      <c r="H16" s="102"/>
      <c r="I16" s="102"/>
      <c r="J16" s="102"/>
      <c r="K16" s="102"/>
      <c r="L16" s="102"/>
      <c r="M16" s="102"/>
      <c r="N16" s="105"/>
    </row>
    <row r="17" spans="1:14" ht="117" customHeight="1" x14ac:dyDescent="0.35">
      <c r="A17" s="190" t="s">
        <v>1</v>
      </c>
      <c r="B17" s="190" t="s">
        <v>227</v>
      </c>
      <c r="C17" s="190" t="s">
        <v>228</v>
      </c>
      <c r="D17" s="190" t="s">
        <v>3</v>
      </c>
      <c r="E17" s="190" t="s">
        <v>4</v>
      </c>
      <c r="F17" s="191" t="s">
        <v>229</v>
      </c>
      <c r="G17" s="191"/>
      <c r="H17" s="190" t="s">
        <v>230</v>
      </c>
      <c r="I17" s="190" t="s">
        <v>231</v>
      </c>
      <c r="J17" s="190" t="s">
        <v>232</v>
      </c>
      <c r="K17" s="109" t="s">
        <v>233</v>
      </c>
      <c r="L17" s="190" t="s">
        <v>234</v>
      </c>
      <c r="M17" s="186" t="s">
        <v>235</v>
      </c>
      <c r="N17" s="110"/>
    </row>
    <row r="18" spans="1:14" ht="158.25" customHeight="1" x14ac:dyDescent="0.35">
      <c r="A18" s="190"/>
      <c r="B18" s="190"/>
      <c r="C18" s="190"/>
      <c r="D18" s="190"/>
      <c r="E18" s="190"/>
      <c r="F18" s="111" t="s">
        <v>481</v>
      </c>
      <c r="G18" s="111" t="s">
        <v>482</v>
      </c>
      <c r="H18" s="190"/>
      <c r="I18" s="190"/>
      <c r="J18" s="190"/>
      <c r="K18" s="109" t="s">
        <v>236</v>
      </c>
      <c r="L18" s="190"/>
      <c r="M18" s="186"/>
      <c r="N18" s="110"/>
    </row>
    <row r="19" spans="1:14" ht="42.75" customHeight="1" x14ac:dyDescent="0.35">
      <c r="A19" s="109">
        <v>0</v>
      </c>
      <c r="B19" s="109">
        <v>1</v>
      </c>
      <c r="C19" s="109">
        <v>2</v>
      </c>
      <c r="D19" s="109">
        <v>3</v>
      </c>
      <c r="E19" s="109">
        <v>4</v>
      </c>
      <c r="F19" s="109">
        <v>5</v>
      </c>
      <c r="G19" s="109">
        <v>6</v>
      </c>
      <c r="H19" s="109">
        <v>7</v>
      </c>
      <c r="I19" s="109">
        <v>8</v>
      </c>
      <c r="J19" s="109">
        <v>9</v>
      </c>
      <c r="K19" s="109">
        <v>10</v>
      </c>
      <c r="L19" s="109">
        <v>11</v>
      </c>
      <c r="M19" s="109">
        <v>12</v>
      </c>
      <c r="N19" s="110"/>
    </row>
    <row r="20" spans="1:14" ht="303.75" customHeight="1" x14ac:dyDescent="0.2">
      <c r="A20" s="112">
        <v>1</v>
      </c>
      <c r="B20" s="126" t="s">
        <v>458</v>
      </c>
      <c r="C20" s="120" t="s">
        <v>485</v>
      </c>
      <c r="D20" s="114" t="s">
        <v>341</v>
      </c>
      <c r="E20" s="115" t="s">
        <v>348</v>
      </c>
      <c r="F20" s="143">
        <v>397194.84</v>
      </c>
      <c r="G20" s="143">
        <f t="shared" ref="G20:G33" si="0">F20*1.19</f>
        <v>472661.85960000003</v>
      </c>
      <c r="H20" s="117" t="s">
        <v>237</v>
      </c>
      <c r="I20" s="117" t="s">
        <v>23</v>
      </c>
      <c r="J20" s="117" t="s">
        <v>238</v>
      </c>
      <c r="K20" s="119" t="s">
        <v>239</v>
      </c>
      <c r="L20" s="117" t="s">
        <v>376</v>
      </c>
      <c r="M20" s="117" t="s">
        <v>327</v>
      </c>
      <c r="N20" s="117"/>
    </row>
    <row r="21" spans="1:14" ht="297" customHeight="1" x14ac:dyDescent="0.2">
      <c r="A21" s="181">
        <v>2</v>
      </c>
      <c r="B21" s="159" t="s">
        <v>533</v>
      </c>
      <c r="C21" s="120" t="s">
        <v>486</v>
      </c>
      <c r="D21" s="114" t="s">
        <v>437</v>
      </c>
      <c r="E21" s="115" t="s">
        <v>438</v>
      </c>
      <c r="F21" s="160">
        <v>1174194</v>
      </c>
      <c r="G21" s="161">
        <f>F21*1.19</f>
        <v>1397290.8599999999</v>
      </c>
      <c r="H21" s="118" t="s">
        <v>255</v>
      </c>
      <c r="I21" s="118" t="s">
        <v>23</v>
      </c>
      <c r="J21" s="118" t="s">
        <v>441</v>
      </c>
      <c r="K21" s="125" t="s">
        <v>252</v>
      </c>
      <c r="L21" s="118" t="s">
        <v>377</v>
      </c>
      <c r="M21" s="117" t="s">
        <v>327</v>
      </c>
      <c r="N21" s="117"/>
    </row>
    <row r="22" spans="1:14" ht="282" customHeight="1" x14ac:dyDescent="0.2">
      <c r="A22" s="112">
        <v>3</v>
      </c>
      <c r="B22" s="113" t="s">
        <v>520</v>
      </c>
      <c r="C22" s="120" t="s">
        <v>487</v>
      </c>
      <c r="D22" s="114" t="s">
        <v>439</v>
      </c>
      <c r="E22" s="115" t="s">
        <v>440</v>
      </c>
      <c r="F22" s="121">
        <v>2237964</v>
      </c>
      <c r="G22" s="157">
        <f>F22*1.19</f>
        <v>2663177.1599999997</v>
      </c>
      <c r="H22" s="118" t="s">
        <v>255</v>
      </c>
      <c r="I22" s="118" t="s">
        <v>23</v>
      </c>
      <c r="J22" s="118" t="s">
        <v>441</v>
      </c>
      <c r="K22" s="125" t="s">
        <v>252</v>
      </c>
      <c r="L22" s="117" t="s">
        <v>376</v>
      </c>
      <c r="M22" s="117" t="s">
        <v>33</v>
      </c>
      <c r="N22" s="117"/>
    </row>
    <row r="23" spans="1:14" ht="282" customHeight="1" x14ac:dyDescent="0.2">
      <c r="A23" s="112">
        <v>4</v>
      </c>
      <c r="B23" s="126" t="s">
        <v>466</v>
      </c>
      <c r="C23" s="142" t="s">
        <v>488</v>
      </c>
      <c r="D23" s="122" t="s">
        <v>410</v>
      </c>
      <c r="E23" s="123" t="s">
        <v>411</v>
      </c>
      <c r="F23" s="116">
        <v>197200</v>
      </c>
      <c r="G23" s="137">
        <f>F23*1.19</f>
        <v>234668</v>
      </c>
      <c r="H23" s="118" t="s">
        <v>255</v>
      </c>
      <c r="I23" s="118" t="s">
        <v>23</v>
      </c>
      <c r="J23" s="118" t="s">
        <v>351</v>
      </c>
      <c r="K23" s="125" t="s">
        <v>252</v>
      </c>
      <c r="L23" s="118" t="s">
        <v>467</v>
      </c>
      <c r="M23" s="118" t="s">
        <v>33</v>
      </c>
      <c r="N23" s="117"/>
    </row>
    <row r="24" spans="1:14" ht="309.75" customHeight="1" x14ac:dyDescent="0.2">
      <c r="A24" s="112">
        <v>5</v>
      </c>
      <c r="B24" s="113" t="s">
        <v>521</v>
      </c>
      <c r="C24" s="120" t="s">
        <v>489</v>
      </c>
      <c r="D24" s="114" t="s">
        <v>385</v>
      </c>
      <c r="E24" s="115" t="s">
        <v>386</v>
      </c>
      <c r="F24" s="121">
        <v>6612572.9000000004</v>
      </c>
      <c r="G24" s="121">
        <f t="shared" si="0"/>
        <v>7868961.7510000002</v>
      </c>
      <c r="H24" s="117" t="s">
        <v>237</v>
      </c>
      <c r="I24" s="117" t="s">
        <v>23</v>
      </c>
      <c r="J24" s="117" t="s">
        <v>238</v>
      </c>
      <c r="K24" s="119" t="s">
        <v>239</v>
      </c>
      <c r="L24" s="117" t="s">
        <v>377</v>
      </c>
      <c r="M24" s="117" t="s">
        <v>73</v>
      </c>
      <c r="N24" s="117"/>
    </row>
    <row r="25" spans="1:14" ht="307.5" customHeight="1" x14ac:dyDescent="0.2">
      <c r="A25" s="112">
        <v>6</v>
      </c>
      <c r="B25" s="113" t="s">
        <v>510</v>
      </c>
      <c r="C25" s="120" t="s">
        <v>490</v>
      </c>
      <c r="D25" s="114" t="s">
        <v>249</v>
      </c>
      <c r="E25" s="115" t="s">
        <v>250</v>
      </c>
      <c r="F25" s="121">
        <v>1336886.1100000001</v>
      </c>
      <c r="G25" s="121">
        <f>F25*1.19</f>
        <v>1590894.4709000001</v>
      </c>
      <c r="H25" s="117" t="s">
        <v>248</v>
      </c>
      <c r="I25" s="117" t="s">
        <v>23</v>
      </c>
      <c r="J25" s="118" t="s">
        <v>243</v>
      </c>
      <c r="K25" s="125" t="s">
        <v>239</v>
      </c>
      <c r="L25" s="117" t="s">
        <v>377</v>
      </c>
      <c r="M25" s="118" t="s">
        <v>251</v>
      </c>
      <c r="N25" s="118"/>
    </row>
    <row r="26" spans="1:14" ht="292.5" customHeight="1" x14ac:dyDescent="0.2">
      <c r="A26" s="112">
        <v>7</v>
      </c>
      <c r="B26" s="126" t="s">
        <v>412</v>
      </c>
      <c r="C26" s="142" t="s">
        <v>491</v>
      </c>
      <c r="D26" s="122" t="s">
        <v>423</v>
      </c>
      <c r="E26" s="123" t="s">
        <v>424</v>
      </c>
      <c r="F26" s="116">
        <f>921848.74+6218.49+6302.52+36974.7899+36974.7899</f>
        <v>1008319.3297999999</v>
      </c>
      <c r="G26" s="116">
        <f>F26*1.19</f>
        <v>1199900.0024619999</v>
      </c>
      <c r="H26" s="118" t="s">
        <v>237</v>
      </c>
      <c r="I26" s="117" t="s">
        <v>23</v>
      </c>
      <c r="J26" s="117" t="s">
        <v>238</v>
      </c>
      <c r="K26" s="119" t="s">
        <v>239</v>
      </c>
      <c r="L26" s="118" t="s">
        <v>240</v>
      </c>
      <c r="M26" s="118" t="s">
        <v>436</v>
      </c>
      <c r="N26" s="118"/>
    </row>
    <row r="27" spans="1:14" ht="315" customHeight="1" x14ac:dyDescent="0.2">
      <c r="A27" s="112">
        <v>8</v>
      </c>
      <c r="B27" s="113" t="s">
        <v>435</v>
      </c>
      <c r="C27" s="120" t="s">
        <v>492</v>
      </c>
      <c r="D27" s="122" t="s">
        <v>253</v>
      </c>
      <c r="E27" s="123" t="s">
        <v>254</v>
      </c>
      <c r="F27" s="121">
        <v>200000</v>
      </c>
      <c r="G27" s="121">
        <v>200000</v>
      </c>
      <c r="H27" s="118" t="s">
        <v>255</v>
      </c>
      <c r="I27" s="118" t="s">
        <v>23</v>
      </c>
      <c r="J27" s="118" t="s">
        <v>441</v>
      </c>
      <c r="K27" s="125" t="s">
        <v>252</v>
      </c>
      <c r="L27" s="118" t="s">
        <v>376</v>
      </c>
      <c r="M27" s="118" t="s">
        <v>256</v>
      </c>
      <c r="N27" s="118"/>
    </row>
    <row r="28" spans="1:14" ht="307.5" customHeight="1" x14ac:dyDescent="0.2">
      <c r="A28" s="112">
        <v>9</v>
      </c>
      <c r="B28" s="113" t="s">
        <v>422</v>
      </c>
      <c r="C28" s="120" t="s">
        <v>493</v>
      </c>
      <c r="D28" s="122" t="s">
        <v>257</v>
      </c>
      <c r="E28" s="123" t="s">
        <v>258</v>
      </c>
      <c r="F28" s="121">
        <f>27097.48+5042.0168</f>
        <v>32139.496800000001</v>
      </c>
      <c r="G28" s="121">
        <f t="shared" ref="G28" si="1">F28*1.19</f>
        <v>38246.001191999996</v>
      </c>
      <c r="H28" s="118" t="s">
        <v>255</v>
      </c>
      <c r="I28" s="118" t="s">
        <v>23</v>
      </c>
      <c r="J28" s="118" t="s">
        <v>259</v>
      </c>
      <c r="K28" s="125" t="s">
        <v>252</v>
      </c>
      <c r="L28" s="118" t="s">
        <v>241</v>
      </c>
      <c r="M28" s="118" t="s">
        <v>421</v>
      </c>
      <c r="N28" s="118"/>
    </row>
    <row r="29" spans="1:14" s="69" customFormat="1" ht="297" customHeight="1" x14ac:dyDescent="0.2">
      <c r="A29" s="112">
        <v>10</v>
      </c>
      <c r="B29" s="150" t="s">
        <v>477</v>
      </c>
      <c r="C29" s="120" t="s">
        <v>494</v>
      </c>
      <c r="D29" s="122" t="s">
        <v>309</v>
      </c>
      <c r="E29" s="123" t="s">
        <v>310</v>
      </c>
      <c r="F29" s="151">
        <v>61694</v>
      </c>
      <c r="G29" s="152">
        <f t="shared" si="0"/>
        <v>73415.86</v>
      </c>
      <c r="H29" s="118" t="s">
        <v>242</v>
      </c>
      <c r="I29" s="122" t="s">
        <v>23</v>
      </c>
      <c r="J29" s="118" t="s">
        <v>243</v>
      </c>
      <c r="K29" s="124" t="s">
        <v>239</v>
      </c>
      <c r="L29" s="114" t="s">
        <v>377</v>
      </c>
      <c r="M29" s="122" t="s">
        <v>205</v>
      </c>
      <c r="N29" s="122"/>
    </row>
    <row r="30" spans="1:14" ht="285" customHeight="1" x14ac:dyDescent="0.2">
      <c r="A30" s="112">
        <v>11</v>
      </c>
      <c r="B30" s="113" t="s">
        <v>480</v>
      </c>
      <c r="C30" s="142" t="s">
        <v>495</v>
      </c>
      <c r="D30" s="114" t="s">
        <v>484</v>
      </c>
      <c r="E30" s="115" t="s">
        <v>483</v>
      </c>
      <c r="F30" s="154">
        <v>255591.55</v>
      </c>
      <c r="G30" s="153">
        <v>304153.94</v>
      </c>
      <c r="H30" s="118" t="s">
        <v>237</v>
      </c>
      <c r="I30" s="117" t="s">
        <v>23</v>
      </c>
      <c r="J30" s="117" t="s">
        <v>238</v>
      </c>
      <c r="K30" s="119" t="s">
        <v>239</v>
      </c>
      <c r="L30" s="118" t="s">
        <v>240</v>
      </c>
      <c r="M30" s="118" t="s">
        <v>205</v>
      </c>
      <c r="N30" s="118"/>
    </row>
    <row r="31" spans="1:14" ht="301.5" customHeight="1" x14ac:dyDescent="0.2">
      <c r="A31" s="181">
        <v>12</v>
      </c>
      <c r="B31" s="159" t="s">
        <v>539</v>
      </c>
      <c r="C31" s="120" t="s">
        <v>496</v>
      </c>
      <c r="D31" s="114" t="s">
        <v>350</v>
      </c>
      <c r="E31" s="115" t="s">
        <v>206</v>
      </c>
      <c r="F31" s="175">
        <f>4593.92+2771.48</f>
        <v>7365.4</v>
      </c>
      <c r="G31" s="182">
        <f t="shared" si="0"/>
        <v>8764.8259999999991</v>
      </c>
      <c r="H31" s="118" t="s">
        <v>237</v>
      </c>
      <c r="I31" s="117" t="s">
        <v>23</v>
      </c>
      <c r="J31" s="117" t="s">
        <v>238</v>
      </c>
      <c r="K31" s="119" t="s">
        <v>239</v>
      </c>
      <c r="L31" s="158" t="s">
        <v>377</v>
      </c>
      <c r="M31" s="118" t="s">
        <v>205</v>
      </c>
      <c r="N31" s="118"/>
    </row>
    <row r="32" spans="1:14" ht="300.75" customHeight="1" x14ac:dyDescent="0.2">
      <c r="A32" s="112">
        <v>13</v>
      </c>
      <c r="B32" s="113" t="s">
        <v>307</v>
      </c>
      <c r="C32" s="120" t="s">
        <v>497</v>
      </c>
      <c r="D32" s="122" t="s">
        <v>246</v>
      </c>
      <c r="E32" s="123" t="s">
        <v>247</v>
      </c>
      <c r="F32" s="121">
        <v>954255.11</v>
      </c>
      <c r="G32" s="137">
        <f t="shared" si="0"/>
        <v>1135563.5808999999</v>
      </c>
      <c r="H32" s="118" t="s">
        <v>248</v>
      </c>
      <c r="I32" s="118" t="s">
        <v>23</v>
      </c>
      <c r="J32" s="118" t="s">
        <v>243</v>
      </c>
      <c r="K32" s="125" t="s">
        <v>239</v>
      </c>
      <c r="L32" s="118" t="s">
        <v>376</v>
      </c>
      <c r="M32" s="118" t="s">
        <v>208</v>
      </c>
      <c r="N32" s="118"/>
    </row>
    <row r="33" spans="1:16" ht="300.75" customHeight="1" x14ac:dyDescent="0.2">
      <c r="A33" s="112">
        <v>14</v>
      </c>
      <c r="B33" s="113" t="s">
        <v>468</v>
      </c>
      <c r="C33" s="142" t="s">
        <v>498</v>
      </c>
      <c r="D33" s="122" t="s">
        <v>453</v>
      </c>
      <c r="E33" s="123" t="s">
        <v>454</v>
      </c>
      <c r="F33" s="121">
        <v>1638660</v>
      </c>
      <c r="G33" s="157">
        <f t="shared" si="0"/>
        <v>1950005.4</v>
      </c>
      <c r="H33" s="118" t="s">
        <v>237</v>
      </c>
      <c r="I33" s="118" t="s">
        <v>23</v>
      </c>
      <c r="J33" s="118" t="s">
        <v>238</v>
      </c>
      <c r="K33" s="125" t="s">
        <v>239</v>
      </c>
      <c r="L33" s="118" t="s">
        <v>241</v>
      </c>
      <c r="M33" s="118" t="s">
        <v>455</v>
      </c>
      <c r="N33" s="118"/>
    </row>
    <row r="34" spans="1:16" ht="300.75" customHeight="1" x14ac:dyDescent="0.2">
      <c r="A34" s="112">
        <v>15</v>
      </c>
      <c r="B34" s="113" t="s">
        <v>469</v>
      </c>
      <c r="C34" s="142" t="s">
        <v>499</v>
      </c>
      <c r="D34" s="122" t="s">
        <v>456</v>
      </c>
      <c r="E34" s="123" t="s">
        <v>457</v>
      </c>
      <c r="F34" s="121">
        <v>1399140</v>
      </c>
      <c r="G34" s="157">
        <f>F34*1.19</f>
        <v>1664976.5999999999</v>
      </c>
      <c r="H34" s="118" t="s">
        <v>237</v>
      </c>
      <c r="I34" s="118" t="s">
        <v>23</v>
      </c>
      <c r="J34" s="118" t="s">
        <v>238</v>
      </c>
      <c r="K34" s="125" t="s">
        <v>239</v>
      </c>
      <c r="L34" s="118" t="s">
        <v>240</v>
      </c>
      <c r="M34" s="118" t="s">
        <v>455</v>
      </c>
      <c r="N34" s="118"/>
    </row>
    <row r="35" spans="1:16" ht="300.75" customHeight="1" x14ac:dyDescent="0.2">
      <c r="A35" s="181">
        <v>16</v>
      </c>
      <c r="B35" s="159" t="s">
        <v>534</v>
      </c>
      <c r="C35" s="171" t="s">
        <v>535</v>
      </c>
      <c r="D35" s="172" t="s">
        <v>536</v>
      </c>
      <c r="E35" s="173" t="s">
        <v>537</v>
      </c>
      <c r="F35" s="160">
        <v>581615</v>
      </c>
      <c r="G35" s="161">
        <f>F35*1.19</f>
        <v>692121.85</v>
      </c>
      <c r="H35" s="158" t="s">
        <v>242</v>
      </c>
      <c r="I35" s="172" t="s">
        <v>23</v>
      </c>
      <c r="J35" s="158" t="s">
        <v>243</v>
      </c>
      <c r="K35" s="174" t="s">
        <v>239</v>
      </c>
      <c r="L35" s="158" t="s">
        <v>538</v>
      </c>
      <c r="M35" s="158" t="s">
        <v>73</v>
      </c>
      <c r="N35" s="118"/>
    </row>
    <row r="36" spans="1:16" ht="31.5" customHeight="1" x14ac:dyDescent="0.35">
      <c r="A36" s="127"/>
      <c r="B36" s="185"/>
      <c r="C36" s="185"/>
      <c r="D36" s="185"/>
      <c r="E36" s="185"/>
      <c r="F36" s="185"/>
      <c r="G36" s="128"/>
      <c r="H36" s="128"/>
      <c r="I36" s="128"/>
      <c r="J36" s="128"/>
      <c r="K36" s="128"/>
      <c r="L36" s="128"/>
      <c r="M36" s="128"/>
      <c r="N36" s="128"/>
      <c r="O36" s="40"/>
      <c r="P36" s="39"/>
    </row>
    <row r="37" spans="1:16" ht="69.75" customHeight="1" x14ac:dyDescent="0.35">
      <c r="A37" s="127"/>
      <c r="B37" s="101" t="s">
        <v>260</v>
      </c>
      <c r="C37" s="101"/>
      <c r="D37" s="101"/>
      <c r="E37" s="101"/>
      <c r="F37" s="101"/>
      <c r="G37" s="128"/>
      <c r="H37" s="128"/>
      <c r="I37" s="128"/>
      <c r="J37" s="128"/>
      <c r="K37" s="128"/>
      <c r="L37" s="128"/>
      <c r="M37" s="128"/>
      <c r="N37" s="128"/>
      <c r="O37" s="40"/>
      <c r="P37" s="39"/>
    </row>
    <row r="38" spans="1:16" s="44" customFormat="1" ht="39" customHeight="1" x14ac:dyDescent="0.45">
      <c r="A38" s="127"/>
      <c r="B38" s="101" t="s">
        <v>261</v>
      </c>
      <c r="C38" s="101"/>
      <c r="D38" s="101"/>
      <c r="E38" s="101"/>
      <c r="F38" s="101"/>
      <c r="G38" s="128"/>
      <c r="H38" s="128"/>
      <c r="I38" s="128"/>
      <c r="J38" s="128"/>
      <c r="K38" s="128"/>
      <c r="L38" s="128"/>
      <c r="M38" s="128"/>
      <c r="N38" s="128"/>
      <c r="O38" s="42"/>
      <c r="P38" s="43"/>
    </row>
    <row r="39" spans="1:16" s="44" customFormat="1" ht="34.5" customHeight="1" x14ac:dyDescent="0.45">
      <c r="A39" s="207"/>
      <c r="B39" s="208"/>
      <c r="C39" s="208"/>
      <c r="D39" s="209" t="s">
        <v>262</v>
      </c>
      <c r="E39" s="209"/>
      <c r="F39" s="209"/>
      <c r="G39" s="209"/>
      <c r="H39" s="210"/>
      <c r="I39" s="210"/>
      <c r="J39" s="210"/>
      <c r="K39" s="211"/>
      <c r="L39" s="211"/>
      <c r="M39" s="211"/>
      <c r="N39" s="129"/>
      <c r="O39" s="43"/>
      <c r="P39" s="43"/>
    </row>
    <row r="40" spans="1:16" s="44" customFormat="1" ht="33" customHeight="1" x14ac:dyDescent="0.45">
      <c r="A40" s="207"/>
      <c r="B40" s="212"/>
      <c r="C40" s="212"/>
      <c r="D40" s="209" t="s">
        <v>332</v>
      </c>
      <c r="E40" s="209"/>
      <c r="F40" s="209"/>
      <c r="G40" s="209"/>
      <c r="H40" s="213"/>
      <c r="I40" s="213"/>
      <c r="J40" s="212"/>
      <c r="K40" s="211"/>
      <c r="L40" s="214"/>
      <c r="M40" s="215"/>
      <c r="N40" s="131"/>
      <c r="O40" s="43"/>
      <c r="P40" s="43"/>
    </row>
    <row r="41" spans="1:16" s="44" customFormat="1" ht="6" hidden="1" customHeight="1" x14ac:dyDescent="0.45">
      <c r="A41" s="207"/>
      <c r="B41" s="212"/>
      <c r="C41" s="212"/>
      <c r="D41" s="216"/>
      <c r="E41" s="217"/>
      <c r="F41" s="218"/>
      <c r="G41" s="218"/>
      <c r="H41" s="213"/>
      <c r="I41" s="213"/>
      <c r="J41" s="212"/>
      <c r="K41" s="211"/>
      <c r="L41" s="219"/>
      <c r="M41" s="220"/>
      <c r="N41" s="133"/>
      <c r="O41" s="43"/>
      <c r="P41" s="43"/>
    </row>
    <row r="42" spans="1:16" s="44" customFormat="1" ht="57" customHeight="1" x14ac:dyDescent="0.45">
      <c r="A42" s="209" t="s">
        <v>219</v>
      </c>
      <c r="B42" s="209"/>
      <c r="C42" s="209" t="s">
        <v>220</v>
      </c>
      <c r="D42" s="209"/>
      <c r="E42" s="217"/>
      <c r="F42" s="209" t="s">
        <v>263</v>
      </c>
      <c r="G42" s="209"/>
      <c r="H42" s="209"/>
      <c r="I42" s="220"/>
      <c r="J42" s="212"/>
      <c r="K42" s="221" t="s">
        <v>345</v>
      </c>
      <c r="L42" s="221"/>
      <c r="M42" s="221"/>
      <c r="N42" s="130"/>
      <c r="O42" s="46"/>
      <c r="P42" s="43"/>
    </row>
    <row r="43" spans="1:16" s="44" customFormat="1" ht="28.5" x14ac:dyDescent="0.45">
      <c r="A43" s="222" t="s">
        <v>222</v>
      </c>
      <c r="B43" s="222"/>
      <c r="C43" s="222" t="s">
        <v>311</v>
      </c>
      <c r="D43" s="222"/>
      <c r="E43" s="223"/>
      <c r="F43" s="209" t="s">
        <v>223</v>
      </c>
      <c r="G43" s="209"/>
      <c r="H43" s="209"/>
      <c r="I43" s="212"/>
      <c r="J43" s="212"/>
      <c r="K43" s="214"/>
      <c r="L43" s="220" t="s">
        <v>340</v>
      </c>
      <c r="M43" s="214"/>
      <c r="N43" s="130"/>
      <c r="O43" s="47"/>
      <c r="P43" s="43"/>
    </row>
    <row r="44" spans="1:16" s="44" customFormat="1" ht="52.5" customHeight="1" x14ac:dyDescent="0.45">
      <c r="A44" s="131"/>
      <c r="B44" s="131"/>
      <c r="C44" s="131"/>
      <c r="D44" s="131"/>
      <c r="E44" s="134"/>
      <c r="F44" s="132"/>
      <c r="G44" s="132"/>
      <c r="H44" s="132"/>
      <c r="I44" s="129"/>
      <c r="J44" s="129"/>
      <c r="K44" s="105"/>
      <c r="L44" s="105"/>
      <c r="M44" s="105"/>
      <c r="N44" s="130"/>
      <c r="O44" s="86"/>
      <c r="P44" s="43"/>
    </row>
    <row r="45" spans="1:16" s="44" customFormat="1" ht="28.5" x14ac:dyDescent="0.45">
      <c r="A45" s="131"/>
      <c r="B45" s="131"/>
      <c r="C45" s="131"/>
      <c r="D45" s="131"/>
      <c r="E45" s="134"/>
      <c r="F45" s="132"/>
      <c r="G45" s="132"/>
      <c r="H45" s="132"/>
      <c r="I45" s="129"/>
      <c r="J45" s="49"/>
      <c r="K45" s="49"/>
      <c r="L45" s="130"/>
      <c r="M45" s="105"/>
      <c r="N45" s="105"/>
      <c r="O45" s="86"/>
      <c r="P45" s="43"/>
    </row>
    <row r="46" spans="1:16" s="44" customFormat="1" ht="27" customHeight="1" x14ac:dyDescent="0.45">
      <c r="A46" s="41"/>
      <c r="B46" s="46"/>
      <c r="C46" s="46"/>
      <c r="D46" s="45"/>
      <c r="E46" s="65"/>
      <c r="F46" s="43"/>
      <c r="G46" s="43"/>
      <c r="H46" s="43"/>
      <c r="I46" s="43"/>
      <c r="J46" s="43"/>
      <c r="K46" s="91"/>
      <c r="L46" s="91"/>
      <c r="M46" s="91"/>
      <c r="N46" s="91"/>
      <c r="O46" s="47"/>
      <c r="P46" s="43"/>
    </row>
    <row r="47" spans="1:16" s="44" customFormat="1" ht="28.5" customHeight="1" x14ac:dyDescent="0.45">
      <c r="A47" s="41"/>
      <c r="B47" s="87"/>
      <c r="C47" s="87"/>
      <c r="D47" s="45"/>
      <c r="E47" s="65"/>
      <c r="F47" s="43"/>
      <c r="G47" s="43"/>
      <c r="H47" s="43"/>
      <c r="I47" s="43"/>
      <c r="J47" s="43"/>
      <c r="K47" s="64" t="s">
        <v>339</v>
      </c>
      <c r="L47" s="64"/>
      <c r="M47" s="64"/>
      <c r="N47" s="90"/>
      <c r="O47" s="86"/>
      <c r="P47" s="43"/>
    </row>
    <row r="48" spans="1:16" s="44" customFormat="1" ht="28.5" x14ac:dyDescent="0.45">
      <c r="A48" s="41"/>
      <c r="B48" s="46"/>
      <c r="C48" s="46"/>
      <c r="D48" s="45"/>
      <c r="E48" s="65"/>
      <c r="F48" s="43"/>
      <c r="G48" s="43"/>
      <c r="H48" s="43"/>
      <c r="I48" s="43"/>
      <c r="J48" s="43"/>
      <c r="K48" s="89" t="s">
        <v>346</v>
      </c>
      <c r="L48" s="89"/>
      <c r="M48" s="89"/>
      <c r="N48" s="89"/>
      <c r="O48" s="47"/>
      <c r="P48" s="43"/>
    </row>
    <row r="49" spans="1:16" s="44" customFormat="1" ht="22.15" customHeight="1" x14ac:dyDescent="0.45">
      <c r="A49" s="41"/>
      <c r="B49" s="46"/>
      <c r="C49" s="46"/>
      <c r="D49" s="62"/>
      <c r="E49" s="63"/>
      <c r="F49" s="43"/>
      <c r="G49" s="43"/>
      <c r="H49" s="43"/>
      <c r="I49" s="43"/>
      <c r="J49" s="43"/>
      <c r="K49" s="48"/>
      <c r="M49" s="48"/>
      <c r="N49" s="183"/>
      <c r="O49" s="183"/>
      <c r="P49" s="43"/>
    </row>
    <row r="50" spans="1:16" s="44" customFormat="1" ht="28.5" x14ac:dyDescent="0.45">
      <c r="A50" s="48"/>
      <c r="B50" s="48"/>
      <c r="C50" s="48"/>
      <c r="D50" s="48"/>
      <c r="E50" s="48"/>
      <c r="F50" s="48"/>
      <c r="G50" s="48"/>
      <c r="H50" s="48"/>
      <c r="I50" s="48"/>
      <c r="J50" s="48"/>
    </row>
    <row r="51" spans="1:16" s="44" customFormat="1" ht="28.5" x14ac:dyDescent="0.45">
      <c r="A51" s="48"/>
      <c r="B51" s="48"/>
      <c r="C51" s="48"/>
      <c r="D51" s="48"/>
      <c r="E51" s="48"/>
      <c r="F51" s="48"/>
      <c r="G51" s="48"/>
      <c r="H51" s="48"/>
      <c r="I51" s="48"/>
      <c r="J51" s="48"/>
      <c r="K51" s="184"/>
      <c r="L51" s="184"/>
      <c r="M51" s="184"/>
    </row>
    <row r="52" spans="1:16" ht="27.75" x14ac:dyDescent="0.45">
      <c r="A52" s="49"/>
      <c r="B52" s="49"/>
      <c r="C52" s="49"/>
      <c r="D52" s="49"/>
      <c r="E52" s="49"/>
      <c r="F52" s="49"/>
      <c r="G52" s="49"/>
      <c r="H52" s="49"/>
      <c r="I52" s="49"/>
      <c r="J52" s="49"/>
      <c r="K52" s="49"/>
      <c r="L52" s="49"/>
      <c r="M52" s="49"/>
      <c r="N52" s="50"/>
      <c r="O52" s="50"/>
      <c r="P52" s="50"/>
    </row>
    <row r="53" spans="1:16" ht="21" x14ac:dyDescent="0.35">
      <c r="A53" s="51"/>
      <c r="B53" s="51"/>
      <c r="C53" s="51"/>
      <c r="D53" s="51"/>
      <c r="E53" s="51"/>
      <c r="F53" s="51"/>
      <c r="G53" s="51"/>
      <c r="H53" s="51"/>
      <c r="I53" s="51"/>
      <c r="J53" s="51"/>
      <c r="K53" s="51"/>
      <c r="L53" s="51"/>
      <c r="M53" s="51"/>
      <c r="N53" s="50"/>
      <c r="O53" s="50"/>
      <c r="P53" s="50"/>
    </row>
    <row r="54" spans="1:16" x14ac:dyDescent="0.2">
      <c r="A54" s="66"/>
      <c r="B54" s="66"/>
      <c r="C54" s="66"/>
      <c r="D54" s="66"/>
      <c r="E54" s="66"/>
      <c r="F54" s="66"/>
      <c r="G54" s="66"/>
      <c r="H54" s="66"/>
      <c r="I54" s="66"/>
      <c r="J54" s="66"/>
      <c r="K54" s="66"/>
      <c r="L54" s="66"/>
      <c r="M54" s="66"/>
      <c r="N54" s="50"/>
      <c r="O54" s="50"/>
      <c r="P54" s="50"/>
    </row>
    <row r="55" spans="1:16" x14ac:dyDescent="0.2">
      <c r="A55" s="50"/>
      <c r="B55" s="50"/>
      <c r="C55" s="50"/>
      <c r="D55" s="50"/>
      <c r="E55" s="50"/>
      <c r="F55" s="50"/>
      <c r="G55" s="50"/>
      <c r="H55" s="50"/>
      <c r="I55" s="50"/>
      <c r="J55" s="50"/>
      <c r="K55" s="50"/>
      <c r="L55" s="50"/>
      <c r="M55" s="50"/>
      <c r="N55" s="50"/>
      <c r="O55" s="50"/>
      <c r="P55" s="50"/>
    </row>
    <row r="56" spans="1:16" x14ac:dyDescent="0.2">
      <c r="A56" s="50"/>
      <c r="B56" s="50"/>
      <c r="C56" s="50"/>
      <c r="D56" s="50"/>
      <c r="E56" s="50"/>
      <c r="F56" s="50"/>
      <c r="G56" s="50"/>
      <c r="H56" s="50"/>
      <c r="I56" s="50"/>
      <c r="J56" s="50"/>
      <c r="K56" s="50"/>
      <c r="L56" s="50"/>
      <c r="M56" s="50"/>
      <c r="N56" s="50"/>
      <c r="O56" s="50"/>
      <c r="P56" s="50"/>
    </row>
    <row r="57" spans="1:16" x14ac:dyDescent="0.2">
      <c r="A57" s="50"/>
      <c r="B57" s="50"/>
      <c r="C57" s="50"/>
      <c r="D57" s="50"/>
      <c r="E57" s="50"/>
      <c r="F57" s="50"/>
      <c r="G57" s="50"/>
      <c r="H57" s="50"/>
      <c r="I57" s="50"/>
      <c r="J57" s="50"/>
      <c r="K57" s="50"/>
      <c r="L57" s="50"/>
      <c r="M57" s="50"/>
      <c r="N57" s="50"/>
      <c r="O57" s="50"/>
      <c r="P57" s="50"/>
    </row>
    <row r="58" spans="1:16" x14ac:dyDescent="0.2">
      <c r="A58" s="50"/>
      <c r="B58" s="50"/>
      <c r="C58" s="50"/>
      <c r="D58" s="50"/>
      <c r="E58" s="50"/>
      <c r="F58" s="50"/>
      <c r="G58" s="50"/>
      <c r="H58" s="50"/>
      <c r="I58" s="50"/>
      <c r="J58" s="50"/>
      <c r="K58" s="50"/>
      <c r="L58" s="50"/>
      <c r="M58" s="50"/>
      <c r="N58" s="50"/>
      <c r="O58" s="50"/>
      <c r="P58" s="50"/>
    </row>
    <row r="59" spans="1:16" x14ac:dyDescent="0.2">
      <c r="A59" s="50"/>
      <c r="B59" s="50"/>
      <c r="C59" s="50"/>
      <c r="D59" s="50"/>
      <c r="E59" s="50"/>
      <c r="F59" s="50"/>
      <c r="G59" s="50"/>
      <c r="H59" s="50"/>
      <c r="I59" s="50"/>
      <c r="J59" s="50"/>
      <c r="K59" s="50"/>
      <c r="L59" s="50"/>
      <c r="M59" s="50"/>
      <c r="N59" s="50"/>
      <c r="O59" s="50"/>
      <c r="P59" s="50"/>
    </row>
    <row r="60" spans="1:16" x14ac:dyDescent="0.2">
      <c r="A60" s="50"/>
      <c r="B60" s="50"/>
      <c r="C60" s="50"/>
      <c r="D60" s="50"/>
      <c r="E60" s="50"/>
      <c r="F60" s="50"/>
      <c r="G60" s="50"/>
      <c r="H60" s="50"/>
      <c r="I60" s="50"/>
      <c r="J60" s="50"/>
      <c r="K60" s="50"/>
      <c r="L60" s="50"/>
      <c r="M60" s="50"/>
      <c r="N60" s="50"/>
      <c r="O60" s="50"/>
      <c r="P60" s="50"/>
    </row>
    <row r="61" spans="1:16" x14ac:dyDescent="0.2">
      <c r="A61" s="50"/>
      <c r="B61" s="50"/>
      <c r="C61" s="50"/>
      <c r="D61" s="50"/>
      <c r="E61" s="50"/>
      <c r="F61" s="50"/>
      <c r="G61" s="50"/>
      <c r="H61" s="50"/>
      <c r="I61" s="50"/>
      <c r="J61" s="50"/>
      <c r="K61" s="50"/>
      <c r="L61" s="50"/>
      <c r="M61" s="50"/>
      <c r="N61" s="50"/>
      <c r="O61" s="50"/>
      <c r="P61" s="50"/>
    </row>
    <row r="62" spans="1:16" x14ac:dyDescent="0.2">
      <c r="A62" s="50"/>
      <c r="B62" s="50"/>
      <c r="C62" s="50"/>
      <c r="D62" s="50"/>
      <c r="E62" s="50"/>
      <c r="F62" s="50"/>
      <c r="G62" s="50"/>
      <c r="H62" s="50"/>
      <c r="I62" s="50"/>
      <c r="J62" s="50"/>
      <c r="K62" s="50"/>
      <c r="L62" s="50"/>
      <c r="M62" s="50"/>
      <c r="N62" s="50"/>
      <c r="O62" s="50"/>
      <c r="P62" s="50"/>
    </row>
    <row r="63" spans="1:16" x14ac:dyDescent="0.2">
      <c r="A63" s="50"/>
      <c r="B63" s="50"/>
      <c r="C63" s="50"/>
      <c r="D63" s="50"/>
      <c r="E63" s="50"/>
      <c r="F63" s="50"/>
      <c r="G63" s="50"/>
      <c r="H63" s="50"/>
      <c r="I63" s="50"/>
      <c r="J63" s="50"/>
      <c r="K63" s="50"/>
      <c r="L63" s="50"/>
      <c r="M63" s="50"/>
      <c r="N63" s="50"/>
      <c r="O63" s="50"/>
      <c r="P63" s="50"/>
    </row>
    <row r="64" spans="1:16" x14ac:dyDescent="0.2">
      <c r="A64" s="50"/>
      <c r="B64" s="50"/>
      <c r="C64" s="50"/>
      <c r="D64" s="50"/>
      <c r="E64" s="50"/>
      <c r="F64" s="50"/>
      <c r="G64" s="50"/>
      <c r="H64" s="50"/>
      <c r="I64" s="50"/>
      <c r="J64" s="50"/>
      <c r="K64" s="50"/>
      <c r="L64" s="50"/>
      <c r="M64" s="50"/>
      <c r="N64" s="50"/>
      <c r="O64" s="50"/>
      <c r="P64" s="50"/>
    </row>
    <row r="65" spans="1:16" x14ac:dyDescent="0.2">
      <c r="A65" s="50"/>
      <c r="B65" s="50"/>
      <c r="C65" s="50"/>
      <c r="D65" s="50"/>
      <c r="E65" s="50"/>
      <c r="F65" s="50"/>
      <c r="G65" s="50"/>
      <c r="H65" s="50"/>
      <c r="I65" s="50"/>
      <c r="J65" s="50"/>
      <c r="K65" s="50"/>
      <c r="L65" s="50"/>
      <c r="M65" s="50"/>
      <c r="N65" s="50"/>
      <c r="O65" s="50"/>
      <c r="P65" s="50"/>
    </row>
    <row r="66" spans="1:16" x14ac:dyDescent="0.2">
      <c r="A66" s="50"/>
      <c r="B66" s="50"/>
      <c r="C66" s="50"/>
      <c r="D66" s="50"/>
      <c r="E66" s="50"/>
      <c r="F66" s="50"/>
      <c r="G66" s="50"/>
      <c r="H66" s="50"/>
      <c r="I66" s="50"/>
      <c r="J66" s="50"/>
      <c r="K66" s="50"/>
      <c r="L66" s="50"/>
      <c r="M66" s="50"/>
      <c r="N66" s="50"/>
      <c r="O66" s="50"/>
      <c r="P66" s="50"/>
    </row>
    <row r="67" spans="1:16" x14ac:dyDescent="0.2">
      <c r="A67" s="50"/>
      <c r="B67" s="50"/>
      <c r="C67" s="50"/>
      <c r="D67" s="50"/>
      <c r="E67" s="50"/>
      <c r="F67" s="50"/>
      <c r="G67" s="50"/>
      <c r="H67" s="50"/>
      <c r="I67" s="50"/>
      <c r="J67" s="50"/>
      <c r="K67" s="50"/>
      <c r="L67" s="50"/>
      <c r="M67" s="50"/>
      <c r="N67" s="50"/>
      <c r="O67" s="50"/>
      <c r="P67" s="50"/>
    </row>
    <row r="68" spans="1:16" x14ac:dyDescent="0.2">
      <c r="A68" s="50"/>
      <c r="B68" s="50"/>
      <c r="C68" s="50"/>
      <c r="D68" s="50"/>
      <c r="E68" s="50"/>
      <c r="F68" s="50"/>
      <c r="G68" s="50"/>
      <c r="H68" s="50"/>
      <c r="I68" s="50"/>
      <c r="J68" s="50"/>
      <c r="K68" s="50"/>
      <c r="L68" s="50"/>
      <c r="M68" s="50"/>
      <c r="N68" s="50"/>
      <c r="O68" s="50"/>
      <c r="P68" s="50"/>
    </row>
    <row r="69" spans="1:16" x14ac:dyDescent="0.2">
      <c r="A69" s="50"/>
      <c r="B69" s="50"/>
      <c r="C69" s="50"/>
      <c r="D69" s="50"/>
      <c r="E69" s="50"/>
      <c r="F69" s="50"/>
      <c r="G69" s="50"/>
      <c r="H69" s="50"/>
      <c r="I69" s="50"/>
      <c r="J69" s="50"/>
      <c r="K69" s="50"/>
      <c r="L69" s="50"/>
      <c r="M69" s="50"/>
      <c r="N69" s="50"/>
      <c r="O69" s="50"/>
      <c r="P69" s="50"/>
    </row>
    <row r="70" spans="1:16" x14ac:dyDescent="0.2">
      <c r="A70" s="50"/>
      <c r="B70" s="50"/>
      <c r="C70" s="50"/>
      <c r="D70" s="50"/>
      <c r="E70" s="50"/>
      <c r="F70" s="50"/>
      <c r="G70" s="50"/>
      <c r="H70" s="50"/>
      <c r="I70" s="50"/>
      <c r="J70" s="50"/>
      <c r="K70" s="50"/>
      <c r="L70" s="50"/>
      <c r="M70" s="50"/>
      <c r="N70" s="50"/>
      <c r="O70" s="50"/>
      <c r="P70" s="50"/>
    </row>
    <row r="71" spans="1:16" x14ac:dyDescent="0.2">
      <c r="A71" s="50"/>
      <c r="B71" s="50"/>
      <c r="C71" s="50"/>
      <c r="D71" s="50"/>
      <c r="E71" s="50"/>
      <c r="F71" s="50"/>
      <c r="G71" s="50"/>
      <c r="H71" s="50"/>
      <c r="I71" s="50"/>
      <c r="J71" s="50"/>
      <c r="K71" s="50"/>
      <c r="L71" s="50"/>
      <c r="M71" s="50"/>
      <c r="N71" s="50"/>
      <c r="O71" s="50"/>
      <c r="P71" s="50"/>
    </row>
    <row r="72" spans="1:16" x14ac:dyDescent="0.2">
      <c r="A72" s="50"/>
      <c r="B72" s="50"/>
      <c r="C72" s="50"/>
      <c r="D72" s="50"/>
      <c r="E72" s="50"/>
      <c r="F72" s="50"/>
      <c r="G72" s="50"/>
      <c r="H72" s="50"/>
      <c r="I72" s="50"/>
      <c r="J72" s="50"/>
      <c r="K72" s="50"/>
      <c r="L72" s="50"/>
      <c r="M72" s="50"/>
      <c r="N72" s="50"/>
      <c r="O72" s="50"/>
      <c r="P72" s="50"/>
    </row>
    <row r="73" spans="1:16" x14ac:dyDescent="0.2">
      <c r="A73" s="50"/>
      <c r="B73" s="50"/>
      <c r="C73" s="50"/>
      <c r="D73" s="50"/>
      <c r="E73" s="50"/>
      <c r="F73" s="50"/>
      <c r="G73" s="50"/>
      <c r="H73" s="50"/>
      <c r="I73" s="50"/>
      <c r="J73" s="50"/>
      <c r="K73" s="50"/>
      <c r="L73" s="50"/>
      <c r="M73" s="50"/>
      <c r="N73" s="50"/>
      <c r="O73" s="50"/>
      <c r="P73" s="50"/>
    </row>
    <row r="74" spans="1:16" x14ac:dyDescent="0.2">
      <c r="A74" s="50"/>
      <c r="B74" s="50"/>
      <c r="C74" s="50"/>
      <c r="D74" s="50"/>
      <c r="E74" s="50"/>
      <c r="F74" s="50"/>
      <c r="G74" s="50"/>
      <c r="H74" s="50"/>
      <c r="I74" s="50"/>
      <c r="J74" s="50"/>
      <c r="K74" s="50"/>
      <c r="L74" s="50"/>
      <c r="M74" s="50"/>
      <c r="N74" s="50"/>
      <c r="O74" s="50"/>
      <c r="P74" s="50"/>
    </row>
    <row r="75" spans="1:16" x14ac:dyDescent="0.2">
      <c r="A75" s="50"/>
      <c r="B75" s="50"/>
      <c r="C75" s="50"/>
      <c r="D75" s="50"/>
      <c r="E75" s="50"/>
      <c r="F75" s="50"/>
      <c r="G75" s="50"/>
      <c r="H75" s="50"/>
      <c r="I75" s="50"/>
      <c r="J75" s="50"/>
      <c r="K75" s="50"/>
      <c r="L75" s="50"/>
      <c r="M75" s="50"/>
      <c r="N75" s="50"/>
      <c r="O75" s="50"/>
      <c r="P75" s="50"/>
    </row>
    <row r="76" spans="1:16" x14ac:dyDescent="0.2">
      <c r="A76" s="50"/>
      <c r="B76" s="50"/>
      <c r="C76" s="50"/>
      <c r="D76" s="50"/>
      <c r="E76" s="50"/>
      <c r="F76" s="50"/>
      <c r="G76" s="50"/>
      <c r="H76" s="50"/>
      <c r="I76" s="50"/>
      <c r="J76" s="50"/>
      <c r="K76" s="50"/>
      <c r="L76" s="50"/>
      <c r="M76" s="50"/>
      <c r="N76" s="50"/>
      <c r="O76" s="50"/>
      <c r="P76" s="50"/>
    </row>
    <row r="77" spans="1:16" x14ac:dyDescent="0.2">
      <c r="A77" s="50"/>
      <c r="B77" s="50"/>
      <c r="C77" s="50"/>
      <c r="D77" s="50"/>
      <c r="E77" s="50"/>
      <c r="F77" s="50"/>
      <c r="G77" s="50"/>
      <c r="H77" s="50"/>
      <c r="I77" s="50"/>
      <c r="J77" s="50"/>
      <c r="K77" s="50"/>
      <c r="L77" s="50"/>
      <c r="M77" s="50"/>
      <c r="N77" s="50"/>
      <c r="O77" s="50"/>
      <c r="P77" s="50"/>
    </row>
    <row r="78" spans="1:16" x14ac:dyDescent="0.2">
      <c r="A78" s="50"/>
      <c r="B78" s="50"/>
      <c r="C78" s="50"/>
      <c r="D78" s="50"/>
      <c r="E78" s="50"/>
      <c r="F78" s="50"/>
      <c r="G78" s="50"/>
      <c r="H78" s="50"/>
      <c r="I78" s="50"/>
      <c r="J78" s="50"/>
      <c r="K78" s="50"/>
      <c r="L78" s="50"/>
      <c r="M78" s="50"/>
      <c r="N78" s="50"/>
      <c r="O78" s="50"/>
      <c r="P78" s="50"/>
    </row>
    <row r="79" spans="1:16" x14ac:dyDescent="0.2">
      <c r="A79" s="50"/>
      <c r="B79" s="50"/>
      <c r="C79" s="50"/>
      <c r="D79" s="50"/>
      <c r="E79" s="50"/>
      <c r="F79" s="50"/>
      <c r="G79" s="50"/>
      <c r="H79" s="50"/>
      <c r="I79" s="50"/>
      <c r="J79" s="50"/>
      <c r="K79" s="50"/>
      <c r="L79" s="50"/>
      <c r="M79" s="50"/>
      <c r="N79" s="50"/>
      <c r="O79" s="50"/>
      <c r="P79" s="50"/>
    </row>
    <row r="80" spans="1:16" x14ac:dyDescent="0.2">
      <c r="A80" s="50"/>
      <c r="B80" s="50"/>
      <c r="C80" s="50"/>
      <c r="D80" s="50"/>
      <c r="E80" s="50"/>
      <c r="F80" s="50"/>
      <c r="G80" s="50"/>
      <c r="H80" s="50"/>
      <c r="I80" s="50"/>
      <c r="J80" s="50"/>
      <c r="K80" s="50"/>
      <c r="L80" s="50"/>
      <c r="M80" s="50"/>
      <c r="N80" s="50"/>
      <c r="O80" s="50"/>
      <c r="P80" s="50"/>
    </row>
    <row r="81" spans="1:16" x14ac:dyDescent="0.2">
      <c r="A81" s="50"/>
      <c r="B81" s="50"/>
      <c r="C81" s="50"/>
      <c r="D81" s="50"/>
      <c r="E81" s="50"/>
      <c r="F81" s="50"/>
      <c r="G81" s="50"/>
      <c r="H81" s="50"/>
      <c r="I81" s="50"/>
      <c r="J81" s="50"/>
      <c r="K81" s="50"/>
      <c r="L81" s="50"/>
      <c r="M81" s="50"/>
      <c r="N81" s="50"/>
      <c r="O81" s="50"/>
      <c r="P81" s="50"/>
    </row>
    <row r="82" spans="1:16" x14ac:dyDescent="0.2">
      <c r="A82" s="50"/>
      <c r="B82" s="50"/>
      <c r="C82" s="50"/>
      <c r="D82" s="50"/>
      <c r="E82" s="50"/>
      <c r="F82" s="50"/>
      <c r="G82" s="50"/>
      <c r="H82" s="50"/>
      <c r="I82" s="50"/>
      <c r="J82" s="50"/>
      <c r="K82" s="50"/>
      <c r="L82" s="50"/>
      <c r="M82" s="50"/>
      <c r="N82" s="50"/>
      <c r="O82" s="50"/>
      <c r="P82" s="50"/>
    </row>
    <row r="83" spans="1:16" x14ac:dyDescent="0.2">
      <c r="A83" s="50"/>
      <c r="B83" s="50"/>
      <c r="C83" s="50"/>
      <c r="D83" s="50"/>
      <c r="E83" s="50"/>
      <c r="F83" s="50"/>
      <c r="G83" s="50"/>
      <c r="H83" s="50"/>
      <c r="I83" s="50"/>
      <c r="J83" s="50"/>
      <c r="K83" s="50"/>
      <c r="L83" s="50"/>
      <c r="M83" s="50"/>
      <c r="N83" s="50"/>
      <c r="O83" s="50"/>
      <c r="P83" s="50"/>
    </row>
  </sheetData>
  <sheetProtection selectLockedCells="1" selectUnlockedCells="1"/>
  <autoFilter ref="A17:N40">
    <filterColumn colId="5" showButton="0"/>
  </autoFilter>
  <mergeCells count="33">
    <mergeCell ref="B8:C8"/>
    <mergeCell ref="K2:M2"/>
    <mergeCell ref="K4:M4"/>
    <mergeCell ref="K5:M5"/>
    <mergeCell ref="K6:M6"/>
    <mergeCell ref="B7:C7"/>
    <mergeCell ref="M17:M18"/>
    <mergeCell ref="B9:C9"/>
    <mergeCell ref="A11:M11"/>
    <mergeCell ref="A12:M12"/>
    <mergeCell ref="A14:M14"/>
    <mergeCell ref="A17:A18"/>
    <mergeCell ref="B17:B18"/>
    <mergeCell ref="C17:C18"/>
    <mergeCell ref="D17:D18"/>
    <mergeCell ref="E17:E18"/>
    <mergeCell ref="F17:G17"/>
    <mergeCell ref="H17:H18"/>
    <mergeCell ref="I17:I18"/>
    <mergeCell ref="J17:J18"/>
    <mergeCell ref="L17:L18"/>
    <mergeCell ref="K42:M42"/>
    <mergeCell ref="B36:F36"/>
    <mergeCell ref="D39:G39"/>
    <mergeCell ref="D40:G40"/>
    <mergeCell ref="A42:B42"/>
    <mergeCell ref="C42:D42"/>
    <mergeCell ref="F42:H42"/>
    <mergeCell ref="N49:O49"/>
    <mergeCell ref="K51:M51"/>
    <mergeCell ref="A43:B43"/>
    <mergeCell ref="C43:D43"/>
    <mergeCell ref="F43:H43"/>
  </mergeCells>
  <pageMargins left="0.23622047244094491" right="0.23622047244094491" top="0.74803149606299213" bottom="0.74803149606299213" header="0.31496062992125984" footer="0.31496062992125984"/>
  <pageSetup paperSize="9" scale="34" fitToHeight="0" orientation="landscape" cellComments="asDisplayed" errors="blank"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7"/>
  <sheetViews>
    <sheetView view="pageBreakPreview" topLeftCell="A77" zoomScale="69" zoomScaleNormal="69" zoomScaleSheetLayoutView="69" workbookViewId="0">
      <selection activeCell="B87" sqref="A87:L93"/>
    </sheetView>
  </sheetViews>
  <sheetFormatPr defaultColWidth="8.85546875" defaultRowHeight="12.75" x14ac:dyDescent="0.2"/>
  <cols>
    <col min="1" max="1" width="5.140625" style="1" customWidth="1"/>
    <col min="2" max="2" width="47.85546875" style="1" customWidth="1"/>
    <col min="3" max="3" width="14.5703125" style="1" customWidth="1"/>
    <col min="4" max="4" width="32" style="1" customWidth="1"/>
    <col min="5" max="5" width="15.7109375" style="1" customWidth="1"/>
    <col min="6" max="6" width="16.28515625" style="1" customWidth="1"/>
    <col min="7" max="7" width="12.140625" style="1" customWidth="1"/>
    <col min="8" max="8" width="10.42578125" style="1" hidden="1" customWidth="1"/>
    <col min="9" max="9" width="7.85546875" style="1" hidden="1" customWidth="1"/>
    <col min="10" max="10" width="2.42578125" style="1" hidden="1" customWidth="1"/>
    <col min="11" max="11" width="34.28515625" style="1" customWidth="1"/>
    <col min="12" max="12" width="29.28515625" style="1" customWidth="1"/>
    <col min="13" max="13" width="34.140625" style="1" hidden="1" customWidth="1"/>
    <col min="14" max="14" width="42.140625" style="1" hidden="1" customWidth="1"/>
    <col min="15" max="15" width="18.85546875" style="1" hidden="1" customWidth="1"/>
    <col min="16" max="16384" width="8.85546875" style="1"/>
  </cols>
  <sheetData>
    <row r="1" spans="1:15" ht="18" x14ac:dyDescent="0.2">
      <c r="K1" s="195" t="s">
        <v>0</v>
      </c>
      <c r="L1" s="195"/>
    </row>
    <row r="4" spans="1:15" s="4" customFormat="1" ht="64.900000000000006" customHeight="1" x14ac:dyDescent="0.2">
      <c r="A4" s="196" t="s">
        <v>1</v>
      </c>
      <c r="B4" s="194" t="s">
        <v>2</v>
      </c>
      <c r="C4" s="194" t="s">
        <v>3</v>
      </c>
      <c r="D4" s="194" t="s">
        <v>4</v>
      </c>
      <c r="E4" s="197" t="s">
        <v>5</v>
      </c>
      <c r="F4" s="198"/>
      <c r="G4" s="196" t="s">
        <v>6</v>
      </c>
      <c r="H4" s="2" t="s">
        <v>7</v>
      </c>
      <c r="I4" s="3" t="s">
        <v>8</v>
      </c>
      <c r="J4" s="3" t="s">
        <v>9</v>
      </c>
      <c r="K4" s="194" t="s">
        <v>10</v>
      </c>
      <c r="L4" s="194" t="s">
        <v>11</v>
      </c>
      <c r="M4" s="194" t="s">
        <v>12</v>
      </c>
      <c r="N4" s="194" t="s">
        <v>13</v>
      </c>
      <c r="O4" s="194" t="s">
        <v>14</v>
      </c>
    </row>
    <row r="5" spans="1:15" s="4" customFormat="1" ht="16.5" x14ac:dyDescent="0.2">
      <c r="A5" s="196"/>
      <c r="B5" s="194"/>
      <c r="C5" s="194"/>
      <c r="D5" s="194"/>
      <c r="E5" s="5" t="s">
        <v>15</v>
      </c>
      <c r="F5" s="5" t="s">
        <v>16</v>
      </c>
      <c r="G5" s="196"/>
      <c r="H5" s="2"/>
      <c r="I5" s="3"/>
      <c r="J5" s="3"/>
      <c r="K5" s="194"/>
      <c r="L5" s="194"/>
      <c r="M5" s="194"/>
      <c r="N5" s="194"/>
      <c r="O5" s="194"/>
    </row>
    <row r="6" spans="1:15" s="4" customFormat="1" ht="16.5" x14ac:dyDescent="0.2">
      <c r="A6" s="6" t="s">
        <v>17</v>
      </c>
      <c r="B6" s="3">
        <v>2</v>
      </c>
      <c r="C6" s="3">
        <v>3</v>
      </c>
      <c r="D6" s="3">
        <v>4</v>
      </c>
      <c r="E6" s="5">
        <v>5</v>
      </c>
      <c r="F6" s="5">
        <v>6</v>
      </c>
      <c r="G6" s="6" t="s">
        <v>18</v>
      </c>
      <c r="H6" s="2"/>
      <c r="I6" s="3"/>
      <c r="J6" s="3"/>
      <c r="K6" s="3">
        <v>8</v>
      </c>
      <c r="L6" s="3">
        <v>9</v>
      </c>
      <c r="M6" s="7">
        <v>10</v>
      </c>
      <c r="N6" s="7">
        <v>11</v>
      </c>
      <c r="O6" s="7">
        <v>12</v>
      </c>
    </row>
    <row r="7" spans="1:15" s="4" customFormat="1" ht="75" customHeight="1" x14ac:dyDescent="0.2">
      <c r="A7" s="8" t="s">
        <v>17</v>
      </c>
      <c r="B7" s="141" t="s">
        <v>19</v>
      </c>
      <c r="C7" s="9" t="s">
        <v>20</v>
      </c>
      <c r="D7" s="10" t="s">
        <v>21</v>
      </c>
      <c r="E7" s="11">
        <v>0.01</v>
      </c>
      <c r="F7" s="11">
        <f t="shared" ref="F7:F19" si="0">E7*1.19</f>
        <v>1.1899999999999999E-2</v>
      </c>
      <c r="G7" s="12" t="s">
        <v>22</v>
      </c>
      <c r="H7" s="13"/>
      <c r="I7" s="14"/>
      <c r="J7" s="15"/>
      <c r="K7" s="16" t="s">
        <v>23</v>
      </c>
      <c r="L7" s="16" t="s">
        <v>24</v>
      </c>
      <c r="M7" s="17" t="s">
        <v>25</v>
      </c>
      <c r="N7" s="9" t="s">
        <v>26</v>
      </c>
      <c r="O7" s="18">
        <f t="shared" ref="O7:O38" si="1" xml:space="preserve"> SUMIF(N:N,N7,E:E)</f>
        <v>0.01</v>
      </c>
    </row>
    <row r="8" spans="1:15" ht="72.75" customHeight="1" x14ac:dyDescent="0.2">
      <c r="A8" s="8" t="s">
        <v>27</v>
      </c>
      <c r="B8" s="19" t="s">
        <v>361</v>
      </c>
      <c r="C8" s="9" t="s">
        <v>28</v>
      </c>
      <c r="D8" s="19" t="s">
        <v>29</v>
      </c>
      <c r="E8" s="11">
        <f>10245.38</f>
        <v>10245.379999999999</v>
      </c>
      <c r="F8" s="11">
        <f t="shared" si="0"/>
        <v>12192.002199999999</v>
      </c>
      <c r="G8" s="12" t="s">
        <v>30</v>
      </c>
      <c r="H8" s="20"/>
      <c r="I8" s="20"/>
      <c r="J8" s="20"/>
      <c r="K8" s="16" t="s">
        <v>23</v>
      </c>
      <c r="L8" s="16" t="s">
        <v>24</v>
      </c>
      <c r="M8" s="21" t="s">
        <v>31</v>
      </c>
      <c r="N8" s="9" t="s">
        <v>354</v>
      </c>
      <c r="O8" s="18">
        <f t="shared" si="1"/>
        <v>72176.03</v>
      </c>
    </row>
    <row r="9" spans="1:15" ht="72.75" customHeight="1" x14ac:dyDescent="0.2">
      <c r="A9" s="8" t="s">
        <v>425</v>
      </c>
      <c r="B9" s="19" t="s">
        <v>358</v>
      </c>
      <c r="C9" s="9" t="s">
        <v>359</v>
      </c>
      <c r="D9" s="19" t="s">
        <v>360</v>
      </c>
      <c r="E9" s="11">
        <v>54144.959999999999</v>
      </c>
      <c r="F9" s="11">
        <f t="shared" si="0"/>
        <v>64432.502399999998</v>
      </c>
      <c r="G9" s="12" t="s">
        <v>30</v>
      </c>
      <c r="H9" s="20"/>
      <c r="I9" s="20"/>
      <c r="J9" s="29"/>
      <c r="K9" s="16" t="s">
        <v>23</v>
      </c>
      <c r="L9" s="16" t="s">
        <v>24</v>
      </c>
      <c r="M9" s="21" t="s">
        <v>31</v>
      </c>
      <c r="N9" s="9" t="s">
        <v>354</v>
      </c>
      <c r="O9" s="18">
        <f t="shared" si="1"/>
        <v>72176.03</v>
      </c>
    </row>
    <row r="10" spans="1:15" ht="93.75" customHeight="1" x14ac:dyDescent="0.2">
      <c r="A10" s="8" t="s">
        <v>35</v>
      </c>
      <c r="B10" s="19" t="s">
        <v>362</v>
      </c>
      <c r="C10" s="9" t="s">
        <v>363</v>
      </c>
      <c r="D10" s="19" t="s">
        <v>364</v>
      </c>
      <c r="E10" s="11">
        <v>705.88</v>
      </c>
      <c r="F10" s="11">
        <f t="shared" si="0"/>
        <v>839.99719999999991</v>
      </c>
      <c r="G10" s="12" t="s">
        <v>30</v>
      </c>
      <c r="H10" s="20"/>
      <c r="I10" s="20"/>
      <c r="J10" s="29"/>
      <c r="K10" s="16" t="s">
        <v>23</v>
      </c>
      <c r="L10" s="16" t="s">
        <v>24</v>
      </c>
      <c r="M10" s="21" t="s">
        <v>31</v>
      </c>
      <c r="N10" s="9" t="s">
        <v>354</v>
      </c>
      <c r="O10" s="18">
        <f t="shared" si="1"/>
        <v>72176.03</v>
      </c>
    </row>
    <row r="11" spans="1:15" ht="93.75" customHeight="1" x14ac:dyDescent="0.2">
      <c r="A11" s="8" t="s">
        <v>37</v>
      </c>
      <c r="B11" s="19" t="s">
        <v>365</v>
      </c>
      <c r="C11" s="9" t="s">
        <v>329</v>
      </c>
      <c r="D11" s="19" t="s">
        <v>331</v>
      </c>
      <c r="E11" s="11">
        <v>2126.0500000000002</v>
      </c>
      <c r="F11" s="11">
        <f t="shared" si="0"/>
        <v>2529.9994999999999</v>
      </c>
      <c r="G11" s="12" t="s">
        <v>30</v>
      </c>
      <c r="H11" s="20"/>
      <c r="I11" s="20"/>
      <c r="J11" s="29"/>
      <c r="K11" s="16" t="s">
        <v>23</v>
      </c>
      <c r="L11" s="16" t="s">
        <v>24</v>
      </c>
      <c r="M11" s="21" t="s">
        <v>31</v>
      </c>
      <c r="N11" s="9" t="s">
        <v>330</v>
      </c>
      <c r="O11" s="18">
        <f t="shared" si="1"/>
        <v>2126.0500000000002</v>
      </c>
    </row>
    <row r="12" spans="1:15" ht="93.75" customHeight="1" x14ac:dyDescent="0.2">
      <c r="A12" s="8" t="s">
        <v>41</v>
      </c>
      <c r="B12" s="19" t="s">
        <v>366</v>
      </c>
      <c r="C12" s="67" t="s">
        <v>46</v>
      </c>
      <c r="D12" s="19" t="s">
        <v>47</v>
      </c>
      <c r="E12" s="11">
        <v>12605.04</v>
      </c>
      <c r="F12" s="11">
        <f t="shared" si="0"/>
        <v>14999.997600000001</v>
      </c>
      <c r="G12" s="12" t="s">
        <v>33</v>
      </c>
      <c r="H12" s="20"/>
      <c r="I12" s="20"/>
      <c r="J12" s="29"/>
      <c r="K12" s="16" t="s">
        <v>23</v>
      </c>
      <c r="L12" s="16" t="s">
        <v>24</v>
      </c>
      <c r="M12" s="21" t="s">
        <v>31</v>
      </c>
      <c r="N12" s="9" t="s">
        <v>98</v>
      </c>
      <c r="O12" s="18">
        <f t="shared" si="1"/>
        <v>13212.11</v>
      </c>
    </row>
    <row r="13" spans="1:15" ht="73.5" customHeight="1" x14ac:dyDescent="0.2">
      <c r="A13" s="8" t="s">
        <v>18</v>
      </c>
      <c r="B13" s="19" t="s">
        <v>38</v>
      </c>
      <c r="C13" s="22" t="s">
        <v>39</v>
      </c>
      <c r="D13" s="19" t="s">
        <v>40</v>
      </c>
      <c r="E13" s="11">
        <v>12605.04</v>
      </c>
      <c r="F13" s="11">
        <f t="shared" ref="F13:F17" si="2">E13*1.19</f>
        <v>14999.997600000001</v>
      </c>
      <c r="G13" s="12" t="s">
        <v>33</v>
      </c>
      <c r="H13" s="20"/>
      <c r="I13" s="20"/>
      <c r="J13" s="20"/>
      <c r="K13" s="16" t="s">
        <v>23</v>
      </c>
      <c r="L13" s="16" t="s">
        <v>24</v>
      </c>
      <c r="M13" s="21" t="s">
        <v>34</v>
      </c>
      <c r="N13" s="9" t="s">
        <v>40</v>
      </c>
      <c r="O13" s="18">
        <f t="shared" si="1"/>
        <v>12605.04</v>
      </c>
    </row>
    <row r="14" spans="1:15" ht="73.5" customHeight="1" x14ac:dyDescent="0.2">
      <c r="A14" s="8" t="s">
        <v>49</v>
      </c>
      <c r="B14" s="19" t="s">
        <v>378</v>
      </c>
      <c r="C14" s="28" t="s">
        <v>356</v>
      </c>
      <c r="D14" s="20" t="s">
        <v>32</v>
      </c>
      <c r="E14" s="11">
        <v>52100.84</v>
      </c>
      <c r="F14" s="11">
        <f t="shared" si="2"/>
        <v>61999.999599999996</v>
      </c>
      <c r="G14" s="12" t="s">
        <v>33</v>
      </c>
      <c r="H14" s="20"/>
      <c r="I14" s="20"/>
      <c r="J14" s="29"/>
      <c r="K14" s="16" t="s">
        <v>23</v>
      </c>
      <c r="L14" s="16" t="s">
        <v>24</v>
      </c>
      <c r="M14" s="21" t="s">
        <v>34</v>
      </c>
      <c r="N14" s="9" t="s">
        <v>379</v>
      </c>
      <c r="O14" s="18">
        <f t="shared" si="1"/>
        <v>52100.84</v>
      </c>
    </row>
    <row r="15" spans="1:15" s="4" customFormat="1" ht="72.75" customHeight="1" x14ac:dyDescent="0.2">
      <c r="A15" s="8" t="s">
        <v>51</v>
      </c>
      <c r="B15" s="19" t="s">
        <v>42</v>
      </c>
      <c r="C15" s="9" t="s">
        <v>43</v>
      </c>
      <c r="D15" s="19" t="s">
        <v>44</v>
      </c>
      <c r="E15" s="138">
        <v>8403.36</v>
      </c>
      <c r="F15" s="11">
        <f t="shared" si="2"/>
        <v>9999.9984000000004</v>
      </c>
      <c r="G15" s="12" t="s">
        <v>33</v>
      </c>
      <c r="H15" s="16"/>
      <c r="I15" s="16"/>
      <c r="K15" s="16" t="s">
        <v>23</v>
      </c>
      <c r="L15" s="16" t="s">
        <v>24</v>
      </c>
      <c r="M15" s="9" t="s">
        <v>31</v>
      </c>
      <c r="N15" s="9" t="s">
        <v>42</v>
      </c>
      <c r="O15" s="18">
        <f t="shared" si="1"/>
        <v>8403.36</v>
      </c>
    </row>
    <row r="16" spans="1:15" s="4" customFormat="1" ht="72.75" customHeight="1" x14ac:dyDescent="0.2">
      <c r="A16" s="8" t="s">
        <v>56</v>
      </c>
      <c r="B16" s="19" t="s">
        <v>367</v>
      </c>
      <c r="C16" s="9" t="s">
        <v>342</v>
      </c>
      <c r="D16" s="19" t="s">
        <v>343</v>
      </c>
      <c r="E16" s="23">
        <v>46218.49</v>
      </c>
      <c r="F16" s="11">
        <f t="shared" si="2"/>
        <v>55000.003099999994</v>
      </c>
      <c r="G16" s="12" t="s">
        <v>33</v>
      </c>
      <c r="H16" s="16"/>
      <c r="I16" s="16"/>
      <c r="K16" s="16" t="s">
        <v>23</v>
      </c>
      <c r="L16" s="16" t="s">
        <v>24</v>
      </c>
      <c r="M16" s="9" t="s">
        <v>306</v>
      </c>
      <c r="N16" s="9" t="s">
        <v>338</v>
      </c>
      <c r="O16" s="18">
        <f t="shared" si="1"/>
        <v>46218.49</v>
      </c>
    </row>
    <row r="17" spans="1:15" s="4" customFormat="1" ht="76.5" customHeight="1" x14ac:dyDescent="0.2">
      <c r="A17" s="8" t="s">
        <v>58</v>
      </c>
      <c r="B17" s="19" t="s">
        <v>381</v>
      </c>
      <c r="C17" s="9" t="s">
        <v>59</v>
      </c>
      <c r="D17" s="19" t="s">
        <v>60</v>
      </c>
      <c r="E17" s="11">
        <f>5462.18+13214.29+16134.4538+2857.14</f>
        <v>37668.063800000004</v>
      </c>
      <c r="F17" s="11">
        <f t="shared" si="2"/>
        <v>44824.995922000002</v>
      </c>
      <c r="G17" s="12" t="s">
        <v>33</v>
      </c>
      <c r="H17" s="16"/>
      <c r="I17" s="16"/>
      <c r="J17" s="24"/>
      <c r="K17" s="16" t="s">
        <v>23</v>
      </c>
      <c r="L17" s="16" t="s">
        <v>24</v>
      </c>
      <c r="M17" s="9" t="s">
        <v>61</v>
      </c>
      <c r="N17" s="9" t="s">
        <v>60</v>
      </c>
      <c r="O17" s="18">
        <f t="shared" si="1"/>
        <v>37668.063800000004</v>
      </c>
    </row>
    <row r="18" spans="1:15" s="4" customFormat="1" ht="76.5" customHeight="1" x14ac:dyDescent="0.2">
      <c r="A18" s="8" t="s">
        <v>426</v>
      </c>
      <c r="B18" s="19" t="s">
        <v>45</v>
      </c>
      <c r="C18" s="9" t="s">
        <v>46</v>
      </c>
      <c r="D18" s="19" t="s">
        <v>47</v>
      </c>
      <c r="E18" s="11">
        <f>2941.1765+2941.1765</f>
        <v>5882.3530000000001</v>
      </c>
      <c r="F18" s="11">
        <f t="shared" si="0"/>
        <v>7000.0000700000001</v>
      </c>
      <c r="G18" s="12" t="s">
        <v>33</v>
      </c>
      <c r="H18" s="16"/>
      <c r="I18" s="16"/>
      <c r="K18" s="16" t="s">
        <v>23</v>
      </c>
      <c r="L18" s="16" t="s">
        <v>24</v>
      </c>
      <c r="M18" s="9" t="s">
        <v>31</v>
      </c>
      <c r="N18" s="9" t="s">
        <v>48</v>
      </c>
      <c r="O18" s="18">
        <f t="shared" si="1"/>
        <v>5882.3530000000001</v>
      </c>
    </row>
    <row r="19" spans="1:15" s="4" customFormat="1" ht="75.75" customHeight="1" x14ac:dyDescent="0.2">
      <c r="A19" s="8" t="s">
        <v>62</v>
      </c>
      <c r="B19" s="19" t="s">
        <v>52</v>
      </c>
      <c r="C19" s="9" t="s">
        <v>53</v>
      </c>
      <c r="D19" s="19" t="s">
        <v>54</v>
      </c>
      <c r="E19" s="11">
        <v>42.016800000000003</v>
      </c>
      <c r="F19" s="11">
        <f t="shared" si="0"/>
        <v>49.999991999999999</v>
      </c>
      <c r="G19" s="12" t="s">
        <v>33</v>
      </c>
      <c r="H19" s="16"/>
      <c r="I19" s="16"/>
      <c r="K19" s="16" t="s">
        <v>23</v>
      </c>
      <c r="L19" s="16" t="s">
        <v>24</v>
      </c>
      <c r="M19" s="9" t="s">
        <v>337</v>
      </c>
      <c r="N19" s="9" t="s">
        <v>55</v>
      </c>
      <c r="O19" s="18">
        <f t="shared" si="1"/>
        <v>42.016800000000003</v>
      </c>
    </row>
    <row r="20" spans="1:15" s="57" customFormat="1" ht="116.25" customHeight="1" x14ac:dyDescent="0.2">
      <c r="A20" s="8" t="s">
        <v>65</v>
      </c>
      <c r="B20" s="19" t="s">
        <v>368</v>
      </c>
      <c r="C20" s="9" t="s">
        <v>382</v>
      </c>
      <c r="D20" s="19" t="s">
        <v>383</v>
      </c>
      <c r="E20" s="11">
        <f>8403.36+4201.68+4201.68+1680.67+294.12+10504.2017</f>
        <v>29285.7117</v>
      </c>
      <c r="F20" s="11">
        <f>E20*1.19</f>
        <v>34849.996922999999</v>
      </c>
      <c r="G20" s="12" t="s">
        <v>33</v>
      </c>
      <c r="H20" s="68"/>
      <c r="I20" s="68"/>
      <c r="J20" s="68"/>
      <c r="K20" s="16" t="s">
        <v>23</v>
      </c>
      <c r="L20" s="16" t="s">
        <v>24</v>
      </c>
      <c r="M20" s="9" t="s">
        <v>337</v>
      </c>
      <c r="N20" s="9" t="s">
        <v>57</v>
      </c>
      <c r="O20" s="18">
        <f t="shared" si="1"/>
        <v>29285.7117</v>
      </c>
    </row>
    <row r="21" spans="1:15" s="4" customFormat="1" ht="78.75" customHeight="1" x14ac:dyDescent="0.2">
      <c r="A21" s="8" t="s">
        <v>69</v>
      </c>
      <c r="B21" s="19" t="s">
        <v>106</v>
      </c>
      <c r="C21" s="9" t="s">
        <v>107</v>
      </c>
      <c r="D21" s="19" t="s">
        <v>108</v>
      </c>
      <c r="E21" s="11">
        <v>29058.82</v>
      </c>
      <c r="F21" s="11">
        <f>E21*1.19</f>
        <v>34579.995799999997</v>
      </c>
      <c r="G21" s="12" t="s">
        <v>73</v>
      </c>
      <c r="H21" s="16"/>
      <c r="I21" s="16"/>
      <c r="K21" s="16" t="s">
        <v>23</v>
      </c>
      <c r="L21" s="16" t="s">
        <v>24</v>
      </c>
      <c r="M21" s="9" t="s">
        <v>109</v>
      </c>
      <c r="N21" s="9" t="s">
        <v>110</v>
      </c>
      <c r="O21" s="18">
        <f t="shared" si="1"/>
        <v>29058.82</v>
      </c>
    </row>
    <row r="22" spans="1:15" ht="70.5" customHeight="1" x14ac:dyDescent="0.2">
      <c r="A22" s="8" t="s">
        <v>75</v>
      </c>
      <c r="B22" s="19" t="s">
        <v>384</v>
      </c>
      <c r="C22" s="140" t="s">
        <v>352</v>
      </c>
      <c r="D22" s="135" t="s">
        <v>353</v>
      </c>
      <c r="E22" s="11">
        <v>4800</v>
      </c>
      <c r="F22" s="11">
        <f>E22*1</f>
        <v>4800</v>
      </c>
      <c r="G22" s="12" t="s">
        <v>73</v>
      </c>
      <c r="H22" s="135"/>
      <c r="I22" s="135"/>
      <c r="J22" s="135"/>
      <c r="K22" s="16" t="s">
        <v>23</v>
      </c>
      <c r="L22" s="16" t="s">
        <v>24</v>
      </c>
      <c r="M22" s="28" t="s">
        <v>31</v>
      </c>
      <c r="N22" s="9" t="s">
        <v>355</v>
      </c>
      <c r="O22" s="18">
        <f t="shared" si="1"/>
        <v>4800</v>
      </c>
    </row>
    <row r="23" spans="1:15" s="4" customFormat="1" ht="90.75" customHeight="1" x14ac:dyDescent="0.2">
      <c r="A23" s="8" t="s">
        <v>80</v>
      </c>
      <c r="B23" s="19" t="s">
        <v>374</v>
      </c>
      <c r="C23" s="9" t="s">
        <v>66</v>
      </c>
      <c r="D23" s="19" t="s">
        <v>67</v>
      </c>
      <c r="E23" s="11">
        <f>29894.12</f>
        <v>29894.12</v>
      </c>
      <c r="F23" s="11">
        <f t="shared" ref="F23:F30" si="3">E23*1.19</f>
        <v>35574.002799999995</v>
      </c>
      <c r="G23" s="12" t="s">
        <v>68</v>
      </c>
      <c r="H23" s="16"/>
      <c r="I23" s="16"/>
      <c r="K23" s="16" t="s">
        <v>23</v>
      </c>
      <c r="L23" s="16" t="s">
        <v>24</v>
      </c>
      <c r="M23" s="9" t="s">
        <v>158</v>
      </c>
      <c r="N23" s="9" t="s">
        <v>67</v>
      </c>
      <c r="O23" s="18">
        <f t="shared" si="1"/>
        <v>134936.13</v>
      </c>
    </row>
    <row r="24" spans="1:15" ht="73.5" customHeight="1" x14ac:dyDescent="0.2">
      <c r="A24" s="8" t="s">
        <v>85</v>
      </c>
      <c r="B24" s="19" t="s">
        <v>92</v>
      </c>
      <c r="C24" s="21" t="s">
        <v>93</v>
      </c>
      <c r="D24" s="19" t="s">
        <v>94</v>
      </c>
      <c r="E24" s="11">
        <f>12605.04</f>
        <v>12605.04</v>
      </c>
      <c r="F24" s="11">
        <f t="shared" si="3"/>
        <v>14999.997600000001</v>
      </c>
      <c r="G24" s="12" t="s">
        <v>73</v>
      </c>
      <c r="H24" s="20"/>
      <c r="I24" s="20"/>
      <c r="J24" s="20"/>
      <c r="K24" s="16" t="s">
        <v>23</v>
      </c>
      <c r="L24" s="16" t="s">
        <v>24</v>
      </c>
      <c r="M24" s="28" t="s">
        <v>95</v>
      </c>
      <c r="N24" s="9" t="s">
        <v>96</v>
      </c>
      <c r="O24" s="18">
        <f t="shared" si="1"/>
        <v>12605.04</v>
      </c>
    </row>
    <row r="25" spans="1:15" s="4" customFormat="1" ht="81" customHeight="1" x14ac:dyDescent="0.2">
      <c r="A25" s="8" t="s">
        <v>90</v>
      </c>
      <c r="B25" s="19" t="s">
        <v>120</v>
      </c>
      <c r="C25" s="9" t="s">
        <v>121</v>
      </c>
      <c r="D25" s="19" t="s">
        <v>122</v>
      </c>
      <c r="E25" s="11">
        <v>131545.38</v>
      </c>
      <c r="F25" s="11">
        <f t="shared" si="3"/>
        <v>156539.00219999999</v>
      </c>
      <c r="G25" s="12" t="s">
        <v>73</v>
      </c>
      <c r="H25" s="16"/>
      <c r="I25" s="16"/>
      <c r="K25" s="16" t="s">
        <v>23</v>
      </c>
      <c r="L25" s="16" t="s">
        <v>24</v>
      </c>
      <c r="M25" s="9" t="s">
        <v>109</v>
      </c>
      <c r="N25" s="9" t="s">
        <v>120</v>
      </c>
      <c r="O25" s="18">
        <f t="shared" si="1"/>
        <v>131545.38</v>
      </c>
    </row>
    <row r="26" spans="1:15" s="4" customFormat="1" ht="69.75" customHeight="1" x14ac:dyDescent="0.2">
      <c r="A26" s="8" t="s">
        <v>427</v>
      </c>
      <c r="B26" s="19" t="s">
        <v>112</v>
      </c>
      <c r="C26" s="9" t="s">
        <v>113</v>
      </c>
      <c r="D26" s="19" t="s">
        <v>114</v>
      </c>
      <c r="E26" s="11">
        <v>5882.35</v>
      </c>
      <c r="F26" s="11">
        <f t="shared" si="3"/>
        <v>6999.9965000000002</v>
      </c>
      <c r="G26" s="12" t="s">
        <v>73</v>
      </c>
      <c r="H26" s="16"/>
      <c r="I26" s="16"/>
      <c r="K26" s="16" t="s">
        <v>23</v>
      </c>
      <c r="L26" s="16" t="s">
        <v>24</v>
      </c>
      <c r="M26" s="9" t="s">
        <v>109</v>
      </c>
      <c r="N26" s="9" t="s">
        <v>112</v>
      </c>
      <c r="O26" s="18">
        <f t="shared" si="1"/>
        <v>5882.35</v>
      </c>
    </row>
    <row r="27" spans="1:15" s="4" customFormat="1" ht="99.75" customHeight="1" x14ac:dyDescent="0.2">
      <c r="A27" s="8" t="s">
        <v>97</v>
      </c>
      <c r="B27" s="19" t="s">
        <v>116</v>
      </c>
      <c r="C27" s="9" t="s">
        <v>117</v>
      </c>
      <c r="D27" s="19" t="s">
        <v>118</v>
      </c>
      <c r="E27" s="11">
        <v>18525.21</v>
      </c>
      <c r="F27" s="11">
        <f t="shared" si="3"/>
        <v>22044.999899999999</v>
      </c>
      <c r="G27" s="12" t="s">
        <v>73</v>
      </c>
      <c r="H27" s="16"/>
      <c r="I27" s="16"/>
      <c r="K27" s="16" t="s">
        <v>23</v>
      </c>
      <c r="L27" s="16" t="s">
        <v>24</v>
      </c>
      <c r="M27" s="9" t="s">
        <v>109</v>
      </c>
      <c r="N27" s="9" t="s">
        <v>118</v>
      </c>
      <c r="O27" s="18">
        <f t="shared" si="1"/>
        <v>18525.21</v>
      </c>
    </row>
    <row r="28" spans="1:15" ht="78.75" customHeight="1" x14ac:dyDescent="0.2">
      <c r="A28" s="8" t="s">
        <v>428</v>
      </c>
      <c r="B28" s="19" t="s">
        <v>373</v>
      </c>
      <c r="C28" s="25" t="s">
        <v>315</v>
      </c>
      <c r="D28" s="19" t="s">
        <v>269</v>
      </c>
      <c r="E28" s="11">
        <v>4537.8150999999998</v>
      </c>
      <c r="F28" s="11">
        <f t="shared" si="3"/>
        <v>5399.9999689999995</v>
      </c>
      <c r="G28" s="12" t="s">
        <v>73</v>
      </c>
      <c r="H28" s="68"/>
      <c r="I28" s="68"/>
      <c r="J28" s="68"/>
      <c r="K28" s="16" t="s">
        <v>23</v>
      </c>
      <c r="L28" s="16" t="s">
        <v>24</v>
      </c>
      <c r="M28" s="67" t="s">
        <v>31</v>
      </c>
      <c r="N28" s="9" t="s">
        <v>269</v>
      </c>
      <c r="O28" s="73">
        <f t="shared" si="1"/>
        <v>4537.8150999999998</v>
      </c>
    </row>
    <row r="29" spans="1:15" s="72" customFormat="1" ht="99" x14ac:dyDescent="0.2">
      <c r="A29" s="8" t="s">
        <v>102</v>
      </c>
      <c r="B29" s="19" t="s">
        <v>303</v>
      </c>
      <c r="C29" s="25" t="s">
        <v>66</v>
      </c>
      <c r="D29" s="26" t="s">
        <v>67</v>
      </c>
      <c r="E29" s="31">
        <f>84033.61</f>
        <v>84033.61</v>
      </c>
      <c r="F29" s="31">
        <f t="shared" si="3"/>
        <v>99999.995899999994</v>
      </c>
      <c r="G29" s="70" t="s">
        <v>73</v>
      </c>
      <c r="H29" s="71"/>
      <c r="I29" s="71"/>
      <c r="K29" s="71" t="s">
        <v>23</v>
      </c>
      <c r="L29" s="71" t="s">
        <v>24</v>
      </c>
      <c r="M29" s="25" t="s">
        <v>34</v>
      </c>
      <c r="N29" s="9" t="s">
        <v>67</v>
      </c>
      <c r="O29" s="73">
        <f t="shared" si="1"/>
        <v>134936.13</v>
      </c>
    </row>
    <row r="30" spans="1:15" ht="75" customHeight="1" x14ac:dyDescent="0.2">
      <c r="A30" s="8" t="s">
        <v>105</v>
      </c>
      <c r="B30" s="19" t="s">
        <v>420</v>
      </c>
      <c r="C30" s="25" t="s">
        <v>388</v>
      </c>
      <c r="D30" s="19" t="s">
        <v>390</v>
      </c>
      <c r="E30" s="11">
        <v>116806.72</v>
      </c>
      <c r="F30" s="11">
        <f t="shared" si="3"/>
        <v>138999.99679999999</v>
      </c>
      <c r="G30" s="12" t="s">
        <v>73</v>
      </c>
      <c r="H30" s="68"/>
      <c r="I30" s="68"/>
      <c r="J30" s="68"/>
      <c r="K30" s="16" t="s">
        <v>23</v>
      </c>
      <c r="L30" s="16" t="s">
        <v>24</v>
      </c>
      <c r="M30" s="67" t="s">
        <v>31</v>
      </c>
      <c r="N30" s="9" t="s">
        <v>326</v>
      </c>
      <c r="O30" s="18">
        <f t="shared" si="1"/>
        <v>116806.72</v>
      </c>
    </row>
    <row r="31" spans="1:15" s="4" customFormat="1" ht="120.75" customHeight="1" x14ac:dyDescent="0.2">
      <c r="A31" s="8" t="s">
        <v>111</v>
      </c>
      <c r="B31" s="19" t="s">
        <v>403</v>
      </c>
      <c r="C31" s="9" t="s">
        <v>387</v>
      </c>
      <c r="D31" s="19" t="s">
        <v>389</v>
      </c>
      <c r="E31" s="11">
        <f>42016.81+25210.084+10084.03+15126.0504+1680.6723+12605.04</f>
        <v>106722.68670000002</v>
      </c>
      <c r="F31" s="11">
        <f>E31*1.19</f>
        <v>126999.99717300003</v>
      </c>
      <c r="G31" s="12" t="s">
        <v>73</v>
      </c>
      <c r="H31" s="16"/>
      <c r="I31" s="16"/>
      <c r="J31" s="27"/>
      <c r="K31" s="16" t="s">
        <v>23</v>
      </c>
      <c r="L31" s="16" t="s">
        <v>24</v>
      </c>
      <c r="M31" s="9" t="s">
        <v>31</v>
      </c>
      <c r="N31" s="9" t="s">
        <v>91</v>
      </c>
      <c r="O31" s="18">
        <f t="shared" si="1"/>
        <v>106722.68670000002</v>
      </c>
    </row>
    <row r="32" spans="1:15" s="4" customFormat="1" ht="94.5" customHeight="1" x14ac:dyDescent="0.2">
      <c r="A32" s="8" t="s">
        <v>115</v>
      </c>
      <c r="B32" s="19" t="s">
        <v>76</v>
      </c>
      <c r="C32" s="9" t="s">
        <v>77</v>
      </c>
      <c r="D32" s="19" t="s">
        <v>78</v>
      </c>
      <c r="E32" s="11">
        <v>80672.27</v>
      </c>
      <c r="F32" s="11">
        <f t="shared" ref="F32:F49" si="4">E32*1.19</f>
        <v>96000.001300000004</v>
      </c>
      <c r="G32" s="12" t="s">
        <v>73</v>
      </c>
      <c r="H32" s="16"/>
      <c r="I32" s="16"/>
      <c r="K32" s="16" t="s">
        <v>23</v>
      </c>
      <c r="L32" s="16" t="s">
        <v>24</v>
      </c>
      <c r="M32" s="17" t="s">
        <v>34</v>
      </c>
      <c r="N32" s="9" t="s">
        <v>79</v>
      </c>
      <c r="O32" s="18">
        <f t="shared" si="1"/>
        <v>80672.27</v>
      </c>
    </row>
    <row r="33" spans="1:15" ht="75.75" customHeight="1" x14ac:dyDescent="0.2">
      <c r="A33" s="8" t="s">
        <v>119</v>
      </c>
      <c r="B33" s="19" t="s">
        <v>99</v>
      </c>
      <c r="C33" s="28" t="s">
        <v>100</v>
      </c>
      <c r="D33" s="19" t="s">
        <v>101</v>
      </c>
      <c r="E33" s="11">
        <v>121008.4</v>
      </c>
      <c r="F33" s="11">
        <f t="shared" si="4"/>
        <v>143999.99599999998</v>
      </c>
      <c r="G33" s="12" t="s">
        <v>73</v>
      </c>
      <c r="H33" s="20"/>
      <c r="I33" s="20"/>
      <c r="J33" s="20"/>
      <c r="K33" s="16" t="s">
        <v>23</v>
      </c>
      <c r="L33" s="16" t="s">
        <v>24</v>
      </c>
      <c r="M33" s="28" t="s">
        <v>34</v>
      </c>
      <c r="N33" s="9" t="s">
        <v>101</v>
      </c>
      <c r="O33" s="18">
        <f t="shared" si="1"/>
        <v>121008.4</v>
      </c>
    </row>
    <row r="34" spans="1:15" s="4" customFormat="1" ht="75.75" customHeight="1" x14ac:dyDescent="0.2">
      <c r="A34" s="8" t="s">
        <v>123</v>
      </c>
      <c r="B34" s="19" t="s">
        <v>70</v>
      </c>
      <c r="C34" s="9" t="s">
        <v>71</v>
      </c>
      <c r="D34" s="19" t="s">
        <v>72</v>
      </c>
      <c r="E34" s="11">
        <f>613.4454+840.3361</f>
        <v>1453.7815000000001</v>
      </c>
      <c r="F34" s="11">
        <f t="shared" si="4"/>
        <v>1729.9999849999999</v>
      </c>
      <c r="G34" s="12" t="s">
        <v>73</v>
      </c>
      <c r="H34" s="16"/>
      <c r="I34" s="16"/>
      <c r="K34" s="16" t="s">
        <v>23</v>
      </c>
      <c r="L34" s="16" t="s">
        <v>24</v>
      </c>
      <c r="M34" s="9" t="s">
        <v>34</v>
      </c>
      <c r="N34" s="9" t="s">
        <v>74</v>
      </c>
      <c r="O34" s="18">
        <f t="shared" si="1"/>
        <v>1453.7815000000001</v>
      </c>
    </row>
    <row r="35" spans="1:15" s="4" customFormat="1" ht="90.75" customHeight="1" x14ac:dyDescent="0.2">
      <c r="A35" s="8" t="s">
        <v>124</v>
      </c>
      <c r="B35" s="19" t="s">
        <v>375</v>
      </c>
      <c r="C35" s="25" t="s">
        <v>66</v>
      </c>
      <c r="D35" s="26" t="s">
        <v>67</v>
      </c>
      <c r="E35" s="11">
        <v>21008.400000000001</v>
      </c>
      <c r="F35" s="11">
        <f t="shared" si="4"/>
        <v>24999.995999999999</v>
      </c>
      <c r="G35" s="12" t="s">
        <v>68</v>
      </c>
      <c r="H35" s="16"/>
      <c r="I35" s="16"/>
      <c r="K35" s="16" t="s">
        <v>23</v>
      </c>
      <c r="L35" s="16" t="s">
        <v>24</v>
      </c>
      <c r="M35" s="9" t="s">
        <v>158</v>
      </c>
      <c r="N35" s="9" t="s">
        <v>67</v>
      </c>
      <c r="O35" s="18">
        <f t="shared" si="1"/>
        <v>134936.13</v>
      </c>
    </row>
    <row r="36" spans="1:15" s="4" customFormat="1" ht="76.5" customHeight="1" x14ac:dyDescent="0.2">
      <c r="A36" s="8" t="s">
        <v>131</v>
      </c>
      <c r="B36" s="19" t="s">
        <v>86</v>
      </c>
      <c r="C36" s="25" t="s">
        <v>87</v>
      </c>
      <c r="D36" s="26" t="s">
        <v>88</v>
      </c>
      <c r="E36" s="11">
        <v>4201.68</v>
      </c>
      <c r="F36" s="11">
        <f t="shared" si="4"/>
        <v>4999.9992000000002</v>
      </c>
      <c r="G36" s="12" t="s">
        <v>73</v>
      </c>
      <c r="H36" s="16"/>
      <c r="I36" s="16"/>
      <c r="K36" s="16" t="s">
        <v>23</v>
      </c>
      <c r="L36" s="16" t="s">
        <v>24</v>
      </c>
      <c r="M36" s="9" t="s">
        <v>34</v>
      </c>
      <c r="N36" s="9" t="s">
        <v>89</v>
      </c>
      <c r="O36" s="18">
        <f t="shared" si="1"/>
        <v>4201.68</v>
      </c>
    </row>
    <row r="37" spans="1:15" s="4" customFormat="1" ht="78" customHeight="1" x14ac:dyDescent="0.2">
      <c r="A37" s="8" t="s">
        <v>429</v>
      </c>
      <c r="B37" s="19" t="s">
        <v>81</v>
      </c>
      <c r="C37" s="9" t="s">
        <v>82</v>
      </c>
      <c r="D37" s="19" t="s">
        <v>83</v>
      </c>
      <c r="E37" s="11">
        <v>8403.3613999999998</v>
      </c>
      <c r="F37" s="11">
        <f t="shared" si="4"/>
        <v>10000.000065999999</v>
      </c>
      <c r="G37" s="12" t="s">
        <v>73</v>
      </c>
      <c r="H37" s="16"/>
      <c r="I37" s="16"/>
      <c r="K37" s="16" t="s">
        <v>23</v>
      </c>
      <c r="L37" s="16" t="s">
        <v>24</v>
      </c>
      <c r="M37" s="9" t="s">
        <v>34</v>
      </c>
      <c r="N37" s="9" t="s">
        <v>84</v>
      </c>
      <c r="O37" s="18">
        <f t="shared" si="1"/>
        <v>8403.3613999999998</v>
      </c>
    </row>
    <row r="38" spans="1:15" s="4" customFormat="1" ht="75.75" customHeight="1" x14ac:dyDescent="0.2">
      <c r="A38" s="8" t="s">
        <v>135</v>
      </c>
      <c r="B38" s="19" t="s">
        <v>125</v>
      </c>
      <c r="C38" s="9" t="s">
        <v>126</v>
      </c>
      <c r="D38" s="19" t="s">
        <v>127</v>
      </c>
      <c r="E38" s="11">
        <v>16806.72</v>
      </c>
      <c r="F38" s="11">
        <f t="shared" si="4"/>
        <v>19999.996800000001</v>
      </c>
      <c r="G38" s="12" t="s">
        <v>128</v>
      </c>
      <c r="H38" s="16"/>
      <c r="I38" s="16"/>
      <c r="K38" s="16" t="s">
        <v>23</v>
      </c>
      <c r="L38" s="16" t="s">
        <v>24</v>
      </c>
      <c r="M38" s="9" t="s">
        <v>129</v>
      </c>
      <c r="N38" s="9" t="s">
        <v>130</v>
      </c>
      <c r="O38" s="18">
        <f t="shared" si="1"/>
        <v>16806.72</v>
      </c>
    </row>
    <row r="39" spans="1:15" s="77" customFormat="1" ht="109.5" customHeight="1" x14ac:dyDescent="0.2">
      <c r="A39" s="165" t="s">
        <v>430</v>
      </c>
      <c r="B39" s="179" t="s">
        <v>370</v>
      </c>
      <c r="C39" s="80" t="s">
        <v>371</v>
      </c>
      <c r="D39" s="81" t="s">
        <v>372</v>
      </c>
      <c r="E39" s="180">
        <v>47558</v>
      </c>
      <c r="F39" s="180">
        <f t="shared" si="4"/>
        <v>56594.02</v>
      </c>
      <c r="G39" s="82" t="s">
        <v>133</v>
      </c>
      <c r="H39" s="79"/>
      <c r="I39" s="79"/>
      <c r="J39" s="75"/>
      <c r="K39" s="83" t="s">
        <v>23</v>
      </c>
      <c r="L39" s="83" t="s">
        <v>24</v>
      </c>
      <c r="M39" s="80" t="s">
        <v>109</v>
      </c>
      <c r="N39" s="9" t="s">
        <v>265</v>
      </c>
      <c r="O39" s="73">
        <f t="shared" ref="O39:O70" si="5" xml:space="preserve"> SUMIF(N:N,N39,E:E)</f>
        <v>47558</v>
      </c>
    </row>
    <row r="40" spans="1:15" s="4" customFormat="1" ht="78.75" customHeight="1" x14ac:dyDescent="0.2">
      <c r="A40" s="8" t="s">
        <v>137</v>
      </c>
      <c r="B40" s="19" t="s">
        <v>155</v>
      </c>
      <c r="C40" s="9" t="s">
        <v>312</v>
      </c>
      <c r="D40" s="19" t="s">
        <v>313</v>
      </c>
      <c r="E40" s="11">
        <f>4411.76+11294.12+1424.37</f>
        <v>17130.25</v>
      </c>
      <c r="F40" s="11">
        <f t="shared" si="4"/>
        <v>20384.997499999998</v>
      </c>
      <c r="G40" s="12" t="s">
        <v>133</v>
      </c>
      <c r="H40" s="16"/>
      <c r="I40" s="16"/>
      <c r="K40" s="16" t="s">
        <v>23</v>
      </c>
      <c r="L40" s="16" t="s">
        <v>24</v>
      </c>
      <c r="M40" s="9" t="s">
        <v>31</v>
      </c>
      <c r="N40" s="9" t="s">
        <v>156</v>
      </c>
      <c r="O40" s="18">
        <f t="shared" si="5"/>
        <v>18810.919999999998</v>
      </c>
    </row>
    <row r="41" spans="1:15" ht="78.75" customHeight="1" x14ac:dyDescent="0.2">
      <c r="A41" s="165" t="s">
        <v>138</v>
      </c>
      <c r="B41" s="163" t="s">
        <v>553</v>
      </c>
      <c r="C41" s="176" t="s">
        <v>554</v>
      </c>
      <c r="D41" s="163" t="s">
        <v>555</v>
      </c>
      <c r="E41" s="162">
        <f>8010.28+848.2+1246.3</f>
        <v>10104.779999999999</v>
      </c>
      <c r="F41" s="162">
        <f t="shared" si="4"/>
        <v>12024.688199999999</v>
      </c>
      <c r="G41" s="12" t="s">
        <v>133</v>
      </c>
      <c r="H41" s="20"/>
      <c r="I41" s="20"/>
      <c r="J41" s="20"/>
      <c r="K41" s="16" t="s">
        <v>23</v>
      </c>
      <c r="L41" s="16" t="s">
        <v>24</v>
      </c>
      <c r="M41" s="21" t="s">
        <v>158</v>
      </c>
      <c r="N41" s="9" t="s">
        <v>159</v>
      </c>
      <c r="O41" s="18">
        <f t="shared" si="5"/>
        <v>10104.779999999999</v>
      </c>
    </row>
    <row r="42" spans="1:15" s="4" customFormat="1" ht="69.75" customHeight="1" x14ac:dyDescent="0.2">
      <c r="A42" s="8" t="s">
        <v>140</v>
      </c>
      <c r="B42" s="19" t="s">
        <v>522</v>
      </c>
      <c r="C42" s="9" t="s">
        <v>523</v>
      </c>
      <c r="D42" s="19" t="s">
        <v>524</v>
      </c>
      <c r="E42" s="11">
        <f>56495.8+4134.44</f>
        <v>60630.240000000005</v>
      </c>
      <c r="F42" s="11">
        <f t="shared" si="4"/>
        <v>72149.9856</v>
      </c>
      <c r="G42" s="12" t="s">
        <v>530</v>
      </c>
      <c r="H42" s="16"/>
      <c r="I42" s="16"/>
      <c r="K42" s="16" t="s">
        <v>23</v>
      </c>
      <c r="L42" s="16" t="s">
        <v>24</v>
      </c>
      <c r="M42" s="9" t="s">
        <v>34</v>
      </c>
      <c r="N42" s="9" t="s">
        <v>165</v>
      </c>
      <c r="O42" s="18">
        <f t="shared" si="5"/>
        <v>60630.240000000005</v>
      </c>
    </row>
    <row r="43" spans="1:15" s="4" customFormat="1" ht="72.75" customHeight="1" x14ac:dyDescent="0.2">
      <c r="A43" s="8" t="s">
        <v>142</v>
      </c>
      <c r="B43" s="19" t="s">
        <v>417</v>
      </c>
      <c r="C43" s="9" t="s">
        <v>418</v>
      </c>
      <c r="D43" s="19" t="s">
        <v>417</v>
      </c>
      <c r="E43" s="11">
        <v>1680.67</v>
      </c>
      <c r="F43" s="11">
        <f>E43*1.19</f>
        <v>1999.9973</v>
      </c>
      <c r="G43" s="12" t="s">
        <v>133</v>
      </c>
      <c r="H43" s="16"/>
      <c r="I43" s="16"/>
      <c r="K43" s="16" t="s">
        <v>23</v>
      </c>
      <c r="L43" s="16" t="s">
        <v>24</v>
      </c>
      <c r="M43" s="9" t="s">
        <v>95</v>
      </c>
      <c r="N43" s="9" t="s">
        <v>156</v>
      </c>
      <c r="O43" s="18">
        <f t="shared" si="5"/>
        <v>18810.919999999998</v>
      </c>
    </row>
    <row r="44" spans="1:15" s="78" customFormat="1" ht="92.25" customHeight="1" x14ac:dyDescent="0.2">
      <c r="A44" s="8" t="s">
        <v>143</v>
      </c>
      <c r="B44" s="68" t="s">
        <v>419</v>
      </c>
      <c r="C44" s="76" t="s">
        <v>304</v>
      </c>
      <c r="D44" s="26" t="s">
        <v>305</v>
      </c>
      <c r="E44" s="31">
        <v>2016.81</v>
      </c>
      <c r="F44" s="31">
        <f t="shared" ref="F44" si="6">E44*1.19</f>
        <v>2400.0038999999997</v>
      </c>
      <c r="G44" s="70" t="s">
        <v>133</v>
      </c>
      <c r="H44" s="74"/>
      <c r="I44" s="74"/>
      <c r="J44" s="75"/>
      <c r="K44" s="71" t="s">
        <v>23</v>
      </c>
      <c r="L44" s="71" t="s">
        <v>24</v>
      </c>
      <c r="M44" s="76" t="s">
        <v>95</v>
      </c>
      <c r="N44" s="9" t="s">
        <v>305</v>
      </c>
      <c r="O44" s="73">
        <f t="shared" si="5"/>
        <v>2016.81</v>
      </c>
    </row>
    <row r="45" spans="1:15" s="4" customFormat="1" ht="72.75" customHeight="1" x14ac:dyDescent="0.2">
      <c r="A45" s="8" t="s">
        <v>145</v>
      </c>
      <c r="B45" s="19" t="s">
        <v>415</v>
      </c>
      <c r="C45" s="9" t="s">
        <v>416</v>
      </c>
      <c r="D45" s="19" t="s">
        <v>415</v>
      </c>
      <c r="E45" s="11">
        <v>420.17</v>
      </c>
      <c r="F45" s="11">
        <f>E45*1.19</f>
        <v>500.00229999999999</v>
      </c>
      <c r="G45" s="12" t="s">
        <v>133</v>
      </c>
      <c r="H45" s="16"/>
      <c r="I45" s="16"/>
      <c r="K45" s="16" t="s">
        <v>23</v>
      </c>
      <c r="L45" s="16" t="s">
        <v>24</v>
      </c>
      <c r="M45" s="9" t="s">
        <v>95</v>
      </c>
      <c r="N45" s="9" t="s">
        <v>153</v>
      </c>
      <c r="O45" s="18">
        <f t="shared" si="5"/>
        <v>2100.84</v>
      </c>
    </row>
    <row r="46" spans="1:15" s="4" customFormat="1" ht="89.25" customHeight="1" x14ac:dyDescent="0.2">
      <c r="A46" s="8" t="s">
        <v>147</v>
      </c>
      <c r="B46" s="19" t="s">
        <v>150</v>
      </c>
      <c r="C46" s="9" t="s">
        <v>151</v>
      </c>
      <c r="D46" s="19" t="s">
        <v>152</v>
      </c>
      <c r="E46" s="11">
        <v>1680.67</v>
      </c>
      <c r="F46" s="11">
        <f>E46*1.19</f>
        <v>1999.9973</v>
      </c>
      <c r="G46" s="12" t="s">
        <v>133</v>
      </c>
      <c r="H46" s="16"/>
      <c r="I46" s="16"/>
      <c r="K46" s="16" t="s">
        <v>23</v>
      </c>
      <c r="L46" s="16" t="s">
        <v>24</v>
      </c>
      <c r="M46" s="9" t="s">
        <v>95</v>
      </c>
      <c r="N46" s="9" t="s">
        <v>153</v>
      </c>
      <c r="O46" s="18">
        <f t="shared" si="5"/>
        <v>2100.84</v>
      </c>
    </row>
    <row r="47" spans="1:15" ht="78.75" customHeight="1" x14ac:dyDescent="0.2">
      <c r="A47" s="8" t="s">
        <v>148</v>
      </c>
      <c r="B47" s="19" t="s">
        <v>199</v>
      </c>
      <c r="C47" s="21" t="s">
        <v>200</v>
      </c>
      <c r="D47" s="19" t="s">
        <v>199</v>
      </c>
      <c r="E47" s="11">
        <v>185342.02</v>
      </c>
      <c r="F47" s="11">
        <f t="shared" si="4"/>
        <v>220557.00379999998</v>
      </c>
      <c r="G47" s="12" t="s">
        <v>201</v>
      </c>
      <c r="H47" s="20"/>
      <c r="I47" s="20"/>
      <c r="J47" s="20"/>
      <c r="K47" s="16" t="s">
        <v>23</v>
      </c>
      <c r="L47" s="16" t="s">
        <v>24</v>
      </c>
      <c r="M47" s="21" t="s">
        <v>31</v>
      </c>
      <c r="N47" s="9" t="s">
        <v>199</v>
      </c>
      <c r="O47" s="18">
        <f t="shared" si="5"/>
        <v>185342.02</v>
      </c>
    </row>
    <row r="48" spans="1:15" s="4" customFormat="1" ht="72.75" customHeight="1" x14ac:dyDescent="0.2">
      <c r="A48" s="8" t="s">
        <v>149</v>
      </c>
      <c r="B48" s="19" t="s">
        <v>413</v>
      </c>
      <c r="C48" s="9" t="s">
        <v>414</v>
      </c>
      <c r="D48" s="19" t="s">
        <v>134</v>
      </c>
      <c r="E48" s="11">
        <v>8403.36</v>
      </c>
      <c r="F48" s="11">
        <f>E48*1.19</f>
        <v>9999.9984000000004</v>
      </c>
      <c r="G48" s="12" t="s">
        <v>133</v>
      </c>
      <c r="H48" s="16"/>
      <c r="I48" s="16"/>
      <c r="K48" s="16" t="s">
        <v>23</v>
      </c>
      <c r="L48" s="16" t="s">
        <v>24</v>
      </c>
      <c r="M48" s="9" t="s">
        <v>31</v>
      </c>
      <c r="N48" s="9" t="s">
        <v>134</v>
      </c>
      <c r="O48" s="18">
        <f t="shared" si="5"/>
        <v>8737.82</v>
      </c>
    </row>
    <row r="49" spans="1:15" s="4" customFormat="1" ht="75" customHeight="1" x14ac:dyDescent="0.2">
      <c r="A49" s="8" t="s">
        <v>154</v>
      </c>
      <c r="B49" s="19" t="s">
        <v>369</v>
      </c>
      <c r="C49" s="76" t="s">
        <v>323</v>
      </c>
      <c r="D49" s="26" t="s">
        <v>325</v>
      </c>
      <c r="E49" s="11">
        <v>25205.88</v>
      </c>
      <c r="F49" s="11">
        <f t="shared" si="4"/>
        <v>29994.997200000002</v>
      </c>
      <c r="G49" s="12" t="s">
        <v>322</v>
      </c>
      <c r="H49" s="16"/>
      <c r="I49" s="16"/>
      <c r="K49" s="16" t="s">
        <v>23</v>
      </c>
      <c r="L49" s="16" t="s">
        <v>24</v>
      </c>
      <c r="M49" s="9" t="s">
        <v>31</v>
      </c>
      <c r="N49" s="9" t="s">
        <v>296</v>
      </c>
      <c r="O49" s="18">
        <f t="shared" si="5"/>
        <v>25205.88</v>
      </c>
    </row>
    <row r="50" spans="1:15" ht="74.25" customHeight="1" x14ac:dyDescent="0.2">
      <c r="A50" s="8" t="s">
        <v>157</v>
      </c>
      <c r="B50" s="19" t="s">
        <v>392</v>
      </c>
      <c r="C50" s="9" t="s">
        <v>185</v>
      </c>
      <c r="D50" s="19" t="s">
        <v>186</v>
      </c>
      <c r="E50" s="11">
        <v>5735.29</v>
      </c>
      <c r="F50" s="11">
        <f t="shared" ref="F50" si="7">E50*1.19</f>
        <v>6824.9951000000001</v>
      </c>
      <c r="G50" s="12" t="s">
        <v>187</v>
      </c>
      <c r="H50" s="16"/>
      <c r="I50" s="16"/>
      <c r="J50" s="4"/>
      <c r="K50" s="16" t="s">
        <v>23</v>
      </c>
      <c r="L50" s="16" t="s">
        <v>24</v>
      </c>
      <c r="M50" s="9" t="s">
        <v>61</v>
      </c>
      <c r="N50" s="9" t="s">
        <v>188</v>
      </c>
      <c r="O50" s="18">
        <f t="shared" si="5"/>
        <v>5735.29</v>
      </c>
    </row>
    <row r="51" spans="1:15" s="4" customFormat="1" ht="96.75" customHeight="1" x14ac:dyDescent="0.2">
      <c r="A51" s="8" t="s">
        <v>160</v>
      </c>
      <c r="B51" s="19" t="s">
        <v>191</v>
      </c>
      <c r="C51" s="9" t="s">
        <v>192</v>
      </c>
      <c r="D51" s="19" t="s">
        <v>193</v>
      </c>
      <c r="E51" s="11">
        <v>2100.84</v>
      </c>
      <c r="F51" s="11">
        <f>E51*1.19</f>
        <v>2499.9996000000001</v>
      </c>
      <c r="G51" s="12" t="s">
        <v>194</v>
      </c>
      <c r="H51" s="16"/>
      <c r="I51" s="16"/>
      <c r="K51" s="16" t="s">
        <v>23</v>
      </c>
      <c r="L51" s="16" t="s">
        <v>24</v>
      </c>
      <c r="M51" s="9" t="s">
        <v>31</v>
      </c>
      <c r="N51" s="9" t="s">
        <v>139</v>
      </c>
      <c r="O51" s="18">
        <f t="shared" si="5"/>
        <v>2100.84</v>
      </c>
    </row>
    <row r="52" spans="1:15" s="4" customFormat="1" ht="90" customHeight="1" x14ac:dyDescent="0.2">
      <c r="A52" s="8" t="s">
        <v>162</v>
      </c>
      <c r="B52" s="19" t="s">
        <v>174</v>
      </c>
      <c r="C52" s="9" t="s">
        <v>175</v>
      </c>
      <c r="D52" s="19" t="s">
        <v>176</v>
      </c>
      <c r="E52" s="11">
        <v>7193.2773999999999</v>
      </c>
      <c r="F52" s="11">
        <f>E52*1.19</f>
        <v>8560.0001059999995</v>
      </c>
      <c r="G52" s="12" t="s">
        <v>172</v>
      </c>
      <c r="H52" s="16"/>
      <c r="I52" s="16"/>
      <c r="K52" s="16" t="s">
        <v>23</v>
      </c>
      <c r="L52" s="16" t="s">
        <v>24</v>
      </c>
      <c r="M52" s="9" t="s">
        <v>173</v>
      </c>
      <c r="N52" s="9" t="s">
        <v>177</v>
      </c>
      <c r="O52" s="18">
        <f t="shared" si="5"/>
        <v>7193.2773999999999</v>
      </c>
    </row>
    <row r="53" spans="1:15" s="4" customFormat="1" ht="78" customHeight="1" x14ac:dyDescent="0.2">
      <c r="A53" s="8" t="s">
        <v>164</v>
      </c>
      <c r="B53" s="19" t="s">
        <v>169</v>
      </c>
      <c r="C53" s="9" t="s">
        <v>170</v>
      </c>
      <c r="D53" s="19" t="s">
        <v>171</v>
      </c>
      <c r="E53" s="11">
        <v>46133.027600000001</v>
      </c>
      <c r="F53" s="11">
        <f>E53*1.09</f>
        <v>50285.000084000007</v>
      </c>
      <c r="G53" s="12" t="s">
        <v>172</v>
      </c>
      <c r="H53" s="16"/>
      <c r="I53" s="16"/>
      <c r="K53" s="16" t="s">
        <v>23</v>
      </c>
      <c r="L53" s="16" t="s">
        <v>24</v>
      </c>
      <c r="M53" s="9" t="s">
        <v>173</v>
      </c>
      <c r="N53" s="9" t="s">
        <v>171</v>
      </c>
      <c r="O53" s="18">
        <f t="shared" si="5"/>
        <v>46133.027600000001</v>
      </c>
    </row>
    <row r="54" spans="1:15" ht="87.75" customHeight="1" x14ac:dyDescent="0.2">
      <c r="A54" s="8" t="s">
        <v>166</v>
      </c>
      <c r="B54" s="19" t="s">
        <v>393</v>
      </c>
      <c r="C54" s="67" t="s">
        <v>316</v>
      </c>
      <c r="D54" s="19" t="s">
        <v>317</v>
      </c>
      <c r="E54" s="11">
        <v>4201.68</v>
      </c>
      <c r="F54" s="11">
        <f>E54*1.19</f>
        <v>4999.9992000000002</v>
      </c>
      <c r="G54" s="12" t="s">
        <v>180</v>
      </c>
      <c r="H54" s="68"/>
      <c r="I54" s="68"/>
      <c r="J54" s="68"/>
      <c r="K54" s="16" t="s">
        <v>23</v>
      </c>
      <c r="L54" s="16" t="s">
        <v>24</v>
      </c>
      <c r="M54" s="67" t="s">
        <v>183</v>
      </c>
      <c r="N54" s="9" t="s">
        <v>293</v>
      </c>
      <c r="O54" s="73">
        <f t="shared" si="5"/>
        <v>4201.68</v>
      </c>
    </row>
    <row r="55" spans="1:15" ht="87.75" customHeight="1" x14ac:dyDescent="0.2">
      <c r="A55" s="8" t="s">
        <v>168</v>
      </c>
      <c r="B55" s="19" t="s">
        <v>398</v>
      </c>
      <c r="C55" s="67" t="s">
        <v>399</v>
      </c>
      <c r="D55" s="19" t="s">
        <v>400</v>
      </c>
      <c r="E55" s="11">
        <f>33613.4454+11344.5378</f>
        <v>44957.983199999995</v>
      </c>
      <c r="F55" s="11">
        <f>E55*1.19</f>
        <v>53500.000007999995</v>
      </c>
      <c r="G55" s="12" t="s">
        <v>195</v>
      </c>
      <c r="H55" s="68"/>
      <c r="I55" s="68"/>
      <c r="J55" s="94"/>
      <c r="K55" s="16" t="s">
        <v>23</v>
      </c>
      <c r="L55" s="16" t="s">
        <v>24</v>
      </c>
      <c r="M55" s="67" t="s">
        <v>95</v>
      </c>
      <c r="N55" s="9" t="s">
        <v>401</v>
      </c>
      <c r="O55" s="73">
        <f t="shared" si="5"/>
        <v>44957.983199999995</v>
      </c>
    </row>
    <row r="56" spans="1:15" ht="100.5" customHeight="1" x14ac:dyDescent="0.2">
      <c r="A56" s="8" t="s">
        <v>431</v>
      </c>
      <c r="B56" s="19" t="s">
        <v>395</v>
      </c>
      <c r="C56" s="9" t="s">
        <v>396</v>
      </c>
      <c r="D56" s="19" t="s">
        <v>397</v>
      </c>
      <c r="E56" s="11">
        <v>54621.85</v>
      </c>
      <c r="F56" s="11">
        <f t="shared" ref="F56:F57" si="8">E56*1.19</f>
        <v>65000.001499999998</v>
      </c>
      <c r="G56" s="12" t="s">
        <v>195</v>
      </c>
      <c r="H56" s="16"/>
      <c r="I56" s="16"/>
      <c r="J56" s="4"/>
      <c r="K56" s="16" t="s">
        <v>23</v>
      </c>
      <c r="L56" s="16" t="s">
        <v>24</v>
      </c>
      <c r="M56" s="9" t="s">
        <v>337</v>
      </c>
      <c r="N56" s="9" t="s">
        <v>196</v>
      </c>
      <c r="O56" s="18">
        <f t="shared" si="5"/>
        <v>54621.85</v>
      </c>
    </row>
    <row r="57" spans="1:15" ht="87.75" customHeight="1" x14ac:dyDescent="0.2">
      <c r="A57" s="8" t="s">
        <v>432</v>
      </c>
      <c r="B57" s="19" t="s">
        <v>334</v>
      </c>
      <c r="C57" s="67" t="s">
        <v>244</v>
      </c>
      <c r="D57" s="19" t="s">
        <v>245</v>
      </c>
      <c r="E57" s="11">
        <f>15126.05+35294.12</f>
        <v>50420.17</v>
      </c>
      <c r="F57" s="11">
        <f t="shared" si="8"/>
        <v>60000.002299999993</v>
      </c>
      <c r="G57" s="12" t="s">
        <v>195</v>
      </c>
      <c r="H57" s="16"/>
      <c r="I57" s="16"/>
      <c r="J57" s="4"/>
      <c r="K57" s="16" t="s">
        <v>23</v>
      </c>
      <c r="L57" s="16" t="s">
        <v>24</v>
      </c>
      <c r="M57" s="9" t="s">
        <v>95</v>
      </c>
      <c r="N57" s="9" t="s">
        <v>402</v>
      </c>
      <c r="O57" s="18">
        <f t="shared" si="5"/>
        <v>51670.17</v>
      </c>
    </row>
    <row r="58" spans="1:15" s="4" customFormat="1" ht="87.75" customHeight="1" x14ac:dyDescent="0.2">
      <c r="A58" s="8" t="s">
        <v>181</v>
      </c>
      <c r="B58" s="19" t="s">
        <v>404</v>
      </c>
      <c r="C58" s="17" t="s">
        <v>318</v>
      </c>
      <c r="D58" s="85" t="s">
        <v>319</v>
      </c>
      <c r="E58" s="100">
        <v>5000</v>
      </c>
      <c r="F58" s="11">
        <f>E58*1.19</f>
        <v>5950</v>
      </c>
      <c r="G58" s="84" t="s">
        <v>320</v>
      </c>
      <c r="H58" s="30"/>
      <c r="I58" s="30"/>
      <c r="K58" s="16" t="s">
        <v>23</v>
      </c>
      <c r="L58" s="16" t="s">
        <v>24</v>
      </c>
      <c r="M58" s="17" t="s">
        <v>31</v>
      </c>
      <c r="N58" s="9" t="s">
        <v>209</v>
      </c>
      <c r="O58" s="18">
        <f t="shared" si="5"/>
        <v>5000</v>
      </c>
    </row>
    <row r="59" spans="1:15" s="4" customFormat="1" ht="81.75" customHeight="1" x14ac:dyDescent="0.2">
      <c r="A59" s="8" t="s">
        <v>433</v>
      </c>
      <c r="B59" s="19" t="s">
        <v>202</v>
      </c>
      <c r="C59" s="9" t="s">
        <v>203</v>
      </c>
      <c r="D59" s="19" t="s">
        <v>204</v>
      </c>
      <c r="E59" s="11">
        <v>4201.6806999999999</v>
      </c>
      <c r="F59" s="11">
        <f>E59*1.19</f>
        <v>5000.0000329999993</v>
      </c>
      <c r="G59" s="12" t="s">
        <v>205</v>
      </c>
      <c r="H59" s="16"/>
      <c r="I59" s="16"/>
      <c r="K59" s="16" t="s">
        <v>23</v>
      </c>
      <c r="L59" s="16" t="s">
        <v>24</v>
      </c>
      <c r="M59" s="9" t="s">
        <v>337</v>
      </c>
      <c r="N59" s="9" t="s">
        <v>405</v>
      </c>
      <c r="O59" s="18">
        <f t="shared" si="5"/>
        <v>4201.6806999999999</v>
      </c>
    </row>
    <row r="60" spans="1:15" ht="90.75" customHeight="1" x14ac:dyDescent="0.3">
      <c r="A60" s="8" t="s">
        <v>434</v>
      </c>
      <c r="B60" s="19" t="s">
        <v>406</v>
      </c>
      <c r="C60" s="17" t="s">
        <v>409</v>
      </c>
      <c r="D60" s="170" t="s">
        <v>407</v>
      </c>
      <c r="E60" s="11">
        <v>54711.7647</v>
      </c>
      <c r="F60" s="11">
        <f>E60*1.19</f>
        <v>65106.999992999998</v>
      </c>
      <c r="G60" s="12" t="s">
        <v>205</v>
      </c>
      <c r="H60" s="68"/>
      <c r="I60" s="68"/>
      <c r="J60" s="68"/>
      <c r="K60" s="16" t="s">
        <v>23</v>
      </c>
      <c r="L60" s="16" t="s">
        <v>24</v>
      </c>
      <c r="M60" s="9" t="s">
        <v>337</v>
      </c>
      <c r="N60" s="9" t="s">
        <v>408</v>
      </c>
      <c r="O60" s="18">
        <f t="shared" si="5"/>
        <v>54711.7647</v>
      </c>
    </row>
    <row r="61" spans="1:15" ht="111.75" customHeight="1" x14ac:dyDescent="0.2">
      <c r="A61" s="8" t="s">
        <v>189</v>
      </c>
      <c r="B61" s="19" t="s">
        <v>210</v>
      </c>
      <c r="C61" s="21" t="s">
        <v>211</v>
      </c>
      <c r="D61" s="19" t="s">
        <v>212</v>
      </c>
      <c r="E61" s="31">
        <v>19663.8655</v>
      </c>
      <c r="F61" s="31">
        <f>E61*1.19</f>
        <v>23399.999945</v>
      </c>
      <c r="G61" s="12" t="s">
        <v>208</v>
      </c>
      <c r="H61" s="20"/>
      <c r="I61" s="20"/>
      <c r="J61" s="20"/>
      <c r="K61" s="16" t="s">
        <v>23</v>
      </c>
      <c r="L61" s="16" t="s">
        <v>24</v>
      </c>
      <c r="M61" s="21" t="s">
        <v>34</v>
      </c>
      <c r="N61" s="9" t="s">
        <v>213</v>
      </c>
      <c r="O61" s="18">
        <f t="shared" si="5"/>
        <v>19663.8655</v>
      </c>
    </row>
    <row r="62" spans="1:15" ht="127.5" customHeight="1" x14ac:dyDescent="0.2">
      <c r="A62" s="8" t="s">
        <v>190</v>
      </c>
      <c r="B62" s="19" t="s">
        <v>214</v>
      </c>
      <c r="C62" s="21" t="s">
        <v>211</v>
      </c>
      <c r="D62" s="19" t="s">
        <v>212</v>
      </c>
      <c r="E62" s="11">
        <f>42016.8068</f>
        <v>42016.806799999998</v>
      </c>
      <c r="F62" s="11">
        <f t="shared" ref="F62" si="9">E62*1.19</f>
        <v>50000.000091999995</v>
      </c>
      <c r="G62" s="12" t="s">
        <v>208</v>
      </c>
      <c r="H62" s="20"/>
      <c r="I62" s="20"/>
      <c r="J62" s="20"/>
      <c r="K62" s="16" t="s">
        <v>23</v>
      </c>
      <c r="L62" s="16" t="s">
        <v>24</v>
      </c>
      <c r="M62" s="21" t="s">
        <v>34</v>
      </c>
      <c r="N62" s="9" t="s">
        <v>215</v>
      </c>
      <c r="O62" s="18">
        <f t="shared" si="5"/>
        <v>42016.806799999998</v>
      </c>
    </row>
    <row r="63" spans="1:15" ht="98.25" customHeight="1" x14ac:dyDescent="0.2">
      <c r="A63" s="8" t="s">
        <v>344</v>
      </c>
      <c r="B63" s="68" t="s">
        <v>335</v>
      </c>
      <c r="C63" s="21" t="s">
        <v>211</v>
      </c>
      <c r="D63" s="19" t="s">
        <v>212</v>
      </c>
      <c r="E63" s="11">
        <v>21008.400000000001</v>
      </c>
      <c r="F63" s="11">
        <f t="shared" ref="F63" si="10">E63*1.19</f>
        <v>24999.995999999999</v>
      </c>
      <c r="G63" s="12" t="s">
        <v>208</v>
      </c>
      <c r="H63" s="68"/>
      <c r="I63" s="68"/>
      <c r="J63" s="68"/>
      <c r="K63" s="16" t="s">
        <v>23</v>
      </c>
      <c r="L63" s="16" t="s">
        <v>24</v>
      </c>
      <c r="M63" s="67" t="s">
        <v>34</v>
      </c>
      <c r="N63" s="9" t="s">
        <v>336</v>
      </c>
      <c r="O63" s="18">
        <f t="shared" si="5"/>
        <v>21008.400000000001</v>
      </c>
    </row>
    <row r="64" spans="1:15" s="57" customFormat="1" ht="116.25" customHeight="1" x14ac:dyDescent="0.2">
      <c r="A64" s="8" t="s">
        <v>197</v>
      </c>
      <c r="B64" s="26" t="s">
        <v>380</v>
      </c>
      <c r="C64" s="25" t="s">
        <v>103</v>
      </c>
      <c r="D64" s="26" t="s">
        <v>104</v>
      </c>
      <c r="E64" s="31">
        <v>270119</v>
      </c>
      <c r="F64" s="31">
        <f t="shared" ref="F64:F69" si="11">E64*1.19</f>
        <v>321441.61</v>
      </c>
      <c r="G64" s="70" t="s">
        <v>33</v>
      </c>
      <c r="H64" s="74"/>
      <c r="I64" s="74"/>
      <c r="J64" s="75"/>
      <c r="K64" s="71" t="s">
        <v>23</v>
      </c>
      <c r="L64" s="71" t="s">
        <v>24</v>
      </c>
      <c r="M64" s="9" t="s">
        <v>443</v>
      </c>
      <c r="N64" s="9" t="s">
        <v>104</v>
      </c>
      <c r="O64" s="18">
        <f t="shared" si="5"/>
        <v>270119</v>
      </c>
    </row>
    <row r="65" spans="1:15" s="57" customFormat="1" ht="116.25" customHeight="1" x14ac:dyDescent="0.2">
      <c r="A65" s="8" t="s">
        <v>459</v>
      </c>
      <c r="B65" s="26" t="s">
        <v>217</v>
      </c>
      <c r="C65" s="25" t="s">
        <v>444</v>
      </c>
      <c r="D65" s="26" t="s">
        <v>445</v>
      </c>
      <c r="E65" s="31">
        <v>21.01</v>
      </c>
      <c r="F65" s="31">
        <f t="shared" si="11"/>
        <v>25.001899999999999</v>
      </c>
      <c r="G65" s="70" t="s">
        <v>33</v>
      </c>
      <c r="H65" s="74"/>
      <c r="I65" s="74"/>
      <c r="J65" s="75"/>
      <c r="K65" s="71" t="s">
        <v>23</v>
      </c>
      <c r="L65" s="71" t="s">
        <v>24</v>
      </c>
      <c r="M65" s="9" t="s">
        <v>446</v>
      </c>
      <c r="N65" s="9" t="s">
        <v>217</v>
      </c>
      <c r="O65" s="18">
        <f t="shared" si="5"/>
        <v>21.01</v>
      </c>
    </row>
    <row r="66" spans="1:15" s="4" customFormat="1" ht="88.5" customHeight="1" x14ac:dyDescent="0.2">
      <c r="A66" s="8" t="s">
        <v>460</v>
      </c>
      <c r="B66" s="26" t="s">
        <v>447</v>
      </c>
      <c r="C66" s="25" t="s">
        <v>448</v>
      </c>
      <c r="D66" s="26" t="s">
        <v>449</v>
      </c>
      <c r="E66" s="31">
        <v>110.08</v>
      </c>
      <c r="F66" s="31">
        <f t="shared" si="11"/>
        <v>130.99519999999998</v>
      </c>
      <c r="G66" s="70" t="s">
        <v>73</v>
      </c>
      <c r="H66" s="71"/>
      <c r="I66" s="71"/>
      <c r="J66" s="72"/>
      <c r="K66" s="71" t="s">
        <v>23</v>
      </c>
      <c r="L66" s="71" t="s">
        <v>24</v>
      </c>
      <c r="M66" s="9" t="s">
        <v>31</v>
      </c>
      <c r="N66" s="9" t="s">
        <v>447</v>
      </c>
      <c r="O66" s="18">
        <f t="shared" si="5"/>
        <v>110.08</v>
      </c>
    </row>
    <row r="67" spans="1:15" s="57" customFormat="1" ht="116.25" customHeight="1" x14ac:dyDescent="0.2">
      <c r="A67" s="8" t="s">
        <v>461</v>
      </c>
      <c r="B67" s="19" t="s">
        <v>450</v>
      </c>
      <c r="C67" s="9" t="s">
        <v>451</v>
      </c>
      <c r="D67" s="19" t="s">
        <v>452</v>
      </c>
      <c r="E67" s="11">
        <f>10800+400+5500</f>
        <v>16700</v>
      </c>
      <c r="F67" s="11">
        <f t="shared" si="11"/>
        <v>19873</v>
      </c>
      <c r="G67" s="70" t="s">
        <v>33</v>
      </c>
      <c r="H67" s="74"/>
      <c r="I67" s="74"/>
      <c r="J67" s="75"/>
      <c r="K67" s="71" t="s">
        <v>23</v>
      </c>
      <c r="L67" s="71" t="s">
        <v>24</v>
      </c>
      <c r="M67" s="9" t="s">
        <v>34</v>
      </c>
      <c r="N67" s="9" t="s">
        <v>36</v>
      </c>
      <c r="O67" s="18">
        <f t="shared" si="5"/>
        <v>16700</v>
      </c>
    </row>
    <row r="68" spans="1:15" s="57" customFormat="1" ht="138.75" customHeight="1" x14ac:dyDescent="0.2">
      <c r="A68" s="144" t="s">
        <v>462</v>
      </c>
      <c r="B68" s="145" t="s">
        <v>463</v>
      </c>
      <c r="C68" s="146" t="s">
        <v>464</v>
      </c>
      <c r="D68" s="81" t="s">
        <v>182</v>
      </c>
      <c r="E68" s="136">
        <v>7750</v>
      </c>
      <c r="F68" s="136">
        <f t="shared" si="11"/>
        <v>9222.5</v>
      </c>
      <c r="G68" s="82" t="s">
        <v>180</v>
      </c>
      <c r="H68" s="79"/>
      <c r="I68" s="79"/>
      <c r="J68" s="75"/>
      <c r="K68" s="83" t="s">
        <v>23</v>
      </c>
      <c r="L68" s="83" t="s">
        <v>24</v>
      </c>
      <c r="M68" s="17" t="s">
        <v>465</v>
      </c>
      <c r="N68" s="17" t="s">
        <v>182</v>
      </c>
      <c r="O68" s="147">
        <f t="shared" si="5"/>
        <v>7750</v>
      </c>
    </row>
    <row r="69" spans="1:15" ht="64.900000000000006" customHeight="1" x14ac:dyDescent="0.2">
      <c r="A69" s="144" t="s">
        <v>478</v>
      </c>
      <c r="B69" s="19" t="s">
        <v>476</v>
      </c>
      <c r="C69" s="9" t="s">
        <v>470</v>
      </c>
      <c r="D69" s="27" t="s">
        <v>471</v>
      </c>
      <c r="E69" s="11">
        <v>1250</v>
      </c>
      <c r="F69" s="11">
        <f t="shared" si="11"/>
        <v>1487.5</v>
      </c>
      <c r="G69" s="12" t="s">
        <v>391</v>
      </c>
      <c r="H69" s="149"/>
      <c r="I69" s="149"/>
      <c r="J69" s="149"/>
      <c r="K69" s="30" t="s">
        <v>23</v>
      </c>
      <c r="L69" s="30" t="s">
        <v>24</v>
      </c>
      <c r="M69" s="148" t="s">
        <v>31</v>
      </c>
      <c r="N69" s="17" t="s">
        <v>402</v>
      </c>
      <c r="O69" s="147">
        <f t="shared" si="5"/>
        <v>51670.17</v>
      </c>
    </row>
    <row r="70" spans="1:15" ht="96" customHeight="1" x14ac:dyDescent="0.2">
      <c r="A70" s="8" t="s">
        <v>479</v>
      </c>
      <c r="B70" s="149" t="s">
        <v>472</v>
      </c>
      <c r="C70" s="9" t="s">
        <v>473</v>
      </c>
      <c r="D70" s="27" t="s">
        <v>474</v>
      </c>
      <c r="E70" s="11">
        <v>1500</v>
      </c>
      <c r="F70" s="11">
        <f t="shared" ref="F70:F74" si="12">E70*1.19</f>
        <v>1785</v>
      </c>
      <c r="G70" s="9" t="s">
        <v>180</v>
      </c>
      <c r="H70" s="149"/>
      <c r="I70" s="149"/>
      <c r="J70" s="149"/>
      <c r="K70" s="16" t="s">
        <v>23</v>
      </c>
      <c r="L70" s="16" t="s">
        <v>24</v>
      </c>
      <c r="M70" s="148" t="s">
        <v>95</v>
      </c>
      <c r="N70" s="9" t="s">
        <v>475</v>
      </c>
      <c r="O70" s="18">
        <f t="shared" si="5"/>
        <v>1500</v>
      </c>
    </row>
    <row r="71" spans="1:15" ht="103.5" customHeight="1" x14ac:dyDescent="0.2">
      <c r="A71" s="144" t="s">
        <v>501</v>
      </c>
      <c r="B71" s="19" t="s">
        <v>511</v>
      </c>
      <c r="C71" s="9" t="s">
        <v>249</v>
      </c>
      <c r="D71" s="27" t="s">
        <v>250</v>
      </c>
      <c r="E71" s="11">
        <v>193277.31</v>
      </c>
      <c r="F71" s="11">
        <f t="shared" si="12"/>
        <v>229999.99889999998</v>
      </c>
      <c r="G71" s="12" t="s">
        <v>208</v>
      </c>
      <c r="H71" s="149"/>
      <c r="I71" s="149"/>
      <c r="J71" s="149"/>
      <c r="K71" s="16" t="s">
        <v>23</v>
      </c>
      <c r="L71" s="16" t="s">
        <v>24</v>
      </c>
      <c r="M71" s="148" t="s">
        <v>95</v>
      </c>
      <c r="N71" s="17" t="s">
        <v>282</v>
      </c>
      <c r="O71" s="18">
        <f t="shared" ref="O71:O82" si="13" xml:space="preserve"> SUMIF(N:N,N71,E:E)</f>
        <v>193277.31</v>
      </c>
    </row>
    <row r="72" spans="1:15" ht="85.5" customHeight="1" x14ac:dyDescent="0.2">
      <c r="A72" s="144" t="s">
        <v>502</v>
      </c>
      <c r="B72" s="19" t="s">
        <v>512</v>
      </c>
      <c r="C72" s="9" t="s">
        <v>513</v>
      </c>
      <c r="D72" s="27" t="s">
        <v>514</v>
      </c>
      <c r="E72" s="11">
        <v>3630</v>
      </c>
      <c r="F72" s="11">
        <f t="shared" si="12"/>
        <v>4319.7</v>
      </c>
      <c r="G72" s="12" t="s">
        <v>320</v>
      </c>
      <c r="H72" s="149"/>
      <c r="I72" s="149"/>
      <c r="J72" s="149"/>
      <c r="K72" s="16" t="s">
        <v>23</v>
      </c>
      <c r="L72" s="16" t="s">
        <v>24</v>
      </c>
      <c r="M72" s="148" t="s">
        <v>95</v>
      </c>
      <c r="N72" s="17" t="s">
        <v>299</v>
      </c>
      <c r="O72" s="18">
        <f t="shared" si="13"/>
        <v>3630</v>
      </c>
    </row>
    <row r="73" spans="1:15" ht="81.75" customHeight="1" x14ac:dyDescent="0.2">
      <c r="A73" s="177" t="s">
        <v>503</v>
      </c>
      <c r="B73" s="163" t="s">
        <v>509</v>
      </c>
      <c r="C73" s="9" t="s">
        <v>506</v>
      </c>
      <c r="D73" s="27" t="s">
        <v>507</v>
      </c>
      <c r="E73" s="162">
        <f>1616.81+120</f>
        <v>1736.81</v>
      </c>
      <c r="F73" s="162">
        <f t="shared" si="12"/>
        <v>2066.8038999999999</v>
      </c>
      <c r="G73" s="12" t="s">
        <v>508</v>
      </c>
      <c r="H73" s="149"/>
      <c r="I73" s="149"/>
      <c r="J73" s="149"/>
      <c r="K73" s="30" t="s">
        <v>23</v>
      </c>
      <c r="L73" s="30" t="s">
        <v>24</v>
      </c>
      <c r="M73" s="155" t="s">
        <v>95</v>
      </c>
      <c r="N73" s="156" t="s">
        <v>354</v>
      </c>
      <c r="O73" s="18">
        <f t="shared" si="13"/>
        <v>72176.03</v>
      </c>
    </row>
    <row r="74" spans="1:15" ht="92.25" customHeight="1" x14ac:dyDescent="0.2">
      <c r="A74" s="144" t="s">
        <v>504</v>
      </c>
      <c r="B74" s="19" t="s">
        <v>515</v>
      </c>
      <c r="C74" s="9" t="s">
        <v>516</v>
      </c>
      <c r="D74" s="27" t="s">
        <v>517</v>
      </c>
      <c r="E74" s="11">
        <v>20000</v>
      </c>
      <c r="F74" s="11">
        <f t="shared" si="12"/>
        <v>23800</v>
      </c>
      <c r="G74" s="12" t="s">
        <v>208</v>
      </c>
      <c r="H74" s="149"/>
      <c r="I74" s="149"/>
      <c r="J74" s="149"/>
      <c r="K74" s="30" t="s">
        <v>23</v>
      </c>
      <c r="L74" s="30" t="s">
        <v>24</v>
      </c>
      <c r="M74" s="148" t="s">
        <v>95</v>
      </c>
      <c r="N74" s="17" t="s">
        <v>500</v>
      </c>
      <c r="O74" s="18">
        <f t="shared" si="13"/>
        <v>20000</v>
      </c>
    </row>
    <row r="75" spans="1:15" ht="92.25" customHeight="1" x14ac:dyDescent="0.2">
      <c r="A75" s="8" t="s">
        <v>505</v>
      </c>
      <c r="B75" s="19" t="s">
        <v>518</v>
      </c>
      <c r="C75" s="9" t="s">
        <v>519</v>
      </c>
      <c r="D75" s="27" t="s">
        <v>518</v>
      </c>
      <c r="E75" s="11">
        <v>240</v>
      </c>
      <c r="F75" s="11">
        <f t="shared" ref="F75:F82" si="14">E75*1.19</f>
        <v>285.59999999999997</v>
      </c>
      <c r="G75" s="12" t="s">
        <v>322</v>
      </c>
      <c r="H75" s="149"/>
      <c r="I75" s="149"/>
      <c r="J75" s="149"/>
      <c r="K75" s="16" t="s">
        <v>23</v>
      </c>
      <c r="L75" s="16" t="s">
        <v>24</v>
      </c>
      <c r="M75" s="148" t="s">
        <v>306</v>
      </c>
      <c r="N75" s="9" t="s">
        <v>518</v>
      </c>
      <c r="O75" s="18">
        <f t="shared" si="13"/>
        <v>240</v>
      </c>
    </row>
    <row r="76" spans="1:15" ht="92.25" customHeight="1" x14ac:dyDescent="0.2">
      <c r="A76" s="8" t="s">
        <v>525</v>
      </c>
      <c r="B76" s="19" t="s">
        <v>394</v>
      </c>
      <c r="C76" s="9" t="s">
        <v>178</v>
      </c>
      <c r="D76" s="27" t="s">
        <v>532</v>
      </c>
      <c r="E76" s="11">
        <v>270119</v>
      </c>
      <c r="F76" s="11">
        <f t="shared" si="14"/>
        <v>321441.61</v>
      </c>
      <c r="G76" s="12" t="s">
        <v>180</v>
      </c>
      <c r="H76" s="149"/>
      <c r="I76" s="149"/>
      <c r="J76" s="149"/>
      <c r="K76" s="16" t="s">
        <v>23</v>
      </c>
      <c r="L76" s="16" t="s">
        <v>24</v>
      </c>
      <c r="M76" s="148" t="s">
        <v>443</v>
      </c>
      <c r="N76" s="9" t="s">
        <v>179</v>
      </c>
      <c r="O76" s="18">
        <f t="shared" si="13"/>
        <v>270119</v>
      </c>
    </row>
    <row r="77" spans="1:15" ht="89.25" customHeight="1" x14ac:dyDescent="0.2">
      <c r="A77" s="8" t="s">
        <v>531</v>
      </c>
      <c r="B77" s="19" t="s">
        <v>526</v>
      </c>
      <c r="C77" s="9" t="s">
        <v>527</v>
      </c>
      <c r="D77" s="27" t="s">
        <v>528</v>
      </c>
      <c r="E77" s="11">
        <v>10880</v>
      </c>
      <c r="F77" s="11">
        <f t="shared" si="14"/>
        <v>12947.199999999999</v>
      </c>
      <c r="G77" s="12" t="s">
        <v>73</v>
      </c>
      <c r="H77" s="149"/>
      <c r="I77" s="149"/>
      <c r="J77" s="149"/>
      <c r="K77" s="16" t="s">
        <v>23</v>
      </c>
      <c r="L77" s="16" t="s">
        <v>24</v>
      </c>
      <c r="M77" s="148" t="s">
        <v>95</v>
      </c>
      <c r="N77" s="9" t="s">
        <v>529</v>
      </c>
      <c r="O77" s="18">
        <f t="shared" si="13"/>
        <v>10880</v>
      </c>
    </row>
    <row r="78" spans="1:15" ht="92.25" customHeight="1" x14ac:dyDescent="0.2">
      <c r="A78" s="165" t="s">
        <v>543</v>
      </c>
      <c r="B78" s="163" t="s">
        <v>540</v>
      </c>
      <c r="C78" s="164" t="s">
        <v>541</v>
      </c>
      <c r="D78" s="166" t="s">
        <v>542</v>
      </c>
      <c r="E78" s="162">
        <v>71.430000000000007</v>
      </c>
      <c r="F78" s="162">
        <f t="shared" si="14"/>
        <v>85.0017</v>
      </c>
      <c r="G78" s="167" t="s">
        <v>180</v>
      </c>
      <c r="H78" s="168"/>
      <c r="I78" s="168"/>
      <c r="J78" s="168"/>
      <c r="K78" s="169" t="s">
        <v>23</v>
      </c>
      <c r="L78" s="169" t="s">
        <v>24</v>
      </c>
      <c r="M78" s="148" t="s">
        <v>34</v>
      </c>
      <c r="N78" s="9" t="s">
        <v>321</v>
      </c>
      <c r="O78" s="18">
        <f t="shared" si="13"/>
        <v>71.430000000000007</v>
      </c>
    </row>
    <row r="79" spans="1:15" ht="92.25" customHeight="1" x14ac:dyDescent="0.2">
      <c r="A79" s="165" t="s">
        <v>544</v>
      </c>
      <c r="B79" s="163" t="s">
        <v>552</v>
      </c>
      <c r="C79" s="164" t="s">
        <v>46</v>
      </c>
      <c r="D79" s="166" t="s">
        <v>47</v>
      </c>
      <c r="E79" s="162">
        <f>397.07+210</f>
        <v>607.06999999999994</v>
      </c>
      <c r="F79" s="162">
        <f t="shared" si="14"/>
        <v>722.41329999999994</v>
      </c>
      <c r="G79" s="167" t="s">
        <v>73</v>
      </c>
      <c r="H79" s="168"/>
      <c r="I79" s="168"/>
      <c r="J79" s="168"/>
      <c r="K79" s="169" t="s">
        <v>23</v>
      </c>
      <c r="L79" s="169" t="s">
        <v>24</v>
      </c>
      <c r="M79" s="148" t="s">
        <v>95</v>
      </c>
      <c r="N79" s="9" t="s">
        <v>98</v>
      </c>
      <c r="O79" s="18">
        <f t="shared" si="13"/>
        <v>13212.11</v>
      </c>
    </row>
    <row r="80" spans="1:15" ht="92.25" customHeight="1" x14ac:dyDescent="0.2">
      <c r="A80" s="165" t="s">
        <v>547</v>
      </c>
      <c r="B80" s="163" t="s">
        <v>560</v>
      </c>
      <c r="C80" s="164" t="s">
        <v>545</v>
      </c>
      <c r="D80" s="166" t="s">
        <v>546</v>
      </c>
      <c r="E80" s="162">
        <v>334.46</v>
      </c>
      <c r="F80" s="162">
        <f t="shared" si="14"/>
        <v>398.00739999999996</v>
      </c>
      <c r="G80" s="167" t="s">
        <v>133</v>
      </c>
      <c r="H80" s="149"/>
      <c r="I80" s="149"/>
      <c r="J80" s="149"/>
      <c r="K80" s="169" t="s">
        <v>23</v>
      </c>
      <c r="L80" s="169" t="s">
        <v>24</v>
      </c>
      <c r="M80" s="148" t="s">
        <v>34</v>
      </c>
      <c r="N80" s="9" t="s">
        <v>134</v>
      </c>
      <c r="O80" s="18">
        <f t="shared" si="13"/>
        <v>8737.82</v>
      </c>
    </row>
    <row r="81" spans="1:15" ht="92.25" customHeight="1" x14ac:dyDescent="0.2">
      <c r="A81" s="165" t="s">
        <v>549</v>
      </c>
      <c r="B81" s="163" t="s">
        <v>548</v>
      </c>
      <c r="C81" s="164" t="s">
        <v>550</v>
      </c>
      <c r="D81" s="166" t="s">
        <v>551</v>
      </c>
      <c r="E81" s="162">
        <v>5343</v>
      </c>
      <c r="F81" s="162">
        <f t="shared" si="14"/>
        <v>6358.17</v>
      </c>
      <c r="G81" s="167" t="s">
        <v>30</v>
      </c>
      <c r="H81" s="149"/>
      <c r="I81" s="149"/>
      <c r="J81" s="149"/>
      <c r="K81" s="169" t="s">
        <v>23</v>
      </c>
      <c r="L81" s="169" t="s">
        <v>24</v>
      </c>
      <c r="M81" s="148" t="s">
        <v>31</v>
      </c>
      <c r="N81" s="9" t="s">
        <v>354</v>
      </c>
      <c r="O81" s="18">
        <f t="shared" si="13"/>
        <v>72176.03</v>
      </c>
    </row>
    <row r="82" spans="1:15" ht="92.25" customHeight="1" x14ac:dyDescent="0.2">
      <c r="A82" s="165" t="s">
        <v>559</v>
      </c>
      <c r="B82" s="163" t="s">
        <v>556</v>
      </c>
      <c r="C82" s="164" t="s">
        <v>527</v>
      </c>
      <c r="D82" s="166" t="s">
        <v>528</v>
      </c>
      <c r="E82" s="162">
        <v>70960</v>
      </c>
      <c r="F82" s="162">
        <f t="shared" si="14"/>
        <v>84442.4</v>
      </c>
      <c r="G82" s="167" t="s">
        <v>73</v>
      </c>
      <c r="H82" s="149"/>
      <c r="I82" s="149"/>
      <c r="J82" s="149"/>
      <c r="K82" s="169" t="s">
        <v>23</v>
      </c>
      <c r="L82" s="169" t="s">
        <v>24</v>
      </c>
      <c r="M82" s="148" t="s">
        <v>34</v>
      </c>
      <c r="N82" s="9" t="s">
        <v>557</v>
      </c>
      <c r="O82" s="18">
        <f t="shared" si="13"/>
        <v>70960</v>
      </c>
    </row>
    <row r="86" spans="1:15" ht="36.75" customHeight="1" x14ac:dyDescent="0.2">
      <c r="A86" s="92"/>
      <c r="B86" s="94"/>
      <c r="C86" s="95"/>
      <c r="D86" s="96"/>
      <c r="E86" s="97"/>
      <c r="F86" s="97"/>
      <c r="G86" s="98"/>
      <c r="H86" s="94"/>
      <c r="I86" s="94"/>
      <c r="J86" s="94"/>
      <c r="K86" s="99"/>
      <c r="L86" s="99"/>
      <c r="M86" s="93"/>
      <c r="N86" s="93"/>
    </row>
    <row r="87" spans="1:15" ht="52.5" customHeight="1" x14ac:dyDescent="0.2">
      <c r="A87" s="199"/>
      <c r="B87" s="199"/>
      <c r="C87" s="200"/>
      <c r="D87" s="201"/>
      <c r="E87" s="202" t="s">
        <v>442</v>
      </c>
      <c r="F87" s="202"/>
      <c r="G87" s="202"/>
      <c r="H87" s="199"/>
      <c r="I87" s="199"/>
      <c r="J87" s="199"/>
      <c r="K87" s="199"/>
      <c r="L87" s="199"/>
    </row>
    <row r="88" spans="1:15" ht="9.75" hidden="1" customHeight="1" x14ac:dyDescent="0.2">
      <c r="A88" s="199"/>
      <c r="B88" s="199"/>
      <c r="C88" s="200"/>
      <c r="D88" s="203"/>
      <c r="E88" s="200"/>
      <c r="F88" s="199"/>
      <c r="G88" s="199"/>
      <c r="H88" s="199"/>
      <c r="I88" s="199"/>
      <c r="J88" s="199"/>
      <c r="K88" s="204"/>
      <c r="L88" s="204"/>
    </row>
    <row r="89" spans="1:15" ht="35.25" customHeight="1" x14ac:dyDescent="0.2">
      <c r="A89" s="205" t="s">
        <v>219</v>
      </c>
      <c r="B89" s="205"/>
      <c r="C89" s="206" t="s">
        <v>220</v>
      </c>
      <c r="D89" s="206"/>
      <c r="E89" s="206" t="s">
        <v>221</v>
      </c>
      <c r="F89" s="206"/>
      <c r="G89" s="206"/>
      <c r="H89" s="200"/>
      <c r="I89" s="200"/>
      <c r="J89" s="200"/>
      <c r="K89" s="206"/>
      <c r="L89" s="206"/>
    </row>
    <row r="90" spans="1:15" ht="18.75" x14ac:dyDescent="0.2">
      <c r="A90" s="206" t="s">
        <v>222</v>
      </c>
      <c r="B90" s="206"/>
      <c r="C90" s="206" t="s">
        <v>311</v>
      </c>
      <c r="D90" s="206"/>
      <c r="E90" s="206" t="s">
        <v>223</v>
      </c>
      <c r="F90" s="206"/>
      <c r="G90" s="206"/>
      <c r="H90" s="200"/>
      <c r="I90" s="200"/>
      <c r="J90" s="200"/>
      <c r="K90" s="204"/>
      <c r="L90" s="204"/>
    </row>
    <row r="91" spans="1:15" ht="22.5" customHeight="1" x14ac:dyDescent="0.2">
      <c r="A91" s="199"/>
      <c r="B91" s="199"/>
      <c r="C91" s="203"/>
      <c r="D91" s="203"/>
      <c r="E91" s="203"/>
      <c r="F91" s="203"/>
      <c r="G91" s="199"/>
      <c r="H91" s="199"/>
      <c r="I91" s="199"/>
      <c r="J91" s="199"/>
      <c r="K91" s="205"/>
      <c r="L91" s="205"/>
      <c r="M91" s="59"/>
    </row>
    <row r="92" spans="1:15" ht="18.75" x14ac:dyDescent="0.2">
      <c r="A92" s="199"/>
      <c r="B92" s="199"/>
      <c r="C92" s="203"/>
      <c r="D92" s="203"/>
      <c r="E92" s="203"/>
      <c r="F92" s="203"/>
      <c r="G92" s="199"/>
      <c r="H92" s="199"/>
      <c r="I92" s="199"/>
      <c r="J92" s="199"/>
      <c r="K92" s="206" t="s">
        <v>345</v>
      </c>
      <c r="L92" s="206"/>
    </row>
    <row r="93" spans="1:15" ht="18.75" x14ac:dyDescent="0.2">
      <c r="A93" s="199"/>
      <c r="B93" s="199"/>
      <c r="C93" s="203"/>
      <c r="D93" s="203"/>
      <c r="E93" s="203"/>
      <c r="F93" s="203"/>
      <c r="G93" s="199"/>
      <c r="H93" s="199"/>
      <c r="I93" s="199"/>
      <c r="J93" s="199"/>
      <c r="K93" s="206" t="s">
        <v>340</v>
      </c>
      <c r="L93" s="206"/>
    </row>
    <row r="94" spans="1:15" ht="18.75" x14ac:dyDescent="0.2">
      <c r="A94" s="60"/>
      <c r="B94" s="60"/>
      <c r="C94" s="60"/>
      <c r="D94" s="60"/>
      <c r="E94" s="60"/>
      <c r="F94" s="60"/>
      <c r="G94" s="58"/>
      <c r="H94" s="58"/>
      <c r="I94" s="58"/>
      <c r="J94" s="58"/>
      <c r="K94" s="58"/>
      <c r="L94" s="58"/>
    </row>
    <row r="95" spans="1:15" ht="18.75" x14ac:dyDescent="0.2">
      <c r="A95" s="60"/>
      <c r="B95" s="60"/>
      <c r="C95" s="60"/>
      <c r="D95" s="60"/>
      <c r="E95" s="60"/>
      <c r="F95" s="60"/>
      <c r="G95" s="61"/>
      <c r="H95" s="61"/>
      <c r="I95" s="61"/>
      <c r="J95" s="61"/>
    </row>
    <row r="96" spans="1:15" ht="18.75" x14ac:dyDescent="0.2">
      <c r="A96" s="60"/>
      <c r="B96" s="60"/>
      <c r="C96" s="60"/>
      <c r="D96" s="60"/>
      <c r="E96" s="60"/>
      <c r="F96" s="60"/>
      <c r="G96" s="59"/>
      <c r="H96" s="59"/>
      <c r="I96" s="59"/>
      <c r="J96" s="59"/>
      <c r="K96" s="193"/>
      <c r="L96" s="193"/>
    </row>
    <row r="116" spans="1:1" x14ac:dyDescent="0.2">
      <c r="A116" s="1">
        <v>73</v>
      </c>
    </row>
    <row r="117" spans="1:1" x14ac:dyDescent="0.2">
      <c r="A117" s="1">
        <v>73</v>
      </c>
    </row>
  </sheetData>
  <sheetProtection selectLockedCells="1" selectUnlockedCells="1"/>
  <autoFilter ref="A6:O87"/>
  <mergeCells count="24">
    <mergeCell ref="K1:L1"/>
    <mergeCell ref="A4:A5"/>
    <mergeCell ref="B4:B5"/>
    <mergeCell ref="C4:C5"/>
    <mergeCell ref="D4:D5"/>
    <mergeCell ref="E4:F4"/>
    <mergeCell ref="G4:G5"/>
    <mergeCell ref="K4:K5"/>
    <mergeCell ref="L4:L5"/>
    <mergeCell ref="K96:L96"/>
    <mergeCell ref="M4:M5"/>
    <mergeCell ref="N4:N5"/>
    <mergeCell ref="O4:O5"/>
    <mergeCell ref="A90:B90"/>
    <mergeCell ref="C90:D90"/>
    <mergeCell ref="E90:G90"/>
    <mergeCell ref="A89:B89"/>
    <mergeCell ref="C89:D89"/>
    <mergeCell ref="E89:G89"/>
    <mergeCell ref="K89:L89"/>
    <mergeCell ref="E87:G87"/>
    <mergeCell ref="K91:L91"/>
    <mergeCell ref="K92:L92"/>
    <mergeCell ref="K93:L93"/>
  </mergeCells>
  <dataValidations count="1">
    <dataValidation type="list" allowBlank="1" showInputMessage="1" showErrorMessage="1" sqref="N86">
      <formula1>$C$4:$C$108</formula1>
    </dataValidation>
  </dataValidations>
  <pageMargins left="0.70866141732283472" right="0.70866141732283472" top="0.74803149606299213" bottom="0.74803149606299213" header="0.31496062992125984" footer="0.31496062992125984"/>
  <pageSetup paperSize="9" scale="64" fitToHeight="0" orientation="landscape" r:id="rId1"/>
  <rowBreaks count="3" manualBreakCount="3">
    <brk id="40" max="11" man="1"/>
    <brk id="27" max="11" man="1"/>
    <brk id="93"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LISTE!$C$4:$C$128</xm:f>
          </x14:formula1>
          <xm:sqref>N7:N82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130"/>
  <sheetViews>
    <sheetView topLeftCell="A46" workbookViewId="0">
      <selection activeCell="K110" sqref="K110"/>
    </sheetView>
  </sheetViews>
  <sheetFormatPr defaultRowHeight="12.75" x14ac:dyDescent="0.2"/>
  <cols>
    <col min="3" max="3" width="66" bestFit="1" customWidth="1"/>
  </cols>
  <sheetData>
    <row r="5" spans="3:3" x14ac:dyDescent="0.2">
      <c r="C5" t="s">
        <v>326</v>
      </c>
    </row>
    <row r="6" spans="3:3" x14ac:dyDescent="0.2">
      <c r="C6" t="s">
        <v>447</v>
      </c>
    </row>
    <row r="7" spans="3:3" x14ac:dyDescent="0.2">
      <c r="C7" t="s">
        <v>264</v>
      </c>
    </row>
    <row r="8" spans="3:3" x14ac:dyDescent="0.2">
      <c r="C8" s="52" t="s">
        <v>265</v>
      </c>
    </row>
    <row r="9" spans="3:3" x14ac:dyDescent="0.2">
      <c r="C9" t="s">
        <v>165</v>
      </c>
    </row>
    <row r="10" spans="3:3" x14ac:dyDescent="0.2">
      <c r="C10" t="s">
        <v>146</v>
      </c>
    </row>
    <row r="11" spans="3:3" x14ac:dyDescent="0.2">
      <c r="C11" t="s">
        <v>156</v>
      </c>
    </row>
    <row r="12" spans="3:3" x14ac:dyDescent="0.2">
      <c r="C12" t="s">
        <v>64</v>
      </c>
    </row>
    <row r="13" spans="3:3" x14ac:dyDescent="0.2">
      <c r="C13" s="56" t="s">
        <v>354</v>
      </c>
    </row>
    <row r="14" spans="3:3" x14ac:dyDescent="0.2">
      <c r="C14" s="52" t="s">
        <v>266</v>
      </c>
    </row>
    <row r="15" spans="3:3" x14ac:dyDescent="0.2">
      <c r="C15" s="52" t="s">
        <v>267</v>
      </c>
    </row>
    <row r="16" spans="3:3" x14ac:dyDescent="0.2">
      <c r="C16" s="56" t="s">
        <v>334</v>
      </c>
    </row>
    <row r="17" spans="3:3" x14ac:dyDescent="0.2">
      <c r="C17" s="52" t="s">
        <v>268</v>
      </c>
    </row>
    <row r="18" spans="3:3" x14ac:dyDescent="0.2">
      <c r="C18" t="s">
        <v>144</v>
      </c>
    </row>
    <row r="19" spans="3:3" x14ac:dyDescent="0.2">
      <c r="C19" t="s">
        <v>269</v>
      </c>
    </row>
    <row r="20" spans="3:3" x14ac:dyDescent="0.2">
      <c r="C20" t="s">
        <v>161</v>
      </c>
    </row>
    <row r="21" spans="3:3" x14ac:dyDescent="0.2">
      <c r="C21" t="s">
        <v>270</v>
      </c>
    </row>
    <row r="22" spans="3:3" x14ac:dyDescent="0.2">
      <c r="C22" t="s">
        <v>314</v>
      </c>
    </row>
    <row r="23" spans="3:3" x14ac:dyDescent="0.2">
      <c r="C23" t="s">
        <v>405</v>
      </c>
    </row>
    <row r="24" spans="3:3" x14ac:dyDescent="0.2">
      <c r="C24" t="s">
        <v>171</v>
      </c>
    </row>
    <row r="25" spans="3:3" x14ac:dyDescent="0.2">
      <c r="C25" t="s">
        <v>134</v>
      </c>
    </row>
    <row r="26" spans="3:3" x14ac:dyDescent="0.2">
      <c r="C26" s="52" t="s">
        <v>98</v>
      </c>
    </row>
    <row r="27" spans="3:3" x14ac:dyDescent="0.2">
      <c r="C27" t="s">
        <v>159</v>
      </c>
    </row>
    <row r="28" spans="3:3" x14ac:dyDescent="0.2">
      <c r="C28" s="52" t="s">
        <v>271</v>
      </c>
    </row>
    <row r="29" spans="3:3" x14ac:dyDescent="0.2">
      <c r="C29" s="56" t="s">
        <v>347</v>
      </c>
    </row>
    <row r="30" spans="3:3" x14ac:dyDescent="0.2">
      <c r="C30" s="52" t="s">
        <v>141</v>
      </c>
    </row>
    <row r="31" spans="3:3" x14ac:dyDescent="0.2">
      <c r="C31" t="s">
        <v>272</v>
      </c>
    </row>
    <row r="32" spans="3:3" x14ac:dyDescent="0.2">
      <c r="C32" s="56" t="s">
        <v>402</v>
      </c>
    </row>
    <row r="33" spans="3:3" x14ac:dyDescent="0.2">
      <c r="C33" t="s">
        <v>273</v>
      </c>
    </row>
    <row r="34" spans="3:3" x14ac:dyDescent="0.2">
      <c r="C34" s="52" t="s">
        <v>274</v>
      </c>
    </row>
    <row r="35" spans="3:3" x14ac:dyDescent="0.2">
      <c r="C35" s="52" t="s">
        <v>275</v>
      </c>
    </row>
    <row r="36" spans="3:3" x14ac:dyDescent="0.2">
      <c r="C36" s="52" t="s">
        <v>276</v>
      </c>
    </row>
    <row r="37" spans="3:3" x14ac:dyDescent="0.2">
      <c r="C37" t="s">
        <v>277</v>
      </c>
    </row>
    <row r="38" spans="3:3" x14ac:dyDescent="0.2">
      <c r="C38" t="s">
        <v>278</v>
      </c>
    </row>
    <row r="39" spans="3:3" x14ac:dyDescent="0.2">
      <c r="C39" t="s">
        <v>153</v>
      </c>
    </row>
    <row r="40" spans="3:3" x14ac:dyDescent="0.2">
      <c r="C40" t="s">
        <v>330</v>
      </c>
    </row>
    <row r="41" spans="3:3" x14ac:dyDescent="0.2">
      <c r="C41" s="52" t="s">
        <v>130</v>
      </c>
    </row>
    <row r="42" spans="3:3" x14ac:dyDescent="0.2">
      <c r="C42" s="52" t="s">
        <v>104</v>
      </c>
    </row>
    <row r="43" spans="3:3" x14ac:dyDescent="0.2">
      <c r="C43" s="52" t="s">
        <v>139</v>
      </c>
    </row>
    <row r="44" spans="3:3" x14ac:dyDescent="0.2">
      <c r="C44" s="52" t="s">
        <v>207</v>
      </c>
    </row>
    <row r="45" spans="3:3" x14ac:dyDescent="0.2">
      <c r="C45" t="s">
        <v>163</v>
      </c>
    </row>
    <row r="46" spans="3:3" x14ac:dyDescent="0.2">
      <c r="C46" s="52" t="s">
        <v>279</v>
      </c>
    </row>
    <row r="47" spans="3:3" x14ac:dyDescent="0.2">
      <c r="C47" s="52" t="s">
        <v>280</v>
      </c>
    </row>
    <row r="48" spans="3:3" x14ac:dyDescent="0.2">
      <c r="C48" s="52" t="s">
        <v>281</v>
      </c>
    </row>
    <row r="49" spans="3:3" x14ac:dyDescent="0.2">
      <c r="C49" s="56" t="s">
        <v>324</v>
      </c>
    </row>
    <row r="50" spans="3:3" x14ac:dyDescent="0.2">
      <c r="C50" s="52" t="s">
        <v>282</v>
      </c>
    </row>
    <row r="51" spans="3:3" x14ac:dyDescent="0.2">
      <c r="C51" s="52" t="s">
        <v>184</v>
      </c>
    </row>
    <row r="52" spans="3:3" x14ac:dyDescent="0.2">
      <c r="C52" s="52" t="s">
        <v>283</v>
      </c>
    </row>
    <row r="53" spans="3:3" x14ac:dyDescent="0.2">
      <c r="C53" s="56" t="s">
        <v>305</v>
      </c>
    </row>
    <row r="54" spans="3:3" x14ac:dyDescent="0.2">
      <c r="C54" t="s">
        <v>112</v>
      </c>
    </row>
    <row r="55" spans="3:3" x14ac:dyDescent="0.2">
      <c r="C55" s="52" t="s">
        <v>48</v>
      </c>
    </row>
    <row r="56" spans="3:3" x14ac:dyDescent="0.2">
      <c r="C56" s="52" t="s">
        <v>284</v>
      </c>
    </row>
    <row r="57" spans="3:3" x14ac:dyDescent="0.2">
      <c r="C57" s="52" t="s">
        <v>84</v>
      </c>
    </row>
    <row r="58" spans="3:3" x14ac:dyDescent="0.2">
      <c r="C58" s="52" t="s">
        <v>199</v>
      </c>
    </row>
    <row r="59" spans="3:3" x14ac:dyDescent="0.2">
      <c r="C59" t="s">
        <v>206</v>
      </c>
    </row>
    <row r="60" spans="3:3" x14ac:dyDescent="0.2">
      <c r="C60" s="52" t="s">
        <v>57</v>
      </c>
    </row>
    <row r="61" spans="3:3" x14ac:dyDescent="0.2">
      <c r="C61" s="56" t="s">
        <v>308</v>
      </c>
    </row>
    <row r="62" spans="3:3" x14ac:dyDescent="0.2">
      <c r="C62" s="56" t="s">
        <v>218</v>
      </c>
    </row>
    <row r="63" spans="3:3" x14ac:dyDescent="0.2">
      <c r="C63" t="s">
        <v>118</v>
      </c>
    </row>
    <row r="64" spans="3:3" x14ac:dyDescent="0.2">
      <c r="C64" s="52" t="s">
        <v>177</v>
      </c>
    </row>
    <row r="65" spans="3:3" x14ac:dyDescent="0.2">
      <c r="C65" s="52" t="s">
        <v>188</v>
      </c>
    </row>
    <row r="66" spans="3:3" x14ac:dyDescent="0.2">
      <c r="C66" t="s">
        <v>285</v>
      </c>
    </row>
    <row r="67" spans="3:3" x14ac:dyDescent="0.2">
      <c r="C67" s="52" t="s">
        <v>196</v>
      </c>
    </row>
    <row r="68" spans="3:3" x14ac:dyDescent="0.2">
      <c r="C68" s="52" t="s">
        <v>167</v>
      </c>
    </row>
    <row r="69" spans="3:3" x14ac:dyDescent="0.2">
      <c r="C69" s="52" t="s">
        <v>136</v>
      </c>
    </row>
    <row r="70" spans="3:3" x14ac:dyDescent="0.2">
      <c r="C70" t="s">
        <v>42</v>
      </c>
    </row>
    <row r="71" spans="3:3" x14ac:dyDescent="0.2">
      <c r="C71" t="s">
        <v>286</v>
      </c>
    </row>
    <row r="72" spans="3:3" x14ac:dyDescent="0.2">
      <c r="C72" t="s">
        <v>287</v>
      </c>
    </row>
    <row r="73" spans="3:3" x14ac:dyDescent="0.2">
      <c r="C73" s="56" t="s">
        <v>355</v>
      </c>
    </row>
    <row r="74" spans="3:3" x14ac:dyDescent="0.2">
      <c r="C74" s="56" t="s">
        <v>518</v>
      </c>
    </row>
    <row r="75" spans="3:3" x14ac:dyDescent="0.2">
      <c r="C75" s="52" t="s">
        <v>182</v>
      </c>
    </row>
    <row r="76" spans="3:3" x14ac:dyDescent="0.2">
      <c r="C76" s="56" t="s">
        <v>475</v>
      </c>
    </row>
    <row r="77" spans="3:3" x14ac:dyDescent="0.2">
      <c r="C77" s="52" t="s">
        <v>50</v>
      </c>
    </row>
    <row r="78" spans="3:3" x14ac:dyDescent="0.2">
      <c r="C78" s="52" t="s">
        <v>288</v>
      </c>
    </row>
    <row r="79" spans="3:3" x14ac:dyDescent="0.2">
      <c r="C79" t="s">
        <v>289</v>
      </c>
    </row>
    <row r="80" spans="3:3" x14ac:dyDescent="0.2">
      <c r="C80" t="s">
        <v>290</v>
      </c>
    </row>
    <row r="81" spans="3:3" x14ac:dyDescent="0.2">
      <c r="C81" t="s">
        <v>379</v>
      </c>
    </row>
    <row r="82" spans="3:3" x14ac:dyDescent="0.2">
      <c r="C82" t="s">
        <v>291</v>
      </c>
    </row>
    <row r="83" spans="3:3" x14ac:dyDescent="0.2">
      <c r="C83" t="s">
        <v>36</v>
      </c>
    </row>
    <row r="84" spans="3:3" x14ac:dyDescent="0.2">
      <c r="C84" t="s">
        <v>529</v>
      </c>
    </row>
    <row r="85" spans="3:3" x14ac:dyDescent="0.2">
      <c r="C85" s="52" t="s">
        <v>96</v>
      </c>
    </row>
    <row r="86" spans="3:3" x14ac:dyDescent="0.2">
      <c r="C86" s="52" t="s">
        <v>333</v>
      </c>
    </row>
    <row r="87" spans="3:3" x14ac:dyDescent="0.2">
      <c r="C87" s="56" t="s">
        <v>500</v>
      </c>
    </row>
    <row r="88" spans="3:3" x14ac:dyDescent="0.2">
      <c r="C88" s="52" t="s">
        <v>292</v>
      </c>
    </row>
    <row r="89" spans="3:3" x14ac:dyDescent="0.2">
      <c r="C89" s="52" t="s">
        <v>216</v>
      </c>
    </row>
    <row r="90" spans="3:3" x14ac:dyDescent="0.2">
      <c r="C90" s="52" t="s">
        <v>321</v>
      </c>
    </row>
    <row r="91" spans="3:3" x14ac:dyDescent="0.2">
      <c r="C91" s="52" t="s">
        <v>63</v>
      </c>
    </row>
    <row r="92" spans="3:3" x14ac:dyDescent="0.2">
      <c r="C92" t="s">
        <v>89</v>
      </c>
    </row>
    <row r="93" spans="3:3" x14ac:dyDescent="0.2">
      <c r="C93" t="s">
        <v>179</v>
      </c>
    </row>
    <row r="94" spans="3:3" x14ac:dyDescent="0.2">
      <c r="C94" t="s">
        <v>40</v>
      </c>
    </row>
    <row r="95" spans="3:3" x14ac:dyDescent="0.2">
      <c r="C95" s="52" t="s">
        <v>293</v>
      </c>
    </row>
    <row r="96" spans="3:3" x14ac:dyDescent="0.2">
      <c r="C96" s="52" t="s">
        <v>294</v>
      </c>
    </row>
    <row r="97" spans="3:3" x14ac:dyDescent="0.2">
      <c r="C97" s="56" t="s">
        <v>120</v>
      </c>
    </row>
    <row r="98" spans="3:3" x14ac:dyDescent="0.2">
      <c r="C98" s="52" t="s">
        <v>79</v>
      </c>
    </row>
    <row r="99" spans="3:3" x14ac:dyDescent="0.2">
      <c r="C99" s="52" t="s">
        <v>74</v>
      </c>
    </row>
    <row r="100" spans="3:3" x14ac:dyDescent="0.2">
      <c r="C100" t="s">
        <v>67</v>
      </c>
    </row>
    <row r="101" spans="3:3" x14ac:dyDescent="0.2">
      <c r="C101" t="s">
        <v>101</v>
      </c>
    </row>
    <row r="102" spans="3:3" x14ac:dyDescent="0.2">
      <c r="C102" s="52" t="s">
        <v>91</v>
      </c>
    </row>
    <row r="103" spans="3:3" x14ac:dyDescent="0.2">
      <c r="C103" s="52" t="s">
        <v>295</v>
      </c>
    </row>
    <row r="104" spans="3:3" x14ac:dyDescent="0.2">
      <c r="C104" s="56" t="s">
        <v>349</v>
      </c>
    </row>
    <row r="105" spans="3:3" x14ac:dyDescent="0.2">
      <c r="C105" s="52" t="s">
        <v>328</v>
      </c>
    </row>
    <row r="106" spans="3:3" x14ac:dyDescent="0.2">
      <c r="C106" s="52" t="s">
        <v>26</v>
      </c>
    </row>
    <row r="107" spans="3:3" x14ac:dyDescent="0.2">
      <c r="C107" s="52" t="s">
        <v>217</v>
      </c>
    </row>
    <row r="108" spans="3:3" x14ac:dyDescent="0.2">
      <c r="C108" t="s">
        <v>296</v>
      </c>
    </row>
    <row r="109" spans="3:3" x14ac:dyDescent="0.2">
      <c r="C109" t="s">
        <v>60</v>
      </c>
    </row>
    <row r="110" spans="3:3" ht="15" x14ac:dyDescent="0.2">
      <c r="C110" s="53" t="s">
        <v>297</v>
      </c>
    </row>
    <row r="111" spans="3:3" ht="15" x14ac:dyDescent="0.2">
      <c r="C111" s="53" t="s">
        <v>298</v>
      </c>
    </row>
    <row r="112" spans="3:3" ht="15" x14ac:dyDescent="0.2">
      <c r="C112" s="88" t="s">
        <v>336</v>
      </c>
    </row>
    <row r="113" spans="3:3" ht="15" x14ac:dyDescent="0.2">
      <c r="C113" s="53" t="s">
        <v>215</v>
      </c>
    </row>
    <row r="114" spans="3:3" ht="15" x14ac:dyDescent="0.2">
      <c r="C114" s="53" t="s">
        <v>213</v>
      </c>
    </row>
    <row r="115" spans="3:3" ht="15" x14ac:dyDescent="0.2">
      <c r="C115" s="178" t="s">
        <v>557</v>
      </c>
    </row>
    <row r="116" spans="3:3" x14ac:dyDescent="0.2">
      <c r="C116" t="s">
        <v>55</v>
      </c>
    </row>
    <row r="117" spans="3:3" x14ac:dyDescent="0.2">
      <c r="C117" s="52" t="s">
        <v>209</v>
      </c>
    </row>
    <row r="118" spans="3:3" ht="15" x14ac:dyDescent="0.2">
      <c r="C118" s="54" t="s">
        <v>299</v>
      </c>
    </row>
    <row r="119" spans="3:3" x14ac:dyDescent="0.2">
      <c r="C119" t="s">
        <v>300</v>
      </c>
    </row>
    <row r="120" spans="3:3" x14ac:dyDescent="0.2">
      <c r="C120" t="s">
        <v>301</v>
      </c>
    </row>
    <row r="121" spans="3:3" x14ac:dyDescent="0.2">
      <c r="C121" t="s">
        <v>338</v>
      </c>
    </row>
    <row r="122" spans="3:3" x14ac:dyDescent="0.2">
      <c r="C122" t="s">
        <v>132</v>
      </c>
    </row>
    <row r="123" spans="3:3" x14ac:dyDescent="0.2">
      <c r="C123" t="s">
        <v>302</v>
      </c>
    </row>
    <row r="124" spans="3:3" x14ac:dyDescent="0.2">
      <c r="C124" t="s">
        <v>152</v>
      </c>
    </row>
    <row r="125" spans="3:3" x14ac:dyDescent="0.2">
      <c r="C125" t="s">
        <v>401</v>
      </c>
    </row>
    <row r="126" spans="3:3" ht="15" x14ac:dyDescent="0.2">
      <c r="C126" s="139" t="s">
        <v>408</v>
      </c>
    </row>
    <row r="127" spans="3:3" x14ac:dyDescent="0.2">
      <c r="C127" t="s">
        <v>198</v>
      </c>
    </row>
    <row r="128" spans="3:3" x14ac:dyDescent="0.2">
      <c r="C128" s="52" t="s">
        <v>110</v>
      </c>
    </row>
    <row r="130" spans="3:3" x14ac:dyDescent="0.2">
      <c r="C130" s="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PAAP</vt:lpstr>
      <vt:lpstr>Anexa CD</vt:lpstr>
      <vt:lpstr>LISTE</vt:lpstr>
      <vt:lpstr>'Anexa CD'!Print_Area</vt:lpstr>
      <vt:lpstr>PAAP!Print_Area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Stanica Anamaria, ISC</dc:creator>
  <cp:lastModifiedBy>Nistorescu Radu, ISC</cp:lastModifiedBy>
  <cp:lastPrinted>2023-08-22T09:53:31Z</cp:lastPrinted>
  <dcterms:created xsi:type="dcterms:W3CDTF">2022-02-17T07:36:33Z</dcterms:created>
  <dcterms:modified xsi:type="dcterms:W3CDTF">2023-08-25T07:55:40Z</dcterms:modified>
</cp:coreProperties>
</file>