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ogp\pna 2018 2020\publicar 2019\"/>
    </mc:Choice>
  </mc:AlternateContent>
  <xr:revisionPtr revIDLastSave="0" documentId="13_ncr:1_{A8256CA4-CB6E-428B-BA17-A793A35E0E7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formular nou" sheetId="6" r:id="rId1"/>
  </sheets>
  <externalReferences>
    <externalReference r:id="rId2"/>
  </externalReferences>
  <definedNames>
    <definedName name="_12PROCENT_1" localSheetId="0">#REF!</definedName>
    <definedName name="_12PROCENT_1">#REF!</definedName>
    <definedName name="_12PROCENT_2" localSheetId="0">#REF!</definedName>
    <definedName name="_12PROCENT_2">#REF!</definedName>
    <definedName name="_16PROCENT_2" localSheetId="0">#REF!</definedName>
    <definedName name="_16PROCENT_2">#REF!</definedName>
    <definedName name="_3PR_1" localSheetId="0">'[1]Satu Mare'!#REF!</definedName>
    <definedName name="_3PR_1">'[1]Satu Mare'!#REF!</definedName>
    <definedName name="_4PR_1" localSheetId="0">'[1]Satu Mare'!#REF!</definedName>
    <definedName name="_4PR_1">'[1]Satu Mare'!#REF!</definedName>
    <definedName name="_6PR_2" localSheetId="0">'[1]Satu Mare'!#REF!</definedName>
    <definedName name="_6PR_2">'[1]Satu Mare'!#REF!</definedName>
    <definedName name="_8PR_2" localSheetId="0">'[1]Satu Mare'!#REF!</definedName>
    <definedName name="_8PR_2">'[1]Satu Mare'!#REF!</definedName>
    <definedName name="_9PROCENT_1" localSheetId="0">#REF!</definedName>
    <definedName name="_9PROCENT_1">#REF!</definedName>
    <definedName name="_ina_" localSheetId="0">#REF!</definedName>
    <definedName name="_ina_">#REF!</definedName>
    <definedName name="_trim">#REF!</definedName>
    <definedName name="articol" localSheetId="0">'[1]Satu Mare'!#REF!</definedName>
    <definedName name="articol">'[1]Satu Mare'!#REF!</definedName>
    <definedName name="as" localSheetId="0">'[1]Satu Mare'!#REF!</definedName>
    <definedName name="as">'[1]Satu Mare'!#REF!</definedName>
    <definedName name="b" localSheetId="0">#REF!</definedName>
    <definedName name="b">#REF!</definedName>
    <definedName name="buget_campanie_de_informare_constentizare" localSheetId="0">#REF!</definedName>
    <definedName name="buget_campanie_de_informare_constentizare">#REF!</definedName>
    <definedName name="ina" localSheetId="0">'[1]Satu Mare'!#REF!</definedName>
    <definedName name="ina">'[1]Satu Mare'!#REF!</definedName>
    <definedName name="initial" localSheetId="0">'[1]Satu Mare'!#REF!</definedName>
    <definedName name="initial">'[1]Satu Mare'!#REF!</definedName>
    <definedName name="OCTOMBRIE" localSheetId="0">#REF!</definedName>
    <definedName name="OCTOMBRIE">#REF!</definedName>
    <definedName name="PR" localSheetId="0">'[1]Satu Mare'!#REF!</definedName>
    <definedName name="PR">'[1]Satu Mare'!#REF!</definedName>
    <definedName name="_xlnm.Print_Area" localSheetId="0">'formular nou'!$A$1:$AD$233</definedName>
    <definedName name="_xlnm.Print_Titles" localSheetId="0">'formular nou'!$12:$13</definedName>
    <definedName name="PROCENT" localSheetId="0">#REF!</definedName>
    <definedName name="PROCENT">#REF!</definedName>
    <definedName name="refacut" localSheetId="0">#REF!</definedName>
    <definedName name="refacut">#REF!</definedName>
    <definedName name="trim" localSheetId="0">'[1]Satu Mare'!#REF!</definedName>
    <definedName name="trim">'[1]Satu Mare'!#REF!</definedName>
    <definedName name="x" localSheetId="0">#REF!</definedName>
    <definedName name="x">#REF!</definedName>
    <definedName name="xx" localSheetId="0">#REF!</definedName>
    <definedName name="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2" i="6" l="1"/>
  <c r="S32" i="6"/>
  <c r="S31" i="6"/>
  <c r="R31" i="6"/>
  <c r="R34" i="6"/>
  <c r="S34" i="6"/>
  <c r="S33" i="6"/>
  <c r="R33" i="6"/>
  <c r="T38" i="6"/>
  <c r="T39" i="6"/>
  <c r="T37" i="6"/>
  <c r="R38" i="6"/>
  <c r="S38" i="6"/>
  <c r="S37" i="6"/>
  <c r="R37" i="6"/>
  <c r="R49" i="6"/>
  <c r="S49" i="6"/>
  <c r="S48" i="6"/>
  <c r="R48" i="6"/>
  <c r="R51" i="6"/>
  <c r="S51" i="6"/>
  <c r="S50" i="6"/>
  <c r="R50" i="6"/>
  <c r="S197" i="6"/>
  <c r="S195" i="6" s="1"/>
  <c r="R197" i="6"/>
  <c r="R195" i="6" s="1"/>
  <c r="S196" i="6"/>
  <c r="S194" i="6" s="1"/>
  <c r="R196" i="6"/>
  <c r="R194" i="6" s="1"/>
  <c r="R98" i="6"/>
  <c r="T98" i="6" s="1"/>
  <c r="S98" i="6"/>
  <c r="R99" i="6"/>
  <c r="T99" i="6" s="1"/>
  <c r="S99" i="6"/>
  <c r="R100" i="6"/>
  <c r="S100" i="6"/>
  <c r="T100" i="6" s="1"/>
  <c r="R101" i="6"/>
  <c r="S101" i="6"/>
  <c r="T101" i="6"/>
  <c r="R102" i="6"/>
  <c r="T102" i="6" s="1"/>
  <c r="S102" i="6"/>
  <c r="R103" i="6"/>
  <c r="T103" i="6" s="1"/>
  <c r="S103" i="6"/>
  <c r="R104" i="6"/>
  <c r="S104" i="6"/>
  <c r="T104" i="6" s="1"/>
  <c r="R105" i="6"/>
  <c r="S105" i="6"/>
  <c r="T105" i="6"/>
  <c r="R106" i="6"/>
  <c r="T106" i="6" s="1"/>
  <c r="S106" i="6"/>
  <c r="R107" i="6"/>
  <c r="T107" i="6" s="1"/>
  <c r="S107" i="6"/>
  <c r="R108" i="6"/>
  <c r="S108" i="6"/>
  <c r="T108" i="6" s="1"/>
  <c r="R109" i="6"/>
  <c r="S109" i="6"/>
  <c r="T109" i="6"/>
  <c r="R110" i="6"/>
  <c r="T110" i="6" s="1"/>
  <c r="S110" i="6"/>
  <c r="R111" i="6"/>
  <c r="T111" i="6" s="1"/>
  <c r="S111" i="6"/>
  <c r="R112" i="6"/>
  <c r="S112" i="6"/>
  <c r="T112" i="6" s="1"/>
  <c r="R113" i="6"/>
  <c r="S113" i="6"/>
  <c r="T113" i="6"/>
  <c r="R114" i="6"/>
  <c r="T114" i="6" s="1"/>
  <c r="S114" i="6"/>
  <c r="R115" i="6"/>
  <c r="T115" i="6" s="1"/>
  <c r="S115" i="6"/>
  <c r="R116" i="6"/>
  <c r="S116" i="6"/>
  <c r="T116" i="6" s="1"/>
  <c r="R117" i="6"/>
  <c r="S117" i="6"/>
  <c r="T117" i="6"/>
  <c r="R118" i="6"/>
  <c r="T118" i="6" s="1"/>
  <c r="S118" i="6"/>
  <c r="R119" i="6"/>
  <c r="T119" i="6" s="1"/>
  <c r="S119" i="6"/>
  <c r="R120" i="6"/>
  <c r="S120" i="6"/>
  <c r="T120" i="6" s="1"/>
  <c r="R121" i="6"/>
  <c r="S121" i="6"/>
  <c r="T121" i="6"/>
  <c r="R122" i="6"/>
  <c r="T122" i="6" s="1"/>
  <c r="S122" i="6"/>
  <c r="R123" i="6"/>
  <c r="T123" i="6" s="1"/>
  <c r="S123" i="6"/>
  <c r="R124" i="6"/>
  <c r="S124" i="6"/>
  <c r="T124" i="6" s="1"/>
  <c r="R125" i="6"/>
  <c r="S125" i="6"/>
  <c r="T125" i="6"/>
  <c r="R126" i="6"/>
  <c r="T126" i="6" s="1"/>
  <c r="S126" i="6"/>
  <c r="R127" i="6"/>
  <c r="T127" i="6" s="1"/>
  <c r="S127" i="6"/>
  <c r="R128" i="6"/>
  <c r="S128" i="6"/>
  <c r="T128" i="6" s="1"/>
  <c r="R129" i="6"/>
  <c r="S129" i="6"/>
  <c r="T129" i="6"/>
  <c r="R130" i="6"/>
  <c r="T130" i="6" s="1"/>
  <c r="S130" i="6"/>
  <c r="R131" i="6"/>
  <c r="T131" i="6" s="1"/>
  <c r="S131" i="6"/>
  <c r="R132" i="6"/>
  <c r="S132" i="6"/>
  <c r="T132" i="6" s="1"/>
  <c r="R133" i="6"/>
  <c r="S133" i="6"/>
  <c r="T133" i="6"/>
  <c r="R134" i="6"/>
  <c r="T134" i="6" s="1"/>
  <c r="S134" i="6"/>
  <c r="R135" i="6"/>
  <c r="T135" i="6" s="1"/>
  <c r="S135" i="6"/>
  <c r="R136" i="6"/>
  <c r="S136" i="6"/>
  <c r="T136" i="6" s="1"/>
  <c r="R137" i="6"/>
  <c r="S137" i="6"/>
  <c r="T137" i="6"/>
  <c r="R138" i="6"/>
  <c r="T138" i="6" s="1"/>
  <c r="S138" i="6"/>
  <c r="R139" i="6"/>
  <c r="T139" i="6" s="1"/>
  <c r="S139" i="6"/>
  <c r="R140" i="6"/>
  <c r="S140" i="6"/>
  <c r="T140" i="6" s="1"/>
  <c r="R141" i="6"/>
  <c r="S141" i="6"/>
  <c r="T141" i="6"/>
  <c r="R142" i="6"/>
  <c r="T142" i="6" s="1"/>
  <c r="S142" i="6"/>
  <c r="R143" i="6"/>
  <c r="T143" i="6" s="1"/>
  <c r="S143" i="6"/>
  <c r="R144" i="6"/>
  <c r="S144" i="6"/>
  <c r="T144" i="6" s="1"/>
  <c r="R145" i="6"/>
  <c r="S145" i="6"/>
  <c r="T145" i="6"/>
  <c r="R146" i="6"/>
  <c r="T146" i="6" s="1"/>
  <c r="S146" i="6"/>
  <c r="R147" i="6"/>
  <c r="T147" i="6" s="1"/>
  <c r="S147" i="6"/>
  <c r="R148" i="6"/>
  <c r="S148" i="6"/>
  <c r="T148" i="6" s="1"/>
  <c r="R149" i="6"/>
  <c r="S149" i="6"/>
  <c r="T149" i="6"/>
  <c r="R150" i="6"/>
  <c r="T150" i="6" s="1"/>
  <c r="S150" i="6"/>
  <c r="R151" i="6"/>
  <c r="T151" i="6" s="1"/>
  <c r="S151" i="6"/>
  <c r="R152" i="6"/>
  <c r="S152" i="6"/>
  <c r="T152" i="6" s="1"/>
  <c r="R153" i="6"/>
  <c r="S153" i="6"/>
  <c r="T153" i="6"/>
  <c r="R154" i="6"/>
  <c r="T154" i="6" s="1"/>
  <c r="S154" i="6"/>
  <c r="R155" i="6"/>
  <c r="T155" i="6" s="1"/>
  <c r="S155" i="6"/>
  <c r="AC197" i="6" l="1"/>
  <c r="AC195" i="6" s="1"/>
  <c r="AC196" i="6"/>
  <c r="AC194" i="6"/>
  <c r="AC49" i="6"/>
  <c r="AC48" i="6"/>
  <c r="AC51" i="6"/>
  <c r="AC50" i="6"/>
  <c r="AC32" i="6"/>
  <c r="AC34" i="6"/>
  <c r="AC33" i="6"/>
  <c r="AC31" i="6" s="1"/>
  <c r="AC47" i="6"/>
  <c r="AC46" i="6"/>
  <c r="AC179" i="6"/>
  <c r="AC178" i="6"/>
  <c r="AC35" i="6"/>
  <c r="AB36" i="6"/>
  <c r="AC155" i="6" l="1"/>
  <c r="AB155" i="6"/>
  <c r="AD155" i="6" s="1"/>
  <c r="AD154" i="6"/>
  <c r="AC154" i="6"/>
  <c r="AB154" i="6"/>
  <c r="AC153" i="6"/>
  <c r="AB153" i="6"/>
  <c r="AD153" i="6" s="1"/>
  <c r="AC152" i="6"/>
  <c r="AB152" i="6"/>
  <c r="AD152" i="6" s="1"/>
  <c r="AC151" i="6"/>
  <c r="AB151" i="6"/>
  <c r="AD151" i="6" s="1"/>
  <c r="AD150" i="6"/>
  <c r="AC150" i="6"/>
  <c r="AB150" i="6"/>
  <c r="AC149" i="6"/>
  <c r="AB149" i="6"/>
  <c r="AD149" i="6" s="1"/>
  <c r="AC148" i="6"/>
  <c r="AB148" i="6"/>
  <c r="AD148" i="6" s="1"/>
  <c r="AC147" i="6"/>
  <c r="AB147" i="6"/>
  <c r="AD147" i="6" s="1"/>
  <c r="AD146" i="6"/>
  <c r="AC146" i="6"/>
  <c r="AB146" i="6"/>
  <c r="AC145" i="6"/>
  <c r="AB145" i="6"/>
  <c r="AD145" i="6" s="1"/>
  <c r="AC144" i="6"/>
  <c r="AB144" i="6"/>
  <c r="AD144" i="6" s="1"/>
  <c r="AC143" i="6"/>
  <c r="AB143" i="6"/>
  <c r="AD143" i="6" s="1"/>
  <c r="AD142" i="6"/>
  <c r="AC142" i="6"/>
  <c r="AB142" i="6"/>
  <c r="AC141" i="6"/>
  <c r="AB141" i="6"/>
  <c r="AD141" i="6" s="1"/>
  <c r="AC140" i="6"/>
  <c r="AB140" i="6"/>
  <c r="AD140" i="6" s="1"/>
  <c r="AC139" i="6"/>
  <c r="AB139" i="6"/>
  <c r="AD139" i="6" s="1"/>
  <c r="AD138" i="6"/>
  <c r="AC138" i="6"/>
  <c r="AB138" i="6"/>
  <c r="AC137" i="6"/>
  <c r="AB137" i="6"/>
  <c r="AD137" i="6" s="1"/>
  <c r="AC136" i="6"/>
  <c r="AB136" i="6"/>
  <c r="AD136" i="6" s="1"/>
  <c r="AC135" i="6"/>
  <c r="AB135" i="6"/>
  <c r="AD135" i="6" s="1"/>
  <c r="AD134" i="6"/>
  <c r="AC134" i="6"/>
  <c r="AB134" i="6"/>
  <c r="AC133" i="6"/>
  <c r="AB133" i="6"/>
  <c r="AD133" i="6" s="1"/>
  <c r="AC132" i="6"/>
  <c r="AB132" i="6"/>
  <c r="AD132" i="6" s="1"/>
  <c r="AC131" i="6"/>
  <c r="AB131" i="6"/>
  <c r="AD131" i="6" s="1"/>
  <c r="AD130" i="6"/>
  <c r="AC130" i="6"/>
  <c r="AB130" i="6"/>
  <c r="AC129" i="6"/>
  <c r="AB129" i="6"/>
  <c r="AD129" i="6" s="1"/>
  <c r="AC128" i="6"/>
  <c r="AB128" i="6"/>
  <c r="AD128" i="6" s="1"/>
  <c r="AC127" i="6"/>
  <c r="AB127" i="6"/>
  <c r="AD127" i="6" s="1"/>
  <c r="AD126" i="6"/>
  <c r="AC126" i="6"/>
  <c r="AB126" i="6"/>
  <c r="AC125" i="6"/>
  <c r="AB125" i="6"/>
  <c r="AD125" i="6" s="1"/>
  <c r="AC124" i="6"/>
  <c r="AB124" i="6"/>
  <c r="AD124" i="6" s="1"/>
  <c r="AC123" i="6"/>
  <c r="AB123" i="6"/>
  <c r="AD123" i="6" s="1"/>
  <c r="AD122" i="6"/>
  <c r="AC122" i="6"/>
  <c r="AB122" i="6"/>
  <c r="AC121" i="6"/>
  <c r="AB121" i="6"/>
  <c r="AD121" i="6" s="1"/>
  <c r="AC120" i="6"/>
  <c r="AB120" i="6"/>
  <c r="AD120" i="6" s="1"/>
  <c r="AC99" i="6"/>
  <c r="AC98" i="6"/>
  <c r="AB101" i="6"/>
  <c r="AD101" i="6" s="1"/>
  <c r="AC101" i="6"/>
  <c r="AB102" i="6"/>
  <c r="AC102" i="6"/>
  <c r="AD102" i="6" s="1"/>
  <c r="AB103" i="6"/>
  <c r="AC103" i="6"/>
  <c r="AD103" i="6"/>
  <c r="AB104" i="6"/>
  <c r="AD104" i="6" s="1"/>
  <c r="AC104" i="6"/>
  <c r="AB105" i="6"/>
  <c r="AD105" i="6" s="1"/>
  <c r="AC105" i="6"/>
  <c r="AB106" i="6"/>
  <c r="AC106" i="6"/>
  <c r="AD106" i="6" s="1"/>
  <c r="AB107" i="6"/>
  <c r="AC107" i="6"/>
  <c r="AD107" i="6"/>
  <c r="AB108" i="6"/>
  <c r="AD108" i="6" s="1"/>
  <c r="AC108" i="6"/>
  <c r="AB109" i="6"/>
  <c r="AD109" i="6" s="1"/>
  <c r="AC109" i="6"/>
  <c r="AB110" i="6"/>
  <c r="AC110" i="6"/>
  <c r="AD110" i="6"/>
  <c r="AB111" i="6"/>
  <c r="AC111" i="6"/>
  <c r="AD111" i="6"/>
  <c r="AB112" i="6"/>
  <c r="AD112" i="6" s="1"/>
  <c r="AC112" i="6"/>
  <c r="AB113" i="6"/>
  <c r="AD113" i="6" s="1"/>
  <c r="AC113" i="6"/>
  <c r="AB114" i="6"/>
  <c r="AC114" i="6"/>
  <c r="AD114" i="6"/>
  <c r="AB115" i="6"/>
  <c r="AC115" i="6"/>
  <c r="AD115" i="6"/>
  <c r="AB116" i="6"/>
  <c r="AD116" i="6" s="1"/>
  <c r="AC116" i="6"/>
  <c r="AB117" i="6"/>
  <c r="AD117" i="6" s="1"/>
  <c r="AC117" i="6"/>
  <c r="AB118" i="6"/>
  <c r="AD118" i="6" s="1"/>
  <c r="AC118" i="6"/>
  <c r="AB119" i="6"/>
  <c r="AD119" i="6" s="1"/>
  <c r="AC119" i="6"/>
  <c r="AD100" i="6"/>
  <c r="AC100" i="6"/>
  <c r="AB100" i="6"/>
  <c r="AC183" i="6"/>
  <c r="AC182" i="6"/>
  <c r="AC187" i="6"/>
  <c r="AB187" i="6"/>
  <c r="AD187" i="6" s="1"/>
  <c r="AC186" i="6"/>
  <c r="AB186" i="6"/>
  <c r="AD186" i="6" s="1"/>
  <c r="AC191" i="6"/>
  <c r="AB191" i="6"/>
  <c r="AD191" i="6" s="1"/>
  <c r="AC190" i="6"/>
  <c r="AB190" i="6"/>
  <c r="AD190" i="6" s="1"/>
  <c r="AC192" i="6"/>
  <c r="AB192" i="6"/>
  <c r="AD192" i="6" s="1"/>
  <c r="AC193" i="6"/>
  <c r="AB193" i="6"/>
  <c r="AD193" i="6" s="1"/>
  <c r="U211" i="6" l="1"/>
  <c r="J211" i="6"/>
  <c r="I211" i="6" s="1"/>
  <c r="U210" i="6"/>
  <c r="J210" i="6"/>
  <c r="U209" i="6"/>
  <c r="Q209" i="6"/>
  <c r="O209" i="6"/>
  <c r="N209" i="6"/>
  <c r="M209" i="6"/>
  <c r="I209" i="6"/>
  <c r="U208" i="6"/>
  <c r="Q208" i="6"/>
  <c r="O208" i="6"/>
  <c r="M208" i="6"/>
  <c r="I208" i="6"/>
  <c r="U207" i="6"/>
  <c r="Q207" i="6"/>
  <c r="Q206" i="6" s="1"/>
  <c r="O207" i="6"/>
  <c r="O206" i="6" s="1"/>
  <c r="N207" i="6"/>
  <c r="N206" i="6" s="1"/>
  <c r="M207" i="6"/>
  <c r="U206" i="6"/>
  <c r="U205" i="6"/>
  <c r="Q205" i="6"/>
  <c r="Q204" i="6" s="1"/>
  <c r="O205" i="6"/>
  <c r="O204" i="6" s="1"/>
  <c r="N205" i="6"/>
  <c r="N204" i="6" s="1"/>
  <c r="M205" i="6"/>
  <c r="U204" i="6"/>
  <c r="U203" i="6"/>
  <c r="U202" i="6"/>
  <c r="U201" i="6"/>
  <c r="U200" i="6"/>
  <c r="U199" i="6"/>
  <c r="U198" i="6"/>
  <c r="U193" i="6"/>
  <c r="K193" i="6"/>
  <c r="U192" i="6"/>
  <c r="K192" i="6"/>
  <c r="U191" i="6"/>
  <c r="K191" i="6"/>
  <c r="U190" i="6"/>
  <c r="K190" i="6"/>
  <c r="U189" i="6"/>
  <c r="K189" i="6"/>
  <c r="U188" i="6"/>
  <c r="K188" i="6"/>
  <c r="U187" i="6"/>
  <c r="K187" i="6"/>
  <c r="U186" i="6"/>
  <c r="K186" i="6"/>
  <c r="U185" i="6"/>
  <c r="J185" i="6" s="1"/>
  <c r="K185" i="6"/>
  <c r="U184" i="6"/>
  <c r="K184" i="6"/>
  <c r="AD183" i="6"/>
  <c r="AA183" i="6"/>
  <c r="AA181" i="6" s="1"/>
  <c r="Z183" i="6"/>
  <c r="Z181" i="6" s="1"/>
  <c r="Z179" i="6" s="1"/>
  <c r="Z47" i="6" s="1"/>
  <c r="Y183" i="6"/>
  <c r="Y181" i="6" s="1"/>
  <c r="Y179" i="6" s="1"/>
  <c r="Y47" i="6" s="1"/>
  <c r="X183" i="6"/>
  <c r="W183" i="6"/>
  <c r="W181" i="6" s="1"/>
  <c r="V183" i="6"/>
  <c r="V181" i="6" s="1"/>
  <c r="V179" i="6" s="1"/>
  <c r="V47" i="6" s="1"/>
  <c r="T183" i="6"/>
  <c r="T181" i="6" s="1"/>
  <c r="T179" i="6" s="1"/>
  <c r="T47" i="6" s="1"/>
  <c r="Q183" i="6"/>
  <c r="Q181" i="6" s="1"/>
  <c r="Q179" i="6" s="1"/>
  <c r="Q47" i="6" s="1"/>
  <c r="P183" i="6"/>
  <c r="P181" i="6" s="1"/>
  <c r="P179" i="6" s="1"/>
  <c r="P47" i="6" s="1"/>
  <c r="O183" i="6"/>
  <c r="O181" i="6" s="1"/>
  <c r="O179" i="6" s="1"/>
  <c r="O47" i="6" s="1"/>
  <c r="N183" i="6"/>
  <c r="N181" i="6" s="1"/>
  <c r="N179" i="6" s="1"/>
  <c r="N47" i="6" s="1"/>
  <c r="M183" i="6"/>
  <c r="M181" i="6" s="1"/>
  <c r="M179" i="6" s="1"/>
  <c r="M47" i="6" s="1"/>
  <c r="L183" i="6"/>
  <c r="L181" i="6" s="1"/>
  <c r="L179" i="6" s="1"/>
  <c r="L47" i="6" s="1"/>
  <c r="K183" i="6"/>
  <c r="K181" i="6" s="1"/>
  <c r="K179" i="6" s="1"/>
  <c r="K47" i="6" s="1"/>
  <c r="AD182" i="6"/>
  <c r="AA182" i="6"/>
  <c r="AA180" i="6" s="1"/>
  <c r="Z182" i="6"/>
  <c r="Z180" i="6" s="1"/>
  <c r="Z178" i="6" s="1"/>
  <c r="Z46" i="6" s="1"/>
  <c r="Y182" i="6"/>
  <c r="Y180" i="6" s="1"/>
  <c r="Y178" i="6" s="1"/>
  <c r="Y46" i="6" s="1"/>
  <c r="X182" i="6"/>
  <c r="W182" i="6"/>
  <c r="W180" i="6" s="1"/>
  <c r="V182" i="6"/>
  <c r="V180" i="6" s="1"/>
  <c r="V178" i="6" s="1"/>
  <c r="V46" i="6" s="1"/>
  <c r="T182" i="6"/>
  <c r="T180" i="6" s="1"/>
  <c r="T178" i="6" s="1"/>
  <c r="T46" i="6" s="1"/>
  <c r="Q182" i="6"/>
  <c r="Q180" i="6" s="1"/>
  <c r="Q178" i="6" s="1"/>
  <c r="Q46" i="6" s="1"/>
  <c r="P182" i="6"/>
  <c r="P180" i="6" s="1"/>
  <c r="P178" i="6" s="1"/>
  <c r="P46" i="6" s="1"/>
  <c r="O182" i="6"/>
  <c r="O180" i="6" s="1"/>
  <c r="O178" i="6" s="1"/>
  <c r="O46" i="6" s="1"/>
  <c r="N182" i="6"/>
  <c r="M182" i="6"/>
  <c r="M180" i="6" s="1"/>
  <c r="M178" i="6" s="1"/>
  <c r="M46" i="6" s="1"/>
  <c r="L182" i="6"/>
  <c r="L180" i="6" s="1"/>
  <c r="L178" i="6" s="1"/>
  <c r="L46" i="6" s="1"/>
  <c r="N180" i="6"/>
  <c r="N178" i="6" s="1"/>
  <c r="N46" i="6" s="1"/>
  <c r="U177" i="6"/>
  <c r="K177" i="6"/>
  <c r="J177" i="6" s="1"/>
  <c r="U176" i="6"/>
  <c r="K176" i="6"/>
  <c r="U175" i="6"/>
  <c r="K175" i="6"/>
  <c r="K173" i="6" s="1"/>
  <c r="U174" i="6"/>
  <c r="U172" i="6" s="1"/>
  <c r="U44" i="6" s="1"/>
  <c r="K174" i="6"/>
  <c r="AD173" i="6"/>
  <c r="AA173" i="6"/>
  <c r="AA45" i="6" s="1"/>
  <c r="Z173" i="6"/>
  <c r="Z45" i="6" s="1"/>
  <c r="Y173" i="6"/>
  <c r="Y45" i="6" s="1"/>
  <c r="X173" i="6"/>
  <c r="W173" i="6"/>
  <c r="V173" i="6"/>
  <c r="V45" i="6" s="1"/>
  <c r="T173" i="6"/>
  <c r="T45" i="6" s="1"/>
  <c r="Q173" i="6"/>
  <c r="P173" i="6"/>
  <c r="P45" i="6" s="1"/>
  <c r="O173" i="6"/>
  <c r="O45" i="6" s="1"/>
  <c r="N173" i="6"/>
  <c r="N45" i="6" s="1"/>
  <c r="M173" i="6"/>
  <c r="L173" i="6"/>
  <c r="AD172" i="6"/>
  <c r="AD44" i="6" s="1"/>
  <c r="AA172" i="6"/>
  <c r="Z172" i="6"/>
  <c r="Y172" i="6"/>
  <c r="Y44" i="6" s="1"/>
  <c r="X172" i="6"/>
  <c r="X44" i="6" s="1"/>
  <c r="W172" i="6"/>
  <c r="W44" i="6" s="1"/>
  <c r="V172" i="6"/>
  <c r="T172" i="6"/>
  <c r="T44" i="6" s="1"/>
  <c r="Q172" i="6"/>
  <c r="Q44" i="6" s="1"/>
  <c r="P172" i="6"/>
  <c r="O172" i="6"/>
  <c r="O44" i="6" s="1"/>
  <c r="N172" i="6"/>
  <c r="N44" i="6" s="1"/>
  <c r="M172" i="6"/>
  <c r="M44" i="6" s="1"/>
  <c r="L172" i="6"/>
  <c r="U171" i="6"/>
  <c r="K171" i="6"/>
  <c r="K169" i="6" s="1"/>
  <c r="U170" i="6"/>
  <c r="K170" i="6"/>
  <c r="U169" i="6"/>
  <c r="O169" i="6"/>
  <c r="O163" i="6" s="1"/>
  <c r="O41" i="6" s="1"/>
  <c r="N169" i="6"/>
  <c r="N163" i="6" s="1"/>
  <c r="N41" i="6" s="1"/>
  <c r="U168" i="6"/>
  <c r="N168" i="6"/>
  <c r="K168" i="6" s="1"/>
  <c r="J168" i="6" s="1"/>
  <c r="U167" i="6"/>
  <c r="O167" i="6"/>
  <c r="O162" i="6" s="1"/>
  <c r="O40" i="6" s="1"/>
  <c r="N167" i="6"/>
  <c r="U166" i="6"/>
  <c r="K166" i="6"/>
  <c r="U165" i="6"/>
  <c r="K165" i="6"/>
  <c r="U164" i="6"/>
  <c r="K164" i="6"/>
  <c r="U163" i="6"/>
  <c r="U162" i="6"/>
  <c r="N162" i="6"/>
  <c r="N40" i="6" s="1"/>
  <c r="U161" i="6"/>
  <c r="U159" i="6" s="1"/>
  <c r="K161" i="6"/>
  <c r="U160" i="6"/>
  <c r="K160" i="6"/>
  <c r="J160" i="6"/>
  <c r="K158" i="6"/>
  <c r="K157" i="6"/>
  <c r="K156" i="6"/>
  <c r="V155" i="6"/>
  <c r="U155" i="6"/>
  <c r="K155" i="6"/>
  <c r="V154" i="6"/>
  <c r="U154" i="6"/>
  <c r="K154" i="6"/>
  <c r="V153" i="6"/>
  <c r="U153" i="6"/>
  <c r="K153" i="6"/>
  <c r="V152" i="6"/>
  <c r="U152" i="6"/>
  <c r="K152" i="6"/>
  <c r="V151" i="6"/>
  <c r="U151" i="6"/>
  <c r="K151" i="6"/>
  <c r="V150" i="6"/>
  <c r="U150" i="6"/>
  <c r="K150" i="6"/>
  <c r="V149" i="6"/>
  <c r="U149" i="6"/>
  <c r="K149" i="6"/>
  <c r="V148" i="6"/>
  <c r="U148" i="6"/>
  <c r="K148" i="6"/>
  <c r="V147" i="6"/>
  <c r="U147" i="6"/>
  <c r="K147" i="6"/>
  <c r="V146" i="6"/>
  <c r="U146" i="6"/>
  <c r="K146" i="6"/>
  <c r="V145" i="6"/>
  <c r="U145" i="6"/>
  <c r="U143" i="6" s="1"/>
  <c r="K145" i="6"/>
  <c r="V144" i="6"/>
  <c r="U144" i="6"/>
  <c r="K144" i="6"/>
  <c r="AA143" i="6"/>
  <c r="Z143" i="6"/>
  <c r="Y143" i="6"/>
  <c r="X143" i="6"/>
  <c r="W143" i="6"/>
  <c r="Q143" i="6"/>
  <c r="P143" i="6"/>
  <c r="O143" i="6"/>
  <c r="N143" i="6"/>
  <c r="M143" i="6"/>
  <c r="L143" i="6"/>
  <c r="AA142" i="6"/>
  <c r="Z142" i="6"/>
  <c r="Y142" i="6"/>
  <c r="X142" i="6"/>
  <c r="W142" i="6"/>
  <c r="Q142" i="6"/>
  <c r="P142" i="6"/>
  <c r="O142" i="6"/>
  <c r="N142" i="6"/>
  <c r="M142" i="6"/>
  <c r="L142" i="6"/>
  <c r="V141" i="6"/>
  <c r="U141" i="6"/>
  <c r="K141" i="6"/>
  <c r="V140" i="6"/>
  <c r="U140" i="6"/>
  <c r="K140" i="6"/>
  <c r="V139" i="6"/>
  <c r="U139" i="6"/>
  <c r="K139" i="6"/>
  <c r="V138" i="6"/>
  <c r="U138" i="6"/>
  <c r="K138" i="6"/>
  <c r="V137" i="6"/>
  <c r="U137" i="6"/>
  <c r="K137" i="6"/>
  <c r="V136" i="6"/>
  <c r="U136" i="6"/>
  <c r="K136" i="6"/>
  <c r="V135" i="6"/>
  <c r="U135" i="6"/>
  <c r="K135" i="6"/>
  <c r="V134" i="6"/>
  <c r="U134" i="6"/>
  <c r="K134" i="6"/>
  <c r="V133" i="6"/>
  <c r="U133" i="6"/>
  <c r="K133" i="6"/>
  <c r="V132" i="6"/>
  <c r="U132" i="6"/>
  <c r="K132" i="6"/>
  <c r="V131" i="6"/>
  <c r="U131" i="6"/>
  <c r="K131" i="6"/>
  <c r="V130" i="6"/>
  <c r="U130" i="6"/>
  <c r="K130" i="6"/>
  <c r="V129" i="6"/>
  <c r="U129" i="6"/>
  <c r="K129" i="6"/>
  <c r="V128" i="6"/>
  <c r="U128" i="6"/>
  <c r="K128" i="6"/>
  <c r="AA127" i="6"/>
  <c r="Z127" i="6"/>
  <c r="Y127" i="6"/>
  <c r="X127" i="6"/>
  <c r="W127" i="6"/>
  <c r="Q127" i="6"/>
  <c r="P127" i="6"/>
  <c r="O127" i="6"/>
  <c r="N127" i="6"/>
  <c r="M127" i="6"/>
  <c r="L127" i="6"/>
  <c r="AA126" i="6"/>
  <c r="Z126" i="6"/>
  <c r="Y126" i="6"/>
  <c r="X126" i="6"/>
  <c r="W126" i="6"/>
  <c r="Q126" i="6"/>
  <c r="P126" i="6"/>
  <c r="O126" i="6"/>
  <c r="N126" i="6"/>
  <c r="M126" i="6"/>
  <c r="L126" i="6"/>
  <c r="V125" i="6"/>
  <c r="U125" i="6"/>
  <c r="U123" i="6" s="1"/>
  <c r="K125" i="6"/>
  <c r="V124" i="6"/>
  <c r="U124" i="6"/>
  <c r="U122" i="6" s="1"/>
  <c r="K124" i="6"/>
  <c r="AA123" i="6"/>
  <c r="Z123" i="6"/>
  <c r="Y123" i="6"/>
  <c r="X123" i="6"/>
  <c r="W123" i="6"/>
  <c r="Q123" i="6"/>
  <c r="P123" i="6"/>
  <c r="O123" i="6"/>
  <c r="N123" i="6"/>
  <c r="M123" i="6"/>
  <c r="L123" i="6"/>
  <c r="AA122" i="6"/>
  <c r="Z122" i="6"/>
  <c r="Y122" i="6"/>
  <c r="X122" i="6"/>
  <c r="W122" i="6"/>
  <c r="Q122" i="6"/>
  <c r="P122" i="6"/>
  <c r="O122" i="6"/>
  <c r="N122" i="6"/>
  <c r="M122" i="6"/>
  <c r="L122" i="6"/>
  <c r="V121" i="6"/>
  <c r="U121" i="6"/>
  <c r="K121" i="6"/>
  <c r="V120" i="6"/>
  <c r="U120" i="6"/>
  <c r="K120" i="6"/>
  <c r="V119" i="6"/>
  <c r="U119" i="6"/>
  <c r="K119" i="6"/>
  <c r="V118" i="6"/>
  <c r="U118" i="6"/>
  <c r="K118" i="6"/>
  <c r="V117" i="6"/>
  <c r="U117" i="6"/>
  <c r="K117" i="6"/>
  <c r="J117" i="6" s="1"/>
  <c r="V116" i="6"/>
  <c r="U116" i="6"/>
  <c r="K116" i="6"/>
  <c r="V115" i="6"/>
  <c r="U115" i="6"/>
  <c r="K115" i="6"/>
  <c r="V114" i="6"/>
  <c r="U114" i="6"/>
  <c r="K114" i="6"/>
  <c r="V113" i="6"/>
  <c r="U113" i="6"/>
  <c r="K113" i="6"/>
  <c r="V112" i="6"/>
  <c r="U112" i="6"/>
  <c r="K112" i="6"/>
  <c r="V111" i="6"/>
  <c r="U111" i="6"/>
  <c r="K111" i="6"/>
  <c r="V110" i="6"/>
  <c r="U110" i="6"/>
  <c r="K110" i="6"/>
  <c r="V109" i="6"/>
  <c r="U109" i="6"/>
  <c r="K109" i="6"/>
  <c r="J109" i="6" s="1"/>
  <c r="V108" i="6"/>
  <c r="U108" i="6"/>
  <c r="K108" i="6"/>
  <c r="V107" i="6"/>
  <c r="U107" i="6"/>
  <c r="K107" i="6"/>
  <c r="V106" i="6"/>
  <c r="U106" i="6"/>
  <c r="K106" i="6"/>
  <c r="V105" i="6"/>
  <c r="U105" i="6"/>
  <c r="K105" i="6"/>
  <c r="J105" i="6" s="1"/>
  <c r="V104" i="6"/>
  <c r="U104" i="6"/>
  <c r="K104" i="6"/>
  <c r="V103" i="6"/>
  <c r="U103" i="6"/>
  <c r="K103" i="6"/>
  <c r="V102" i="6"/>
  <c r="U102" i="6"/>
  <c r="K102" i="6"/>
  <c r="V101" i="6"/>
  <c r="U101" i="6"/>
  <c r="K101" i="6"/>
  <c r="V100" i="6"/>
  <c r="U100" i="6"/>
  <c r="K100" i="6"/>
  <c r="AD99" i="6"/>
  <c r="AA99" i="6"/>
  <c r="AA97" i="6" s="1"/>
  <c r="Z99" i="6"/>
  <c r="Y99" i="6"/>
  <c r="X99" i="6"/>
  <c r="AB99" i="6" s="1"/>
  <c r="W99" i="6"/>
  <c r="Q99" i="6"/>
  <c r="P99" i="6"/>
  <c r="O99" i="6"/>
  <c r="N99" i="6"/>
  <c r="M99" i="6"/>
  <c r="L99" i="6"/>
  <c r="AD98" i="6"/>
  <c r="AA98" i="6"/>
  <c r="Z98" i="6"/>
  <c r="Y98" i="6"/>
  <c r="X98" i="6"/>
  <c r="AB98" i="6" s="1"/>
  <c r="W98" i="6"/>
  <c r="Q98" i="6"/>
  <c r="P98" i="6"/>
  <c r="O98" i="6"/>
  <c r="N98" i="6"/>
  <c r="M98" i="6"/>
  <c r="L98" i="6"/>
  <c r="K95" i="6"/>
  <c r="J95" i="6" s="1"/>
  <c r="K94" i="6"/>
  <c r="J94" i="6" s="1"/>
  <c r="U93" i="6"/>
  <c r="U81" i="6" s="1"/>
  <c r="K93" i="6"/>
  <c r="U92" i="6"/>
  <c r="K92" i="6"/>
  <c r="K91" i="6"/>
  <c r="J91" i="6" s="1"/>
  <c r="K90" i="6"/>
  <c r="J90" i="6" s="1"/>
  <c r="K89" i="6"/>
  <c r="J89" i="6" s="1"/>
  <c r="K88" i="6"/>
  <c r="J88" i="6"/>
  <c r="K87" i="6"/>
  <c r="J87" i="6" s="1"/>
  <c r="K86" i="6"/>
  <c r="J86" i="6" s="1"/>
  <c r="K85" i="6"/>
  <c r="J85" i="6" s="1"/>
  <c r="K84" i="6"/>
  <c r="J84" i="6" s="1"/>
  <c r="K83" i="6"/>
  <c r="K82" i="6"/>
  <c r="J82" i="6" s="1"/>
  <c r="AA81" i="6"/>
  <c r="Z81" i="6"/>
  <c r="Y81" i="6"/>
  <c r="X81" i="6"/>
  <c r="W81" i="6"/>
  <c r="V81" i="6"/>
  <c r="T81" i="6"/>
  <c r="Q81" i="6"/>
  <c r="P81" i="6"/>
  <c r="O81" i="6"/>
  <c r="N81" i="6"/>
  <c r="M81" i="6"/>
  <c r="L81" i="6"/>
  <c r="AA80" i="6"/>
  <c r="Z80" i="6"/>
  <c r="Y80" i="6"/>
  <c r="X80" i="6"/>
  <c r="W80" i="6"/>
  <c r="V80" i="6"/>
  <c r="U80" i="6"/>
  <c r="T80" i="6"/>
  <c r="Q80" i="6"/>
  <c r="P80" i="6"/>
  <c r="O80" i="6"/>
  <c r="N80" i="6"/>
  <c r="M80" i="6"/>
  <c r="L80" i="6"/>
  <c r="U79" i="6"/>
  <c r="K79" i="6"/>
  <c r="J79" i="6" s="1"/>
  <c r="U78" i="6"/>
  <c r="J78" i="6" s="1"/>
  <c r="K78" i="6"/>
  <c r="U77" i="6"/>
  <c r="K77" i="6"/>
  <c r="U76" i="6"/>
  <c r="U74" i="6" s="1"/>
  <c r="K76" i="6"/>
  <c r="AA75" i="6"/>
  <c r="Z75" i="6"/>
  <c r="Y75" i="6"/>
  <c r="X75" i="6"/>
  <c r="W75" i="6"/>
  <c r="V75" i="6"/>
  <c r="T75" i="6"/>
  <c r="Q75" i="6"/>
  <c r="P75" i="6"/>
  <c r="O75" i="6"/>
  <c r="N75" i="6"/>
  <c r="M75" i="6"/>
  <c r="L75" i="6"/>
  <c r="K75" i="6"/>
  <c r="AA74" i="6"/>
  <c r="Z74" i="6"/>
  <c r="Y74" i="6"/>
  <c r="X74" i="6"/>
  <c r="W74" i="6"/>
  <c r="V74" i="6"/>
  <c r="T74" i="6"/>
  <c r="Q74" i="6"/>
  <c r="P74" i="6"/>
  <c r="O74" i="6"/>
  <c r="N74" i="6"/>
  <c r="M74" i="6"/>
  <c r="L74" i="6"/>
  <c r="U73" i="6"/>
  <c r="K73" i="6"/>
  <c r="U72" i="6"/>
  <c r="K72" i="6"/>
  <c r="U71" i="6"/>
  <c r="K71" i="6"/>
  <c r="J71" i="6" s="1"/>
  <c r="U70" i="6"/>
  <c r="K70" i="6"/>
  <c r="U69" i="6"/>
  <c r="K69" i="6"/>
  <c r="U68" i="6"/>
  <c r="K68" i="6"/>
  <c r="J68" i="6" s="1"/>
  <c r="U67" i="6"/>
  <c r="K67" i="6"/>
  <c r="J67" i="6" s="1"/>
  <c r="U66" i="6"/>
  <c r="K66" i="6"/>
  <c r="U65" i="6"/>
  <c r="K65" i="6"/>
  <c r="U64" i="6"/>
  <c r="K64" i="6"/>
  <c r="J64" i="6" s="1"/>
  <c r="U63" i="6"/>
  <c r="K63" i="6"/>
  <c r="J63" i="6" s="1"/>
  <c r="U62" i="6"/>
  <c r="K62" i="6"/>
  <c r="U61" i="6"/>
  <c r="K61" i="6"/>
  <c r="J61" i="6" s="1"/>
  <c r="U60" i="6"/>
  <c r="K60" i="6"/>
  <c r="J60" i="6"/>
  <c r="U59" i="6"/>
  <c r="K59" i="6"/>
  <c r="U58" i="6"/>
  <c r="K58" i="6"/>
  <c r="U57" i="6"/>
  <c r="K57" i="6"/>
  <c r="U56" i="6"/>
  <c r="K56" i="6"/>
  <c r="J56" i="6" s="1"/>
  <c r="AD55" i="6"/>
  <c r="AA55" i="6"/>
  <c r="Z55" i="6"/>
  <c r="Y55" i="6"/>
  <c r="Y53" i="6" s="1"/>
  <c r="Y36" i="6" s="1"/>
  <c r="X55" i="6"/>
  <c r="W55" i="6"/>
  <c r="V55" i="6"/>
  <c r="T55" i="6"/>
  <c r="Q55" i="6"/>
  <c r="P55" i="6"/>
  <c r="O55" i="6"/>
  <c r="N55" i="6"/>
  <c r="M55" i="6"/>
  <c r="L55" i="6"/>
  <c r="AD54" i="6"/>
  <c r="AA54" i="6"/>
  <c r="Z54" i="6"/>
  <c r="Z52" i="6" s="1"/>
  <c r="Z35" i="6" s="1"/>
  <c r="Y54" i="6"/>
  <c r="X54" i="6"/>
  <c r="W54" i="6"/>
  <c r="V54" i="6"/>
  <c r="V52" i="6" s="1"/>
  <c r="T54" i="6"/>
  <c r="Q54" i="6"/>
  <c r="P54" i="6"/>
  <c r="O54" i="6"/>
  <c r="N54" i="6"/>
  <c r="M54" i="6"/>
  <c r="L54" i="6"/>
  <c r="W53" i="6"/>
  <c r="AD45" i="6"/>
  <c r="X45" i="6"/>
  <c r="W45" i="6"/>
  <c r="Q45" i="6"/>
  <c r="M45" i="6"/>
  <c r="L45" i="6"/>
  <c r="AA44" i="6"/>
  <c r="Z44" i="6"/>
  <c r="V44" i="6"/>
  <c r="P44" i="6"/>
  <c r="L44" i="6"/>
  <c r="U41" i="6"/>
  <c r="U40" i="6"/>
  <c r="P40" i="6"/>
  <c r="U39" i="6"/>
  <c r="K39" i="6"/>
  <c r="AD27" i="6"/>
  <c r="AD26" i="6" s="1"/>
  <c r="AD25" i="6" s="1"/>
  <c r="AA27" i="6"/>
  <c r="AA26" i="6" s="1"/>
  <c r="AA25" i="6" s="1"/>
  <c r="Z27" i="6"/>
  <c r="Y27" i="6"/>
  <c r="Y26" i="6" s="1"/>
  <c r="Y25" i="6" s="1"/>
  <c r="X27" i="6"/>
  <c r="X26" i="6" s="1"/>
  <c r="X25" i="6" s="1"/>
  <c r="W27" i="6"/>
  <c r="W26" i="6" s="1"/>
  <c r="W25" i="6" s="1"/>
  <c r="V27" i="6"/>
  <c r="U27" i="6"/>
  <c r="U26" i="6" s="1"/>
  <c r="U25" i="6" s="1"/>
  <c r="T27" i="6"/>
  <c r="T26" i="6" s="1"/>
  <c r="T25" i="6" s="1"/>
  <c r="Q27" i="6"/>
  <c r="Q26" i="6" s="1"/>
  <c r="Q25" i="6" s="1"/>
  <c r="P27" i="6"/>
  <c r="P26" i="6" s="1"/>
  <c r="P25" i="6" s="1"/>
  <c r="M27" i="6"/>
  <c r="L27" i="6"/>
  <c r="L26" i="6" s="1"/>
  <c r="L25" i="6" s="1"/>
  <c r="I27" i="6"/>
  <c r="I26" i="6" s="1"/>
  <c r="I25" i="6" s="1"/>
  <c r="Z26" i="6"/>
  <c r="Z25" i="6" s="1"/>
  <c r="V26" i="6"/>
  <c r="V25" i="6" s="1"/>
  <c r="O26" i="6"/>
  <c r="O25" i="6" s="1"/>
  <c r="O22" i="6" s="1"/>
  <c r="N26" i="6"/>
  <c r="N25" i="6" s="1"/>
  <c r="U24" i="6"/>
  <c r="U23" i="6" s="1"/>
  <c r="U22" i="6" s="1"/>
  <c r="U14" i="6" s="1"/>
  <c r="K24" i="6"/>
  <c r="AD23" i="6"/>
  <c r="AD22" i="6" s="1"/>
  <c r="AA22" i="6"/>
  <c r="Z23" i="6"/>
  <c r="Z22" i="6" s="1"/>
  <c r="Y22" i="6"/>
  <c r="X22" i="6"/>
  <c r="W23" i="6"/>
  <c r="W22" i="6" s="1"/>
  <c r="V23" i="6"/>
  <c r="V22" i="6" s="1"/>
  <c r="T23" i="6"/>
  <c r="T22" i="6" s="1"/>
  <c r="Q23" i="6"/>
  <c r="Q22" i="6" s="1"/>
  <c r="P23" i="6"/>
  <c r="P22" i="6" s="1"/>
  <c r="O23" i="6"/>
  <c r="N23" i="6"/>
  <c r="M23" i="6"/>
  <c r="M22" i="6" s="1"/>
  <c r="L23" i="6"/>
  <c r="L22" i="6" s="1"/>
  <c r="U21" i="6"/>
  <c r="K21" i="6"/>
  <c r="K20" i="6" s="1"/>
  <c r="AD20" i="6"/>
  <c r="AA20" i="6"/>
  <c r="Z20" i="6"/>
  <c r="Y20" i="6"/>
  <c r="X20" i="6"/>
  <c r="W20" i="6"/>
  <c r="V20" i="6"/>
  <c r="T20" i="6"/>
  <c r="Q20" i="6"/>
  <c r="P20" i="6"/>
  <c r="O20" i="6"/>
  <c r="N20" i="6"/>
  <c r="M20" i="6"/>
  <c r="L20" i="6"/>
  <c r="U19" i="6"/>
  <c r="U18" i="6" s="1"/>
  <c r="U17" i="6" s="1"/>
  <c r="K19" i="6"/>
  <c r="AD18" i="6"/>
  <c r="AD17" i="6" s="1"/>
  <c r="AD16" i="6" s="1"/>
  <c r="AD15" i="6" s="1"/>
  <c r="AA18" i="6"/>
  <c r="AA17" i="6" s="1"/>
  <c r="AA16" i="6" s="1"/>
  <c r="AA15" i="6" s="1"/>
  <c r="Z18" i="6"/>
  <c r="Z17" i="6" s="1"/>
  <c r="Z16" i="6" s="1"/>
  <c r="Z15" i="6" s="1"/>
  <c r="Y18" i="6"/>
  <c r="Y17" i="6" s="1"/>
  <c r="Y16" i="6" s="1"/>
  <c r="Y15" i="6" s="1"/>
  <c r="X18" i="6"/>
  <c r="X17" i="6" s="1"/>
  <c r="X16" i="6" s="1"/>
  <c r="X15" i="6" s="1"/>
  <c r="W18" i="6"/>
  <c r="W17" i="6" s="1"/>
  <c r="W16" i="6" s="1"/>
  <c r="W15" i="6" s="1"/>
  <c r="V18" i="6"/>
  <c r="V17" i="6" s="1"/>
  <c r="V16" i="6" s="1"/>
  <c r="V15" i="6" s="1"/>
  <c r="T18" i="6"/>
  <c r="T17" i="6" s="1"/>
  <c r="T16" i="6" s="1"/>
  <c r="T15" i="6" s="1"/>
  <c r="Q18" i="6"/>
  <c r="Q17" i="6" s="1"/>
  <c r="Q16" i="6" s="1"/>
  <c r="Q15" i="6" s="1"/>
  <c r="P18" i="6"/>
  <c r="P17" i="6" s="1"/>
  <c r="P16" i="6" s="1"/>
  <c r="P15" i="6" s="1"/>
  <c r="O18" i="6"/>
  <c r="O17" i="6" s="1"/>
  <c r="O16" i="6" s="1"/>
  <c r="O15" i="6" s="1"/>
  <c r="N18" i="6"/>
  <c r="N17" i="6" s="1"/>
  <c r="N16" i="6" s="1"/>
  <c r="N15" i="6" s="1"/>
  <c r="N14" i="6" s="1"/>
  <c r="M18" i="6"/>
  <c r="M17" i="6" s="1"/>
  <c r="M16" i="6" s="1"/>
  <c r="M15" i="6" s="1"/>
  <c r="L18" i="6"/>
  <c r="L17" i="6" s="1"/>
  <c r="L16" i="6" s="1"/>
  <c r="L15" i="6" s="1"/>
  <c r="J113" i="6" l="1"/>
  <c r="X180" i="6"/>
  <c r="X178" i="6" s="1"/>
  <c r="AB182" i="6"/>
  <c r="X181" i="6"/>
  <c r="X179" i="6" s="1"/>
  <c r="AB183" i="6"/>
  <c r="J21" i="6"/>
  <c r="J19" i="6"/>
  <c r="P52" i="6"/>
  <c r="J92" i="6"/>
  <c r="L52" i="6"/>
  <c r="AA53" i="6"/>
  <c r="AA51" i="6" s="1"/>
  <c r="AA49" i="6" s="1"/>
  <c r="AA197" i="6" s="1"/>
  <c r="AA195" i="6" s="1"/>
  <c r="J57" i="6"/>
  <c r="K80" i="6"/>
  <c r="J80" i="6" s="1"/>
  <c r="L53" i="6"/>
  <c r="J93" i="6"/>
  <c r="V53" i="6"/>
  <c r="Z53" i="6"/>
  <c r="J77" i="6"/>
  <c r="J102" i="6"/>
  <c r="U99" i="6"/>
  <c r="U97" i="6" s="1"/>
  <c r="U38" i="6" s="1"/>
  <c r="J106" i="6"/>
  <c r="J110" i="6"/>
  <c r="J114" i="6"/>
  <c r="J118" i="6"/>
  <c r="J144" i="6"/>
  <c r="J148" i="6"/>
  <c r="J152" i="6"/>
  <c r="J164" i="6"/>
  <c r="L14" i="6"/>
  <c r="N52" i="6"/>
  <c r="N35" i="6" s="1"/>
  <c r="J24" i="6"/>
  <c r="M53" i="6"/>
  <c r="Q53" i="6"/>
  <c r="X53" i="6"/>
  <c r="X36" i="6" s="1"/>
  <c r="AD53" i="6"/>
  <c r="U54" i="6"/>
  <c r="J104" i="6"/>
  <c r="Q199" i="6"/>
  <c r="J207" i="6"/>
  <c r="J205" i="6"/>
  <c r="O199" i="6"/>
  <c r="U157" i="6"/>
  <c r="J159" i="6"/>
  <c r="U158" i="6"/>
  <c r="J158" i="6" s="1"/>
  <c r="K45" i="6"/>
  <c r="J169" i="6"/>
  <c r="K163" i="6"/>
  <c r="K54" i="6"/>
  <c r="J66" i="6"/>
  <c r="U55" i="6"/>
  <c r="J121" i="6"/>
  <c r="V127" i="6"/>
  <c r="J129" i="6"/>
  <c r="J133" i="6"/>
  <c r="J137" i="6"/>
  <c r="J141" i="6"/>
  <c r="J147" i="6"/>
  <c r="J151" i="6"/>
  <c r="J165" i="6"/>
  <c r="J176" i="6"/>
  <c r="J189" i="6"/>
  <c r="M206" i="6"/>
  <c r="J206" i="6" s="1"/>
  <c r="T14" i="6"/>
  <c r="AD14" i="6"/>
  <c r="U20" i="6"/>
  <c r="J20" i="6" s="1"/>
  <c r="K27" i="6"/>
  <c r="K26" i="6" s="1"/>
  <c r="J26" i="6" s="1"/>
  <c r="J25" i="6" s="1"/>
  <c r="J65" i="6"/>
  <c r="J70" i="6"/>
  <c r="J72" i="6"/>
  <c r="U75" i="6"/>
  <c r="J75" i="6" s="1"/>
  <c r="J157" i="6"/>
  <c r="J175" i="6"/>
  <c r="K18" i="6"/>
  <c r="J18" i="6" s="1"/>
  <c r="J39" i="6"/>
  <c r="J59" i="6"/>
  <c r="J62" i="6"/>
  <c r="J161" i="6"/>
  <c r="U173" i="6"/>
  <c r="U45" i="6" s="1"/>
  <c r="J192" i="6"/>
  <c r="M204" i="6"/>
  <c r="X14" i="6"/>
  <c r="U98" i="6"/>
  <c r="U126" i="6"/>
  <c r="J155" i="6"/>
  <c r="J108" i="6"/>
  <c r="U127" i="6"/>
  <c r="J132" i="6"/>
  <c r="J136" i="6"/>
  <c r="J140" i="6"/>
  <c r="V123" i="6"/>
  <c r="J131" i="6"/>
  <c r="J135" i="6"/>
  <c r="J139" i="6"/>
  <c r="V142" i="6"/>
  <c r="J145" i="6"/>
  <c r="U142" i="6"/>
  <c r="J149" i="6"/>
  <c r="J153" i="6"/>
  <c r="J125" i="6"/>
  <c r="J124" i="6"/>
  <c r="AA38" i="6"/>
  <c r="AC38" i="6" s="1"/>
  <c r="AC97" i="6"/>
  <c r="Q97" i="6"/>
  <c r="Q38" i="6" s="1"/>
  <c r="J112" i="6"/>
  <c r="J116" i="6"/>
  <c r="J120" i="6"/>
  <c r="J103" i="6"/>
  <c r="J107" i="6"/>
  <c r="J111" i="6"/>
  <c r="J115" i="6"/>
  <c r="J119" i="6"/>
  <c r="P96" i="6"/>
  <c r="P50" i="6" s="1"/>
  <c r="P48" i="6" s="1"/>
  <c r="P196" i="6" s="1"/>
  <c r="P194" i="6" s="1"/>
  <c r="V126" i="6"/>
  <c r="J134" i="6"/>
  <c r="J138" i="6"/>
  <c r="K142" i="6"/>
  <c r="J142" i="6" s="1"/>
  <c r="J146" i="6"/>
  <c r="J150" i="6"/>
  <c r="J154" i="6"/>
  <c r="J193" i="6"/>
  <c r="U182" i="6"/>
  <c r="U180" i="6" s="1"/>
  <c r="U178" i="6" s="1"/>
  <c r="W179" i="6"/>
  <c r="W47" i="6" s="1"/>
  <c r="W178" i="6"/>
  <c r="W46" i="6" s="1"/>
  <c r="J184" i="6"/>
  <c r="AA179" i="6"/>
  <c r="AA47" i="6" s="1"/>
  <c r="AC181" i="6"/>
  <c r="AA178" i="6"/>
  <c r="AA46" i="6" s="1"/>
  <c r="AC180" i="6"/>
  <c r="J186" i="6"/>
  <c r="J188" i="6"/>
  <c r="M52" i="6"/>
  <c r="W52" i="6"/>
  <c r="AD52" i="6"/>
  <c r="T52" i="6"/>
  <c r="T35" i="6" s="1"/>
  <c r="M14" i="6"/>
  <c r="M26" i="6"/>
  <c r="M25" i="6" s="1"/>
  <c r="X52" i="6"/>
  <c r="X35" i="6" s="1"/>
  <c r="L96" i="6"/>
  <c r="Q14" i="6"/>
  <c r="O14" i="6"/>
  <c r="S97" i="6"/>
  <c r="AA14" i="6"/>
  <c r="W14" i="6"/>
  <c r="O53" i="6"/>
  <c r="O36" i="6" s="1"/>
  <c r="W96" i="6"/>
  <c r="O52" i="6"/>
  <c r="O35" i="6" s="1"/>
  <c r="U52" i="6"/>
  <c r="U35" i="6" s="1"/>
  <c r="Y52" i="6"/>
  <c r="Y35" i="6" s="1"/>
  <c r="V98" i="6"/>
  <c r="V99" i="6"/>
  <c r="M97" i="6"/>
  <c r="Y97" i="6"/>
  <c r="Y51" i="6" s="1"/>
  <c r="Y49" i="6" s="1"/>
  <c r="Y197" i="6" s="1"/>
  <c r="Y195" i="6" s="1"/>
  <c r="V143" i="6"/>
  <c r="AA96" i="6"/>
  <c r="AC96" i="6" s="1"/>
  <c r="X96" i="6"/>
  <c r="X37" i="6" s="1"/>
  <c r="O97" i="6"/>
  <c r="O38" i="6" s="1"/>
  <c r="W97" i="6"/>
  <c r="Y14" i="6"/>
  <c r="L50" i="6"/>
  <c r="L48" i="6" s="1"/>
  <c r="L196" i="6" s="1"/>
  <c r="L194" i="6" s="1"/>
  <c r="AA52" i="6"/>
  <c r="Q52" i="6"/>
  <c r="N96" i="6"/>
  <c r="N37" i="6" s="1"/>
  <c r="Z14" i="6"/>
  <c r="N53" i="6"/>
  <c r="T53" i="6"/>
  <c r="N97" i="6"/>
  <c r="N38" i="6" s="1"/>
  <c r="X97" i="6"/>
  <c r="X38" i="6" s="1"/>
  <c r="X34" i="6" s="1"/>
  <c r="P35" i="6"/>
  <c r="V122" i="6"/>
  <c r="O96" i="6"/>
  <c r="P53" i="6"/>
  <c r="P36" i="6" s="1"/>
  <c r="M96" i="6"/>
  <c r="Q96" i="6"/>
  <c r="V14" i="6"/>
  <c r="U16" i="6"/>
  <c r="J17" i="6"/>
  <c r="P14" i="6"/>
  <c r="L36" i="6"/>
  <c r="J209" i="6"/>
  <c r="N208" i="6"/>
  <c r="J208" i="6" s="1"/>
  <c r="Z36" i="6"/>
  <c r="J100" i="6"/>
  <c r="K98" i="6"/>
  <c r="Y96" i="6"/>
  <c r="J130" i="6"/>
  <c r="K127" i="6"/>
  <c r="J127" i="6" s="1"/>
  <c r="J170" i="6"/>
  <c r="K167" i="6"/>
  <c r="M35" i="6"/>
  <c r="V36" i="6"/>
  <c r="J54" i="6"/>
  <c r="M36" i="6"/>
  <c r="W36" i="6"/>
  <c r="K55" i="6"/>
  <c r="K22" i="6"/>
  <c r="J22" i="6" s="1"/>
  <c r="K23" i="6"/>
  <c r="J23" i="6" s="1"/>
  <c r="L35" i="6"/>
  <c r="V35" i="6"/>
  <c r="Q36" i="6"/>
  <c r="AA36" i="6"/>
  <c r="AA34" i="6" s="1"/>
  <c r="J58" i="6"/>
  <c r="J73" i="6"/>
  <c r="L97" i="6"/>
  <c r="L51" i="6" s="1"/>
  <c r="L49" i="6" s="1"/>
  <c r="L197" i="6" s="1"/>
  <c r="L195" i="6" s="1"/>
  <c r="P97" i="6"/>
  <c r="J190" i="6"/>
  <c r="K182" i="6"/>
  <c r="J83" i="6"/>
  <c r="K81" i="6"/>
  <c r="J81" i="6" s="1"/>
  <c r="J166" i="6"/>
  <c r="J187" i="6"/>
  <c r="N199" i="6"/>
  <c r="J69" i="6"/>
  <c r="J76" i="6"/>
  <c r="K74" i="6"/>
  <c r="J74" i="6" s="1"/>
  <c r="J101" i="6"/>
  <c r="K99" i="6"/>
  <c r="J128" i="6"/>
  <c r="K126" i="6"/>
  <c r="J171" i="6"/>
  <c r="J174" i="6"/>
  <c r="K172" i="6"/>
  <c r="U183" i="6"/>
  <c r="J191" i="6"/>
  <c r="K123" i="6"/>
  <c r="K143" i="6"/>
  <c r="J143" i="6" s="1"/>
  <c r="AB180" i="6" l="1"/>
  <c r="AB181" i="6"/>
  <c r="AD181" i="6" s="1"/>
  <c r="AD179" i="6" s="1"/>
  <c r="AD47" i="6" s="1"/>
  <c r="X46" i="6"/>
  <c r="AB46" i="6" s="1"/>
  <c r="AB178" i="6"/>
  <c r="X47" i="6"/>
  <c r="AB47" i="6" s="1"/>
  <c r="AB179" i="6"/>
  <c r="J27" i="6"/>
  <c r="W50" i="6"/>
  <c r="W48" i="6" s="1"/>
  <c r="W196" i="6" s="1"/>
  <c r="U96" i="6"/>
  <c r="U37" i="6" s="1"/>
  <c r="U53" i="6"/>
  <c r="U51" i="6" s="1"/>
  <c r="J126" i="6"/>
  <c r="W35" i="6"/>
  <c r="J163" i="6"/>
  <c r="K41" i="6"/>
  <c r="J41" i="6" s="1"/>
  <c r="N50" i="6"/>
  <c r="N48" i="6" s="1"/>
  <c r="N196" i="6" s="1"/>
  <c r="N194" i="6" s="1"/>
  <c r="K25" i="6"/>
  <c r="K14" i="6" s="1"/>
  <c r="J14" i="6" s="1"/>
  <c r="J204" i="6"/>
  <c r="M199" i="6"/>
  <c r="J199" i="6" s="1"/>
  <c r="J45" i="6"/>
  <c r="U156" i="6"/>
  <c r="J156" i="6" s="1"/>
  <c r="U43" i="6"/>
  <c r="J173" i="6"/>
  <c r="Q51" i="6"/>
  <c r="Q49" i="6" s="1"/>
  <c r="Q197" i="6" s="1"/>
  <c r="Q195" i="6" s="1"/>
  <c r="AA50" i="6"/>
  <c r="AA48" i="6" s="1"/>
  <c r="AA196" i="6" s="1"/>
  <c r="AA194" i="6" s="1"/>
  <c r="N33" i="6"/>
  <c r="N31" i="6" s="1"/>
  <c r="W38" i="6"/>
  <c r="W34" i="6" s="1"/>
  <c r="W32" i="6" s="1"/>
  <c r="AB97" i="6"/>
  <c r="Q34" i="6"/>
  <c r="Q32" i="6" s="1"/>
  <c r="W37" i="6"/>
  <c r="AB96" i="6"/>
  <c r="AD180" i="6"/>
  <c r="AD178" i="6" s="1"/>
  <c r="AD46" i="6" s="1"/>
  <c r="AA32" i="6"/>
  <c r="X51" i="6"/>
  <c r="X49" i="6" s="1"/>
  <c r="X197" i="6" s="1"/>
  <c r="X195" i="6" s="1"/>
  <c r="U36" i="6"/>
  <c r="U34" i="6" s="1"/>
  <c r="Q37" i="6"/>
  <c r="T33" i="6" s="1"/>
  <c r="T31" i="6" s="1"/>
  <c r="S96" i="6"/>
  <c r="M38" i="6"/>
  <c r="P38" i="6" s="1"/>
  <c r="L38" i="6" s="1"/>
  <c r="L34" i="6" s="1"/>
  <c r="L32" i="6" s="1"/>
  <c r="R97" i="6"/>
  <c r="T97" i="6" s="1"/>
  <c r="T51" i="6" s="1"/>
  <c r="T49" i="6" s="1"/>
  <c r="T197" i="6" s="1"/>
  <c r="T195" i="6" s="1"/>
  <c r="AA35" i="6"/>
  <c r="W51" i="6"/>
  <c r="W49" i="6" s="1"/>
  <c r="W197" i="6" s="1"/>
  <c r="M37" i="6"/>
  <c r="M33" i="6" s="1"/>
  <c r="M31" i="6" s="1"/>
  <c r="R96" i="6"/>
  <c r="Q50" i="6"/>
  <c r="Q48" i="6" s="1"/>
  <c r="Q196" i="6" s="1"/>
  <c r="Q194" i="6" s="1"/>
  <c r="O34" i="6"/>
  <c r="O32" i="6" s="1"/>
  <c r="Z96" i="6"/>
  <c r="Z97" i="6"/>
  <c r="Z51" i="6" s="1"/>
  <c r="Z49" i="6" s="1"/>
  <c r="Z197" i="6" s="1"/>
  <c r="Z195" i="6" s="1"/>
  <c r="Y38" i="6"/>
  <c r="Y34" i="6" s="1"/>
  <c r="Y32" i="6" s="1"/>
  <c r="O51" i="6"/>
  <c r="O49" i="6" s="1"/>
  <c r="O197" i="6" s="1"/>
  <c r="O195" i="6" s="1"/>
  <c r="AA37" i="6"/>
  <c r="P51" i="6"/>
  <c r="P49" i="6" s="1"/>
  <c r="P197" i="6" s="1"/>
  <c r="P195" i="6" s="1"/>
  <c r="M51" i="6"/>
  <c r="M49" i="6" s="1"/>
  <c r="M197" i="6" s="1"/>
  <c r="M195" i="6" s="1"/>
  <c r="Q35" i="6"/>
  <c r="X33" i="6"/>
  <c r="X50" i="6"/>
  <c r="X48" i="6" s="1"/>
  <c r="X196" i="6" s="1"/>
  <c r="X194" i="6" s="1"/>
  <c r="M50" i="6"/>
  <c r="M48" i="6" s="1"/>
  <c r="M196" i="6" s="1"/>
  <c r="M194" i="6" s="1"/>
  <c r="O37" i="6"/>
  <c r="O33" i="6" s="1"/>
  <c r="O31" i="6" s="1"/>
  <c r="O50" i="6"/>
  <c r="O48" i="6" s="1"/>
  <c r="O196" i="6" s="1"/>
  <c r="O194" i="6" s="1"/>
  <c r="N36" i="6"/>
  <c r="N34" i="6" s="1"/>
  <c r="N32" i="6" s="1"/>
  <c r="N51" i="6"/>
  <c r="N49" i="6" s="1"/>
  <c r="N197" i="6" s="1"/>
  <c r="N195" i="6" s="1"/>
  <c r="T36" i="6"/>
  <c r="T34" i="6" s="1"/>
  <c r="T32" i="6" s="1"/>
  <c r="U181" i="6"/>
  <c r="J183" i="6"/>
  <c r="Y37" i="6"/>
  <c r="Y33" i="6" s="1"/>
  <c r="Y31" i="6" s="1"/>
  <c r="Y50" i="6"/>
  <c r="Y48" i="6" s="1"/>
  <c r="Y196" i="6" s="1"/>
  <c r="Y194" i="6" s="1"/>
  <c r="K122" i="6"/>
  <c r="J122" i="6" s="1"/>
  <c r="J123" i="6"/>
  <c r="J172" i="6"/>
  <c r="K44" i="6"/>
  <c r="J44" i="6" s="1"/>
  <c r="K53" i="6"/>
  <c r="J55" i="6"/>
  <c r="K52" i="6"/>
  <c r="J98" i="6"/>
  <c r="K96" i="6"/>
  <c r="K162" i="6"/>
  <c r="J167" i="6"/>
  <c r="W194" i="6"/>
  <c r="U15" i="6"/>
  <c r="J15" i="6" s="1"/>
  <c r="J16" i="6"/>
  <c r="J99" i="6"/>
  <c r="K97" i="6"/>
  <c r="J182" i="6"/>
  <c r="K180" i="6"/>
  <c r="X31" i="6" l="1"/>
  <c r="AD97" i="6"/>
  <c r="AD51" i="6" s="1"/>
  <c r="AB51" i="6"/>
  <c r="AB49" i="6" s="1"/>
  <c r="U50" i="6"/>
  <c r="U48" i="6" s="1"/>
  <c r="AD96" i="6"/>
  <c r="V96" i="6" s="1"/>
  <c r="V37" i="6" s="1"/>
  <c r="V33" i="6" s="1"/>
  <c r="V31" i="6" s="1"/>
  <c r="AB50" i="6"/>
  <c r="AB48" i="6" s="1"/>
  <c r="U46" i="6"/>
  <c r="U47" i="6"/>
  <c r="J47" i="6" s="1"/>
  <c r="X32" i="6"/>
  <c r="AD49" i="6"/>
  <c r="AD197" i="6" s="1"/>
  <c r="AD195" i="6" s="1"/>
  <c r="U42" i="6"/>
  <c r="J43" i="6"/>
  <c r="P34" i="6"/>
  <c r="P32" i="6" s="1"/>
  <c r="Z50" i="6"/>
  <c r="Z48" i="6" s="1"/>
  <c r="Z196" i="6" s="1"/>
  <c r="Z194" i="6" s="1"/>
  <c r="Z37" i="6"/>
  <c r="Z33" i="6" s="1"/>
  <c r="Z31" i="6" s="1"/>
  <c r="AA33" i="6"/>
  <c r="AA31" i="6" s="1"/>
  <c r="AC37" i="6"/>
  <c r="T96" i="6"/>
  <c r="T50" i="6" s="1"/>
  <c r="T48" i="6" s="1"/>
  <c r="T196" i="6" s="1"/>
  <c r="T194" i="6" s="1"/>
  <c r="AB38" i="6"/>
  <c r="AB37" i="6"/>
  <c r="AB33" i="6" s="1"/>
  <c r="AB31" i="6" s="1"/>
  <c r="AB196" i="6" s="1"/>
  <c r="AB194" i="6" s="1"/>
  <c r="W33" i="6"/>
  <c r="W31" i="6" s="1"/>
  <c r="U197" i="6"/>
  <c r="U195" i="6" s="1"/>
  <c r="M34" i="6"/>
  <c r="M32" i="6" s="1"/>
  <c r="W195" i="6"/>
  <c r="Q33" i="6"/>
  <c r="Q31" i="6" s="1"/>
  <c r="Z38" i="6"/>
  <c r="Z34" i="6" s="1"/>
  <c r="Z32" i="6" s="1"/>
  <c r="V97" i="6"/>
  <c r="V38" i="6" s="1"/>
  <c r="V34" i="6" s="1"/>
  <c r="V32" i="6" s="1"/>
  <c r="P37" i="6"/>
  <c r="J180" i="6"/>
  <c r="K178" i="6"/>
  <c r="J96" i="6"/>
  <c r="K37" i="6"/>
  <c r="J37" i="6" s="1"/>
  <c r="J53" i="6"/>
  <c r="K51" i="6"/>
  <c r="K36" i="6"/>
  <c r="U196" i="6"/>
  <c r="U194" i="6" s="1"/>
  <c r="J162" i="6"/>
  <c r="K40" i="6"/>
  <c r="J40" i="6" s="1"/>
  <c r="K38" i="6"/>
  <c r="J38" i="6" s="1"/>
  <c r="J97" i="6"/>
  <c r="J52" i="6"/>
  <c r="K50" i="6"/>
  <c r="K35" i="6"/>
  <c r="U179" i="6"/>
  <c r="J181" i="6"/>
  <c r="AD50" i="6" l="1"/>
  <c r="AD48" i="6" s="1"/>
  <c r="AD196" i="6" s="1"/>
  <c r="AD194" i="6" s="1"/>
  <c r="U32" i="6"/>
  <c r="AD38" i="6"/>
  <c r="AD34" i="6" s="1"/>
  <c r="AD32" i="6" s="1"/>
  <c r="AB34" i="6"/>
  <c r="AB32" i="6" s="1"/>
  <c r="AB197" i="6" s="1"/>
  <c r="AB195" i="6" s="1"/>
  <c r="V50" i="6"/>
  <c r="V48" i="6" s="1"/>
  <c r="V196" i="6" s="1"/>
  <c r="V194" i="6" s="1"/>
  <c r="J42" i="6"/>
  <c r="U33" i="6"/>
  <c r="U31" i="6" s="1"/>
  <c r="AD37" i="6"/>
  <c r="AD33" i="6" s="1"/>
  <c r="AD31" i="6" s="1"/>
  <c r="V51" i="6"/>
  <c r="V49" i="6" s="1"/>
  <c r="V197" i="6" s="1"/>
  <c r="V195" i="6" s="1"/>
  <c r="P33" i="6"/>
  <c r="P31" i="6" s="1"/>
  <c r="L37" i="6"/>
  <c r="L33" i="6" s="1"/>
  <c r="L31" i="6" s="1"/>
  <c r="J35" i="6"/>
  <c r="K33" i="6"/>
  <c r="K34" i="6"/>
  <c r="J36" i="6"/>
  <c r="J50" i="6"/>
  <c r="K48" i="6"/>
  <c r="K49" i="6"/>
  <c r="J51" i="6"/>
  <c r="J178" i="6"/>
  <c r="K46" i="6"/>
  <c r="J46" i="6" s="1"/>
  <c r="J179" i="6"/>
  <c r="U49" i="6"/>
  <c r="K197" i="6" l="1"/>
  <c r="J49" i="6"/>
  <c r="J34" i="6"/>
  <c r="K32" i="6"/>
  <c r="J32" i="6" s="1"/>
  <c r="K196" i="6"/>
  <c r="J48" i="6"/>
  <c r="J33" i="6"/>
  <c r="K31" i="6"/>
  <c r="J31" i="6" s="1"/>
  <c r="J196" i="6" l="1"/>
  <c r="K194" i="6"/>
  <c r="J194" i="6" s="1"/>
  <c r="J197" i="6"/>
  <c r="K195" i="6"/>
  <c r="J195" i="6" s="1"/>
</calcChain>
</file>

<file path=xl/sharedStrings.xml><?xml version="1.0" encoding="utf-8"?>
<sst xmlns="http://schemas.openxmlformats.org/spreadsheetml/2006/main" count="543" uniqueCount="279">
  <si>
    <t>mii lei</t>
  </si>
  <si>
    <t>VENITURI PROPRII</t>
  </si>
  <si>
    <t xml:space="preserve">SUBVENTII </t>
  </si>
  <si>
    <t>Capi-tol</t>
  </si>
  <si>
    <t>Sub-capi-tol</t>
  </si>
  <si>
    <t>Para-graf</t>
  </si>
  <si>
    <t>Grupa/titlu</t>
  </si>
  <si>
    <t>Arti-col</t>
  </si>
  <si>
    <t>Ali-neat</t>
  </si>
  <si>
    <t>Denumire indicator</t>
  </si>
  <si>
    <t>Cod</t>
  </si>
  <si>
    <t xml:space="preserve">din total an, din care, </t>
  </si>
  <si>
    <t>din total an, din care,</t>
  </si>
  <si>
    <t>Sume retinute 10%</t>
  </si>
  <si>
    <t>Trim 1</t>
  </si>
  <si>
    <t>Trim 2</t>
  </si>
  <si>
    <t>Trim 3</t>
  </si>
  <si>
    <t>Trim 4</t>
  </si>
  <si>
    <t>0001</t>
  </si>
  <si>
    <t>10</t>
  </si>
  <si>
    <t>VENITURI PROPRII TOTAL VENITURI</t>
  </si>
  <si>
    <t>00,01,10</t>
  </si>
  <si>
    <t>0002</t>
  </si>
  <si>
    <t xml:space="preserve">I.Venituri curente </t>
  </si>
  <si>
    <t>00,02,10</t>
  </si>
  <si>
    <t>2900</t>
  </si>
  <si>
    <t>C.Venituri nefiscale</t>
  </si>
  <si>
    <t>29,00,10</t>
  </si>
  <si>
    <t>3300</t>
  </si>
  <si>
    <t>C2.Vanzari de bunuri si servicii</t>
  </si>
  <si>
    <t>3310</t>
  </si>
  <si>
    <t>Venituri din prestari servicii si alte activitati</t>
  </si>
  <si>
    <t>33,10</t>
  </si>
  <si>
    <t>Venituri din organizarea de cursuri de calificare si conversie profesionala, specializare si perfectionare</t>
  </si>
  <si>
    <t>33,10,17</t>
  </si>
  <si>
    <t>3610</t>
  </si>
  <si>
    <t>Diverse venituri</t>
  </si>
  <si>
    <t>36,10</t>
  </si>
  <si>
    <t>50</t>
  </si>
  <si>
    <t>Alte venituri</t>
  </si>
  <si>
    <t>36,10,50</t>
  </si>
  <si>
    <t>4300</t>
  </si>
  <si>
    <t>IV. SUBVENTII</t>
  </si>
  <si>
    <t>4310</t>
  </si>
  <si>
    <t>SUBVENTII DE LA ALTE ADMINISTRATII</t>
  </si>
  <si>
    <t>09</t>
  </si>
  <si>
    <t>Subventii pentru institutii publice</t>
  </si>
  <si>
    <t>4310.09</t>
  </si>
  <si>
    <t xml:space="preserve"> TOTAL CHELTUIELI</t>
  </si>
  <si>
    <t>01</t>
  </si>
  <si>
    <t>CHELTUIELI CURENTE</t>
  </si>
  <si>
    <t>TITLUL I CHELTUIELI DE PERSONAL</t>
  </si>
  <si>
    <t>20</t>
  </si>
  <si>
    <t>TITLUL II BUNURI SI SERVICII</t>
  </si>
  <si>
    <t>51</t>
  </si>
  <si>
    <t>TITLUL VI TRANSFERURI INTRE UNITATI ALE ADMINISTRATIEI PUBLICE</t>
  </si>
  <si>
    <t>58</t>
  </si>
  <si>
    <t>59</t>
  </si>
  <si>
    <t>Titlul XI Alte cheltuieli</t>
  </si>
  <si>
    <t>70</t>
  </si>
  <si>
    <t>CHELTUIELI DE CAPITAL</t>
  </si>
  <si>
    <t>5010</t>
  </si>
  <si>
    <t>03</t>
  </si>
  <si>
    <t>AUTORITATI PUBLICE ŞI ACŢIUNI EXTERNE</t>
  </si>
  <si>
    <t>Cheltuieli salariale in bani</t>
  </si>
  <si>
    <t>10,01</t>
  </si>
  <si>
    <t>Salarii de bază</t>
  </si>
  <si>
    <t>10,01,01</t>
  </si>
  <si>
    <t>05</t>
  </si>
  <si>
    <t>Sporuri pentru condiţii de muncă</t>
  </si>
  <si>
    <t>10,01,05</t>
  </si>
  <si>
    <t>06</t>
  </si>
  <si>
    <t>Alte sporuri</t>
  </si>
  <si>
    <t>10,01,06</t>
  </si>
  <si>
    <t>Fond aferent platii cu ora</t>
  </si>
  <si>
    <t>10,01,11</t>
  </si>
  <si>
    <t>12</t>
  </si>
  <si>
    <t>Indemnizaţii plătite unor persoane din afara unităţii</t>
  </si>
  <si>
    <t>10,01,12</t>
  </si>
  <si>
    <t>13</t>
  </si>
  <si>
    <t>Indemnizaţii de delegare</t>
  </si>
  <si>
    <t>10,01,13</t>
  </si>
  <si>
    <t>14</t>
  </si>
  <si>
    <t>Indemnizaţii de detaşare</t>
  </si>
  <si>
    <t>10,01,14</t>
  </si>
  <si>
    <t>16</t>
  </si>
  <si>
    <t>30</t>
  </si>
  <si>
    <t>Alte drepturi salariale în bani</t>
  </si>
  <si>
    <t>10,01,30</t>
  </si>
  <si>
    <t>02</t>
  </si>
  <si>
    <t>Cheltuieli salariale în natură</t>
  </si>
  <si>
    <t>10,02</t>
  </si>
  <si>
    <t>Normă de hrană</t>
  </si>
  <si>
    <t>10,02,02</t>
  </si>
  <si>
    <t>Vouchere de vacanță</t>
  </si>
  <si>
    <t>10,02,06</t>
  </si>
  <si>
    <t>Contribuţii</t>
  </si>
  <si>
    <t>10,03</t>
  </si>
  <si>
    <t>Contribuţii de asigurări sociale de stat</t>
  </si>
  <si>
    <t>10,03,01</t>
  </si>
  <si>
    <t>Contribuţii de asigurări de şomaj</t>
  </si>
  <si>
    <t>10,03,02</t>
  </si>
  <si>
    <t>Contribuţii de asigurări sociale de sănătate</t>
  </si>
  <si>
    <t>10,03,03</t>
  </si>
  <si>
    <t>04</t>
  </si>
  <si>
    <t>Contribuţii de asigurări pentru accidente de muncă şi boli profesionale</t>
  </si>
  <si>
    <t>10,03,04</t>
  </si>
  <si>
    <t>Contribuţii pentru concedii şi indemnizaţii</t>
  </si>
  <si>
    <t>10,03,06</t>
  </si>
  <si>
    <t>Bunuri şi servicii</t>
  </si>
  <si>
    <t>20,01</t>
  </si>
  <si>
    <t>Furnituri de birou</t>
  </si>
  <si>
    <t>20,01,01</t>
  </si>
  <si>
    <t>Materiale pentru curăţenie</t>
  </si>
  <si>
    <t>20,01,02</t>
  </si>
  <si>
    <t>Incălzit, iluminat şi forţă motrică</t>
  </si>
  <si>
    <t>20,01,03</t>
  </si>
  <si>
    <t>Apă, canal şi salubritate</t>
  </si>
  <si>
    <t>20,01,04</t>
  </si>
  <si>
    <t xml:space="preserve">Carburanţi şi lubrifianţi </t>
  </si>
  <si>
    <t>20,01,05</t>
  </si>
  <si>
    <t>Piese de schimb</t>
  </si>
  <si>
    <t>20,01,06</t>
  </si>
  <si>
    <t>07</t>
  </si>
  <si>
    <t>Transport</t>
  </si>
  <si>
    <t>20,01,07</t>
  </si>
  <si>
    <t>08</t>
  </si>
  <si>
    <t>Poştă, telecomunicaţii, radio, tv, internet</t>
  </si>
  <si>
    <t>20,01,08</t>
  </si>
  <si>
    <t>Materiale şi prestări de servicii cu caracter funcţional</t>
  </si>
  <si>
    <t>20,01,09</t>
  </si>
  <si>
    <t>Alte bunuri şi servicii pentru întreţinere şi funcţionare</t>
  </si>
  <si>
    <t>20,01,30</t>
  </si>
  <si>
    <t>Reparatii curente</t>
  </si>
  <si>
    <t>20,02</t>
  </si>
  <si>
    <t>Bunuri de natura obiectelor de inventar</t>
  </si>
  <si>
    <t>20,05</t>
  </si>
  <si>
    <t>Alte obiecte de inventar</t>
  </si>
  <si>
    <t>20,05,30</t>
  </si>
  <si>
    <t>Deplasări, detaşări, transferări</t>
  </si>
  <si>
    <t>20,06</t>
  </si>
  <si>
    <t>Deplasări interne, detaşări, transferări</t>
  </si>
  <si>
    <t>20,06,01</t>
  </si>
  <si>
    <t>Deplasări în străinătate</t>
  </si>
  <si>
    <t>20,06,02</t>
  </si>
  <si>
    <t>11</t>
  </si>
  <si>
    <t>Cărţi, publicaţii şi materiale documentare</t>
  </si>
  <si>
    <t>20,11</t>
  </si>
  <si>
    <t>Consultanță și expertiză</t>
  </si>
  <si>
    <t>20,12</t>
  </si>
  <si>
    <t>Pregătire profesională</t>
  </si>
  <si>
    <t>20,13</t>
  </si>
  <si>
    <t>Protecţia muncii</t>
  </si>
  <si>
    <t>20,14</t>
  </si>
  <si>
    <t>25</t>
  </si>
  <si>
    <t>Cheltuieli judiciare șI extrajudiciare derivate din acțiuni în reprezentarea intereselor statului, potrivit dispozițiilor legale</t>
  </si>
  <si>
    <t>20,25</t>
  </si>
  <si>
    <t>Alte cheltuieli</t>
  </si>
  <si>
    <t>20,30</t>
  </si>
  <si>
    <t>Reclamă şi publicitate</t>
  </si>
  <si>
    <t>20,30,01</t>
  </si>
  <si>
    <t>Protocol şi reprezentare</t>
  </si>
  <si>
    <t>20,30,02</t>
  </si>
  <si>
    <t>Prime de asigurare non-viață</t>
  </si>
  <si>
    <t>20,30,03</t>
  </si>
  <si>
    <t>Chirii</t>
  </si>
  <si>
    <t>20,30,04</t>
  </si>
  <si>
    <t>20,30,07</t>
  </si>
  <si>
    <t>Alte cheltuieli cu bunuri şi servicii</t>
  </si>
  <si>
    <t>20,30,30</t>
  </si>
  <si>
    <t>51.01</t>
  </si>
  <si>
    <t>Finațare națională</t>
  </si>
  <si>
    <t>58.01.01</t>
  </si>
  <si>
    <t>Finanțare externă nerambursabilă</t>
  </si>
  <si>
    <t>58.01.02</t>
  </si>
  <si>
    <t>Cheltuieli neeligibile</t>
  </si>
  <si>
    <t>58.01.03</t>
  </si>
  <si>
    <t>58.16</t>
  </si>
  <si>
    <t>58.16.02</t>
  </si>
  <si>
    <t>Burse</t>
  </si>
  <si>
    <t>59.01</t>
  </si>
  <si>
    <t>71</t>
  </si>
  <si>
    <t>TITLUL XIII ACTIVE NEFINANCIARE</t>
  </si>
  <si>
    <t xml:space="preserve">Active fixe </t>
  </si>
  <si>
    <t>71,01</t>
  </si>
  <si>
    <t>Construcţii</t>
  </si>
  <si>
    <t>71,01,01</t>
  </si>
  <si>
    <t>Masini, echipamente si mijloace de transport</t>
  </si>
  <si>
    <t>71,01,02</t>
  </si>
  <si>
    <t>Mobilier, aparatura birotica si alte active corporale</t>
  </si>
  <si>
    <t>71,01,03</t>
  </si>
  <si>
    <t xml:space="preserve">Alte active </t>
  </si>
  <si>
    <t>71,01,30</t>
  </si>
  <si>
    <t>Reparații capitale</t>
  </si>
  <si>
    <t>Autorităţi executive şi legislative</t>
  </si>
  <si>
    <t>Autorităţi executive</t>
  </si>
  <si>
    <t>51.01.03</t>
  </si>
  <si>
    <t>TOTAL VENITURI</t>
  </si>
  <si>
    <t>III. OPERAȚIUNI FINANCIARE</t>
  </si>
  <si>
    <t>4008</t>
  </si>
  <si>
    <t>ÎNCASĂRI DIN RAMBURSAREA ÎMPRUMUTURILOR ACORDATE</t>
  </si>
  <si>
    <t>40.08</t>
  </si>
  <si>
    <t>15</t>
  </si>
  <si>
    <t>Sume utilizate de alte instituții din excedentul anului precedent</t>
  </si>
  <si>
    <t>40.08.15</t>
  </si>
  <si>
    <t>4208</t>
  </si>
  <si>
    <t>SUBVENȚII DE LA BUGETUL DE STAT</t>
  </si>
  <si>
    <t>42.08</t>
  </si>
  <si>
    <t>60</t>
  </si>
  <si>
    <t>Cofinanțare publică acordată în cadrul mecanismului SEE</t>
  </si>
  <si>
    <t>4208.60</t>
  </si>
  <si>
    <t>4508</t>
  </si>
  <si>
    <t>SUME PRIMITE DE LA UE/ALȚI DONATORI ÎN CONTUL PLĂȚILOR EFECTUATE ȘI PREFINANȚĂRI</t>
  </si>
  <si>
    <t>45.08</t>
  </si>
  <si>
    <t>17</t>
  </si>
  <si>
    <t>Mecanism financiar SEE</t>
  </si>
  <si>
    <t>4508.17</t>
  </si>
  <si>
    <t>5008</t>
  </si>
  <si>
    <t>FONDURI EXTERNE NERAMBURSABILE</t>
  </si>
  <si>
    <t>50,08</t>
  </si>
  <si>
    <t xml:space="preserve">          Director general, </t>
  </si>
  <si>
    <t>Şef serviciu,</t>
  </si>
  <si>
    <t>5110</t>
  </si>
  <si>
    <t>5010.01</t>
  </si>
  <si>
    <t>5010.10</t>
  </si>
  <si>
    <t>5010.20</t>
  </si>
  <si>
    <t>5010.51</t>
  </si>
  <si>
    <t>5010.58</t>
  </si>
  <si>
    <t>5010.59</t>
  </si>
  <si>
    <t>5010.70</t>
  </si>
  <si>
    <t>VICEPRIM-MINISTRU</t>
  </si>
  <si>
    <t>AVIZAT,</t>
  </si>
  <si>
    <t xml:space="preserve">Preşedinte, </t>
  </si>
  <si>
    <t>APROB</t>
  </si>
  <si>
    <t xml:space="preserve">Fondul conducatorului institutiei </t>
  </si>
  <si>
    <t>Contribuție asiguratorie pentru muncă</t>
  </si>
  <si>
    <t>10,03,07</t>
  </si>
  <si>
    <t>II.CREDITE BUGETARE</t>
  </si>
  <si>
    <t>I.CREDITE DE ANGAJAMENT</t>
  </si>
  <si>
    <t>I</t>
  </si>
  <si>
    <t>II</t>
  </si>
  <si>
    <t>MINISTERUL DEZVOLTARII REGIONALE ȘI ADMINISTRATIEI PUBLICE</t>
  </si>
  <si>
    <t xml:space="preserve">MINISTERUL DEZVOLTARII REGIONALE SI ADMINISTRATIEI PUBLICE </t>
  </si>
  <si>
    <t>40</t>
  </si>
  <si>
    <t>Sume aferente persoanelor cu handicap</t>
  </si>
  <si>
    <t>59.40</t>
  </si>
  <si>
    <t>Fonduri externe nerambursabile</t>
  </si>
  <si>
    <t>48.10</t>
  </si>
  <si>
    <t>Alte facilități și instrumente postaderare</t>
  </si>
  <si>
    <t>48.10.16</t>
  </si>
  <si>
    <t>4810</t>
  </si>
  <si>
    <t>Prefinanțări</t>
  </si>
  <si>
    <t>48.10.16.03</t>
  </si>
  <si>
    <t xml:space="preserve"> PROIECTE CU FINANTARE DIN FONDURI EXTERNE NERAMBURSABILE AFERENTE CADRULUI FINANCIAR 2014-2020</t>
  </si>
  <si>
    <t>Secretar General,</t>
  </si>
  <si>
    <t>Director DEJRU,</t>
  </si>
  <si>
    <t>Șef serviciu,</t>
  </si>
  <si>
    <t xml:space="preserve">ALTE FACILITĂȚI ȘI INSTRUMENTE POSTADERARE </t>
  </si>
  <si>
    <t>55</t>
  </si>
  <si>
    <t xml:space="preserve">TITLUL VII ALTE TRANSFERURI </t>
  </si>
  <si>
    <t>55.02</t>
  </si>
  <si>
    <t>Transferuri curente in strainatate (catre organizatii internationale)</t>
  </si>
  <si>
    <t>Contributii si cotizatii la organisme internationale</t>
  </si>
  <si>
    <t>55.02.01</t>
  </si>
  <si>
    <t>Credite de angajament/ Credite bugetare</t>
  </si>
  <si>
    <t>5010.55</t>
  </si>
  <si>
    <t>TITLU VII ALTE TRANSFERURI</t>
  </si>
  <si>
    <t xml:space="preserve">, </t>
  </si>
  <si>
    <t xml:space="preserve">  INSTITUTUL NATIONAL DE ADMINISTRATIE</t>
  </si>
  <si>
    <t>10,01,17</t>
  </si>
  <si>
    <t>Indemnizație de hrană</t>
  </si>
  <si>
    <t>10,03,08</t>
  </si>
  <si>
    <t xml:space="preserve">Buget </t>
  </si>
  <si>
    <t>MINISTRUL DEZVOLTĂRII REGIONALE ȘI ADMINSTRAȚIEI PUBLICE</t>
  </si>
  <si>
    <t xml:space="preserve">BUGET PE ANUL 2019 </t>
  </si>
  <si>
    <t>Sume retinute trim.3</t>
  </si>
  <si>
    <t>Sume retinute trim.4</t>
  </si>
  <si>
    <t>Sume retinute anual</t>
  </si>
  <si>
    <t>Director general  adjunct,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</si>
</sst>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#,##0.000"/>
    <numFmt numFmtId="166" formatCode="#,##0.00_ ;[Red]\-#,##0.00\ "/>
    <numFmt numFmtId="167" formatCode="0.00_ ;[Red]\-0.00\ "/>
  </numFmts>
  <fonts count="39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4"/>
      <name val="Calibri"/>
      <family val="2"/>
    </font>
    <font>
      <sz val="12"/>
      <name val="Arial"/>
      <family val="2"/>
    </font>
    <font>
      <sz val="14"/>
      <name val="Calibri"/>
      <family val="2"/>
    </font>
    <font>
      <b/>
      <sz val="12"/>
      <name val="Arial"/>
      <family val="2"/>
      <charset val="238"/>
    </font>
    <font>
      <b/>
      <sz val="12"/>
      <color indexed="10"/>
      <name val="Calibri"/>
      <family val="2"/>
    </font>
    <font>
      <b/>
      <sz val="12"/>
      <color indexed="53"/>
      <name val="Calibri"/>
      <family val="2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2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b/>
      <sz val="14"/>
      <name val="Trebuchet MS"/>
      <family val="2"/>
    </font>
    <font>
      <sz val="11"/>
      <name val="Trebuchet MS"/>
      <family val="2"/>
    </font>
    <font>
      <b/>
      <sz val="12"/>
      <name val="Trebuchet MS"/>
      <family val="2"/>
    </font>
    <font>
      <sz val="14"/>
      <name val="Trebuchet MS"/>
      <family val="2"/>
    </font>
    <font>
      <sz val="12"/>
      <name val="Trebuchet MS"/>
      <family val="2"/>
    </font>
    <font>
      <sz val="12"/>
      <color indexed="8"/>
      <name val="Trebuchet MS"/>
      <family val="2"/>
    </font>
    <font>
      <b/>
      <sz val="12"/>
      <color indexed="8"/>
      <name val="Trebuchet MS"/>
      <family val="2"/>
    </font>
    <font>
      <sz val="10"/>
      <name val="Trebuchet MS"/>
      <family val="2"/>
    </font>
    <font>
      <b/>
      <sz val="11"/>
      <name val="Trebuchet MS"/>
      <family val="2"/>
    </font>
    <font>
      <b/>
      <sz val="10"/>
      <name val="Trebuchet MS"/>
      <family val="2"/>
    </font>
    <font>
      <sz val="11"/>
      <color indexed="8"/>
      <name val="Trebuchet MS"/>
      <family val="2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sz val="11"/>
      <color theme="1"/>
      <name val="Trebuchet MS"/>
      <family val="2"/>
    </font>
    <font>
      <sz val="14"/>
      <color theme="1"/>
      <name val="Trebuchet MS"/>
      <family val="2"/>
    </font>
    <font>
      <sz val="12"/>
      <color indexed="8"/>
      <name val="Trebuchet MS"/>
      <family val="2"/>
      <charset val="238"/>
    </font>
    <font>
      <sz val="12"/>
      <name val="Trebuchet MS"/>
      <family val="2"/>
      <charset val="238"/>
    </font>
    <font>
      <b/>
      <sz val="12"/>
      <name val="Trebuchet MS"/>
      <family val="2"/>
      <charset val="238"/>
    </font>
    <font>
      <sz val="12"/>
      <color theme="1"/>
      <name val="Trebuchet MS"/>
      <family val="2"/>
      <charset val="238"/>
    </font>
    <font>
      <b/>
      <sz val="12"/>
      <color rgb="FFFF0000"/>
      <name val="Trebuchet MS"/>
      <family val="2"/>
    </font>
    <font>
      <b/>
      <sz val="12"/>
      <color rgb="FF000000"/>
      <name val="Trebuchet MS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0" fontId="7" fillId="0" borderId="0"/>
    <xf numFmtId="0" fontId="15" fillId="0" borderId="0"/>
    <xf numFmtId="0" fontId="6" fillId="0" borderId="0"/>
    <xf numFmtId="0" fontId="1" fillId="0" borderId="0"/>
    <xf numFmtId="0" fontId="16" fillId="0" borderId="0"/>
    <xf numFmtId="0" fontId="6" fillId="0" borderId="0"/>
    <xf numFmtId="0" fontId="17" fillId="0" borderId="0"/>
    <xf numFmtId="0" fontId="17" fillId="0" borderId="0"/>
    <xf numFmtId="0" fontId="1" fillId="0" borderId="0"/>
    <xf numFmtId="0" fontId="14" fillId="0" borderId="0"/>
  </cellStyleXfs>
  <cellXfs count="299">
    <xf numFmtId="0" fontId="0" fillId="0" borderId="0" xfId="0"/>
    <xf numFmtId="164" fontId="2" fillId="0" borderId="0" xfId="0" applyNumberFormat="1" applyFont="1" applyProtection="1">
      <protection locked="0"/>
    </xf>
    <xf numFmtId="164" fontId="2" fillId="0" borderId="0" xfId="0" applyNumberFormat="1" applyFont="1" applyAlignment="1" applyProtection="1">
      <alignment wrapText="1"/>
      <protection locked="0"/>
    </xf>
    <xf numFmtId="164" fontId="8" fillId="0" borderId="0" xfId="0" applyNumberFormat="1" applyFont="1" applyProtection="1">
      <protection locked="0"/>
    </xf>
    <xf numFmtId="164" fontId="5" fillId="0" borderId="0" xfId="0" applyNumberFormat="1" applyFont="1" applyProtection="1">
      <protection locked="0"/>
    </xf>
    <xf numFmtId="49" fontId="10" fillId="0" borderId="0" xfId="0" applyNumberFormat="1" applyFont="1" applyAlignment="1" applyProtection="1">
      <alignment horizontal="left" vertical="center" wrapText="1"/>
      <protection locked="0"/>
    </xf>
    <xf numFmtId="3" fontId="10" fillId="0" borderId="0" xfId="0" applyNumberFormat="1" applyFont="1" applyAlignment="1" applyProtection="1">
      <alignment horizontal="center" vertical="center" wrapText="1"/>
      <protection locked="0"/>
    </xf>
    <xf numFmtId="164" fontId="10" fillId="0" borderId="0" xfId="0" applyNumberFormat="1" applyFont="1" applyProtection="1">
      <protection locked="0"/>
    </xf>
    <xf numFmtId="4" fontId="10" fillId="0" borderId="0" xfId="0" quotePrefix="1" applyNumberFormat="1" applyFont="1" applyAlignment="1" applyProtection="1">
      <alignment horizontal="right" vertical="center" wrapText="1"/>
      <protection locked="0"/>
    </xf>
    <xf numFmtId="3" fontId="10" fillId="0" borderId="0" xfId="0" quotePrefix="1" applyNumberFormat="1" applyFont="1" applyAlignment="1" applyProtection="1">
      <alignment horizontal="center" vertical="center" wrapText="1"/>
      <protection locked="0"/>
    </xf>
    <xf numFmtId="4" fontId="10" fillId="0" borderId="0" xfId="0" applyNumberFormat="1" applyFont="1" applyAlignment="1" applyProtection="1">
      <alignment horizontal="left" vertical="center" wrapText="1"/>
      <protection locked="0"/>
    </xf>
    <xf numFmtId="164" fontId="5" fillId="0" borderId="0" xfId="0" applyNumberFormat="1" applyFont="1" applyAlignment="1" applyProtection="1">
      <alignment vertical="top" wrapText="1"/>
      <protection locked="0"/>
    </xf>
    <xf numFmtId="164" fontId="12" fillId="0" borderId="0" xfId="0" applyNumberFormat="1" applyFont="1" applyAlignment="1" applyProtection="1">
      <alignment vertical="center" wrapText="1"/>
      <protection locked="0"/>
    </xf>
    <xf numFmtId="164" fontId="13" fillId="0" borderId="0" xfId="0" applyNumberFormat="1" applyFont="1" applyAlignment="1" applyProtection="1">
      <alignment vertical="center" wrapText="1"/>
      <protection locked="0"/>
    </xf>
    <xf numFmtId="164" fontId="5" fillId="0" borderId="0" xfId="0" applyNumberFormat="1" applyFont="1" applyAlignment="1" applyProtection="1">
      <alignment horizontal="center" vertical="center" wrapText="1"/>
      <protection locked="0"/>
    </xf>
    <xf numFmtId="164" fontId="4" fillId="0" borderId="0" xfId="0" applyNumberFormat="1" applyFont="1" applyAlignment="1" applyProtection="1">
      <alignment vertical="center" wrapText="1"/>
      <protection locked="0"/>
    </xf>
    <xf numFmtId="164" fontId="5" fillId="0" borderId="0" xfId="0" applyNumberFormat="1" applyFont="1" applyAlignment="1" applyProtection="1">
      <alignment vertical="center" wrapText="1"/>
      <protection locked="0"/>
    </xf>
    <xf numFmtId="164" fontId="3" fillId="0" borderId="0" xfId="0" applyNumberFormat="1" applyFont="1" applyAlignment="1" applyProtection="1">
      <alignment horizontal="right" vertical="center"/>
      <protection locked="0"/>
    </xf>
    <xf numFmtId="164" fontId="11" fillId="0" borderId="0" xfId="0" applyNumberFormat="1" applyFont="1" applyAlignment="1" applyProtection="1">
      <alignment horizontal="right" vertical="center"/>
      <protection locked="0"/>
    </xf>
    <xf numFmtId="164" fontId="5" fillId="0" borderId="0" xfId="0" applyNumberFormat="1" applyFont="1" applyAlignment="1" applyProtection="1">
      <alignment vertical="center"/>
      <protection locked="0"/>
    </xf>
    <xf numFmtId="164" fontId="9" fillId="0" borderId="0" xfId="0" applyNumberFormat="1" applyFont="1" applyAlignment="1" applyProtection="1">
      <alignment vertical="center"/>
      <protection locked="0"/>
    </xf>
    <xf numFmtId="164" fontId="4" fillId="0" borderId="0" xfId="0" applyNumberFormat="1" applyFont="1" applyProtection="1">
      <protection locked="0"/>
    </xf>
    <xf numFmtId="164" fontId="4" fillId="0" borderId="0" xfId="0" applyNumberFormat="1" applyFont="1" applyAlignment="1" applyProtection="1">
      <alignment vertical="center"/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3" fillId="0" borderId="0" xfId="0" applyNumberFormat="1" applyFont="1" applyAlignment="1">
      <alignment vertical="center"/>
    </xf>
    <xf numFmtId="4" fontId="8" fillId="0" borderId="0" xfId="0" applyNumberFormat="1" applyFont="1" applyProtection="1">
      <protection locked="0"/>
    </xf>
    <xf numFmtId="164" fontId="12" fillId="4" borderId="0" xfId="0" applyNumberFormat="1" applyFont="1" applyFill="1" applyAlignment="1" applyProtection="1">
      <alignment vertical="center" wrapText="1"/>
      <protection locked="0"/>
    </xf>
    <xf numFmtId="164" fontId="5" fillId="4" borderId="0" xfId="0" applyNumberFormat="1" applyFont="1" applyFill="1" applyAlignment="1" applyProtection="1">
      <alignment vertical="top" wrapText="1"/>
      <protection locked="0"/>
    </xf>
    <xf numFmtId="164" fontId="13" fillId="4" borderId="0" xfId="0" applyNumberFormat="1" applyFont="1" applyFill="1" applyAlignment="1" applyProtection="1">
      <alignment vertical="center" wrapText="1"/>
      <protection locked="0"/>
    </xf>
    <xf numFmtId="164" fontId="5" fillId="0" borderId="5" xfId="0" applyNumberFormat="1" applyFont="1" applyBorder="1" applyAlignment="1" applyProtection="1">
      <alignment vertical="top" wrapText="1"/>
      <protection locked="0"/>
    </xf>
    <xf numFmtId="164" fontId="4" fillId="2" borderId="0" xfId="0" applyNumberFormat="1" applyFont="1" applyFill="1" applyAlignment="1" applyProtection="1">
      <alignment vertical="center" wrapText="1"/>
      <protection locked="0"/>
    </xf>
    <xf numFmtId="167" fontId="5" fillId="0" borderId="5" xfId="0" applyNumberFormat="1" applyFont="1" applyBorder="1" applyAlignment="1" applyProtection="1">
      <alignment vertical="top" wrapText="1"/>
      <protection locked="0"/>
    </xf>
    <xf numFmtId="164" fontId="18" fillId="0" borderId="0" xfId="0" applyNumberFormat="1" applyFont="1" applyProtection="1">
      <protection locked="0"/>
    </xf>
    <xf numFmtId="164" fontId="19" fillId="0" borderId="0" xfId="0" applyNumberFormat="1" applyFont="1" applyProtection="1">
      <protection locked="0"/>
    </xf>
    <xf numFmtId="164" fontId="20" fillId="0" borderId="0" xfId="0" applyNumberFormat="1" applyFont="1" applyAlignment="1" applyProtection="1">
      <alignment horizontal="center" vertical="center" wrapText="1"/>
      <protection locked="0"/>
    </xf>
    <xf numFmtId="164" fontId="20" fillId="0" borderId="0" xfId="0" applyNumberFormat="1" applyFont="1" applyAlignment="1" applyProtection="1">
      <alignment vertical="center" wrapText="1"/>
      <protection locked="0"/>
    </xf>
    <xf numFmtId="165" fontId="18" fillId="0" borderId="0" xfId="0" applyNumberFormat="1" applyFont="1"/>
    <xf numFmtId="165" fontId="18" fillId="0" borderId="0" xfId="0" applyNumberFormat="1" applyFont="1" applyAlignment="1">
      <alignment horizontal="center"/>
    </xf>
    <xf numFmtId="165" fontId="18" fillId="0" borderId="0" xfId="0" applyNumberFormat="1" applyFont="1" applyAlignment="1">
      <alignment horizontal="right"/>
    </xf>
    <xf numFmtId="164" fontId="18" fillId="0" borderId="0" xfId="0" applyNumberFormat="1" applyFont="1" applyAlignment="1" applyProtection="1">
      <alignment vertical="center" wrapText="1"/>
      <protection locked="0"/>
    </xf>
    <xf numFmtId="164" fontId="21" fillId="0" borderId="0" xfId="0" applyNumberFormat="1" applyFont="1" applyAlignment="1" applyProtection="1">
      <alignment horizontal="center"/>
      <protection locked="0"/>
    </xf>
    <xf numFmtId="164" fontId="21" fillId="0" borderId="0" xfId="0" applyNumberFormat="1" applyFont="1" applyProtection="1">
      <protection locked="0"/>
    </xf>
    <xf numFmtId="3" fontId="22" fillId="0" borderId="5" xfId="0" applyNumberFormat="1" applyFont="1" applyBorder="1" applyAlignment="1" applyProtection="1">
      <alignment horizontal="center" vertical="center" wrapText="1"/>
      <protection locked="0"/>
    </xf>
    <xf numFmtId="4" fontId="20" fillId="0" borderId="5" xfId="0" applyNumberFormat="1" applyFont="1" applyBorder="1" applyAlignment="1" applyProtection="1">
      <alignment horizontal="left" vertical="center" wrapText="1"/>
      <protection locked="0"/>
    </xf>
    <xf numFmtId="3" fontId="20" fillId="0" borderId="5" xfId="0" applyNumberFormat="1" applyFont="1" applyBorder="1" applyAlignment="1" applyProtection="1">
      <alignment horizontal="right" vertical="center" wrapText="1"/>
      <protection locked="0"/>
    </xf>
    <xf numFmtId="3" fontId="22" fillId="0" borderId="5" xfId="0" quotePrefix="1" applyNumberFormat="1" applyFont="1" applyBorder="1" applyAlignment="1" applyProtection="1">
      <alignment horizontal="center" vertical="center" wrapText="1"/>
      <protection locked="0"/>
    </xf>
    <xf numFmtId="49" fontId="22" fillId="0" borderId="5" xfId="0" quotePrefix="1" applyNumberFormat="1" applyFont="1" applyBorder="1" applyAlignment="1" applyProtection="1">
      <alignment horizontal="center" vertical="center" wrapText="1"/>
      <protection locked="0"/>
    </xf>
    <xf numFmtId="4" fontId="22" fillId="0" borderId="5" xfId="0" applyNumberFormat="1" applyFont="1" applyBorder="1" applyAlignment="1" applyProtection="1">
      <alignment horizontal="left" vertical="center" wrapText="1"/>
      <protection locked="0"/>
    </xf>
    <xf numFmtId="164" fontId="20" fillId="0" borderId="5" xfId="0" applyNumberFormat="1" applyFont="1" applyBorder="1" applyAlignment="1" applyProtection="1">
      <alignment horizontal="left" vertical="center" wrapText="1"/>
      <protection locked="0"/>
    </xf>
    <xf numFmtId="164" fontId="22" fillId="0" borderId="5" xfId="0" applyNumberFormat="1" applyFont="1" applyBorder="1" applyAlignment="1" applyProtection="1">
      <alignment horizontal="center" vertical="center" wrapText="1"/>
      <protection locked="0"/>
    </xf>
    <xf numFmtId="49" fontId="23" fillId="0" borderId="5" xfId="0" applyNumberFormat="1" applyFont="1" applyBorder="1" applyAlignment="1" applyProtection="1">
      <alignment horizontal="left" vertical="center" wrapText="1"/>
      <protection locked="0"/>
    </xf>
    <xf numFmtId="49" fontId="23" fillId="0" borderId="5" xfId="0" applyNumberFormat="1" applyFont="1" applyBorder="1" applyAlignment="1" applyProtection="1">
      <alignment horizontal="left" wrapText="1"/>
      <protection locked="0"/>
    </xf>
    <xf numFmtId="4" fontId="20" fillId="0" borderId="5" xfId="0" applyNumberFormat="1" applyFont="1" applyBorder="1" applyAlignment="1" applyProtection="1">
      <alignment horizontal="left" vertical="top" wrapText="1"/>
      <protection locked="0"/>
    </xf>
    <xf numFmtId="164" fontId="20" fillId="0" borderId="5" xfId="0" quotePrefix="1" applyNumberFormat="1" applyFont="1" applyBorder="1" applyAlignment="1" applyProtection="1">
      <alignment horizontal="left" vertical="center" wrapText="1"/>
      <protection locked="0"/>
    </xf>
    <xf numFmtId="164" fontId="22" fillId="0" borderId="5" xfId="0" applyNumberFormat="1" applyFont="1" applyBorder="1" applyAlignment="1" applyProtection="1">
      <alignment horizontal="left" vertical="center" wrapText="1"/>
      <protection locked="0"/>
    </xf>
    <xf numFmtId="164" fontId="22" fillId="0" borderId="5" xfId="0" quotePrefix="1" applyNumberFormat="1" applyFont="1" applyBorder="1" applyAlignment="1" applyProtection="1">
      <alignment horizontal="left" vertical="center" wrapText="1"/>
      <protection locked="0"/>
    </xf>
    <xf numFmtId="3" fontId="22" fillId="0" borderId="5" xfId="0" applyNumberFormat="1" applyFont="1" applyBorder="1" applyAlignment="1">
      <alignment vertical="center"/>
    </xf>
    <xf numFmtId="3" fontId="20" fillId="0" borderId="5" xfId="0" applyNumberFormat="1" applyFont="1" applyBorder="1" applyAlignment="1">
      <alignment vertical="center"/>
    </xf>
    <xf numFmtId="3" fontId="22" fillId="0" borderId="5" xfId="0" applyNumberFormat="1" applyFont="1" applyBorder="1" applyAlignment="1">
      <alignment horizontal="right" vertical="center"/>
    </xf>
    <xf numFmtId="49" fontId="22" fillId="0" borderId="5" xfId="0" applyNumberFormat="1" applyFont="1" applyBorder="1" applyAlignment="1" applyProtection="1">
      <alignment horizontal="left" vertical="center" wrapText="1"/>
      <protection locked="0"/>
    </xf>
    <xf numFmtId="3" fontId="20" fillId="0" borderId="5" xfId="0" applyNumberFormat="1" applyFont="1" applyBorder="1" applyAlignment="1">
      <alignment vertical="center" wrapText="1"/>
    </xf>
    <xf numFmtId="3" fontId="22" fillId="0" borderId="5" xfId="0" applyNumberFormat="1" applyFont="1" applyBorder="1" applyAlignment="1">
      <alignment vertical="center" wrapText="1"/>
    </xf>
    <xf numFmtId="164" fontId="19" fillId="0" borderId="0" xfId="0" applyNumberFormat="1" applyFont="1" applyAlignment="1" applyProtection="1">
      <alignment wrapText="1"/>
      <protection locked="0"/>
    </xf>
    <xf numFmtId="164" fontId="26" fillId="0" borderId="1" xfId="0" applyNumberFormat="1" applyFont="1" applyBorder="1" applyAlignment="1" applyProtection="1">
      <alignment horizontal="left" vertical="center" wrapText="1"/>
      <protection locked="0"/>
    </xf>
    <xf numFmtId="164" fontId="26" fillId="0" borderId="2" xfId="0" applyNumberFormat="1" applyFont="1" applyBorder="1" applyAlignment="1" applyProtection="1">
      <alignment horizontal="left" vertical="center" wrapText="1"/>
      <protection locked="0"/>
    </xf>
    <xf numFmtId="164" fontId="19" fillId="0" borderId="2" xfId="0" applyNumberFormat="1" applyFont="1" applyBorder="1" applyAlignment="1" applyProtection="1">
      <alignment horizontal="center" vertical="center" wrapText="1"/>
      <protection locked="0"/>
    </xf>
    <xf numFmtId="164" fontId="27" fillId="0" borderId="2" xfId="0" applyNumberFormat="1" applyFont="1" applyBorder="1" applyAlignment="1" applyProtection="1">
      <alignment horizontal="left" vertical="center" wrapText="1"/>
      <protection locked="0"/>
    </xf>
    <xf numFmtId="164" fontId="27" fillId="0" borderId="3" xfId="0" quotePrefix="1" applyNumberFormat="1" applyFont="1" applyBorder="1" applyAlignment="1" applyProtection="1">
      <alignment horizontal="center" vertical="center" wrapText="1"/>
      <protection locked="0"/>
    </xf>
    <xf numFmtId="164" fontId="27" fillId="0" borderId="11" xfId="0" applyNumberFormat="1" applyFont="1" applyBorder="1" applyAlignment="1">
      <alignment vertical="center" wrapText="1"/>
    </xf>
    <xf numFmtId="164" fontId="27" fillId="0" borderId="12" xfId="0" applyNumberFormat="1" applyFont="1" applyBorder="1" applyAlignment="1">
      <alignment vertical="center" wrapText="1"/>
    </xf>
    <xf numFmtId="164" fontId="27" fillId="0" borderId="13" xfId="0" applyNumberFormat="1" applyFont="1" applyBorder="1" applyAlignment="1">
      <alignment vertical="center" wrapText="1"/>
    </xf>
    <xf numFmtId="164" fontId="27" fillId="0" borderId="14" xfId="0" applyNumberFormat="1" applyFont="1" applyBorder="1" applyAlignment="1">
      <alignment vertical="center" wrapText="1"/>
    </xf>
    <xf numFmtId="164" fontId="27" fillId="0" borderId="15" xfId="0" applyNumberFormat="1" applyFont="1" applyBorder="1" applyAlignment="1">
      <alignment vertical="center" wrapText="1"/>
    </xf>
    <xf numFmtId="164" fontId="27" fillId="0" borderId="16" xfId="0" applyNumberFormat="1" applyFont="1" applyBorder="1" applyAlignment="1">
      <alignment vertical="center" wrapText="1"/>
    </xf>
    <xf numFmtId="164" fontId="25" fillId="0" borderId="16" xfId="0" applyNumberFormat="1" applyFont="1" applyBorder="1" applyAlignment="1">
      <alignment vertical="center" wrapText="1"/>
    </xf>
    <xf numFmtId="164" fontId="27" fillId="0" borderId="1" xfId="0" applyNumberFormat="1" applyFont="1" applyBorder="1" applyAlignment="1">
      <alignment vertical="center" wrapText="1"/>
    </xf>
    <xf numFmtId="164" fontId="27" fillId="0" borderId="17" xfId="0" applyNumberFormat="1" applyFont="1" applyBorder="1" applyAlignment="1">
      <alignment vertical="center" wrapText="1"/>
    </xf>
    <xf numFmtId="164" fontId="27" fillId="0" borderId="18" xfId="0" applyNumberFormat="1" applyFont="1" applyBorder="1" applyAlignment="1">
      <alignment vertical="center" wrapText="1"/>
    </xf>
    <xf numFmtId="164" fontId="27" fillId="0" borderId="19" xfId="0" applyNumberFormat="1" applyFont="1" applyBorder="1" applyAlignment="1">
      <alignment vertical="center" wrapText="1"/>
    </xf>
    <xf numFmtId="164" fontId="27" fillId="0" borderId="2" xfId="0" applyNumberFormat="1" applyFont="1" applyBorder="1" applyAlignment="1">
      <alignment vertical="center" wrapText="1"/>
    </xf>
    <xf numFmtId="164" fontId="27" fillId="0" borderId="3" xfId="0" applyNumberFormat="1" applyFont="1" applyBorder="1" applyAlignment="1">
      <alignment vertical="center" wrapText="1"/>
    </xf>
    <xf numFmtId="164" fontId="25" fillId="0" borderId="3" xfId="0" applyNumberFormat="1" applyFont="1" applyBorder="1" applyAlignment="1">
      <alignment vertical="center" wrapText="1"/>
    </xf>
    <xf numFmtId="164" fontId="26" fillId="0" borderId="4" xfId="0" quotePrefix="1" applyNumberFormat="1" applyFont="1" applyBorder="1" applyAlignment="1" applyProtection="1">
      <alignment horizontal="left" vertical="center" wrapText="1"/>
      <protection locked="0"/>
    </xf>
    <xf numFmtId="164" fontId="26" fillId="0" borderId="5" xfId="0" applyNumberFormat="1" applyFont="1" applyBorder="1" applyAlignment="1" applyProtection="1">
      <alignment horizontal="left" vertical="center" wrapText="1"/>
      <protection locked="0"/>
    </xf>
    <xf numFmtId="164" fontId="27" fillId="0" borderId="3" xfId="0" quotePrefix="1" applyNumberFormat="1" applyFont="1" applyBorder="1" applyAlignment="1" applyProtection="1">
      <alignment horizontal="right" vertical="center" wrapText="1"/>
      <protection locked="0"/>
    </xf>
    <xf numFmtId="164" fontId="26" fillId="0" borderId="20" xfId="0" applyNumberFormat="1" applyFont="1" applyBorder="1" applyAlignment="1" applyProtection="1">
      <alignment horizontal="left" vertical="center" wrapText="1"/>
      <protection locked="0"/>
    </xf>
    <xf numFmtId="164" fontId="26" fillId="0" borderId="21" xfId="0" quotePrefix="1" applyNumberFormat="1" applyFont="1" applyBorder="1" applyAlignment="1" applyProtection="1">
      <alignment horizontal="left" vertical="center" wrapText="1"/>
      <protection locked="0"/>
    </xf>
    <xf numFmtId="164" fontId="19" fillId="0" borderId="10" xfId="0" applyNumberFormat="1" applyFont="1" applyBorder="1" applyAlignment="1" applyProtection="1">
      <alignment horizontal="center" vertical="center" wrapText="1"/>
      <protection locked="0"/>
    </xf>
    <xf numFmtId="164" fontId="27" fillId="0" borderId="10" xfId="0" applyNumberFormat="1" applyFont="1" applyBorder="1" applyAlignment="1" applyProtection="1">
      <alignment horizontal="left" vertical="center" wrapText="1"/>
      <protection locked="0"/>
    </xf>
    <xf numFmtId="164" fontId="27" fillId="0" borderId="22" xfId="0" quotePrefix="1" applyNumberFormat="1" applyFont="1" applyBorder="1" applyAlignment="1" applyProtection="1">
      <alignment horizontal="right" vertical="center" wrapText="1"/>
      <protection locked="0"/>
    </xf>
    <xf numFmtId="164" fontId="26" fillId="0" borderId="4" xfId="0" applyNumberFormat="1" applyFont="1" applyBorder="1" applyAlignment="1" applyProtection="1">
      <alignment horizontal="left" vertical="center" wrapText="1"/>
      <protection locked="0"/>
    </xf>
    <xf numFmtId="164" fontId="19" fillId="0" borderId="5" xfId="0" applyNumberFormat="1" applyFont="1" applyBorder="1" applyAlignment="1" applyProtection="1">
      <alignment horizontal="center" vertical="center" wrapText="1"/>
      <protection locked="0"/>
    </xf>
    <xf numFmtId="164" fontId="27" fillId="0" borderId="5" xfId="0" applyNumberFormat="1" applyFont="1" applyBorder="1" applyAlignment="1" applyProtection="1">
      <alignment horizontal="left" vertical="center" wrapText="1"/>
      <protection locked="0"/>
    </xf>
    <xf numFmtId="164" fontId="27" fillId="0" borderId="8" xfId="0" quotePrefix="1" applyNumberFormat="1" applyFont="1" applyBorder="1" applyAlignment="1" applyProtection="1">
      <alignment horizontal="center" vertical="center" wrapText="1"/>
      <protection locked="0"/>
    </xf>
    <xf numFmtId="164" fontId="27" fillId="0" borderId="8" xfId="0" applyNumberFormat="1" applyFont="1" applyBorder="1" applyAlignment="1" applyProtection="1">
      <alignment horizontal="right" vertical="center" wrapText="1"/>
      <protection locked="0"/>
    </xf>
    <xf numFmtId="164" fontId="25" fillId="0" borderId="4" xfId="0" applyNumberFormat="1" applyFont="1" applyBorder="1" applyAlignment="1">
      <alignment vertical="center" wrapText="1"/>
    </xf>
    <xf numFmtId="164" fontId="25" fillId="0" borderId="23" xfId="0" applyNumberFormat="1" applyFont="1" applyBorder="1" applyAlignment="1">
      <alignment vertical="center" wrapText="1"/>
    </xf>
    <xf numFmtId="164" fontId="25" fillId="0" borderId="24" xfId="0" applyNumberFormat="1" applyFont="1" applyBorder="1" applyAlignment="1">
      <alignment vertical="center" wrapText="1"/>
    </xf>
    <xf numFmtId="164" fontId="25" fillId="0" borderId="25" xfId="0" applyNumberFormat="1" applyFont="1" applyBorder="1" applyAlignment="1">
      <alignment vertical="center" wrapText="1"/>
    </xf>
    <xf numFmtId="164" fontId="25" fillId="0" borderId="5" xfId="0" applyNumberFormat="1" applyFont="1" applyBorder="1" applyAlignment="1">
      <alignment vertical="center" wrapText="1"/>
    </xf>
    <xf numFmtId="164" fontId="25" fillId="0" borderId="8" xfId="0" applyNumberFormat="1" applyFont="1" applyBorder="1" applyAlignment="1">
      <alignment vertical="center" wrapText="1"/>
    </xf>
    <xf numFmtId="164" fontId="26" fillId="0" borderId="5" xfId="0" quotePrefix="1" applyNumberFormat="1" applyFont="1" applyBorder="1" applyAlignment="1" applyProtection="1">
      <alignment horizontal="left" vertical="center" wrapText="1"/>
      <protection locked="0"/>
    </xf>
    <xf numFmtId="164" fontId="19" fillId="0" borderId="6" xfId="0" applyNumberFormat="1" applyFont="1" applyBorder="1" applyAlignment="1" applyProtection="1">
      <alignment horizontal="center" vertical="center" wrapText="1"/>
      <protection locked="0"/>
    </xf>
    <xf numFmtId="164" fontId="26" fillId="0" borderId="7" xfId="0" quotePrefix="1" applyNumberFormat="1" applyFont="1" applyBorder="1" applyAlignment="1" applyProtection="1">
      <alignment horizontal="left" vertical="center" wrapText="1"/>
      <protection locked="0"/>
    </xf>
    <xf numFmtId="164" fontId="19" fillId="0" borderId="7" xfId="0" applyNumberFormat="1" applyFont="1" applyBorder="1" applyAlignment="1" applyProtection="1">
      <alignment horizontal="center" vertical="center" wrapText="1"/>
      <protection locked="0"/>
    </xf>
    <xf numFmtId="164" fontId="27" fillId="0" borderId="7" xfId="0" applyNumberFormat="1" applyFont="1" applyBorder="1" applyAlignment="1" applyProtection="1">
      <alignment horizontal="left" vertical="center" wrapText="1"/>
      <protection locked="0"/>
    </xf>
    <xf numFmtId="164" fontId="27" fillId="0" borderId="9" xfId="0" applyNumberFormat="1" applyFont="1" applyBorder="1" applyAlignment="1" applyProtection="1">
      <alignment horizontal="right" vertical="center" wrapText="1"/>
      <protection locked="0"/>
    </xf>
    <xf numFmtId="164" fontId="25" fillId="0" borderId="6" xfId="0" applyNumberFormat="1" applyFont="1" applyBorder="1" applyAlignment="1">
      <alignment vertical="center" wrapText="1"/>
    </xf>
    <xf numFmtId="164" fontId="25" fillId="0" borderId="26" xfId="0" applyNumberFormat="1" applyFont="1" applyBorder="1" applyAlignment="1">
      <alignment vertical="center" wrapText="1"/>
    </xf>
    <xf numFmtId="164" fontId="25" fillId="0" borderId="27" xfId="0" applyNumberFormat="1" applyFont="1" applyBorder="1" applyAlignment="1">
      <alignment vertical="center" wrapText="1"/>
    </xf>
    <xf numFmtId="164" fontId="25" fillId="0" borderId="28" xfId="0" applyNumberFormat="1" applyFont="1" applyBorder="1" applyAlignment="1">
      <alignment vertical="center" wrapText="1"/>
    </xf>
    <xf numFmtId="164" fontId="25" fillId="0" borderId="7" xfId="0" applyNumberFormat="1" applyFont="1" applyBorder="1" applyAlignment="1">
      <alignment vertical="center" wrapText="1"/>
    </xf>
    <xf numFmtId="164" fontId="25" fillId="0" borderId="9" xfId="0" applyNumberFormat="1" applyFont="1" applyBorder="1" applyAlignment="1">
      <alignment vertical="center" wrapText="1"/>
    </xf>
    <xf numFmtId="164" fontId="26" fillId="0" borderId="1" xfId="0" quotePrefix="1" applyNumberFormat="1" applyFont="1" applyBorder="1" applyAlignment="1" applyProtection="1">
      <alignment horizontal="left" vertical="center" wrapText="1"/>
      <protection locked="0"/>
    </xf>
    <xf numFmtId="164" fontId="19" fillId="0" borderId="2" xfId="0" applyNumberFormat="1" applyFont="1" applyBorder="1" applyAlignment="1" applyProtection="1">
      <alignment horizontal="left" vertical="center" wrapText="1"/>
      <protection locked="0"/>
    </xf>
    <xf numFmtId="164" fontId="27" fillId="2" borderId="2" xfId="0" applyNumberFormat="1" applyFont="1" applyFill="1" applyBorder="1" applyAlignment="1" applyProtection="1">
      <alignment horizontal="left" vertical="center" wrapText="1"/>
      <protection locked="0"/>
    </xf>
    <xf numFmtId="164" fontId="25" fillId="2" borderId="3" xfId="0" applyNumberFormat="1" applyFont="1" applyFill="1" applyBorder="1" applyAlignment="1" applyProtection="1">
      <alignment horizontal="right" vertical="center" wrapText="1"/>
      <protection locked="0"/>
    </xf>
    <xf numFmtId="164" fontId="27" fillId="3" borderId="1" xfId="0" applyNumberFormat="1" applyFont="1" applyFill="1" applyBorder="1" applyAlignment="1">
      <alignment vertical="center"/>
    </xf>
    <xf numFmtId="164" fontId="27" fillId="3" borderId="17" xfId="0" applyNumberFormat="1" applyFont="1" applyFill="1" applyBorder="1" applyAlignment="1">
      <alignment vertical="center"/>
    </xf>
    <xf numFmtId="164" fontId="27" fillId="3" borderId="18" xfId="0" applyNumberFormat="1" applyFont="1" applyFill="1" applyBorder="1" applyAlignment="1">
      <alignment vertical="center"/>
    </xf>
    <xf numFmtId="164" fontId="27" fillId="3" borderId="19" xfId="0" applyNumberFormat="1" applyFont="1" applyFill="1" applyBorder="1" applyAlignment="1">
      <alignment vertical="center"/>
    </xf>
    <xf numFmtId="164" fontId="27" fillId="3" borderId="2" xfId="0" applyNumberFormat="1" applyFont="1" applyFill="1" applyBorder="1" applyAlignment="1">
      <alignment vertical="center"/>
    </xf>
    <xf numFmtId="164" fontId="27" fillId="3" borderId="3" xfId="0" applyNumberFormat="1" applyFont="1" applyFill="1" applyBorder="1" applyAlignment="1">
      <alignment vertical="center"/>
    </xf>
    <xf numFmtId="164" fontId="27" fillId="3" borderId="0" xfId="0" applyNumberFormat="1" applyFont="1" applyFill="1" applyAlignment="1">
      <alignment vertical="center"/>
    </xf>
    <xf numFmtId="164" fontId="19" fillId="0" borderId="5" xfId="0" applyNumberFormat="1" applyFont="1" applyBorder="1" applyAlignment="1" applyProtection="1">
      <alignment horizontal="left" vertical="center" wrapText="1"/>
      <protection locked="0"/>
    </xf>
    <xf numFmtId="164" fontId="27" fillId="2" borderId="5" xfId="0" applyNumberFormat="1" applyFont="1" applyFill="1" applyBorder="1" applyAlignment="1" applyProtection="1">
      <alignment horizontal="left" vertical="center" wrapText="1"/>
      <protection locked="0"/>
    </xf>
    <xf numFmtId="164" fontId="25" fillId="2" borderId="8" xfId="0" quotePrefix="1" applyNumberFormat="1" applyFont="1" applyFill="1" applyBorder="1" applyAlignment="1" applyProtection="1">
      <alignment horizontal="right" vertical="center" wrapText="1"/>
      <protection locked="0"/>
    </xf>
    <xf numFmtId="49" fontId="21" fillId="0" borderId="0" xfId="0" applyNumberFormat="1" applyFont="1" applyAlignment="1" applyProtection="1">
      <alignment horizontal="left" vertical="center" wrapText="1"/>
      <protection locked="0"/>
    </xf>
    <xf numFmtId="3" fontId="21" fillId="0" borderId="0" xfId="0" applyNumberFormat="1" applyFont="1" applyAlignment="1" applyProtection="1">
      <alignment horizontal="center" vertical="center" wrapText="1"/>
      <protection locked="0"/>
    </xf>
    <xf numFmtId="49" fontId="21" fillId="0" borderId="0" xfId="0" applyNumberFormat="1" applyFont="1"/>
    <xf numFmtId="4" fontId="21" fillId="0" borderId="0" xfId="0" quotePrefix="1" applyNumberFormat="1" applyFont="1" applyAlignment="1" applyProtection="1">
      <alignment horizontal="right" vertical="center" wrapText="1"/>
      <protection locked="0"/>
    </xf>
    <xf numFmtId="3" fontId="21" fillId="0" borderId="0" xfId="0" quotePrefix="1" applyNumberFormat="1" applyFont="1" applyAlignment="1" applyProtection="1">
      <alignment horizontal="center" vertical="center" wrapText="1"/>
      <protection locked="0"/>
    </xf>
    <xf numFmtId="4" fontId="21" fillId="0" borderId="0" xfId="0" applyNumberFormat="1" applyFont="1" applyAlignment="1" applyProtection="1">
      <alignment horizontal="left" vertical="center" wrapText="1"/>
      <protection locked="0"/>
    </xf>
    <xf numFmtId="49" fontId="21" fillId="0" borderId="0" xfId="0" quotePrefix="1" applyNumberFormat="1" applyFont="1" applyAlignment="1" applyProtection="1">
      <alignment horizontal="left" vertical="center" wrapText="1"/>
      <protection locked="0"/>
    </xf>
    <xf numFmtId="49" fontId="21" fillId="0" borderId="0" xfId="0" quotePrefix="1" applyNumberFormat="1" applyFont="1" applyAlignment="1" applyProtection="1">
      <alignment horizontal="center" vertical="center" wrapText="1"/>
      <protection locked="0"/>
    </xf>
    <xf numFmtId="4" fontId="21" fillId="0" borderId="0" xfId="0" applyNumberFormat="1" applyFont="1"/>
    <xf numFmtId="4" fontId="21" fillId="0" borderId="0" xfId="0" applyNumberFormat="1" applyFont="1" applyAlignment="1">
      <alignment horizontal="left" wrapText="1"/>
    </xf>
    <xf numFmtId="49" fontId="22" fillId="0" borderId="0" xfId="0" applyNumberFormat="1" applyFont="1"/>
    <xf numFmtId="167" fontId="5" fillId="0" borderId="21" xfId="0" applyNumberFormat="1" applyFont="1" applyBorder="1" applyAlignment="1" applyProtection="1">
      <alignment vertical="top" wrapText="1"/>
      <protection locked="0"/>
    </xf>
    <xf numFmtId="164" fontId="5" fillId="0" borderId="21" xfId="0" applyNumberFormat="1" applyFont="1" applyBorder="1" applyAlignment="1" applyProtection="1">
      <alignment vertical="top" wrapText="1"/>
      <protection locked="0"/>
    </xf>
    <xf numFmtId="167" fontId="5" fillId="0" borderId="0" xfId="0" applyNumberFormat="1" applyFont="1" applyAlignment="1" applyProtection="1">
      <alignment vertical="top" wrapText="1"/>
      <protection locked="0"/>
    </xf>
    <xf numFmtId="164" fontId="5" fillId="0" borderId="0" xfId="0" applyNumberFormat="1" applyFont="1" applyAlignment="1" applyProtection="1">
      <alignment horizontal="right" vertical="center" wrapText="1"/>
      <protection locked="0"/>
    </xf>
    <xf numFmtId="167" fontId="5" fillId="0" borderId="0" xfId="0" applyNumberFormat="1" applyFont="1" applyAlignment="1" applyProtection="1">
      <alignment vertical="center" wrapText="1"/>
      <protection locked="0"/>
    </xf>
    <xf numFmtId="3" fontId="22" fillId="0" borderId="5" xfId="0" applyNumberFormat="1" applyFont="1" applyBorder="1" applyProtection="1">
      <protection locked="0"/>
    </xf>
    <xf numFmtId="3" fontId="22" fillId="0" borderId="5" xfId="0" applyNumberFormat="1" applyFont="1" applyBorder="1" applyAlignment="1" applyProtection="1">
      <alignment vertical="center"/>
      <protection locked="0"/>
    </xf>
    <xf numFmtId="3" fontId="29" fillId="0" borderId="5" xfId="0" applyNumberFormat="1" applyFont="1" applyBorder="1" applyAlignment="1">
      <alignment vertical="center"/>
    </xf>
    <xf numFmtId="3" fontId="29" fillId="0" borderId="5" xfId="0" applyNumberFormat="1" applyFont="1" applyBorder="1" applyAlignment="1">
      <alignment horizontal="right" vertical="center"/>
    </xf>
    <xf numFmtId="3" fontId="30" fillId="0" borderId="5" xfId="0" applyNumberFormat="1" applyFont="1" applyBorder="1" applyAlignment="1">
      <alignment vertical="center"/>
    </xf>
    <xf numFmtId="3" fontId="29" fillId="0" borderId="5" xfId="0" applyNumberFormat="1" applyFont="1" applyBorder="1" applyProtection="1">
      <protection locked="0"/>
    </xf>
    <xf numFmtId="3" fontId="30" fillId="0" borderId="5" xfId="0" applyNumberFormat="1" applyFont="1" applyBorder="1" applyAlignment="1">
      <alignment vertical="center" wrapText="1"/>
    </xf>
    <xf numFmtId="3" fontId="29" fillId="0" borderId="5" xfId="0" applyNumberFormat="1" applyFont="1" applyBorder="1" applyAlignment="1">
      <alignment vertical="center" wrapText="1"/>
    </xf>
    <xf numFmtId="164" fontId="31" fillId="0" borderId="0" xfId="0" applyNumberFormat="1" applyFont="1" applyAlignment="1" applyProtection="1">
      <alignment wrapText="1"/>
      <protection locked="0"/>
    </xf>
    <xf numFmtId="164" fontId="31" fillId="0" borderId="0" xfId="0" applyNumberFormat="1" applyFont="1" applyProtection="1">
      <protection locked="0"/>
    </xf>
    <xf numFmtId="3" fontId="24" fillId="0" borderId="5" xfId="0" applyNumberFormat="1" applyFont="1" applyBorder="1" applyAlignment="1">
      <alignment vertical="center"/>
    </xf>
    <xf numFmtId="4" fontId="18" fillId="0" borderId="0" xfId="0" applyNumberFormat="1" applyFont="1" applyAlignment="1" applyProtection="1">
      <alignment vertical="center"/>
      <protection locked="0"/>
    </xf>
    <xf numFmtId="4" fontId="18" fillId="0" borderId="0" xfId="0" applyNumberFormat="1" applyFont="1" applyAlignment="1" applyProtection="1">
      <alignment vertical="center" wrapText="1"/>
      <protection locked="0"/>
    </xf>
    <xf numFmtId="164" fontId="22" fillId="0" borderId="5" xfId="0" quotePrefix="1" applyNumberFormat="1" applyFont="1" applyBorder="1" applyAlignment="1" applyProtection="1">
      <alignment horizontal="center" vertical="center" wrapText="1"/>
      <protection locked="0"/>
    </xf>
    <xf numFmtId="1" fontId="20" fillId="0" borderId="5" xfId="0" applyNumberFormat="1" applyFont="1" applyBorder="1" applyAlignment="1" applyProtection="1">
      <alignment horizontal="right" vertical="center" wrapText="1"/>
      <protection locked="0"/>
    </xf>
    <xf numFmtId="49" fontId="20" fillId="0" borderId="5" xfId="0" applyNumberFormat="1" applyFont="1" applyBorder="1" applyAlignment="1" applyProtection="1">
      <alignment horizontal="left" vertical="center" wrapText="1"/>
      <protection locked="0"/>
    </xf>
    <xf numFmtId="49" fontId="20" fillId="0" borderId="5" xfId="0" quotePrefix="1" applyNumberFormat="1" applyFont="1" applyBorder="1" applyAlignment="1" applyProtection="1">
      <alignment horizontal="left" vertical="center" wrapText="1"/>
      <protection locked="0"/>
    </xf>
    <xf numFmtId="164" fontId="22" fillId="0" borderId="5" xfId="0" quotePrefix="1" applyNumberFormat="1" applyFont="1" applyBorder="1" applyAlignment="1" applyProtection="1">
      <alignment horizontal="right" vertical="center" wrapText="1"/>
      <protection locked="0"/>
    </xf>
    <xf numFmtId="3" fontId="20" fillId="6" borderId="5" xfId="0" applyNumberFormat="1" applyFont="1" applyFill="1" applyBorder="1" applyAlignment="1" applyProtection="1">
      <alignment horizontal="right" vertical="center" wrapText="1"/>
      <protection locked="0"/>
    </xf>
    <xf numFmtId="3" fontId="22" fillId="6" borderId="5" xfId="0" applyNumberFormat="1" applyFont="1" applyFill="1" applyBorder="1" applyAlignment="1">
      <alignment vertical="center"/>
    </xf>
    <xf numFmtId="3" fontId="20" fillId="6" borderId="5" xfId="0" applyNumberFormat="1" applyFont="1" applyFill="1" applyBorder="1" applyAlignment="1">
      <alignment vertical="center"/>
    </xf>
    <xf numFmtId="3" fontId="20" fillId="7" borderId="5" xfId="0" applyNumberFormat="1" applyFont="1" applyFill="1" applyBorder="1" applyAlignment="1" applyProtection="1">
      <alignment horizontal="right" vertical="center" wrapText="1"/>
      <protection locked="0"/>
    </xf>
    <xf numFmtId="167" fontId="4" fillId="0" borderId="0" xfId="0" applyNumberFormat="1" applyFont="1" applyAlignment="1" applyProtection="1">
      <alignment vertical="center" wrapText="1"/>
      <protection locked="0"/>
    </xf>
    <xf numFmtId="3" fontId="3" fillId="8" borderId="0" xfId="0" applyNumberFormat="1" applyFont="1" applyFill="1" applyAlignment="1">
      <alignment vertical="center"/>
    </xf>
    <xf numFmtId="3" fontId="3" fillId="8" borderId="22" xfId="0" applyNumberFormat="1" applyFont="1" applyFill="1" applyBorder="1" applyAlignment="1">
      <alignment vertical="center"/>
    </xf>
    <xf numFmtId="4" fontId="8" fillId="0" borderId="22" xfId="0" applyNumberFormat="1" applyFont="1" applyBorder="1" applyProtection="1">
      <protection locked="0"/>
    </xf>
    <xf numFmtId="3" fontId="29" fillId="0" borderId="5" xfId="0" applyNumberFormat="1" applyFont="1" applyBorder="1" applyAlignment="1">
      <alignment horizontal="right" vertical="center" wrapText="1"/>
    </xf>
    <xf numFmtId="3" fontId="29" fillId="0" borderId="5" xfId="0" applyNumberFormat="1" applyFont="1" applyBorder="1" applyAlignment="1" applyProtection="1">
      <alignment horizontal="right" vertical="center" wrapText="1"/>
      <protection locked="0"/>
    </xf>
    <xf numFmtId="3" fontId="29" fillId="0" borderId="8" xfId="0" applyNumberFormat="1" applyFont="1" applyBorder="1" applyAlignment="1">
      <alignment horizontal="right" vertical="center"/>
    </xf>
    <xf numFmtId="3" fontId="22" fillId="0" borderId="24" xfId="0" applyNumberFormat="1" applyFont="1" applyBorder="1" applyAlignment="1" applyProtection="1">
      <alignment vertical="center"/>
      <protection locked="0"/>
    </xf>
    <xf numFmtId="3" fontId="29" fillId="0" borderId="5" xfId="0" applyNumberFormat="1" applyFont="1" applyBorder="1" applyAlignment="1" applyProtection="1">
      <alignment horizontal="right" vertical="center"/>
      <protection locked="0"/>
    </xf>
    <xf numFmtId="3" fontId="29" fillId="0" borderId="21" xfId="0" applyNumberFormat="1" applyFont="1" applyBorder="1" applyAlignment="1" applyProtection="1">
      <alignment horizontal="right" vertical="center"/>
      <protection locked="0"/>
    </xf>
    <xf numFmtId="165" fontId="32" fillId="0" borderId="0" xfId="0" applyNumberFormat="1" applyFont="1" applyAlignment="1">
      <alignment horizontal="left"/>
    </xf>
    <xf numFmtId="1" fontId="32" fillId="0" borderId="0" xfId="0" applyNumberFormat="1" applyFont="1" applyAlignment="1">
      <alignment horizontal="left"/>
    </xf>
    <xf numFmtId="164" fontId="32" fillId="0" borderId="0" xfId="0" applyNumberFormat="1" applyFont="1" applyProtection="1">
      <protection locked="0"/>
    </xf>
    <xf numFmtId="1" fontId="20" fillId="0" borderId="5" xfId="0" applyNumberFormat="1" applyFont="1" applyBorder="1" applyAlignment="1" applyProtection="1">
      <alignment horizontal="center" vertical="center" wrapText="1"/>
      <protection locked="0"/>
    </xf>
    <xf numFmtId="3" fontId="29" fillId="6" borderId="5" xfId="0" applyNumberFormat="1" applyFont="1" applyFill="1" applyBorder="1" applyAlignment="1">
      <alignment vertical="center"/>
    </xf>
    <xf numFmtId="3" fontId="20" fillId="8" borderId="5" xfId="0" applyNumberFormat="1" applyFont="1" applyFill="1" applyBorder="1" applyAlignment="1">
      <alignment vertical="center"/>
    </xf>
    <xf numFmtId="164" fontId="22" fillId="0" borderId="21" xfId="0" applyNumberFormat="1" applyFont="1" applyBorder="1" applyAlignment="1" applyProtection="1">
      <alignment horizontal="center" vertical="center" wrapText="1"/>
      <protection locked="0"/>
    </xf>
    <xf numFmtId="164" fontId="20" fillId="0" borderId="21" xfId="0" applyNumberFormat="1" applyFont="1" applyBorder="1" applyAlignment="1" applyProtection="1">
      <alignment horizontal="left" vertical="center" wrapText="1"/>
      <protection locked="0"/>
    </xf>
    <xf numFmtId="164" fontId="20" fillId="0" borderId="21" xfId="0" quotePrefix="1" applyNumberFormat="1" applyFont="1" applyBorder="1" applyAlignment="1" applyProtection="1">
      <alignment horizontal="right" vertical="center" wrapText="1"/>
      <protection locked="0"/>
    </xf>
    <xf numFmtId="164" fontId="27" fillId="3" borderId="20" xfId="0" applyNumberFormat="1" applyFont="1" applyFill="1" applyBorder="1" applyAlignment="1">
      <alignment vertical="center"/>
    </xf>
    <xf numFmtId="164" fontId="27" fillId="3" borderId="32" xfId="0" applyNumberFormat="1" applyFont="1" applyFill="1" applyBorder="1" applyAlignment="1">
      <alignment vertical="center"/>
    </xf>
    <xf numFmtId="164" fontId="27" fillId="3" borderId="33" xfId="0" applyNumberFormat="1" applyFont="1" applyFill="1" applyBorder="1" applyAlignment="1">
      <alignment vertical="center"/>
    </xf>
    <xf numFmtId="164" fontId="27" fillId="3" borderId="34" xfId="0" applyNumberFormat="1" applyFont="1" applyFill="1" applyBorder="1" applyAlignment="1">
      <alignment vertical="center"/>
    </xf>
    <xf numFmtId="164" fontId="27" fillId="3" borderId="21" xfId="0" applyNumberFormat="1" applyFont="1" applyFill="1" applyBorder="1" applyAlignment="1">
      <alignment vertical="center"/>
    </xf>
    <xf numFmtId="164" fontId="27" fillId="3" borderId="35" xfId="0" applyNumberFormat="1" applyFont="1" applyFill="1" applyBorder="1" applyAlignment="1">
      <alignment vertical="center"/>
    </xf>
    <xf numFmtId="164" fontId="20" fillId="9" borderId="5" xfId="0" applyNumberFormat="1" applyFont="1" applyFill="1" applyBorder="1" applyAlignment="1">
      <alignment vertical="center"/>
    </xf>
    <xf numFmtId="164" fontId="22" fillId="8" borderId="5" xfId="0" applyNumberFormat="1" applyFont="1" applyFill="1" applyBorder="1" applyProtection="1">
      <protection locked="0"/>
    </xf>
    <xf numFmtId="164" fontId="22" fillId="0" borderId="5" xfId="0" applyNumberFormat="1" applyFont="1" applyBorder="1" applyProtection="1">
      <protection locked="0"/>
    </xf>
    <xf numFmtId="49" fontId="22" fillId="0" borderId="4" xfId="0" applyNumberFormat="1" applyFont="1" applyBorder="1" applyAlignment="1" applyProtection="1">
      <alignment horizontal="left" vertical="center" wrapText="1"/>
      <protection locked="0"/>
    </xf>
    <xf numFmtId="164" fontId="22" fillId="8" borderId="5" xfId="0" applyNumberFormat="1" applyFont="1" applyFill="1" applyBorder="1" applyAlignment="1" applyProtection="1">
      <alignment vertical="center" wrapText="1"/>
      <protection locked="0"/>
    </xf>
    <xf numFmtId="164" fontId="22" fillId="8" borderId="8" xfId="0" quotePrefix="1" applyNumberFormat="1" applyFont="1" applyFill="1" applyBorder="1" applyAlignment="1" applyProtection="1">
      <alignment horizontal="right" vertical="center" wrapText="1"/>
      <protection locked="0"/>
    </xf>
    <xf numFmtId="164" fontId="22" fillId="8" borderId="5" xfId="0" applyNumberFormat="1" applyFont="1" applyFill="1" applyBorder="1" applyAlignment="1">
      <alignment vertical="center"/>
    </xf>
    <xf numFmtId="49" fontId="22" fillId="0" borderId="6" xfId="0" applyNumberFormat="1" applyFont="1" applyBorder="1" applyAlignment="1" applyProtection="1">
      <alignment horizontal="left" vertical="center" wrapText="1"/>
      <protection locked="0"/>
    </xf>
    <xf numFmtId="164" fontId="22" fillId="0" borderId="7" xfId="0" applyNumberFormat="1" applyFont="1" applyBorder="1" applyAlignment="1" applyProtection="1">
      <alignment horizontal="left" vertical="center" wrapText="1"/>
      <protection locked="0"/>
    </xf>
    <xf numFmtId="164" fontId="20" fillId="0" borderId="7" xfId="0" applyNumberFormat="1" applyFont="1" applyBorder="1" applyAlignment="1" applyProtection="1">
      <alignment horizontal="left" vertical="center" wrapText="1"/>
      <protection locked="0"/>
    </xf>
    <xf numFmtId="164" fontId="22" fillId="8" borderId="7" xfId="0" applyNumberFormat="1" applyFont="1" applyFill="1" applyBorder="1" applyAlignment="1" applyProtection="1">
      <alignment horizontal="left" vertical="center" wrapText="1"/>
      <protection locked="0"/>
    </xf>
    <xf numFmtId="164" fontId="22" fillId="8" borderId="9" xfId="0" quotePrefix="1" applyNumberFormat="1" applyFont="1" applyFill="1" applyBorder="1" applyAlignment="1" applyProtection="1">
      <alignment horizontal="right" vertical="center" wrapText="1"/>
      <protection locked="0"/>
    </xf>
    <xf numFmtId="49" fontId="22" fillId="8" borderId="21" xfId="0" applyNumberFormat="1" applyFont="1" applyFill="1" applyBorder="1" applyAlignment="1" applyProtection="1">
      <alignment horizontal="center" vertical="center" wrapText="1"/>
      <protection locked="0"/>
    </xf>
    <xf numFmtId="164" fontId="20" fillId="8" borderId="21" xfId="0" applyNumberFormat="1" applyFont="1" applyFill="1" applyBorder="1" applyAlignment="1" applyProtection="1">
      <alignment horizontal="left" vertical="center" wrapText="1"/>
      <protection locked="0"/>
    </xf>
    <xf numFmtId="164" fontId="22" fillId="8" borderId="21" xfId="0" applyNumberFormat="1" applyFont="1" applyFill="1" applyBorder="1" applyAlignment="1" applyProtection="1">
      <alignment horizontal="center" vertical="center" wrapText="1"/>
      <protection locked="0"/>
    </xf>
    <xf numFmtId="1" fontId="20" fillId="8" borderId="5" xfId="0" applyNumberFormat="1" applyFont="1" applyFill="1" applyBorder="1" applyAlignment="1" applyProtection="1">
      <alignment horizontal="right" vertical="center" wrapText="1"/>
      <protection locked="0"/>
    </xf>
    <xf numFmtId="49" fontId="20" fillId="8" borderId="21" xfId="0" applyNumberFormat="1" applyFont="1" applyFill="1" applyBorder="1" applyAlignment="1" applyProtection="1">
      <alignment horizontal="left" vertical="center" wrapText="1"/>
      <protection locked="0"/>
    </xf>
    <xf numFmtId="164" fontId="20" fillId="0" borderId="5" xfId="0" quotePrefix="1" applyNumberFormat="1" applyFont="1" applyBorder="1" applyAlignment="1" applyProtection="1">
      <alignment horizontal="center" vertical="center" wrapText="1"/>
      <protection locked="0"/>
    </xf>
    <xf numFmtId="164" fontId="20" fillId="8" borderId="21" xfId="0" quotePrefix="1" applyNumberFormat="1" applyFont="1" applyFill="1" applyBorder="1" applyAlignment="1" applyProtection="1">
      <alignment horizontal="center" vertical="center" wrapText="1"/>
      <protection locked="0"/>
    </xf>
    <xf numFmtId="4" fontId="20" fillId="0" borderId="5" xfId="0" quotePrefix="1" applyNumberFormat="1" applyFont="1" applyBorder="1" applyAlignment="1" applyProtection="1">
      <alignment horizontal="center" vertical="center" wrapText="1"/>
      <protection locked="0"/>
    </xf>
    <xf numFmtId="4" fontId="23" fillId="0" borderId="5" xfId="0" quotePrefix="1" applyNumberFormat="1" applyFont="1" applyBorder="1" applyAlignment="1" applyProtection="1">
      <alignment horizontal="center" vertical="center" wrapText="1"/>
      <protection locked="0"/>
    </xf>
    <xf numFmtId="4" fontId="22" fillId="0" borderId="5" xfId="0" quotePrefix="1" applyNumberFormat="1" applyFont="1" applyBorder="1" applyAlignment="1" applyProtection="1">
      <alignment horizontal="center" vertical="center" wrapText="1"/>
      <protection locked="0"/>
    </xf>
    <xf numFmtId="164" fontId="20" fillId="0" borderId="5" xfId="0" applyNumberFormat="1" applyFont="1" applyBorder="1" applyAlignment="1" applyProtection="1">
      <alignment horizontal="center" vertical="center" wrapText="1"/>
      <protection locked="0"/>
    </xf>
    <xf numFmtId="1" fontId="35" fillId="0" borderId="5" xfId="0" applyNumberFormat="1" applyFont="1" applyBorder="1" applyAlignment="1" applyProtection="1">
      <alignment horizontal="center" vertical="center" wrapText="1"/>
      <protection locked="0"/>
    </xf>
    <xf numFmtId="3" fontId="34" fillId="0" borderId="5" xfId="0" applyNumberFormat="1" applyFont="1" applyBorder="1" applyAlignment="1">
      <alignment vertical="center"/>
    </xf>
    <xf numFmtId="3" fontId="35" fillId="6" borderId="5" xfId="0" applyNumberFormat="1" applyFont="1" applyFill="1" applyBorder="1" applyAlignment="1" applyProtection="1">
      <alignment horizontal="right" vertical="center" wrapText="1"/>
      <protection locked="0"/>
    </xf>
    <xf numFmtId="3" fontId="35" fillId="7" borderId="5" xfId="0" applyNumberFormat="1" applyFont="1" applyFill="1" applyBorder="1" applyAlignment="1" applyProtection="1">
      <alignment horizontal="right" vertical="center" wrapText="1"/>
      <protection locked="0"/>
    </xf>
    <xf numFmtId="3" fontId="36" fillId="0" borderId="5" xfId="0" applyNumberFormat="1" applyFont="1" applyBorder="1" applyAlignment="1">
      <alignment vertical="center"/>
    </xf>
    <xf numFmtId="3" fontId="34" fillId="0" borderId="5" xfId="0" applyNumberFormat="1" applyFont="1" applyBorder="1" applyAlignment="1">
      <alignment vertical="center" wrapText="1"/>
    </xf>
    <xf numFmtId="3" fontId="36" fillId="0" borderId="5" xfId="0" applyNumberFormat="1" applyFont="1" applyBorder="1" applyAlignment="1">
      <alignment vertical="center" wrapText="1"/>
    </xf>
    <xf numFmtId="49" fontId="24" fillId="0" borderId="5" xfId="0" applyNumberFormat="1" applyFont="1" applyBorder="1" applyAlignment="1" applyProtection="1">
      <alignment horizontal="center" wrapText="1"/>
      <protection locked="0"/>
    </xf>
    <xf numFmtId="164" fontId="37" fillId="0" borderId="0" xfId="0" applyNumberFormat="1" applyFont="1" applyAlignment="1" applyProtection="1">
      <alignment horizontal="center" vertical="center" wrapText="1"/>
      <protection locked="0"/>
    </xf>
    <xf numFmtId="164" fontId="30" fillId="7" borderId="5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5" xfId="0" applyNumberFormat="1" applyFont="1" applyBorder="1" applyAlignment="1" applyProtection="1">
      <alignment horizontal="center" vertical="center" wrapText="1"/>
      <protection locked="0"/>
    </xf>
    <xf numFmtId="3" fontId="29" fillId="0" borderId="32" xfId="0" applyNumberFormat="1" applyFont="1" applyBorder="1" applyAlignment="1" applyProtection="1">
      <alignment horizontal="right" vertical="center"/>
      <protection locked="0"/>
    </xf>
    <xf numFmtId="4" fontId="21" fillId="0" borderId="0" xfId="0" applyNumberFormat="1" applyFont="1" applyAlignment="1">
      <alignment wrapText="1"/>
    </xf>
    <xf numFmtId="164" fontId="18" fillId="0" borderId="0" xfId="0" applyNumberFormat="1" applyFont="1" applyAlignment="1" applyProtection="1">
      <alignment horizontal="center" wrapText="1"/>
      <protection locked="0"/>
    </xf>
    <xf numFmtId="165" fontId="18" fillId="0" borderId="0" xfId="0" applyNumberFormat="1" applyFont="1"/>
    <xf numFmtId="164" fontId="20" fillId="0" borderId="0" xfId="0" applyNumberFormat="1" applyFont="1" applyAlignment="1" applyProtection="1">
      <alignment horizontal="center" vertical="center" wrapText="1"/>
      <protection locked="0"/>
    </xf>
    <xf numFmtId="164" fontId="18" fillId="0" borderId="0" xfId="0" applyNumberFormat="1" applyFont="1" applyAlignment="1" applyProtection="1">
      <alignment horizontal="center" vertical="center" wrapText="1"/>
      <protection locked="0"/>
    </xf>
    <xf numFmtId="164" fontId="18" fillId="0" borderId="0" xfId="0" applyNumberFormat="1" applyFont="1" applyAlignment="1" applyProtection="1">
      <alignment horizontal="left" vertical="center" wrapText="1"/>
      <protection locked="0"/>
    </xf>
    <xf numFmtId="4" fontId="18" fillId="0" borderId="8" xfId="0" applyNumberFormat="1" applyFont="1" applyBorder="1" applyAlignment="1" applyProtection="1">
      <alignment horizontal="center"/>
      <protection locked="0"/>
    </xf>
    <xf numFmtId="4" fontId="18" fillId="0" borderId="24" xfId="0" applyNumberFormat="1" applyFont="1" applyBorder="1" applyAlignment="1" applyProtection="1">
      <alignment horizontal="center"/>
      <protection locked="0"/>
    </xf>
    <xf numFmtId="4" fontId="18" fillId="0" borderId="25" xfId="0" applyNumberFormat="1" applyFont="1" applyBorder="1" applyAlignment="1" applyProtection="1">
      <alignment horizontal="center"/>
      <protection locked="0"/>
    </xf>
    <xf numFmtId="0" fontId="38" fillId="0" borderId="0" xfId="0" applyFont="1" applyAlignment="1">
      <alignment horizontal="center"/>
    </xf>
    <xf numFmtId="165" fontId="18" fillId="0" borderId="0" xfId="0" applyNumberFormat="1" applyFont="1" applyAlignment="1">
      <alignment horizontal="center"/>
    </xf>
    <xf numFmtId="164" fontId="20" fillId="0" borderId="0" xfId="0" applyNumberFormat="1" applyFont="1" applyAlignment="1" applyProtection="1">
      <alignment horizontal="center" wrapText="1"/>
      <protection locked="0"/>
    </xf>
    <xf numFmtId="164" fontId="22" fillId="0" borderId="5" xfId="0" applyNumberFormat="1" applyFont="1" applyBorder="1" applyAlignment="1" applyProtection="1">
      <alignment horizontal="center" vertical="center" wrapText="1"/>
      <protection locked="0"/>
    </xf>
    <xf numFmtId="164" fontId="30" fillId="7" borderId="5" xfId="0" applyNumberFormat="1" applyFont="1" applyFill="1" applyBorder="1" applyAlignment="1" applyProtection="1">
      <alignment horizontal="center" vertical="center" wrapText="1"/>
      <protection locked="0"/>
    </xf>
    <xf numFmtId="164" fontId="20" fillId="0" borderId="8" xfId="0" applyNumberFormat="1" applyFont="1" applyBorder="1" applyAlignment="1" applyProtection="1">
      <alignment horizontal="left" vertical="center"/>
      <protection locked="0"/>
    </xf>
    <xf numFmtId="164" fontId="20" fillId="0" borderId="24" xfId="0" applyNumberFormat="1" applyFont="1" applyBorder="1" applyAlignment="1" applyProtection="1">
      <alignment horizontal="left" vertical="center"/>
      <protection locked="0"/>
    </xf>
    <xf numFmtId="164" fontId="20" fillId="0" borderId="25" xfId="0" applyNumberFormat="1" applyFont="1" applyBorder="1" applyAlignment="1" applyProtection="1">
      <alignment horizontal="left" vertical="center"/>
      <protection locked="0"/>
    </xf>
    <xf numFmtId="49" fontId="20" fillId="0" borderId="21" xfId="0" quotePrefix="1" applyNumberFormat="1" applyFont="1" applyBorder="1" applyAlignment="1" applyProtection="1">
      <alignment horizontal="center" vertical="center" wrapText="1"/>
      <protection locked="0"/>
    </xf>
    <xf numFmtId="49" fontId="20" fillId="0" borderId="2" xfId="0" quotePrefix="1" applyNumberFormat="1" applyFont="1" applyBorder="1" applyAlignment="1" applyProtection="1">
      <alignment horizontal="center" vertical="center" wrapText="1"/>
      <protection locked="0"/>
    </xf>
    <xf numFmtId="164" fontId="20" fillId="0" borderId="21" xfId="0" quotePrefix="1" applyNumberFormat="1" applyFont="1" applyBorder="1" applyAlignment="1" applyProtection="1">
      <alignment horizontal="center" vertical="center" wrapText="1"/>
      <protection locked="0"/>
    </xf>
    <xf numFmtId="164" fontId="20" fillId="0" borderId="2" xfId="0" quotePrefix="1" applyNumberFormat="1" applyFont="1" applyBorder="1" applyAlignment="1" applyProtection="1">
      <alignment horizontal="center" vertical="center" wrapText="1"/>
      <protection locked="0"/>
    </xf>
    <xf numFmtId="164" fontId="22" fillId="0" borderId="21" xfId="0" applyNumberFormat="1" applyFont="1" applyBorder="1" applyAlignment="1" applyProtection="1">
      <alignment horizontal="center" vertical="center" wrapText="1"/>
      <protection locked="0"/>
    </xf>
    <xf numFmtId="164" fontId="22" fillId="0" borderId="2" xfId="0" applyNumberFormat="1" applyFont="1" applyBorder="1" applyAlignment="1" applyProtection="1">
      <alignment horizontal="center" vertical="center" wrapText="1"/>
      <protection locked="0"/>
    </xf>
    <xf numFmtId="164" fontId="20" fillId="0" borderId="21" xfId="0" applyNumberFormat="1" applyFont="1" applyBorder="1" applyAlignment="1" applyProtection="1">
      <alignment horizontal="center" vertical="center" wrapText="1"/>
      <protection locked="0"/>
    </xf>
    <xf numFmtId="164" fontId="20" fillId="0" borderId="2" xfId="0" applyNumberFormat="1" applyFont="1" applyBorder="1" applyAlignment="1" applyProtection="1">
      <alignment horizontal="center" vertical="center" wrapText="1"/>
      <protection locked="0"/>
    </xf>
    <xf numFmtId="49" fontId="20" fillId="0" borderId="21" xfId="0" applyNumberFormat="1" applyFont="1" applyBorder="1" applyAlignment="1" applyProtection="1">
      <alignment horizontal="center" vertical="center" wrapText="1"/>
      <protection locked="0"/>
    </xf>
    <xf numFmtId="49" fontId="20" fillId="0" borderId="2" xfId="0" applyNumberFormat="1" applyFont="1" applyBorder="1" applyAlignment="1" applyProtection="1">
      <alignment horizontal="center" vertical="center" wrapText="1"/>
      <protection locked="0"/>
    </xf>
    <xf numFmtId="164" fontId="20" fillId="0" borderId="5" xfId="0" applyNumberFormat="1" applyFont="1" applyBorder="1" applyAlignment="1" applyProtection="1">
      <alignment horizontal="center" vertical="center" wrapText="1"/>
      <protection locked="0"/>
    </xf>
    <xf numFmtId="164" fontId="20" fillId="6" borderId="5" xfId="0" applyNumberFormat="1" applyFont="1" applyFill="1" applyBorder="1" applyAlignment="1" applyProtection="1">
      <alignment horizontal="center" vertical="center" wrapText="1"/>
      <protection locked="0"/>
    </xf>
    <xf numFmtId="164" fontId="30" fillId="7" borderId="8" xfId="0" applyNumberFormat="1" applyFont="1" applyFill="1" applyBorder="1" applyAlignment="1" applyProtection="1">
      <alignment horizontal="left" vertical="center"/>
      <protection locked="0"/>
    </xf>
    <xf numFmtId="164" fontId="30" fillId="7" borderId="24" xfId="0" applyNumberFormat="1" applyFont="1" applyFill="1" applyBorder="1" applyAlignment="1" applyProtection="1">
      <alignment horizontal="left" vertical="center"/>
      <protection locked="0"/>
    </xf>
    <xf numFmtId="164" fontId="30" fillId="7" borderId="25" xfId="0" applyNumberFormat="1" applyFont="1" applyFill="1" applyBorder="1" applyAlignment="1" applyProtection="1">
      <alignment horizontal="left" vertical="center"/>
      <protection locked="0"/>
    </xf>
    <xf numFmtId="164" fontId="20" fillId="0" borderId="21" xfId="0" applyNumberFormat="1" applyFont="1" applyBorder="1" applyAlignment="1" applyProtection="1">
      <alignment horizontal="center" wrapText="1"/>
      <protection locked="0"/>
    </xf>
    <xf numFmtId="164" fontId="20" fillId="0" borderId="2" xfId="0" applyNumberFormat="1" applyFont="1" applyBorder="1" applyAlignment="1" applyProtection="1">
      <alignment horizontal="center" wrapText="1"/>
      <protection locked="0"/>
    </xf>
    <xf numFmtId="164" fontId="20" fillId="0" borderId="21" xfId="0" quotePrefix="1" applyNumberFormat="1" applyFont="1" applyBorder="1" applyAlignment="1" applyProtection="1">
      <alignment horizontal="center" wrapText="1"/>
      <protection locked="0"/>
    </xf>
    <xf numFmtId="164" fontId="20" fillId="0" borderId="2" xfId="0" quotePrefix="1" applyNumberFormat="1" applyFont="1" applyBorder="1" applyAlignment="1" applyProtection="1">
      <alignment horizontal="center" wrapText="1"/>
      <protection locked="0"/>
    </xf>
    <xf numFmtId="164" fontId="22" fillId="0" borderId="21" xfId="0" quotePrefix="1" applyNumberFormat="1" applyFont="1" applyBorder="1" applyAlignment="1" applyProtection="1">
      <alignment horizontal="center" vertical="center" wrapText="1"/>
      <protection locked="0"/>
    </xf>
    <xf numFmtId="164" fontId="22" fillId="0" borderId="2" xfId="0" quotePrefix="1" applyNumberFormat="1" applyFont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Alignment="1" applyProtection="1">
      <alignment horizontal="center" vertical="top" wrapText="1"/>
      <protection locked="0"/>
    </xf>
    <xf numFmtId="164" fontId="5" fillId="0" borderId="0" xfId="0" applyNumberFormat="1" applyFont="1" applyAlignment="1" applyProtection="1">
      <alignment horizontal="center" wrapText="1"/>
      <protection locked="0"/>
    </xf>
    <xf numFmtId="164" fontId="5" fillId="0" borderId="21" xfId="0" applyNumberFormat="1" applyFont="1" applyBorder="1" applyAlignment="1" applyProtection="1">
      <alignment horizontal="center" vertical="top" wrapText="1"/>
      <protection locked="0"/>
    </xf>
    <xf numFmtId="164" fontId="5" fillId="0" borderId="2" xfId="0" applyNumberFormat="1" applyFont="1" applyBorder="1" applyAlignment="1" applyProtection="1">
      <alignment horizontal="center" vertical="top" wrapText="1"/>
      <protection locked="0"/>
    </xf>
    <xf numFmtId="167" fontId="5" fillId="0" borderId="0" xfId="0" applyNumberFormat="1" applyFont="1" applyAlignment="1" applyProtection="1">
      <alignment horizontal="right" wrapText="1"/>
      <protection locked="0"/>
    </xf>
    <xf numFmtId="49" fontId="22" fillId="0" borderId="21" xfId="0" applyNumberFormat="1" applyFont="1" applyBorder="1" applyAlignment="1" applyProtection="1">
      <alignment horizontal="center" vertical="center" wrapText="1"/>
      <protection locked="0"/>
    </xf>
    <xf numFmtId="49" fontId="22" fillId="0" borderId="2" xfId="0" applyNumberFormat="1" applyFont="1" applyBorder="1" applyAlignment="1" applyProtection="1">
      <alignment horizontal="center" vertical="center" wrapText="1"/>
      <protection locked="0"/>
    </xf>
    <xf numFmtId="4" fontId="20" fillId="0" borderId="21" xfId="0" applyNumberFormat="1" applyFont="1" applyBorder="1" applyAlignment="1" applyProtection="1">
      <alignment horizontal="center" vertical="center" wrapText="1"/>
      <protection locked="0"/>
    </xf>
    <xf numFmtId="4" fontId="20" fillId="0" borderId="2" xfId="0" applyNumberFormat="1" applyFont="1" applyBorder="1" applyAlignment="1" applyProtection="1">
      <alignment horizontal="center" vertical="center" wrapText="1"/>
      <protection locked="0"/>
    </xf>
    <xf numFmtId="49" fontId="23" fillId="0" borderId="21" xfId="0" applyNumberFormat="1" applyFont="1" applyBorder="1" applyAlignment="1" applyProtection="1">
      <alignment horizontal="center" vertical="center" wrapText="1"/>
      <protection locked="0"/>
    </xf>
    <xf numFmtId="49" fontId="23" fillId="0" borderId="2" xfId="0" applyNumberFormat="1" applyFont="1" applyBorder="1" applyAlignment="1" applyProtection="1">
      <alignment horizontal="center" vertical="center" wrapText="1"/>
      <protection locked="0"/>
    </xf>
    <xf numFmtId="49" fontId="33" fillId="0" borderId="21" xfId="0" applyNumberFormat="1" applyFont="1" applyBorder="1" applyAlignment="1" applyProtection="1">
      <alignment horizontal="center" vertical="center" wrapText="1"/>
      <protection locked="0"/>
    </xf>
    <xf numFmtId="49" fontId="33" fillId="0" borderId="2" xfId="0" applyNumberFormat="1" applyFont="1" applyBorder="1" applyAlignment="1" applyProtection="1">
      <alignment horizontal="center" vertical="center" wrapText="1"/>
      <protection locked="0"/>
    </xf>
    <xf numFmtId="0" fontId="23" fillId="0" borderId="2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4" fontId="34" fillId="0" borderId="21" xfId="0" applyNumberFormat="1" applyFont="1" applyBorder="1" applyAlignment="1" applyProtection="1">
      <alignment horizontal="center" vertical="center" wrapText="1"/>
      <protection locked="0"/>
    </xf>
    <xf numFmtId="4" fontId="34" fillId="0" borderId="2" xfId="0" applyNumberFormat="1" applyFont="1" applyBorder="1" applyAlignment="1" applyProtection="1">
      <alignment horizontal="center" vertical="center" wrapText="1"/>
      <protection locked="0"/>
    </xf>
    <xf numFmtId="49" fontId="24" fillId="0" borderId="21" xfId="0" applyNumberFormat="1" applyFont="1" applyBorder="1" applyAlignment="1" applyProtection="1">
      <alignment horizontal="center" vertical="center" wrapText="1"/>
      <protection locked="0"/>
    </xf>
    <xf numFmtId="49" fontId="24" fillId="0" borderId="2" xfId="0" applyNumberFormat="1" applyFont="1" applyBorder="1" applyAlignment="1" applyProtection="1">
      <alignment horizontal="center" vertical="center" wrapText="1"/>
      <protection locked="0"/>
    </xf>
    <xf numFmtId="164" fontId="34" fillId="0" borderId="21" xfId="0" quotePrefix="1" applyNumberFormat="1" applyFont="1" applyBorder="1" applyAlignment="1" applyProtection="1">
      <alignment horizontal="center" vertical="center" wrapText="1"/>
      <protection locked="0"/>
    </xf>
    <xf numFmtId="164" fontId="34" fillId="0" borderId="2" xfId="0" quotePrefix="1" applyNumberFormat="1" applyFont="1" applyBorder="1" applyAlignment="1" applyProtection="1">
      <alignment horizontal="center" vertical="center" wrapText="1"/>
      <protection locked="0"/>
    </xf>
    <xf numFmtId="164" fontId="20" fillId="0" borderId="10" xfId="0" applyNumberFormat="1" applyFont="1" applyBorder="1" applyAlignment="1" applyProtection="1">
      <alignment horizontal="center" vertical="center" wrapText="1"/>
      <protection locked="0"/>
    </xf>
    <xf numFmtId="164" fontId="20" fillId="0" borderId="10" xfId="0" quotePrefix="1" applyNumberFormat="1" applyFont="1" applyBorder="1" applyAlignment="1" applyProtection="1">
      <alignment horizontal="center" vertical="center" wrapText="1"/>
      <protection locked="0"/>
    </xf>
    <xf numFmtId="49" fontId="22" fillId="0" borderId="21" xfId="0" quotePrefix="1" applyNumberFormat="1" applyFont="1" applyBorder="1" applyAlignment="1" applyProtection="1">
      <alignment horizontal="center" vertical="center" wrapText="1"/>
      <protection locked="0"/>
    </xf>
    <xf numFmtId="49" fontId="22" fillId="0" borderId="2" xfId="0" quotePrefix="1" applyNumberFormat="1" applyFont="1" applyBorder="1" applyAlignment="1" applyProtection="1">
      <alignment horizontal="center" vertical="center" wrapText="1"/>
      <protection locked="0"/>
    </xf>
    <xf numFmtId="164" fontId="22" fillId="0" borderId="10" xfId="0" quotePrefix="1" applyNumberFormat="1" applyFont="1" applyBorder="1" applyAlignment="1" applyProtection="1">
      <alignment horizontal="center" vertical="center" wrapText="1"/>
      <protection locked="0"/>
    </xf>
    <xf numFmtId="166" fontId="20" fillId="0" borderId="21" xfId="0" applyNumberFormat="1" applyFont="1" applyBorder="1" applyAlignment="1" applyProtection="1">
      <alignment horizontal="center" vertical="center" wrapText="1"/>
      <protection locked="0"/>
    </xf>
    <xf numFmtId="166" fontId="20" fillId="0" borderId="2" xfId="0" applyNumberFormat="1" applyFont="1" applyBorder="1" applyAlignment="1" applyProtection="1">
      <alignment horizontal="center" vertical="center" wrapText="1"/>
      <protection locked="0"/>
    </xf>
    <xf numFmtId="4" fontId="21" fillId="0" borderId="0" xfId="0" applyNumberFormat="1" applyFont="1" applyAlignment="1">
      <alignment horizontal="left" wrapText="1"/>
    </xf>
    <xf numFmtId="4" fontId="21" fillId="0" borderId="0" xfId="0" applyNumberFormat="1" applyFont="1" applyAlignment="1">
      <alignment horizontal="center" wrapText="1"/>
    </xf>
    <xf numFmtId="164" fontId="19" fillId="5" borderId="30" xfId="0" applyNumberFormat="1" applyFont="1" applyFill="1" applyBorder="1" applyAlignment="1" applyProtection="1">
      <alignment horizontal="center" vertical="center" wrapText="1"/>
      <protection locked="0"/>
    </xf>
    <xf numFmtId="164" fontId="19" fillId="5" borderId="29" xfId="0" applyNumberFormat="1" applyFont="1" applyFill="1" applyBorder="1" applyAlignment="1" applyProtection="1">
      <alignment horizontal="center" vertical="center" wrapText="1"/>
      <protection locked="0"/>
    </xf>
    <xf numFmtId="164" fontId="19" fillId="5" borderId="31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4" fontId="21" fillId="0" borderId="0" xfId="0" applyNumberFormat="1" applyFont="1" applyAlignment="1" applyProtection="1">
      <alignment horizontal="center" vertical="center" wrapText="1"/>
      <protection locked="0"/>
    </xf>
  </cellXfs>
  <cellStyles count="11">
    <cellStyle name="Excel Built-in Normal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 3 2" xfId="5" xr:uid="{00000000-0005-0000-0000-000005000000}"/>
    <cellStyle name="Normal 3" xfId="6" xr:uid="{00000000-0005-0000-0000-000006000000}"/>
    <cellStyle name="Normal 3 2" xfId="7" xr:uid="{00000000-0005-0000-0000-000007000000}"/>
    <cellStyle name="Normal 4" xfId="8" xr:uid="{00000000-0005-0000-0000-000008000000}"/>
    <cellStyle name="Normal 4 2" xfId="9" xr:uid="{00000000-0005-0000-0000-000009000000}"/>
    <cellStyle name="Normal 5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ad"/>
      <sheetName val="Brasov"/>
      <sheetName val="Buzau"/>
      <sheetName val="Caras"/>
      <sheetName val="Cluj"/>
      <sheetName val="Constanta"/>
      <sheetName val="Galati"/>
      <sheetName val="Giurgiu"/>
      <sheetName val="Gorj"/>
      <sheetName val="Hunedoara"/>
      <sheetName val="Iasi"/>
      <sheetName val="Ilfov"/>
      <sheetName val="Maramures"/>
      <sheetName val="Mures"/>
      <sheetName val="Olt"/>
      <sheetName val="Prahova"/>
      <sheetName val="Satu Mare"/>
      <sheetName val="Vaslui"/>
      <sheetName val="Centralizator"/>
      <sheetName val="ESTIMARE VENITURI"/>
      <sheetName val="1.3 Cofinantare"/>
      <sheetName val="2.1 lista orase L1"/>
      <sheetName val="3.1 conversie CF si PAD"/>
      <sheetName val="4.1 Camp  inf"/>
      <sheetName val="4.2..4.4 instruire"/>
      <sheetName val="4.5"/>
      <sheetName val="4.training ANCPI_buget"/>
      <sheetName val="5.1 5.2 cost posesii_ mosteniri"/>
      <sheetName val="5.5 Legea 165"/>
      <sheetName val="5.8 5.9 Dotari CNC "/>
      <sheetName val="5.12 chelt sup functional"/>
      <sheetName val="BUGET"/>
      <sheetName val="6. ICT"/>
      <sheetName val="7. costuri personal per. de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0">
          <cell r="M20">
            <v>0</v>
          </cell>
        </row>
      </sheetData>
      <sheetData sheetId="19">
        <row r="20">
          <cell r="F20">
            <v>143000</v>
          </cell>
        </row>
      </sheetData>
      <sheetData sheetId="20"/>
      <sheetData sheetId="21"/>
      <sheetData sheetId="22"/>
      <sheetData sheetId="23">
        <row r="28">
          <cell r="C28">
            <v>164000</v>
          </cell>
        </row>
      </sheetData>
      <sheetData sheetId="24"/>
      <sheetData sheetId="25"/>
      <sheetData sheetId="26"/>
      <sheetData sheetId="27"/>
      <sheetData sheetId="28">
        <row r="23">
          <cell r="D23">
            <v>83404000</v>
          </cell>
        </row>
      </sheetData>
      <sheetData sheetId="29"/>
      <sheetData sheetId="30"/>
      <sheetData sheetId="31"/>
      <sheetData sheetId="32">
        <row r="55">
          <cell r="D55">
            <v>7679000</v>
          </cell>
        </row>
      </sheetData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6306E-66D1-4759-9E53-E4EFE9A5E636}">
  <sheetPr>
    <pageSetUpPr fitToPage="1"/>
  </sheetPr>
  <dimension ref="A1:BK233"/>
  <sheetViews>
    <sheetView tabSelected="1" zoomScale="70" zoomScaleNormal="70" workbookViewId="0">
      <pane xSplit="8" ySplit="13" topLeftCell="I146" activePane="bottomRight" state="frozen"/>
      <selection pane="topRight" activeCell="I1" sqref="I1"/>
      <selection pane="bottomLeft" activeCell="A15" sqref="A15"/>
      <selection pane="bottomRight" activeCell="G231" sqref="G231"/>
    </sheetView>
  </sheetViews>
  <sheetFormatPr defaultColWidth="9.140625" defaultRowHeight="15"/>
  <cols>
    <col min="1" max="1" width="7.5703125" style="1" bestFit="1" customWidth="1"/>
    <col min="2" max="2" width="6" style="1" customWidth="1"/>
    <col min="3" max="3" width="5.85546875" style="1" bestFit="1" customWidth="1"/>
    <col min="4" max="4" width="7.42578125" style="1" bestFit="1" customWidth="1"/>
    <col min="5" max="5" width="5" style="1" bestFit="1" customWidth="1"/>
    <col min="6" max="6" width="5.42578125" style="1" customWidth="1"/>
    <col min="7" max="7" width="37.5703125" style="1" customWidth="1"/>
    <col min="8" max="8" width="28.140625" style="1" customWidth="1"/>
    <col min="9" max="9" width="17.42578125" style="1" customWidth="1"/>
    <col min="10" max="10" width="13.7109375" style="1" customWidth="1"/>
    <col min="11" max="11" width="12.85546875" style="1" customWidth="1"/>
    <col min="12" max="12" width="11" style="1" hidden="1" customWidth="1"/>
    <col min="13" max="15" width="7.7109375" style="1" customWidth="1"/>
    <col min="16" max="16" width="10" style="1" hidden="1" customWidth="1"/>
    <col min="17" max="17" width="7.7109375" style="1" customWidth="1"/>
    <col min="18" max="18" width="10.7109375" style="1" customWidth="1"/>
    <col min="19" max="19" width="11" style="1" customWidth="1"/>
    <col min="20" max="20" width="10" style="1" customWidth="1"/>
    <col min="21" max="21" width="13" style="1" customWidth="1"/>
    <col min="22" max="22" width="10.140625" style="1" hidden="1" customWidth="1"/>
    <col min="23" max="23" width="7.85546875" style="1" customWidth="1"/>
    <col min="24" max="24" width="8.140625" style="1" customWidth="1"/>
    <col min="25" max="25" width="8.42578125" style="1" customWidth="1"/>
    <col min="26" max="26" width="10.140625" style="1" hidden="1" customWidth="1"/>
    <col min="27" max="27" width="9.42578125" style="1" customWidth="1"/>
    <col min="28" max="28" width="11" style="1" customWidth="1"/>
    <col min="29" max="29" width="10.28515625" style="1" customWidth="1"/>
    <col min="30" max="30" width="10.42578125" style="1" customWidth="1"/>
    <col min="31" max="31" width="10.7109375" style="1" customWidth="1"/>
    <col min="32" max="32" width="18.28515625" style="1" customWidth="1"/>
    <col min="33" max="33" width="27.140625" style="1" customWidth="1"/>
    <col min="34" max="34" width="33.42578125" style="1" customWidth="1"/>
    <col min="35" max="42" width="14.7109375" style="1" customWidth="1"/>
    <col min="43" max="44" width="9.140625" style="1" customWidth="1"/>
    <col min="45" max="64" width="14.7109375" style="1" customWidth="1"/>
    <col min="65" max="16384" width="9.140625" style="1"/>
  </cols>
  <sheetData>
    <row r="1" spans="1:43" ht="18.75">
      <c r="A1" s="32" t="s">
        <v>241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 t="s">
        <v>267</v>
      </c>
    </row>
    <row r="2" spans="1:43" ht="21.75" customHeight="1">
      <c r="A2" s="226" t="s">
        <v>268</v>
      </c>
      <c r="B2" s="226"/>
      <c r="C2" s="226"/>
      <c r="D2" s="226"/>
      <c r="E2" s="226"/>
      <c r="F2" s="226"/>
      <c r="G2" s="226"/>
      <c r="H2" s="226"/>
      <c r="I2" s="35"/>
      <c r="J2" s="35"/>
      <c r="K2" s="236" t="s">
        <v>233</v>
      </c>
      <c r="L2" s="236"/>
      <c r="M2" s="236"/>
      <c r="N2" s="236"/>
      <c r="O2" s="236"/>
      <c r="P2" s="236"/>
      <c r="Q2" s="236"/>
      <c r="R2" s="236"/>
      <c r="S2" s="236"/>
      <c r="T2" s="236"/>
      <c r="U2" s="33"/>
      <c r="V2" s="227"/>
      <c r="W2" s="227"/>
      <c r="X2" s="227"/>
      <c r="Y2" s="227"/>
      <c r="Z2" s="33"/>
      <c r="AA2" s="33"/>
      <c r="AB2" s="33"/>
      <c r="AC2" s="33"/>
      <c r="AD2" s="33"/>
    </row>
    <row r="3" spans="1:43" ht="21.75" customHeight="1">
      <c r="A3" s="34"/>
      <c r="B3" s="34"/>
      <c r="C3" s="34"/>
      <c r="D3" s="34"/>
      <c r="E3" s="34"/>
      <c r="F3" s="34"/>
      <c r="G3" s="34"/>
      <c r="H3" s="34"/>
      <c r="I3" s="34"/>
      <c r="J3" s="34"/>
      <c r="K3" s="235" t="s">
        <v>230</v>
      </c>
      <c r="L3" s="235"/>
      <c r="M3" s="235"/>
      <c r="N3" s="235"/>
      <c r="O3" s="235"/>
      <c r="P3" s="235"/>
      <c r="Q3" s="235"/>
      <c r="R3" s="235"/>
      <c r="S3" s="235"/>
      <c r="T3" s="235"/>
      <c r="Y3" s="36"/>
      <c r="Z3" s="33"/>
      <c r="AA3" s="33"/>
      <c r="AB3" s="33"/>
      <c r="AC3" s="33"/>
      <c r="AD3" s="33"/>
      <c r="AG3" s="35"/>
      <c r="AH3" s="35"/>
      <c r="AI3" s="35"/>
      <c r="AO3" s="36"/>
      <c r="AP3" s="36"/>
      <c r="AQ3" s="36"/>
    </row>
    <row r="4" spans="1:43" ht="33.75" customHeight="1">
      <c r="A4" s="34"/>
      <c r="B4" s="34"/>
      <c r="C4" s="34"/>
      <c r="D4" s="34"/>
      <c r="E4" s="34"/>
      <c r="F4" s="34"/>
      <c r="G4" s="34"/>
      <c r="H4" s="34"/>
      <c r="I4" s="34"/>
      <c r="J4" s="228" t="s">
        <v>273</v>
      </c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Y4" s="33"/>
      <c r="Z4" s="33"/>
      <c r="AA4" s="33"/>
      <c r="AB4" s="33"/>
      <c r="AC4" s="33"/>
      <c r="AD4" s="33"/>
      <c r="AG4" s="35"/>
      <c r="AH4" s="33"/>
      <c r="AI4" s="33"/>
      <c r="AJ4" s="36"/>
      <c r="AN4" s="33"/>
      <c r="AO4" s="33"/>
      <c r="AP4" s="33"/>
      <c r="AQ4" s="33"/>
    </row>
    <row r="5" spans="1:43" ht="21.75" customHeight="1">
      <c r="A5" s="34"/>
      <c r="B5" s="34"/>
      <c r="C5" s="34"/>
      <c r="D5" s="34"/>
      <c r="E5" s="34"/>
      <c r="F5" s="34"/>
      <c r="G5" s="34"/>
      <c r="H5" s="34"/>
      <c r="I5" s="34"/>
      <c r="J5" s="34"/>
      <c r="K5" s="234"/>
      <c r="L5" s="234"/>
      <c r="M5" s="234"/>
      <c r="N5" s="234"/>
      <c r="O5" s="234"/>
      <c r="P5" s="234"/>
      <c r="Q5" s="234"/>
      <c r="R5" s="234"/>
      <c r="S5" s="234"/>
      <c r="T5" s="234"/>
      <c r="Y5" s="33"/>
      <c r="Z5" s="33"/>
      <c r="AA5" s="33"/>
      <c r="AB5" s="33"/>
      <c r="AC5" s="33"/>
      <c r="AD5" s="33"/>
      <c r="AG5" s="35"/>
      <c r="AH5" s="33"/>
      <c r="AI5" s="33"/>
      <c r="AJ5" s="36"/>
      <c r="AK5" s="36"/>
      <c r="AL5" s="37"/>
      <c r="AM5" s="38"/>
      <c r="AN5" s="33"/>
      <c r="AO5" s="33"/>
      <c r="AP5" s="33"/>
      <c r="AQ5" s="33"/>
    </row>
    <row r="6" spans="1:43" ht="21.75" customHeight="1">
      <c r="A6" s="34"/>
      <c r="B6" s="34"/>
      <c r="C6" s="34"/>
      <c r="D6" s="34"/>
      <c r="E6" s="34"/>
      <c r="F6" s="34"/>
      <c r="G6" s="34"/>
      <c r="H6" s="34"/>
      <c r="I6" s="34"/>
      <c r="J6" s="34"/>
      <c r="K6" s="221"/>
      <c r="Y6" s="33"/>
      <c r="Z6" s="33"/>
      <c r="AA6" s="33"/>
      <c r="AB6" s="33"/>
      <c r="AC6" s="33"/>
      <c r="AD6" s="33"/>
      <c r="AG6" s="35"/>
      <c r="AH6" s="33"/>
      <c r="AI6" s="33"/>
      <c r="AJ6" s="36"/>
      <c r="AK6" s="36"/>
      <c r="AL6" s="37"/>
      <c r="AM6" s="36"/>
      <c r="AN6" s="33"/>
      <c r="AO6" s="33"/>
      <c r="AP6" s="33"/>
      <c r="AQ6" s="33"/>
    </row>
    <row r="7" spans="1:43" ht="21.75" customHeight="1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Y7" s="36"/>
      <c r="Z7" s="33"/>
      <c r="AA7" s="33"/>
      <c r="AB7" s="33"/>
      <c r="AC7" s="33"/>
      <c r="AD7" s="33"/>
      <c r="AG7" s="35"/>
      <c r="AH7" s="35"/>
      <c r="AI7" s="229"/>
      <c r="AJ7" s="229"/>
      <c r="AK7" s="229"/>
      <c r="AL7" s="229"/>
      <c r="AM7" s="229"/>
      <c r="AN7" s="229"/>
      <c r="AO7" s="229"/>
      <c r="AP7" s="229"/>
      <c r="AQ7" s="229"/>
    </row>
    <row r="8" spans="1:43" ht="36" customHeight="1">
      <c r="A8" s="34"/>
      <c r="B8" s="34"/>
      <c r="C8" s="34"/>
      <c r="D8" s="34"/>
      <c r="E8" s="34"/>
      <c r="F8" s="34"/>
      <c r="G8" s="34"/>
      <c r="H8" s="229" t="s">
        <v>274</v>
      </c>
      <c r="I8" s="228"/>
      <c r="J8" s="228"/>
      <c r="K8" s="34"/>
      <c r="L8" s="35"/>
      <c r="M8" s="35"/>
      <c r="N8" s="35"/>
      <c r="O8" s="35"/>
      <c r="P8" s="35"/>
      <c r="Q8" s="35"/>
      <c r="R8" s="35"/>
      <c r="S8" s="35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</row>
    <row r="9" spans="1:43" ht="21.75" customHeight="1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5"/>
      <c r="M9" s="35"/>
      <c r="N9" s="35"/>
      <c r="O9" s="35"/>
      <c r="P9" s="35"/>
      <c r="Q9" s="35"/>
      <c r="R9" s="35"/>
      <c r="S9" s="35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</row>
    <row r="10" spans="1:43" s="3" customFormat="1" ht="19.5" customHeight="1">
      <c r="A10" s="230" t="s">
        <v>238</v>
      </c>
      <c r="B10" s="230"/>
      <c r="C10" s="230"/>
      <c r="D10" s="230"/>
      <c r="E10" s="230"/>
      <c r="F10" s="230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40"/>
      <c r="U10" s="40"/>
      <c r="V10" s="41"/>
      <c r="W10" s="41"/>
      <c r="X10" s="40" t="s">
        <v>0</v>
      </c>
      <c r="Z10" s="41"/>
    </row>
    <row r="11" spans="1:43" s="25" customFormat="1" ht="21.75" customHeight="1">
      <c r="A11" s="154" t="s">
        <v>237</v>
      </c>
      <c r="B11" s="154"/>
      <c r="C11" s="154"/>
      <c r="D11" s="154"/>
      <c r="E11" s="154"/>
      <c r="F11" s="154"/>
      <c r="G11" s="154"/>
      <c r="H11" s="154"/>
      <c r="I11" s="155"/>
      <c r="J11" s="155"/>
      <c r="K11" s="231" t="s">
        <v>1</v>
      </c>
      <c r="L11" s="232"/>
      <c r="M11" s="232"/>
      <c r="N11" s="232"/>
      <c r="O11" s="232"/>
      <c r="P11" s="232"/>
      <c r="Q11" s="232"/>
      <c r="R11" s="232"/>
      <c r="S11" s="232"/>
      <c r="T11" s="233"/>
      <c r="U11" s="231" t="s">
        <v>2</v>
      </c>
      <c r="V11" s="232"/>
      <c r="W11" s="232"/>
      <c r="X11" s="232"/>
      <c r="Y11" s="232"/>
      <c r="Z11" s="232"/>
      <c r="AA11" s="232"/>
      <c r="AB11" s="232"/>
      <c r="AC11" s="232"/>
      <c r="AD11" s="233"/>
      <c r="AE11" s="168"/>
    </row>
    <row r="12" spans="1:43" s="4" customFormat="1" ht="29.25" customHeight="1">
      <c r="A12" s="237" t="s">
        <v>3</v>
      </c>
      <c r="B12" s="237" t="s">
        <v>4</v>
      </c>
      <c r="C12" s="237" t="s">
        <v>5</v>
      </c>
      <c r="D12" s="237" t="s">
        <v>6</v>
      </c>
      <c r="E12" s="237" t="s">
        <v>7</v>
      </c>
      <c r="F12" s="237" t="s">
        <v>8</v>
      </c>
      <c r="G12" s="252" t="s">
        <v>9</v>
      </c>
      <c r="H12" s="252" t="s">
        <v>10</v>
      </c>
      <c r="I12" s="252" t="s">
        <v>264</v>
      </c>
      <c r="J12" s="253" t="s">
        <v>272</v>
      </c>
      <c r="K12" s="238" t="s">
        <v>272</v>
      </c>
      <c r="L12" s="254" t="s">
        <v>11</v>
      </c>
      <c r="M12" s="255"/>
      <c r="N12" s="255"/>
      <c r="O12" s="255"/>
      <c r="P12" s="255"/>
      <c r="Q12" s="255"/>
      <c r="R12" s="255"/>
      <c r="S12" s="255"/>
      <c r="T12" s="256"/>
      <c r="U12" s="238" t="s">
        <v>272</v>
      </c>
      <c r="V12" s="239" t="s">
        <v>12</v>
      </c>
      <c r="W12" s="240"/>
      <c r="X12" s="240"/>
      <c r="Y12" s="240"/>
      <c r="Z12" s="240"/>
      <c r="AA12" s="240"/>
      <c r="AB12" s="240"/>
      <c r="AC12" s="240"/>
      <c r="AD12" s="241"/>
    </row>
    <row r="13" spans="1:43" s="11" customFormat="1" ht="57.75" customHeight="1">
      <c r="A13" s="237"/>
      <c r="B13" s="237"/>
      <c r="C13" s="237"/>
      <c r="D13" s="237"/>
      <c r="E13" s="237"/>
      <c r="F13" s="237"/>
      <c r="G13" s="252"/>
      <c r="H13" s="252"/>
      <c r="I13" s="252"/>
      <c r="J13" s="253"/>
      <c r="K13" s="238"/>
      <c r="L13" s="222" t="s">
        <v>13</v>
      </c>
      <c r="M13" s="222" t="s">
        <v>14</v>
      </c>
      <c r="N13" s="222" t="s">
        <v>15</v>
      </c>
      <c r="O13" s="222" t="s">
        <v>16</v>
      </c>
      <c r="P13" s="222" t="s">
        <v>13</v>
      </c>
      <c r="Q13" s="222" t="s">
        <v>17</v>
      </c>
      <c r="R13" s="222" t="s">
        <v>275</v>
      </c>
      <c r="S13" s="222" t="s">
        <v>276</v>
      </c>
      <c r="T13" s="222" t="s">
        <v>277</v>
      </c>
      <c r="U13" s="238"/>
      <c r="V13" s="212" t="s">
        <v>13</v>
      </c>
      <c r="W13" s="212" t="s">
        <v>14</v>
      </c>
      <c r="X13" s="212" t="s">
        <v>15</v>
      </c>
      <c r="Y13" s="212" t="s">
        <v>16</v>
      </c>
      <c r="Z13" s="212" t="s">
        <v>13</v>
      </c>
      <c r="AA13" s="212" t="s">
        <v>17</v>
      </c>
      <c r="AB13" s="222" t="s">
        <v>275</v>
      </c>
      <c r="AC13" s="222" t="s">
        <v>276</v>
      </c>
      <c r="AD13" s="222" t="s">
        <v>277</v>
      </c>
    </row>
    <row r="14" spans="1:43" s="11" customFormat="1" ht="36">
      <c r="A14" s="53" t="s">
        <v>18</v>
      </c>
      <c r="B14" s="156" t="s">
        <v>19</v>
      </c>
      <c r="C14" s="49"/>
      <c r="D14" s="49"/>
      <c r="E14" s="49"/>
      <c r="F14" s="49"/>
      <c r="G14" s="48" t="s">
        <v>20</v>
      </c>
      <c r="H14" s="207" t="s">
        <v>21</v>
      </c>
      <c r="I14" s="157"/>
      <c r="J14" s="161">
        <f t="shared" ref="J14:J24" si="0">K14+U14</f>
        <v>22856</v>
      </c>
      <c r="K14" s="164">
        <f>+K18+K25</f>
        <v>5856</v>
      </c>
      <c r="L14" s="164">
        <f t="shared" ref="L14:AD14" si="1">L15+L22</f>
        <v>0</v>
      </c>
      <c r="M14" s="164">
        <f t="shared" si="1"/>
        <v>50</v>
      </c>
      <c r="N14" s="164">
        <f>N15+N22</f>
        <v>2500</v>
      </c>
      <c r="O14" s="164">
        <f t="shared" si="1"/>
        <v>2500</v>
      </c>
      <c r="P14" s="164">
        <f t="shared" si="1"/>
        <v>0</v>
      </c>
      <c r="Q14" s="164">
        <f t="shared" si="1"/>
        <v>549</v>
      </c>
      <c r="R14" s="164"/>
      <c r="S14" s="164"/>
      <c r="T14" s="164">
        <f t="shared" si="1"/>
        <v>0</v>
      </c>
      <c r="U14" s="164">
        <f>+U22</f>
        <v>17000</v>
      </c>
      <c r="V14" s="164">
        <f t="shared" si="1"/>
        <v>0</v>
      </c>
      <c r="W14" s="164">
        <f t="shared" si="1"/>
        <v>2044</v>
      </c>
      <c r="X14" s="164">
        <f t="shared" si="1"/>
        <v>10430</v>
      </c>
      <c r="Y14" s="164">
        <f t="shared" si="1"/>
        <v>3532</v>
      </c>
      <c r="Z14" s="164">
        <f t="shared" si="1"/>
        <v>0</v>
      </c>
      <c r="AA14" s="164">
        <f t="shared" si="1"/>
        <v>994</v>
      </c>
      <c r="AB14" s="164"/>
      <c r="AC14" s="164"/>
      <c r="AD14" s="164">
        <f t="shared" si="1"/>
        <v>0</v>
      </c>
      <c r="AF14" s="31"/>
      <c r="AG14" s="29"/>
      <c r="AH14" s="29"/>
      <c r="AI14" s="29"/>
      <c r="AJ14" s="29"/>
      <c r="AK14" s="29"/>
      <c r="AL14" s="29"/>
    </row>
    <row r="15" spans="1:43" s="11" customFormat="1" ht="18">
      <c r="A15" s="158" t="s">
        <v>22</v>
      </c>
      <c r="B15" s="42" t="s">
        <v>19</v>
      </c>
      <c r="C15" s="42"/>
      <c r="D15" s="42"/>
      <c r="E15" s="42"/>
      <c r="F15" s="42"/>
      <c r="G15" s="43" t="s">
        <v>23</v>
      </c>
      <c r="H15" s="209" t="s">
        <v>24</v>
      </c>
      <c r="I15" s="157"/>
      <c r="J15" s="161">
        <f t="shared" si="0"/>
        <v>0</v>
      </c>
      <c r="K15" s="164">
        <v>0</v>
      </c>
      <c r="L15" s="164">
        <f t="shared" ref="L15:AD18" si="2">L16</f>
        <v>0</v>
      </c>
      <c r="M15" s="164">
        <f t="shared" si="2"/>
        <v>50</v>
      </c>
      <c r="N15" s="164">
        <f t="shared" si="2"/>
        <v>2500</v>
      </c>
      <c r="O15" s="164">
        <f t="shared" si="2"/>
        <v>2500</v>
      </c>
      <c r="P15" s="164">
        <f t="shared" si="2"/>
        <v>0</v>
      </c>
      <c r="Q15" s="164">
        <f t="shared" si="2"/>
        <v>549</v>
      </c>
      <c r="R15" s="164"/>
      <c r="S15" s="164"/>
      <c r="T15" s="164">
        <f t="shared" si="2"/>
        <v>0</v>
      </c>
      <c r="U15" s="164">
        <f t="shared" si="2"/>
        <v>0</v>
      </c>
      <c r="V15" s="164">
        <f t="shared" si="2"/>
        <v>0</v>
      </c>
      <c r="W15" s="164">
        <f t="shared" si="2"/>
        <v>0</v>
      </c>
      <c r="X15" s="164">
        <f t="shared" si="2"/>
        <v>0</v>
      </c>
      <c r="Y15" s="164">
        <f t="shared" si="2"/>
        <v>0</v>
      </c>
      <c r="Z15" s="164">
        <f t="shared" si="2"/>
        <v>0</v>
      </c>
      <c r="AA15" s="164">
        <f t="shared" si="2"/>
        <v>0</v>
      </c>
      <c r="AB15" s="164"/>
      <c r="AC15" s="164"/>
      <c r="AD15" s="164">
        <f t="shared" si="2"/>
        <v>0</v>
      </c>
      <c r="AF15" s="31"/>
      <c r="AG15" s="29"/>
      <c r="AH15" s="29"/>
      <c r="AI15" s="29"/>
      <c r="AJ15" s="29"/>
      <c r="AK15" s="29"/>
      <c r="AL15" s="29"/>
    </row>
    <row r="16" spans="1:43" s="11" customFormat="1" ht="18">
      <c r="A16" s="158" t="s">
        <v>25</v>
      </c>
      <c r="B16" s="42" t="s">
        <v>19</v>
      </c>
      <c r="C16" s="42"/>
      <c r="D16" s="42"/>
      <c r="E16" s="42"/>
      <c r="F16" s="42"/>
      <c r="G16" s="43" t="s">
        <v>26</v>
      </c>
      <c r="H16" s="209" t="s">
        <v>27</v>
      </c>
      <c r="I16" s="157"/>
      <c r="J16" s="161">
        <f t="shared" si="0"/>
        <v>0</v>
      </c>
      <c r="K16" s="164">
        <v>0</v>
      </c>
      <c r="L16" s="164">
        <f t="shared" si="2"/>
        <v>0</v>
      </c>
      <c r="M16" s="164">
        <f t="shared" si="2"/>
        <v>50</v>
      </c>
      <c r="N16" s="164">
        <f t="shared" si="2"/>
        <v>2500</v>
      </c>
      <c r="O16" s="164">
        <f t="shared" si="2"/>
        <v>2500</v>
      </c>
      <c r="P16" s="164">
        <f t="shared" si="2"/>
        <v>0</v>
      </c>
      <c r="Q16" s="164">
        <f t="shared" si="2"/>
        <v>549</v>
      </c>
      <c r="R16" s="164"/>
      <c r="S16" s="164"/>
      <c r="T16" s="164">
        <f t="shared" si="2"/>
        <v>0</v>
      </c>
      <c r="U16" s="164">
        <f t="shared" si="2"/>
        <v>0</v>
      </c>
      <c r="V16" s="164">
        <f t="shared" si="2"/>
        <v>0</v>
      </c>
      <c r="W16" s="164">
        <f t="shared" si="2"/>
        <v>0</v>
      </c>
      <c r="X16" s="164">
        <f t="shared" si="2"/>
        <v>0</v>
      </c>
      <c r="Y16" s="164">
        <f t="shared" si="2"/>
        <v>0</v>
      </c>
      <c r="Z16" s="164">
        <f t="shared" si="2"/>
        <v>0</v>
      </c>
      <c r="AA16" s="164">
        <f t="shared" si="2"/>
        <v>0</v>
      </c>
      <c r="AB16" s="164"/>
      <c r="AC16" s="164"/>
      <c r="AD16" s="164">
        <f t="shared" si="2"/>
        <v>0</v>
      </c>
      <c r="AF16" s="31"/>
      <c r="AG16" s="29"/>
      <c r="AH16" s="29"/>
      <c r="AI16" s="29"/>
      <c r="AJ16" s="29"/>
      <c r="AK16" s="29"/>
      <c r="AL16" s="29"/>
    </row>
    <row r="17" spans="1:38" s="11" customFormat="1" ht="18">
      <c r="A17" s="158" t="s">
        <v>28</v>
      </c>
      <c r="B17" s="45" t="s">
        <v>19</v>
      </c>
      <c r="C17" s="42"/>
      <c r="D17" s="42"/>
      <c r="E17" s="42"/>
      <c r="F17" s="42"/>
      <c r="G17" s="43" t="s">
        <v>29</v>
      </c>
      <c r="H17" s="209"/>
      <c r="I17" s="157"/>
      <c r="J17" s="161">
        <f t="shared" si="0"/>
        <v>0</v>
      </c>
      <c r="K17" s="164">
        <v>0</v>
      </c>
      <c r="L17" s="164">
        <f t="shared" si="2"/>
        <v>0</v>
      </c>
      <c r="M17" s="164">
        <f t="shared" si="2"/>
        <v>50</v>
      </c>
      <c r="N17" s="164">
        <f t="shared" si="2"/>
        <v>2500</v>
      </c>
      <c r="O17" s="164">
        <f t="shared" si="2"/>
        <v>2500</v>
      </c>
      <c r="P17" s="164">
        <f t="shared" si="2"/>
        <v>0</v>
      </c>
      <c r="Q17" s="164">
        <f t="shared" si="2"/>
        <v>549</v>
      </c>
      <c r="R17" s="164"/>
      <c r="S17" s="164"/>
      <c r="T17" s="164">
        <f t="shared" si="2"/>
        <v>0</v>
      </c>
      <c r="U17" s="164">
        <f t="shared" si="2"/>
        <v>0</v>
      </c>
      <c r="V17" s="164">
        <f t="shared" si="2"/>
        <v>0</v>
      </c>
      <c r="W17" s="164">
        <f t="shared" si="2"/>
        <v>0</v>
      </c>
      <c r="X17" s="164">
        <f t="shared" si="2"/>
        <v>0</v>
      </c>
      <c r="Y17" s="164">
        <f t="shared" si="2"/>
        <v>0</v>
      </c>
      <c r="Z17" s="164">
        <f t="shared" si="2"/>
        <v>0</v>
      </c>
      <c r="AA17" s="164">
        <f t="shared" si="2"/>
        <v>0</v>
      </c>
      <c r="AB17" s="164"/>
      <c r="AC17" s="164"/>
      <c r="AD17" s="164">
        <f t="shared" si="2"/>
        <v>0</v>
      </c>
      <c r="AF17" s="31"/>
      <c r="AG17" s="29"/>
      <c r="AH17" s="29"/>
      <c r="AI17" s="29"/>
      <c r="AJ17" s="29"/>
      <c r="AK17" s="29"/>
      <c r="AL17" s="29"/>
    </row>
    <row r="18" spans="1:38" s="11" customFormat="1" ht="36">
      <c r="A18" s="159" t="s">
        <v>30</v>
      </c>
      <c r="B18" s="45"/>
      <c r="C18" s="46"/>
      <c r="D18" s="45"/>
      <c r="E18" s="42"/>
      <c r="F18" s="42"/>
      <c r="G18" s="43" t="s">
        <v>31</v>
      </c>
      <c r="H18" s="209" t="s">
        <v>32</v>
      </c>
      <c r="I18" s="157"/>
      <c r="J18" s="161">
        <f t="shared" si="0"/>
        <v>5599</v>
      </c>
      <c r="K18" s="164">
        <f>+K19</f>
        <v>5599</v>
      </c>
      <c r="L18" s="164">
        <f t="shared" si="2"/>
        <v>0</v>
      </c>
      <c r="M18" s="164">
        <f t="shared" si="2"/>
        <v>50</v>
      </c>
      <c r="N18" s="164">
        <f t="shared" si="2"/>
        <v>2500</v>
      </c>
      <c r="O18" s="164">
        <f t="shared" si="2"/>
        <v>2500</v>
      </c>
      <c r="P18" s="164">
        <f t="shared" si="2"/>
        <v>0</v>
      </c>
      <c r="Q18" s="164">
        <f t="shared" si="2"/>
        <v>549</v>
      </c>
      <c r="R18" s="164"/>
      <c r="S18" s="164"/>
      <c r="T18" s="164">
        <f t="shared" si="2"/>
        <v>0</v>
      </c>
      <c r="U18" s="164">
        <f t="shared" si="2"/>
        <v>0</v>
      </c>
      <c r="V18" s="164">
        <f t="shared" si="2"/>
        <v>0</v>
      </c>
      <c r="W18" s="164">
        <f t="shared" si="2"/>
        <v>0</v>
      </c>
      <c r="X18" s="164">
        <f t="shared" si="2"/>
        <v>0</v>
      </c>
      <c r="Y18" s="164">
        <f t="shared" si="2"/>
        <v>0</v>
      </c>
      <c r="Z18" s="164">
        <f t="shared" si="2"/>
        <v>0</v>
      </c>
      <c r="AA18" s="164">
        <f t="shared" si="2"/>
        <v>0</v>
      </c>
      <c r="AB18" s="164"/>
      <c r="AC18" s="164"/>
      <c r="AD18" s="164">
        <f t="shared" si="2"/>
        <v>0</v>
      </c>
      <c r="AF18" s="31"/>
      <c r="AG18" s="29"/>
      <c r="AH18" s="29"/>
      <c r="AI18" s="29"/>
      <c r="AJ18" s="29"/>
      <c r="AK18" s="29"/>
      <c r="AL18" s="29"/>
    </row>
    <row r="19" spans="1:38" s="11" customFormat="1" ht="72">
      <c r="A19" s="59"/>
      <c r="B19" s="45"/>
      <c r="C19" s="45"/>
      <c r="D19" s="45">
        <v>17</v>
      </c>
      <c r="E19" s="42"/>
      <c r="F19" s="42"/>
      <c r="G19" s="47" t="s">
        <v>33</v>
      </c>
      <c r="H19" s="210" t="s">
        <v>34</v>
      </c>
      <c r="I19" s="157"/>
      <c r="J19" s="161">
        <f t="shared" si="0"/>
        <v>5599</v>
      </c>
      <c r="K19" s="164">
        <f>+M19+N19+O19+Q19</f>
        <v>5599</v>
      </c>
      <c r="L19" s="44"/>
      <c r="M19" s="44">
        <v>50</v>
      </c>
      <c r="N19" s="44">
        <v>2500</v>
      </c>
      <c r="O19" s="44">
        <v>2500</v>
      </c>
      <c r="P19" s="44"/>
      <c r="Q19" s="44">
        <v>549</v>
      </c>
      <c r="R19" s="44"/>
      <c r="S19" s="44"/>
      <c r="T19" s="44"/>
      <c r="U19" s="164">
        <f>W19+X19+Y19+AA19</f>
        <v>0</v>
      </c>
      <c r="V19" s="44"/>
      <c r="W19" s="44"/>
      <c r="X19" s="44"/>
      <c r="Y19" s="44"/>
      <c r="Z19" s="44"/>
      <c r="AA19" s="44"/>
      <c r="AB19" s="44"/>
      <c r="AC19" s="44"/>
      <c r="AD19" s="44"/>
      <c r="AF19" s="31"/>
      <c r="AG19" s="29"/>
      <c r="AH19" s="29"/>
      <c r="AI19" s="29"/>
      <c r="AJ19" s="29"/>
      <c r="AK19" s="29"/>
      <c r="AL19" s="29"/>
    </row>
    <row r="20" spans="1:38" s="11" customFormat="1" ht="18">
      <c r="A20" s="159" t="s">
        <v>35</v>
      </c>
      <c r="B20" s="46"/>
      <c r="C20" s="46"/>
      <c r="D20" s="42"/>
      <c r="E20" s="42"/>
      <c r="F20" s="42"/>
      <c r="G20" s="43" t="s">
        <v>36</v>
      </c>
      <c r="H20" s="209" t="s">
        <v>37</v>
      </c>
      <c r="I20" s="157"/>
      <c r="J20" s="161">
        <f t="shared" si="0"/>
        <v>0</v>
      </c>
      <c r="K20" s="164">
        <f>K21</f>
        <v>0</v>
      </c>
      <c r="L20" s="164">
        <f t="shared" ref="L20:AD20" si="3">L21</f>
        <v>0</v>
      </c>
      <c r="M20" s="164">
        <f t="shared" si="3"/>
        <v>0</v>
      </c>
      <c r="N20" s="164">
        <f t="shared" si="3"/>
        <v>0</v>
      </c>
      <c r="O20" s="164">
        <f t="shared" si="3"/>
        <v>0</v>
      </c>
      <c r="P20" s="164">
        <f t="shared" si="3"/>
        <v>0</v>
      </c>
      <c r="Q20" s="164">
        <f t="shared" si="3"/>
        <v>0</v>
      </c>
      <c r="R20" s="164"/>
      <c r="S20" s="164"/>
      <c r="T20" s="164">
        <f t="shared" si="3"/>
        <v>0</v>
      </c>
      <c r="U20" s="164">
        <f t="shared" si="3"/>
        <v>0</v>
      </c>
      <c r="V20" s="164">
        <f t="shared" si="3"/>
        <v>0</v>
      </c>
      <c r="W20" s="164">
        <f t="shared" si="3"/>
        <v>0</v>
      </c>
      <c r="X20" s="164">
        <f t="shared" si="3"/>
        <v>0</v>
      </c>
      <c r="Y20" s="164">
        <f t="shared" si="3"/>
        <v>0</v>
      </c>
      <c r="Z20" s="164">
        <f t="shared" si="3"/>
        <v>0</v>
      </c>
      <c r="AA20" s="164">
        <f t="shared" si="3"/>
        <v>0</v>
      </c>
      <c r="AB20" s="164"/>
      <c r="AC20" s="164"/>
      <c r="AD20" s="164">
        <f t="shared" si="3"/>
        <v>0</v>
      </c>
      <c r="AF20" s="31"/>
      <c r="AG20" s="29"/>
      <c r="AH20" s="29"/>
      <c r="AI20" s="29"/>
      <c r="AJ20" s="29"/>
      <c r="AK20" s="29"/>
      <c r="AL20" s="29"/>
    </row>
    <row r="21" spans="1:38" s="11" customFormat="1" ht="18">
      <c r="A21" s="42"/>
      <c r="B21" s="158"/>
      <c r="C21" s="158"/>
      <c r="D21" s="45" t="s">
        <v>38</v>
      </c>
      <c r="E21" s="42"/>
      <c r="F21" s="42"/>
      <c r="G21" s="47" t="s">
        <v>39</v>
      </c>
      <c r="H21" s="211" t="s">
        <v>40</v>
      </c>
      <c r="I21" s="157"/>
      <c r="J21" s="161">
        <f t="shared" si="0"/>
        <v>0</v>
      </c>
      <c r="K21" s="164">
        <f>M21+N21+O21+Q21</f>
        <v>0</v>
      </c>
      <c r="L21" s="44"/>
      <c r="M21" s="44"/>
      <c r="N21" s="44"/>
      <c r="O21" s="44"/>
      <c r="P21" s="44"/>
      <c r="Q21" s="44"/>
      <c r="R21" s="44"/>
      <c r="S21" s="44"/>
      <c r="T21" s="44"/>
      <c r="U21" s="164">
        <f>W21+X21+Y21+AA21</f>
        <v>0</v>
      </c>
      <c r="V21" s="44"/>
      <c r="W21" s="44"/>
      <c r="X21" s="44"/>
      <c r="Y21" s="44"/>
      <c r="Z21" s="44"/>
      <c r="AA21" s="44"/>
      <c r="AB21" s="44"/>
      <c r="AC21" s="44"/>
      <c r="AD21" s="44"/>
      <c r="AF21" s="31"/>
      <c r="AG21" s="29"/>
      <c r="AH21" s="29"/>
      <c r="AI21" s="29"/>
      <c r="AJ21" s="29"/>
      <c r="AK21" s="29"/>
      <c r="AL21" s="29"/>
    </row>
    <row r="22" spans="1:38" s="11" customFormat="1" ht="18">
      <c r="A22" s="53" t="s">
        <v>41</v>
      </c>
      <c r="B22" s="53" t="s">
        <v>19</v>
      </c>
      <c r="C22" s="49"/>
      <c r="D22" s="49"/>
      <c r="E22" s="49"/>
      <c r="F22" s="49"/>
      <c r="G22" s="48" t="s">
        <v>42</v>
      </c>
      <c r="H22" s="207" t="s">
        <v>41</v>
      </c>
      <c r="I22" s="157"/>
      <c r="J22" s="161">
        <f t="shared" si="0"/>
        <v>17000</v>
      </c>
      <c r="K22" s="164">
        <f>+K24</f>
        <v>0</v>
      </c>
      <c r="L22" s="164">
        <f t="shared" ref="L22:AD23" si="4">L23</f>
        <v>0</v>
      </c>
      <c r="M22" s="164">
        <f t="shared" si="4"/>
        <v>0</v>
      </c>
      <c r="N22" s="164">
        <v>0</v>
      </c>
      <c r="O22" s="164">
        <f>+O25</f>
        <v>0</v>
      </c>
      <c r="P22" s="164">
        <f t="shared" si="4"/>
        <v>0</v>
      </c>
      <c r="Q22" s="164">
        <f t="shared" si="4"/>
        <v>0</v>
      </c>
      <c r="R22" s="164"/>
      <c r="S22" s="164"/>
      <c r="T22" s="164">
        <f t="shared" si="4"/>
        <v>0</v>
      </c>
      <c r="U22" s="164">
        <f>+U23</f>
        <v>17000</v>
      </c>
      <c r="V22" s="164">
        <f t="shared" si="4"/>
        <v>0</v>
      </c>
      <c r="W22" s="164">
        <f t="shared" si="4"/>
        <v>2044</v>
      </c>
      <c r="X22" s="164">
        <f t="shared" si="4"/>
        <v>10430</v>
      </c>
      <c r="Y22" s="164">
        <f t="shared" si="4"/>
        <v>3532</v>
      </c>
      <c r="Z22" s="164">
        <f t="shared" si="4"/>
        <v>0</v>
      </c>
      <c r="AA22" s="164">
        <f t="shared" si="4"/>
        <v>994</v>
      </c>
      <c r="AB22" s="164"/>
      <c r="AC22" s="164"/>
      <c r="AD22" s="164">
        <f t="shared" si="4"/>
        <v>0</v>
      </c>
      <c r="AF22" s="138"/>
      <c r="AG22" s="139"/>
      <c r="AH22" s="139"/>
      <c r="AI22" s="139"/>
      <c r="AJ22" s="139"/>
      <c r="AK22" s="139"/>
      <c r="AL22" s="139"/>
    </row>
    <row r="23" spans="1:38" s="11" customFormat="1" ht="36">
      <c r="A23" s="48" t="s">
        <v>43</v>
      </c>
      <c r="B23" s="48"/>
      <c r="C23" s="49"/>
      <c r="D23" s="49"/>
      <c r="E23" s="49"/>
      <c r="F23" s="49"/>
      <c r="G23" s="48" t="s">
        <v>44</v>
      </c>
      <c r="H23" s="207" t="s">
        <v>43</v>
      </c>
      <c r="I23" s="157"/>
      <c r="J23" s="161">
        <f t="shared" si="0"/>
        <v>17000</v>
      </c>
      <c r="K23" s="164">
        <f>K24</f>
        <v>0</v>
      </c>
      <c r="L23" s="164">
        <f t="shared" si="4"/>
        <v>0</v>
      </c>
      <c r="M23" s="164">
        <f t="shared" si="4"/>
        <v>0</v>
      </c>
      <c r="N23" s="164">
        <f t="shared" si="4"/>
        <v>0</v>
      </c>
      <c r="O23" s="164">
        <f t="shared" si="4"/>
        <v>0</v>
      </c>
      <c r="P23" s="164">
        <f t="shared" si="4"/>
        <v>0</v>
      </c>
      <c r="Q23" s="164">
        <f t="shared" si="4"/>
        <v>0</v>
      </c>
      <c r="R23" s="164"/>
      <c r="S23" s="164"/>
      <c r="T23" s="164">
        <f t="shared" si="4"/>
        <v>0</v>
      </c>
      <c r="U23" s="164">
        <f>+U24</f>
        <v>17000</v>
      </c>
      <c r="V23" s="164">
        <f t="shared" si="4"/>
        <v>0</v>
      </c>
      <c r="W23" s="164">
        <f t="shared" si="4"/>
        <v>2044</v>
      </c>
      <c r="X23" s="164">
        <v>10430</v>
      </c>
      <c r="Y23" s="164">
        <v>3532</v>
      </c>
      <c r="Z23" s="164">
        <f t="shared" si="4"/>
        <v>0</v>
      </c>
      <c r="AA23" s="164">
        <v>994</v>
      </c>
      <c r="AB23" s="164"/>
      <c r="AC23" s="164"/>
      <c r="AD23" s="164">
        <f t="shared" si="4"/>
        <v>0</v>
      </c>
      <c r="AF23" s="140"/>
    </row>
    <row r="24" spans="1:38" s="11" customFormat="1" ht="36">
      <c r="A24" s="49"/>
      <c r="B24" s="48" t="s">
        <v>45</v>
      </c>
      <c r="C24" s="48"/>
      <c r="D24" s="49"/>
      <c r="E24" s="49"/>
      <c r="F24" s="49"/>
      <c r="G24" s="48" t="s">
        <v>46</v>
      </c>
      <c r="H24" s="207" t="s">
        <v>47</v>
      </c>
      <c r="I24" s="157"/>
      <c r="J24" s="161">
        <f t="shared" si="0"/>
        <v>17000</v>
      </c>
      <c r="K24" s="164">
        <f>M24+N24+O24+Q24</f>
        <v>0</v>
      </c>
      <c r="L24" s="44"/>
      <c r="M24" s="44"/>
      <c r="N24" s="44"/>
      <c r="O24" s="44"/>
      <c r="P24" s="44"/>
      <c r="Q24" s="44"/>
      <c r="R24" s="44"/>
      <c r="S24" s="44"/>
      <c r="T24" s="44"/>
      <c r="U24" s="164">
        <f>+W24+X24+Y24+AA24</f>
        <v>17000</v>
      </c>
      <c r="V24" s="44"/>
      <c r="W24" s="44">
        <v>2044</v>
      </c>
      <c r="X24" s="44">
        <v>10200</v>
      </c>
      <c r="Y24" s="44">
        <v>3662</v>
      </c>
      <c r="Z24" s="44"/>
      <c r="AA24" s="44">
        <v>1094</v>
      </c>
      <c r="AB24" s="44"/>
      <c r="AC24" s="44"/>
      <c r="AD24" s="44"/>
      <c r="AF24" s="140"/>
    </row>
    <row r="25" spans="1:38" s="11" customFormat="1" ht="18">
      <c r="A25" s="202">
        <v>4810</v>
      </c>
      <c r="B25" s="203"/>
      <c r="C25" s="203"/>
      <c r="D25" s="204"/>
      <c r="E25" s="204"/>
      <c r="F25" s="204"/>
      <c r="G25" s="203" t="s">
        <v>246</v>
      </c>
      <c r="H25" s="208" t="s">
        <v>247</v>
      </c>
      <c r="I25" s="205">
        <f>+I26</f>
        <v>0</v>
      </c>
      <c r="J25" s="205">
        <f>+J26</f>
        <v>257</v>
      </c>
      <c r="K25" s="205">
        <f>+K26</f>
        <v>257</v>
      </c>
      <c r="L25" s="205">
        <f t="shared" ref="L25:AD27" si="5">+L26</f>
        <v>0</v>
      </c>
      <c r="M25" s="205">
        <f t="shared" si="5"/>
        <v>0</v>
      </c>
      <c r="N25" s="205">
        <f t="shared" si="5"/>
        <v>257</v>
      </c>
      <c r="O25" s="205">
        <f t="shared" si="5"/>
        <v>0</v>
      </c>
      <c r="P25" s="205">
        <f t="shared" si="5"/>
        <v>0</v>
      </c>
      <c r="Q25" s="205">
        <f t="shared" si="5"/>
        <v>0</v>
      </c>
      <c r="R25" s="205"/>
      <c r="S25" s="205"/>
      <c r="T25" s="205">
        <f t="shared" si="5"/>
        <v>0</v>
      </c>
      <c r="U25" s="205">
        <f t="shared" si="5"/>
        <v>0</v>
      </c>
      <c r="V25" s="157">
        <f t="shared" si="5"/>
        <v>0</v>
      </c>
      <c r="W25" s="157">
        <f t="shared" si="5"/>
        <v>0</v>
      </c>
      <c r="X25" s="157">
        <f t="shared" si="5"/>
        <v>0</v>
      </c>
      <c r="Y25" s="157">
        <f t="shared" si="5"/>
        <v>0</v>
      </c>
      <c r="Z25" s="157">
        <f t="shared" si="5"/>
        <v>0</v>
      </c>
      <c r="AA25" s="157">
        <f t="shared" si="5"/>
        <v>0</v>
      </c>
      <c r="AB25" s="157"/>
      <c r="AC25" s="157"/>
      <c r="AD25" s="157">
        <f t="shared" si="5"/>
        <v>0</v>
      </c>
      <c r="AF25" s="140"/>
    </row>
    <row r="26" spans="1:38" s="11" customFormat="1" ht="36">
      <c r="A26" s="202">
        <v>4810</v>
      </c>
      <c r="B26" s="203">
        <v>16</v>
      </c>
      <c r="C26" s="203"/>
      <c r="D26" s="204"/>
      <c r="E26" s="204"/>
      <c r="F26" s="204"/>
      <c r="G26" s="203" t="s">
        <v>248</v>
      </c>
      <c r="H26" s="208" t="s">
        <v>249</v>
      </c>
      <c r="I26" s="205">
        <f t="shared" ref="I26:I27" si="6">+I27</f>
        <v>0</v>
      </c>
      <c r="J26" s="205">
        <f>+K26+U26</f>
        <v>257</v>
      </c>
      <c r="K26" s="205">
        <f>+K27</f>
        <v>257</v>
      </c>
      <c r="L26" s="205">
        <f t="shared" si="5"/>
        <v>0</v>
      </c>
      <c r="M26" s="205">
        <f t="shared" si="5"/>
        <v>0</v>
      </c>
      <c r="N26" s="205">
        <f t="shared" si="5"/>
        <v>257</v>
      </c>
      <c r="O26" s="205">
        <f t="shared" si="5"/>
        <v>0</v>
      </c>
      <c r="P26" s="205">
        <f t="shared" si="5"/>
        <v>0</v>
      </c>
      <c r="Q26" s="205">
        <f t="shared" si="5"/>
        <v>0</v>
      </c>
      <c r="R26" s="205"/>
      <c r="S26" s="205"/>
      <c r="T26" s="205">
        <f t="shared" si="5"/>
        <v>0</v>
      </c>
      <c r="U26" s="205">
        <f t="shared" si="5"/>
        <v>0</v>
      </c>
      <c r="V26" s="157">
        <f t="shared" si="5"/>
        <v>0</v>
      </c>
      <c r="W26" s="157">
        <f t="shared" si="5"/>
        <v>0</v>
      </c>
      <c r="X26" s="157">
        <f t="shared" si="5"/>
        <v>0</v>
      </c>
      <c r="Y26" s="157">
        <f t="shared" si="5"/>
        <v>0</v>
      </c>
      <c r="Z26" s="157">
        <f t="shared" si="5"/>
        <v>0</v>
      </c>
      <c r="AA26" s="157">
        <f t="shared" si="5"/>
        <v>0</v>
      </c>
      <c r="AB26" s="157"/>
      <c r="AC26" s="157"/>
      <c r="AD26" s="157">
        <f t="shared" si="5"/>
        <v>0</v>
      </c>
      <c r="AF26" s="140"/>
    </row>
    <row r="27" spans="1:38" s="11" customFormat="1" ht="18">
      <c r="A27" s="202" t="s">
        <v>250</v>
      </c>
      <c r="B27" s="203">
        <v>16</v>
      </c>
      <c r="C27" s="206" t="s">
        <v>62</v>
      </c>
      <c r="D27" s="204"/>
      <c r="E27" s="204"/>
      <c r="F27" s="204"/>
      <c r="G27" s="203" t="s">
        <v>251</v>
      </c>
      <c r="H27" s="208" t="s">
        <v>252</v>
      </c>
      <c r="I27" s="205">
        <f t="shared" si="6"/>
        <v>0</v>
      </c>
      <c r="J27" s="205">
        <f>+K27+U27</f>
        <v>257</v>
      </c>
      <c r="K27" s="205">
        <f>+M27+N27+O27+Q27</f>
        <v>257</v>
      </c>
      <c r="L27" s="205">
        <f t="shared" si="5"/>
        <v>0</v>
      </c>
      <c r="M27" s="205">
        <f t="shared" si="5"/>
        <v>0</v>
      </c>
      <c r="N27" s="205">
        <v>257</v>
      </c>
      <c r="O27" s="205">
        <v>0</v>
      </c>
      <c r="P27" s="205">
        <f t="shared" si="5"/>
        <v>0</v>
      </c>
      <c r="Q27" s="205">
        <f t="shared" si="5"/>
        <v>0</v>
      </c>
      <c r="R27" s="205"/>
      <c r="S27" s="205"/>
      <c r="T27" s="205">
        <f t="shared" si="5"/>
        <v>0</v>
      </c>
      <c r="U27" s="205">
        <f t="shared" si="5"/>
        <v>0</v>
      </c>
      <c r="V27" s="157">
        <f t="shared" si="5"/>
        <v>0</v>
      </c>
      <c r="W27" s="157">
        <f t="shared" si="5"/>
        <v>0</v>
      </c>
      <c r="X27" s="157">
        <f t="shared" si="5"/>
        <v>0</v>
      </c>
      <c r="Y27" s="157">
        <f t="shared" si="5"/>
        <v>0</v>
      </c>
      <c r="Z27" s="157">
        <f t="shared" si="5"/>
        <v>0</v>
      </c>
      <c r="AA27" s="157">
        <f t="shared" si="5"/>
        <v>0</v>
      </c>
      <c r="AB27" s="157"/>
      <c r="AC27" s="157"/>
      <c r="AD27" s="157">
        <f t="shared" si="5"/>
        <v>0</v>
      </c>
      <c r="AF27" s="140"/>
    </row>
    <row r="28" spans="1:38" s="11" customFormat="1" ht="18" hidden="1">
      <c r="A28" s="181"/>
      <c r="B28" s="182"/>
      <c r="C28" s="182"/>
      <c r="D28" s="181"/>
      <c r="E28" s="181"/>
      <c r="F28" s="181"/>
      <c r="G28" s="182"/>
      <c r="H28" s="183"/>
      <c r="I28" s="157"/>
      <c r="J28" s="161"/>
      <c r="K28" s="164"/>
      <c r="L28" s="44"/>
      <c r="M28" s="44"/>
      <c r="N28" s="44"/>
      <c r="O28" s="44"/>
      <c r="P28" s="44"/>
      <c r="Q28" s="44"/>
      <c r="R28" s="44"/>
      <c r="S28" s="44"/>
      <c r="T28" s="44"/>
      <c r="U28" s="164"/>
      <c r="V28" s="44"/>
      <c r="W28" s="44"/>
      <c r="X28" s="44"/>
      <c r="Y28" s="44"/>
      <c r="Z28" s="44"/>
      <c r="AA28" s="44"/>
      <c r="AB28" s="44"/>
      <c r="AC28" s="44"/>
      <c r="AD28" s="44"/>
      <c r="AF28" s="140"/>
    </row>
    <row r="29" spans="1:38" s="11" customFormat="1" ht="18" hidden="1">
      <c r="A29" s="181"/>
      <c r="B29" s="182"/>
      <c r="C29" s="182"/>
      <c r="D29" s="181"/>
      <c r="E29" s="181"/>
      <c r="F29" s="181"/>
      <c r="G29" s="182"/>
      <c r="H29" s="183"/>
      <c r="I29" s="157"/>
      <c r="J29" s="161"/>
      <c r="K29" s="164"/>
      <c r="L29" s="44"/>
      <c r="M29" s="44"/>
      <c r="N29" s="44"/>
      <c r="O29" s="44"/>
      <c r="P29" s="44"/>
      <c r="Q29" s="44"/>
      <c r="R29" s="44"/>
      <c r="S29" s="44"/>
      <c r="T29" s="44"/>
      <c r="U29" s="164"/>
      <c r="V29" s="44"/>
      <c r="W29" s="44"/>
      <c r="X29" s="44"/>
      <c r="Y29" s="44"/>
      <c r="Z29" s="44"/>
      <c r="AA29" s="44"/>
      <c r="AB29" s="44"/>
      <c r="AC29" s="44"/>
      <c r="AD29" s="44"/>
      <c r="AF29" s="140"/>
    </row>
    <row r="30" spans="1:38" s="11" customFormat="1" ht="18" hidden="1">
      <c r="A30" s="181"/>
      <c r="B30" s="182"/>
      <c r="C30" s="182"/>
      <c r="D30" s="181"/>
      <c r="E30" s="181"/>
      <c r="F30" s="181"/>
      <c r="G30" s="182"/>
      <c r="H30" s="183"/>
      <c r="I30" s="157"/>
      <c r="J30" s="161"/>
      <c r="K30" s="164"/>
      <c r="L30" s="44"/>
      <c r="M30" s="44"/>
      <c r="N30" s="44"/>
      <c r="O30" s="44"/>
      <c r="P30" s="44"/>
      <c r="Q30" s="44"/>
      <c r="R30" s="44"/>
      <c r="S30" s="44"/>
      <c r="T30" s="44"/>
      <c r="U30" s="164"/>
      <c r="V30" s="44"/>
      <c r="W30" s="44"/>
      <c r="X30" s="44"/>
      <c r="Y30" s="44"/>
      <c r="Z30" s="44"/>
      <c r="AA30" s="44"/>
      <c r="AB30" s="44"/>
      <c r="AC30" s="44"/>
      <c r="AD30" s="44"/>
      <c r="AF30" s="140"/>
    </row>
    <row r="31" spans="1:38" s="11" customFormat="1" ht="15" customHeight="1">
      <c r="A31" s="242">
        <v>5010</v>
      </c>
      <c r="B31" s="244"/>
      <c r="C31" s="246"/>
      <c r="D31" s="246"/>
      <c r="E31" s="246"/>
      <c r="F31" s="246"/>
      <c r="G31" s="248" t="s">
        <v>48</v>
      </c>
      <c r="H31" s="250" t="s">
        <v>61</v>
      </c>
      <c r="I31" s="178" t="s">
        <v>239</v>
      </c>
      <c r="J31" s="161">
        <f t="shared" ref="J31:J41" si="7">K31+U31</f>
        <v>25102</v>
      </c>
      <c r="K31" s="164">
        <f>+K33+K46</f>
        <v>8102</v>
      </c>
      <c r="L31" s="164">
        <f t="shared" ref="L31:V32" si="8">L33+L46</f>
        <v>880.7</v>
      </c>
      <c r="M31" s="164">
        <f t="shared" si="8"/>
        <v>90</v>
      </c>
      <c r="N31" s="164">
        <f>N33+N46</f>
        <v>3384</v>
      </c>
      <c r="O31" s="164">
        <f>O33+O46</f>
        <v>2887</v>
      </c>
      <c r="P31" s="164">
        <f t="shared" si="8"/>
        <v>382.8</v>
      </c>
      <c r="Q31" s="164">
        <f t="shared" si="8"/>
        <v>1741</v>
      </c>
      <c r="R31" s="164">
        <f>+R33</f>
        <v>382.8</v>
      </c>
      <c r="S31" s="164">
        <f>+S33</f>
        <v>115.10000000000001</v>
      </c>
      <c r="T31" s="164">
        <f t="shared" si="8"/>
        <v>497.90000000000003</v>
      </c>
      <c r="U31" s="164">
        <f>+U33+U46</f>
        <v>17000</v>
      </c>
      <c r="V31" s="164">
        <f t="shared" si="8"/>
        <v>511.40000000000003</v>
      </c>
      <c r="W31" s="164">
        <f>+W33+W46</f>
        <v>13118</v>
      </c>
      <c r="X31" s="164">
        <f t="shared" ref="X31:AD32" si="9">+X33+X46</f>
        <v>2594</v>
      </c>
      <c r="Y31" s="164">
        <f t="shared" si="9"/>
        <v>860</v>
      </c>
      <c r="Z31" s="164">
        <f t="shared" si="9"/>
        <v>218.60000000000002</v>
      </c>
      <c r="AA31" s="164">
        <f t="shared" si="9"/>
        <v>428</v>
      </c>
      <c r="AB31" s="164">
        <f>+AB33+AB46</f>
        <v>318</v>
      </c>
      <c r="AC31" s="164">
        <f>+AC33+AC46</f>
        <v>41.2</v>
      </c>
      <c r="AD31" s="164">
        <f t="shared" si="9"/>
        <v>359.20000000000005</v>
      </c>
      <c r="AF31" s="140"/>
    </row>
    <row r="32" spans="1:38" s="11" customFormat="1" ht="18">
      <c r="A32" s="243"/>
      <c r="B32" s="245"/>
      <c r="C32" s="247"/>
      <c r="D32" s="247"/>
      <c r="E32" s="247"/>
      <c r="F32" s="247"/>
      <c r="G32" s="249"/>
      <c r="H32" s="251"/>
      <c r="I32" s="178" t="s">
        <v>240</v>
      </c>
      <c r="J32" s="161">
        <f t="shared" si="7"/>
        <v>25102</v>
      </c>
      <c r="K32" s="164">
        <f>+K34+K47</f>
        <v>8102</v>
      </c>
      <c r="L32" s="164">
        <f t="shared" si="8"/>
        <v>880.7</v>
      </c>
      <c r="M32" s="164">
        <f t="shared" si="8"/>
        <v>90</v>
      </c>
      <c r="N32" s="164">
        <f>N34+N47</f>
        <v>3384</v>
      </c>
      <c r="O32" s="164">
        <f t="shared" si="8"/>
        <v>2887</v>
      </c>
      <c r="P32" s="164">
        <f t="shared" si="8"/>
        <v>382.8</v>
      </c>
      <c r="Q32" s="164">
        <f t="shared" si="8"/>
        <v>1741</v>
      </c>
      <c r="R32" s="164">
        <f>+R34</f>
        <v>382.8</v>
      </c>
      <c r="S32" s="164">
        <f>+S34</f>
        <v>115.10000000000001</v>
      </c>
      <c r="T32" s="164">
        <f t="shared" si="8"/>
        <v>497.90000000000003</v>
      </c>
      <c r="U32" s="164">
        <f>+U34+U47</f>
        <v>17000</v>
      </c>
      <c r="V32" s="164">
        <f t="shared" si="8"/>
        <v>511.40000000000003</v>
      </c>
      <c r="W32" s="164">
        <f>+W34+W47</f>
        <v>2044</v>
      </c>
      <c r="X32" s="164">
        <f t="shared" si="9"/>
        <v>10430</v>
      </c>
      <c r="Y32" s="164">
        <f t="shared" si="9"/>
        <v>3532</v>
      </c>
      <c r="Z32" s="164">
        <f t="shared" si="9"/>
        <v>218.60000000000002</v>
      </c>
      <c r="AA32" s="164">
        <f t="shared" si="9"/>
        <v>994</v>
      </c>
      <c r="AB32" s="164">
        <f>+AB34+AB47</f>
        <v>318</v>
      </c>
      <c r="AC32" s="164">
        <f>+AC34+AC47</f>
        <v>41.2</v>
      </c>
      <c r="AD32" s="164">
        <f t="shared" si="9"/>
        <v>359.20000000000005</v>
      </c>
      <c r="AF32" s="140"/>
    </row>
    <row r="33" spans="1:63" s="11" customFormat="1" ht="15" customHeight="1">
      <c r="A33" s="248"/>
      <c r="B33" s="248"/>
      <c r="C33" s="248"/>
      <c r="D33" s="257" t="s">
        <v>49</v>
      </c>
      <c r="E33" s="248"/>
      <c r="F33" s="248"/>
      <c r="G33" s="248" t="s">
        <v>50</v>
      </c>
      <c r="H33" s="248" t="s">
        <v>223</v>
      </c>
      <c r="I33" s="178" t="s">
        <v>239</v>
      </c>
      <c r="J33" s="161">
        <f t="shared" si="7"/>
        <v>24108</v>
      </c>
      <c r="K33" s="164">
        <f>+K35+K37+K40</f>
        <v>8102</v>
      </c>
      <c r="L33" s="164">
        <f t="shared" ref="L33:V34" si="10">L35+L37+L44</f>
        <v>880.7</v>
      </c>
      <c r="M33" s="164">
        <f t="shared" si="10"/>
        <v>90</v>
      </c>
      <c r="N33" s="164">
        <f>N35+N37+N44+N40</f>
        <v>3384</v>
      </c>
      <c r="O33" s="164">
        <f>O35+O37+O44+O40</f>
        <v>2887</v>
      </c>
      <c r="P33" s="164">
        <f t="shared" si="10"/>
        <v>382.8</v>
      </c>
      <c r="Q33" s="164">
        <f t="shared" si="10"/>
        <v>1741</v>
      </c>
      <c r="R33" s="164">
        <f>+R37</f>
        <v>382.8</v>
      </c>
      <c r="S33" s="164">
        <f>+S37</f>
        <v>115.10000000000001</v>
      </c>
      <c r="T33" s="164">
        <f t="shared" si="10"/>
        <v>497.90000000000003</v>
      </c>
      <c r="U33" s="164">
        <f>+U35+U37+U44+U42</f>
        <v>16006</v>
      </c>
      <c r="V33" s="164">
        <f t="shared" si="10"/>
        <v>478.40000000000003</v>
      </c>
      <c r="W33" s="164">
        <f>+W35+W37+W42+W44</f>
        <v>13118</v>
      </c>
      <c r="X33" s="164">
        <f t="shared" ref="X33:AD34" si="11">+X35+X37+X42+X44</f>
        <v>1600</v>
      </c>
      <c r="Y33" s="164">
        <f t="shared" si="11"/>
        <v>860</v>
      </c>
      <c r="Z33" s="164">
        <f t="shared" si="11"/>
        <v>218.60000000000002</v>
      </c>
      <c r="AA33" s="164">
        <f t="shared" si="11"/>
        <v>428</v>
      </c>
      <c r="AB33" s="164">
        <f>+AB37</f>
        <v>218.60000000000002</v>
      </c>
      <c r="AC33" s="164">
        <f>+AC37</f>
        <v>41.2</v>
      </c>
      <c r="AD33" s="164">
        <f t="shared" si="11"/>
        <v>259.8</v>
      </c>
      <c r="AE33" s="12"/>
      <c r="AF33" s="140"/>
      <c r="AM33" s="12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</row>
    <row r="34" spans="1:63" s="11" customFormat="1" ht="15" customHeight="1">
      <c r="A34" s="249"/>
      <c r="B34" s="249"/>
      <c r="C34" s="249"/>
      <c r="D34" s="258"/>
      <c r="E34" s="249"/>
      <c r="F34" s="249"/>
      <c r="G34" s="249"/>
      <c r="H34" s="249"/>
      <c r="I34" s="178" t="s">
        <v>240</v>
      </c>
      <c r="J34" s="161">
        <f t="shared" si="7"/>
        <v>24108</v>
      </c>
      <c r="K34" s="164">
        <f>+K36+K38+K41</f>
        <v>8102</v>
      </c>
      <c r="L34" s="164">
        <f t="shared" si="10"/>
        <v>880.7</v>
      </c>
      <c r="M34" s="164">
        <f t="shared" si="10"/>
        <v>90</v>
      </c>
      <c r="N34" s="164">
        <f>N36+N38+N45+N41</f>
        <v>3384</v>
      </c>
      <c r="O34" s="164">
        <f>O36+O38+O45+O41</f>
        <v>2887</v>
      </c>
      <c r="P34" s="164">
        <f t="shared" si="10"/>
        <v>382.8</v>
      </c>
      <c r="Q34" s="164">
        <f t="shared" si="10"/>
        <v>1741</v>
      </c>
      <c r="R34" s="164">
        <f>+R38</f>
        <v>382.8</v>
      </c>
      <c r="S34" s="164">
        <f>+S38</f>
        <v>115.10000000000001</v>
      </c>
      <c r="T34" s="164">
        <f t="shared" si="10"/>
        <v>497.90000000000003</v>
      </c>
      <c r="U34" s="164">
        <f>+U36+U38+U45+U43</f>
        <v>16006</v>
      </c>
      <c r="V34" s="164">
        <f t="shared" si="10"/>
        <v>478.40000000000003</v>
      </c>
      <c r="W34" s="164">
        <f>+W36+W38+W43+W45</f>
        <v>2044</v>
      </c>
      <c r="X34" s="164">
        <f t="shared" si="11"/>
        <v>9436</v>
      </c>
      <c r="Y34" s="164">
        <f t="shared" si="11"/>
        <v>3532</v>
      </c>
      <c r="Z34" s="164">
        <f t="shared" si="11"/>
        <v>218.60000000000002</v>
      </c>
      <c r="AA34" s="164">
        <f t="shared" si="11"/>
        <v>994</v>
      </c>
      <c r="AB34" s="164">
        <f t="shared" ref="AB34:AB36" si="12">+AB38</f>
        <v>218.60000000000002</v>
      </c>
      <c r="AC34" s="164">
        <f>+AC38</f>
        <v>41.2</v>
      </c>
      <c r="AD34" s="164">
        <f t="shared" si="11"/>
        <v>259.8</v>
      </c>
      <c r="AE34" s="12"/>
      <c r="AF34" s="140"/>
      <c r="AM34" s="12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</row>
    <row r="35" spans="1:63" s="27" customFormat="1" ht="12.75" customHeight="1">
      <c r="A35" s="248"/>
      <c r="B35" s="248"/>
      <c r="C35" s="248"/>
      <c r="D35" s="257" t="s">
        <v>19</v>
      </c>
      <c r="E35" s="248"/>
      <c r="F35" s="248"/>
      <c r="G35" s="248" t="s">
        <v>51</v>
      </c>
      <c r="H35" s="248" t="s">
        <v>224</v>
      </c>
      <c r="I35" s="178" t="s">
        <v>239</v>
      </c>
      <c r="J35" s="161">
        <f t="shared" si="7"/>
        <v>15924</v>
      </c>
      <c r="K35" s="164">
        <f>+K52</f>
        <v>2866</v>
      </c>
      <c r="L35" s="164">
        <f t="shared" ref="L35:AA36" si="13">L52</f>
        <v>0</v>
      </c>
      <c r="M35" s="164">
        <f t="shared" si="13"/>
        <v>50</v>
      </c>
      <c r="N35" s="164">
        <f t="shared" si="13"/>
        <v>1163</v>
      </c>
      <c r="O35" s="164">
        <f t="shared" si="13"/>
        <v>1063</v>
      </c>
      <c r="P35" s="164">
        <f t="shared" si="13"/>
        <v>0</v>
      </c>
      <c r="Q35" s="164">
        <f t="shared" si="13"/>
        <v>590</v>
      </c>
      <c r="R35" s="164"/>
      <c r="S35" s="164"/>
      <c r="T35" s="164">
        <f t="shared" si="13"/>
        <v>0</v>
      </c>
      <c r="U35" s="164">
        <f>+U52</f>
        <v>13058</v>
      </c>
      <c r="V35" s="164">
        <f t="shared" si="13"/>
        <v>0</v>
      </c>
      <c r="W35" s="164">
        <f t="shared" si="13"/>
        <v>12849</v>
      </c>
      <c r="X35" s="164">
        <f t="shared" si="13"/>
        <v>209</v>
      </c>
      <c r="Y35" s="164">
        <f t="shared" si="13"/>
        <v>0</v>
      </c>
      <c r="Z35" s="164">
        <f t="shared" si="13"/>
        <v>0</v>
      </c>
      <c r="AA35" s="164">
        <f t="shared" si="13"/>
        <v>0</v>
      </c>
      <c r="AB35" s="164">
        <v>0</v>
      </c>
      <c r="AC35" s="164">
        <f>+AA35*10%</f>
        <v>0</v>
      </c>
      <c r="AD35" s="164"/>
      <c r="AE35" s="26"/>
      <c r="AF35" s="140"/>
      <c r="AG35" s="11"/>
      <c r="AH35" s="11"/>
      <c r="AI35" s="11"/>
      <c r="AJ35" s="11"/>
      <c r="AK35" s="11"/>
      <c r="AL35" s="11"/>
      <c r="AM35" s="26"/>
      <c r="AN35" s="11"/>
      <c r="AO35" s="11"/>
      <c r="AP35" s="11"/>
      <c r="AQ35" s="11"/>
      <c r="AR35" s="11"/>
      <c r="AS35" s="11"/>
      <c r="AT35" s="11"/>
      <c r="AU35" s="11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</row>
    <row r="36" spans="1:63" s="27" customFormat="1" ht="15" customHeight="1">
      <c r="A36" s="249"/>
      <c r="B36" s="249"/>
      <c r="C36" s="249"/>
      <c r="D36" s="258"/>
      <c r="E36" s="249"/>
      <c r="F36" s="249"/>
      <c r="G36" s="249"/>
      <c r="H36" s="249"/>
      <c r="I36" s="178" t="s">
        <v>240</v>
      </c>
      <c r="J36" s="161">
        <f t="shared" si="7"/>
        <v>15924</v>
      </c>
      <c r="K36" s="164">
        <f>+K53</f>
        <v>2866</v>
      </c>
      <c r="L36" s="164">
        <f t="shared" si="13"/>
        <v>0</v>
      </c>
      <c r="M36" s="164">
        <f t="shared" si="13"/>
        <v>50</v>
      </c>
      <c r="N36" s="164">
        <f t="shared" si="13"/>
        <v>1163</v>
      </c>
      <c r="O36" s="164">
        <f t="shared" si="13"/>
        <v>1063</v>
      </c>
      <c r="P36" s="164">
        <f t="shared" si="13"/>
        <v>0</v>
      </c>
      <c r="Q36" s="164">
        <f t="shared" si="13"/>
        <v>590</v>
      </c>
      <c r="R36" s="164"/>
      <c r="S36" s="164"/>
      <c r="T36" s="164">
        <f t="shared" si="13"/>
        <v>0</v>
      </c>
      <c r="U36" s="164">
        <f>+U53</f>
        <v>13058</v>
      </c>
      <c r="V36" s="164">
        <f t="shared" si="13"/>
        <v>0</v>
      </c>
      <c r="W36" s="164">
        <f t="shared" si="13"/>
        <v>1775</v>
      </c>
      <c r="X36" s="164">
        <f t="shared" si="13"/>
        <v>8045</v>
      </c>
      <c r="Y36" s="164">
        <f t="shared" si="13"/>
        <v>2672</v>
      </c>
      <c r="Z36" s="164">
        <f t="shared" si="13"/>
        <v>0</v>
      </c>
      <c r="AA36" s="164">
        <f t="shared" si="13"/>
        <v>566</v>
      </c>
      <c r="AB36" s="164">
        <f t="shared" si="12"/>
        <v>0</v>
      </c>
      <c r="AC36" s="164">
        <v>0</v>
      </c>
      <c r="AD36" s="164"/>
      <c r="AE36" s="26"/>
      <c r="AF36" s="140"/>
      <c r="AG36" s="11"/>
      <c r="AH36" s="11"/>
      <c r="AI36" s="11"/>
      <c r="AJ36" s="11"/>
      <c r="AK36" s="11"/>
      <c r="AL36" s="11"/>
      <c r="AM36" s="26"/>
      <c r="AN36" s="11"/>
      <c r="AO36" s="11"/>
      <c r="AP36" s="11"/>
      <c r="AQ36" s="11"/>
      <c r="AR36" s="11"/>
      <c r="AS36" s="11"/>
      <c r="AT36" s="11"/>
      <c r="AU36" s="11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</row>
    <row r="37" spans="1:63" s="11" customFormat="1" ht="16.5" customHeight="1">
      <c r="A37" s="248"/>
      <c r="B37" s="248"/>
      <c r="C37" s="248"/>
      <c r="D37" s="257" t="s">
        <v>52</v>
      </c>
      <c r="E37" s="248"/>
      <c r="F37" s="248"/>
      <c r="G37" s="248" t="s">
        <v>53</v>
      </c>
      <c r="H37" s="248" t="s">
        <v>225</v>
      </c>
      <c r="I37" s="178" t="s">
        <v>239</v>
      </c>
      <c r="J37" s="161">
        <f t="shared" si="7"/>
        <v>7577</v>
      </c>
      <c r="K37" s="164">
        <f>+K96</f>
        <v>4979</v>
      </c>
      <c r="L37" s="164">
        <f>+P37+T37</f>
        <v>880.7</v>
      </c>
      <c r="M37" s="164">
        <f t="shared" ref="M37:AA38" si="14">M96</f>
        <v>40</v>
      </c>
      <c r="N37" s="164">
        <f t="shared" si="14"/>
        <v>1964</v>
      </c>
      <c r="O37" s="164">
        <f t="shared" si="14"/>
        <v>1824</v>
      </c>
      <c r="P37" s="164">
        <f>(M37+N37+O37)*10%</f>
        <v>382.8</v>
      </c>
      <c r="Q37" s="164">
        <f t="shared" si="14"/>
        <v>1151</v>
      </c>
      <c r="R37" s="164">
        <f>+R96</f>
        <v>382.8</v>
      </c>
      <c r="S37" s="164">
        <f>+S96</f>
        <v>115.10000000000001</v>
      </c>
      <c r="T37" s="164">
        <f>+R37+S37</f>
        <v>497.90000000000003</v>
      </c>
      <c r="U37" s="164">
        <f>+U96</f>
        <v>2598</v>
      </c>
      <c r="V37" s="164">
        <f t="shared" si="14"/>
        <v>478.40000000000003</v>
      </c>
      <c r="W37" s="164">
        <f t="shared" si="14"/>
        <v>221</v>
      </c>
      <c r="X37" s="164">
        <f t="shared" si="14"/>
        <v>1213</v>
      </c>
      <c r="Y37" s="164">
        <f t="shared" si="14"/>
        <v>752</v>
      </c>
      <c r="Z37" s="164">
        <f t="shared" si="14"/>
        <v>218.60000000000002</v>
      </c>
      <c r="AA37" s="164">
        <f t="shared" si="14"/>
        <v>412</v>
      </c>
      <c r="AB37" s="164">
        <f>(W37+X37+Y37)*10%</f>
        <v>218.60000000000002</v>
      </c>
      <c r="AC37" s="164">
        <f>+AA37*10%</f>
        <v>41.2</v>
      </c>
      <c r="AD37" s="164">
        <f>+AB37+AC37</f>
        <v>259.8</v>
      </c>
      <c r="AF37" s="140"/>
    </row>
    <row r="38" spans="1:63" s="11" customFormat="1" ht="15.75" customHeight="1">
      <c r="A38" s="249"/>
      <c r="B38" s="249"/>
      <c r="C38" s="249"/>
      <c r="D38" s="258"/>
      <c r="E38" s="249"/>
      <c r="F38" s="249"/>
      <c r="G38" s="249"/>
      <c r="H38" s="249"/>
      <c r="I38" s="178" t="s">
        <v>240</v>
      </c>
      <c r="J38" s="161">
        <f t="shared" si="7"/>
        <v>7577</v>
      </c>
      <c r="K38" s="164">
        <f>+K97</f>
        <v>4979</v>
      </c>
      <c r="L38" s="164">
        <f>+P38+T38</f>
        <v>880.7</v>
      </c>
      <c r="M38" s="164">
        <f t="shared" si="14"/>
        <v>40</v>
      </c>
      <c r="N38" s="164">
        <f t="shared" si="14"/>
        <v>1964</v>
      </c>
      <c r="O38" s="164">
        <f t="shared" si="14"/>
        <v>1824</v>
      </c>
      <c r="P38" s="164">
        <f>(M38+N38+O38)*10%</f>
        <v>382.8</v>
      </c>
      <c r="Q38" s="164">
        <f t="shared" si="14"/>
        <v>1151</v>
      </c>
      <c r="R38" s="164">
        <f>+R97</f>
        <v>382.8</v>
      </c>
      <c r="S38" s="164">
        <f>+S97</f>
        <v>115.10000000000001</v>
      </c>
      <c r="T38" s="164">
        <f t="shared" ref="T38:T39" si="15">+R38+S38</f>
        <v>497.90000000000003</v>
      </c>
      <c r="U38" s="164">
        <f>+U97</f>
        <v>2598</v>
      </c>
      <c r="V38" s="164">
        <f t="shared" si="14"/>
        <v>478.40000000000003</v>
      </c>
      <c r="W38" s="164">
        <f t="shared" si="14"/>
        <v>221</v>
      </c>
      <c r="X38" s="164">
        <f t="shared" si="14"/>
        <v>1213</v>
      </c>
      <c r="Y38" s="164">
        <f t="shared" si="14"/>
        <v>752</v>
      </c>
      <c r="Z38" s="164">
        <f t="shared" si="14"/>
        <v>218.60000000000002</v>
      </c>
      <c r="AA38" s="164">
        <f t="shared" si="14"/>
        <v>412</v>
      </c>
      <c r="AB38" s="164">
        <f>(W38+X38+Y38)*10%</f>
        <v>218.60000000000002</v>
      </c>
      <c r="AC38" s="164">
        <f>+AA38*10%</f>
        <v>41.2</v>
      </c>
      <c r="AD38" s="164">
        <f>+AB38+AC38</f>
        <v>259.8</v>
      </c>
      <c r="AF38" s="140"/>
    </row>
    <row r="39" spans="1:63" s="11" customFormat="1" ht="54" hidden="1">
      <c r="A39" s="48"/>
      <c r="B39" s="48"/>
      <c r="C39" s="48"/>
      <c r="D39" s="220" t="s">
        <v>54</v>
      </c>
      <c r="E39" s="50"/>
      <c r="F39" s="51"/>
      <c r="G39" s="52" t="s">
        <v>55</v>
      </c>
      <c r="H39" s="223" t="s">
        <v>226</v>
      </c>
      <c r="I39" s="178"/>
      <c r="J39" s="161">
        <f t="shared" si="7"/>
        <v>0</v>
      </c>
      <c r="K39" s="164">
        <f>M39+N39+O39+Q39</f>
        <v>0</v>
      </c>
      <c r="L39" s="44"/>
      <c r="M39" s="44"/>
      <c r="N39" s="44"/>
      <c r="O39" s="44"/>
      <c r="P39" s="44"/>
      <c r="Q39" s="44"/>
      <c r="R39" s="44"/>
      <c r="S39" s="44"/>
      <c r="T39" s="164">
        <f t="shared" si="15"/>
        <v>0</v>
      </c>
      <c r="U39" s="164">
        <f>W39+X39+Y39+AA39</f>
        <v>0</v>
      </c>
      <c r="V39" s="44"/>
      <c r="W39" s="44"/>
      <c r="X39" s="44"/>
      <c r="Y39" s="44"/>
      <c r="Z39" s="44"/>
      <c r="AA39" s="44"/>
      <c r="AB39" s="44"/>
      <c r="AC39" s="44"/>
      <c r="AD39" s="44"/>
      <c r="AF39" s="140"/>
    </row>
    <row r="40" spans="1:63" s="11" customFormat="1" ht="62.25" customHeight="1">
      <c r="A40" s="248"/>
      <c r="B40" s="248"/>
      <c r="C40" s="248"/>
      <c r="D40" s="259" t="s">
        <v>56</v>
      </c>
      <c r="E40" s="248"/>
      <c r="F40" s="248"/>
      <c r="G40" s="248" t="s">
        <v>253</v>
      </c>
      <c r="H40" s="248" t="s">
        <v>227</v>
      </c>
      <c r="I40" s="178" t="s">
        <v>239</v>
      </c>
      <c r="J40" s="161">
        <f t="shared" si="7"/>
        <v>257</v>
      </c>
      <c r="K40" s="164">
        <f>+K162</f>
        <v>257</v>
      </c>
      <c r="L40" s="44"/>
      <c r="M40" s="44"/>
      <c r="N40" s="44">
        <f>+N162</f>
        <v>257</v>
      </c>
      <c r="O40" s="44">
        <f t="shared" ref="O40:P40" si="16">+O162</f>
        <v>0</v>
      </c>
      <c r="P40" s="44">
        <f t="shared" si="16"/>
        <v>0</v>
      </c>
      <c r="Q40" s="44"/>
      <c r="R40" s="44"/>
      <c r="S40" s="44"/>
      <c r="T40" s="44"/>
      <c r="U40" s="164">
        <f>W40+X40+Y40+AA40</f>
        <v>0</v>
      </c>
      <c r="V40" s="44"/>
      <c r="W40" s="44"/>
      <c r="X40" s="44"/>
      <c r="Y40" s="44"/>
      <c r="Z40" s="44"/>
      <c r="AA40" s="44"/>
      <c r="AB40" s="44"/>
      <c r="AC40" s="44"/>
      <c r="AD40" s="44"/>
      <c r="AF40" s="140"/>
    </row>
    <row r="41" spans="1:63" s="11" customFormat="1" ht="18">
      <c r="A41" s="249"/>
      <c r="B41" s="249"/>
      <c r="C41" s="249"/>
      <c r="D41" s="260"/>
      <c r="E41" s="249"/>
      <c r="F41" s="249"/>
      <c r="G41" s="249"/>
      <c r="H41" s="249"/>
      <c r="I41" s="178" t="s">
        <v>240</v>
      </c>
      <c r="J41" s="161">
        <f t="shared" si="7"/>
        <v>257</v>
      </c>
      <c r="K41" s="164">
        <f>+K163</f>
        <v>257</v>
      </c>
      <c r="L41" s="44"/>
      <c r="M41" s="44"/>
      <c r="N41" s="44">
        <f>+N163</f>
        <v>257</v>
      </c>
      <c r="O41" s="44">
        <f>+O163</f>
        <v>0</v>
      </c>
      <c r="P41" s="44"/>
      <c r="Q41" s="44"/>
      <c r="R41" s="44"/>
      <c r="S41" s="44"/>
      <c r="T41" s="44"/>
      <c r="U41" s="164">
        <f t="shared" ref="U41" si="17">W41+X41+Y41+AA41</f>
        <v>0</v>
      </c>
      <c r="V41" s="44"/>
      <c r="W41" s="44"/>
      <c r="X41" s="44"/>
      <c r="Y41" s="44"/>
      <c r="Z41" s="44"/>
      <c r="AA41" s="44"/>
      <c r="AB41" s="44"/>
      <c r="AC41" s="44"/>
      <c r="AD41" s="44"/>
      <c r="AF41" s="140"/>
    </row>
    <row r="42" spans="1:63" s="11" customFormat="1" ht="18">
      <c r="A42" s="248"/>
      <c r="B42" s="248"/>
      <c r="C42" s="248"/>
      <c r="D42" s="259">
        <v>55</v>
      </c>
      <c r="E42" s="248"/>
      <c r="F42" s="248"/>
      <c r="G42" s="248" t="s">
        <v>266</v>
      </c>
      <c r="H42" s="248" t="s">
        <v>265</v>
      </c>
      <c r="I42" s="178" t="s">
        <v>239</v>
      </c>
      <c r="J42" s="161">
        <f>+U42</f>
        <v>170</v>
      </c>
      <c r="K42" s="164"/>
      <c r="L42" s="44"/>
      <c r="M42" s="44"/>
      <c r="N42" s="44"/>
      <c r="O42" s="44"/>
      <c r="P42" s="44"/>
      <c r="Q42" s="44"/>
      <c r="R42" s="44"/>
      <c r="S42" s="44"/>
      <c r="T42" s="44"/>
      <c r="U42" s="164">
        <f>+U43</f>
        <v>170</v>
      </c>
      <c r="V42" s="44"/>
      <c r="W42" s="219">
        <v>4</v>
      </c>
      <c r="X42" s="219">
        <v>100</v>
      </c>
      <c r="Y42" s="219">
        <v>50</v>
      </c>
      <c r="Z42" s="217"/>
      <c r="AA42" s="219">
        <v>16</v>
      </c>
      <c r="AB42" s="219"/>
      <c r="AC42" s="219"/>
      <c r="AD42" s="44"/>
      <c r="AF42" s="140"/>
    </row>
    <row r="43" spans="1:63" s="11" customFormat="1" ht="18">
      <c r="A43" s="249"/>
      <c r="B43" s="249"/>
      <c r="C43" s="249"/>
      <c r="D43" s="260"/>
      <c r="E43" s="249"/>
      <c r="F43" s="249"/>
      <c r="G43" s="249"/>
      <c r="H43" s="249"/>
      <c r="I43" s="178" t="s">
        <v>240</v>
      </c>
      <c r="J43" s="161">
        <f>+U43</f>
        <v>170</v>
      </c>
      <c r="K43" s="164"/>
      <c r="L43" s="44"/>
      <c r="M43" s="44"/>
      <c r="N43" s="44"/>
      <c r="O43" s="44"/>
      <c r="P43" s="44"/>
      <c r="Q43" s="44"/>
      <c r="R43" s="44"/>
      <c r="S43" s="44"/>
      <c r="T43" s="44"/>
      <c r="U43" s="164">
        <f>+U157</f>
        <v>170</v>
      </c>
      <c r="V43" s="44"/>
      <c r="W43" s="219">
        <v>4</v>
      </c>
      <c r="X43" s="219">
        <v>100</v>
      </c>
      <c r="Y43" s="219">
        <v>50</v>
      </c>
      <c r="Z43" s="217"/>
      <c r="AA43" s="219">
        <v>16</v>
      </c>
      <c r="AB43" s="219"/>
      <c r="AC43" s="219"/>
      <c r="AD43" s="44"/>
      <c r="AF43" s="140"/>
    </row>
    <row r="44" spans="1:63" s="11" customFormat="1" ht="21" customHeight="1">
      <c r="A44" s="248"/>
      <c r="B44" s="248"/>
      <c r="C44" s="248"/>
      <c r="D44" s="259" t="s">
        <v>57</v>
      </c>
      <c r="E44" s="246"/>
      <c r="F44" s="261"/>
      <c r="G44" s="248" t="s">
        <v>58</v>
      </c>
      <c r="H44" s="244" t="s">
        <v>228</v>
      </c>
      <c r="I44" s="178" t="s">
        <v>239</v>
      </c>
      <c r="J44" s="161">
        <f t="shared" ref="J44:J107" si="18">K44+U44</f>
        <v>180</v>
      </c>
      <c r="K44" s="164">
        <f>K172</f>
        <v>0</v>
      </c>
      <c r="L44" s="164">
        <f t="shared" ref="L44:AD45" si="19">L172</f>
        <v>0</v>
      </c>
      <c r="M44" s="164">
        <f t="shared" si="19"/>
        <v>0</v>
      </c>
      <c r="N44" s="164">
        <f t="shared" si="19"/>
        <v>0</v>
      </c>
      <c r="O44" s="164">
        <f t="shared" si="19"/>
        <v>0</v>
      </c>
      <c r="P44" s="164">
        <f t="shared" si="19"/>
        <v>0</v>
      </c>
      <c r="Q44" s="164">
        <f t="shared" si="19"/>
        <v>0</v>
      </c>
      <c r="R44" s="164"/>
      <c r="S44" s="164"/>
      <c r="T44" s="164">
        <f t="shared" si="19"/>
        <v>0</v>
      </c>
      <c r="U44" s="164">
        <f>+U172</f>
        <v>180</v>
      </c>
      <c r="V44" s="164">
        <f t="shared" si="19"/>
        <v>0</v>
      </c>
      <c r="W44" s="164">
        <f t="shared" si="19"/>
        <v>44</v>
      </c>
      <c r="X44" s="164">
        <f t="shared" si="19"/>
        <v>78</v>
      </c>
      <c r="Y44" s="164">
        <f t="shared" si="19"/>
        <v>58</v>
      </c>
      <c r="Z44" s="164">
        <f t="shared" si="19"/>
        <v>0</v>
      </c>
      <c r="AA44" s="164">
        <f t="shared" si="19"/>
        <v>0</v>
      </c>
      <c r="AB44" s="164"/>
      <c r="AC44" s="164"/>
      <c r="AD44" s="164">
        <f t="shared" si="19"/>
        <v>0</v>
      </c>
      <c r="AF44" s="140"/>
    </row>
    <row r="45" spans="1:63" s="11" customFormat="1" ht="21" customHeight="1">
      <c r="A45" s="249"/>
      <c r="B45" s="249"/>
      <c r="C45" s="249"/>
      <c r="D45" s="260"/>
      <c r="E45" s="247"/>
      <c r="F45" s="262"/>
      <c r="G45" s="249"/>
      <c r="H45" s="245"/>
      <c r="I45" s="178" t="s">
        <v>240</v>
      </c>
      <c r="J45" s="161">
        <f t="shared" si="18"/>
        <v>180</v>
      </c>
      <c r="K45" s="164">
        <f>K173</f>
        <v>0</v>
      </c>
      <c r="L45" s="164">
        <f t="shared" si="19"/>
        <v>0</v>
      </c>
      <c r="M45" s="164">
        <f t="shared" si="19"/>
        <v>0</v>
      </c>
      <c r="N45" s="164">
        <f t="shared" si="19"/>
        <v>0</v>
      </c>
      <c r="O45" s="164">
        <f t="shared" si="19"/>
        <v>0</v>
      </c>
      <c r="P45" s="164">
        <f t="shared" si="19"/>
        <v>0</v>
      </c>
      <c r="Q45" s="164">
        <f t="shared" si="19"/>
        <v>0</v>
      </c>
      <c r="R45" s="164"/>
      <c r="S45" s="164"/>
      <c r="T45" s="164">
        <f t="shared" si="19"/>
        <v>0</v>
      </c>
      <c r="U45" s="164">
        <f>+U173</f>
        <v>180</v>
      </c>
      <c r="V45" s="164">
        <f t="shared" si="19"/>
        <v>0</v>
      </c>
      <c r="W45" s="164">
        <f t="shared" si="19"/>
        <v>44</v>
      </c>
      <c r="X45" s="164">
        <f t="shared" si="19"/>
        <v>78</v>
      </c>
      <c r="Y45" s="164">
        <f t="shared" si="19"/>
        <v>58</v>
      </c>
      <c r="Z45" s="164">
        <f t="shared" si="19"/>
        <v>0</v>
      </c>
      <c r="AA45" s="164">
        <f t="shared" si="19"/>
        <v>0</v>
      </c>
      <c r="AB45" s="164"/>
      <c r="AC45" s="164"/>
      <c r="AD45" s="164">
        <f t="shared" si="19"/>
        <v>0</v>
      </c>
      <c r="AF45" s="140"/>
    </row>
    <row r="46" spans="1:63" s="11" customFormat="1" ht="18">
      <c r="A46" s="248"/>
      <c r="B46" s="248"/>
      <c r="C46" s="248"/>
      <c r="D46" s="257" t="s">
        <v>59</v>
      </c>
      <c r="E46" s="248"/>
      <c r="F46" s="248"/>
      <c r="G46" s="248" t="s">
        <v>60</v>
      </c>
      <c r="H46" s="248" t="s">
        <v>229</v>
      </c>
      <c r="I46" s="178" t="s">
        <v>239</v>
      </c>
      <c r="J46" s="161">
        <f t="shared" si="18"/>
        <v>994</v>
      </c>
      <c r="K46" s="164">
        <f>+K178</f>
        <v>0</v>
      </c>
      <c r="L46" s="164">
        <f t="shared" ref="L46:AD47" si="20">L178</f>
        <v>0</v>
      </c>
      <c r="M46" s="164">
        <f t="shared" si="20"/>
        <v>0</v>
      </c>
      <c r="N46" s="164">
        <f t="shared" si="20"/>
        <v>0</v>
      </c>
      <c r="O46" s="164">
        <f t="shared" si="20"/>
        <v>0</v>
      </c>
      <c r="P46" s="164">
        <f t="shared" si="20"/>
        <v>0</v>
      </c>
      <c r="Q46" s="164">
        <f t="shared" si="20"/>
        <v>0</v>
      </c>
      <c r="R46" s="164"/>
      <c r="S46" s="164"/>
      <c r="T46" s="164">
        <f t="shared" si="20"/>
        <v>0</v>
      </c>
      <c r="U46" s="164">
        <f>+W46+X46+Y46+AA46</f>
        <v>994</v>
      </c>
      <c r="V46" s="164">
        <f t="shared" si="20"/>
        <v>33</v>
      </c>
      <c r="W46" s="164">
        <f t="shared" si="20"/>
        <v>0</v>
      </c>
      <c r="X46" s="164">
        <f t="shared" si="20"/>
        <v>994</v>
      </c>
      <c r="Y46" s="164">
        <f t="shared" si="20"/>
        <v>0</v>
      </c>
      <c r="Z46" s="164">
        <f t="shared" si="20"/>
        <v>0</v>
      </c>
      <c r="AA46" s="164">
        <f t="shared" si="20"/>
        <v>0</v>
      </c>
      <c r="AB46" s="164">
        <f>+(W46+X46+Y46)*10%</f>
        <v>99.4</v>
      </c>
      <c r="AC46" s="164">
        <f>+AA46*10%</f>
        <v>0</v>
      </c>
      <c r="AD46" s="164">
        <f t="shared" si="20"/>
        <v>99.4</v>
      </c>
      <c r="AE46" s="263"/>
      <c r="AF46" s="267"/>
      <c r="AG46" s="141"/>
      <c r="AH46" s="141"/>
      <c r="AI46" s="263"/>
      <c r="AJ46" s="264"/>
      <c r="AK46" s="14"/>
      <c r="AL46" s="14"/>
      <c r="AM46" s="14"/>
      <c r="AN46" s="263"/>
      <c r="AO46" s="264"/>
      <c r="AU46" s="263"/>
      <c r="AV46" s="264"/>
      <c r="AW46" s="14"/>
      <c r="AX46" s="14"/>
      <c r="AY46" s="14"/>
      <c r="AZ46" s="263"/>
      <c r="BA46" s="264"/>
      <c r="BB46" s="14"/>
      <c r="BC46" s="14"/>
      <c r="BD46" s="14"/>
      <c r="BE46" s="263"/>
      <c r="BF46" s="264"/>
      <c r="BG46" s="14"/>
      <c r="BH46" s="14"/>
      <c r="BI46" s="14"/>
      <c r="BJ46" s="263"/>
      <c r="BK46" s="264"/>
    </row>
    <row r="47" spans="1:63" s="11" customFormat="1" ht="15" customHeight="1">
      <c r="A47" s="249"/>
      <c r="B47" s="249"/>
      <c r="C47" s="249"/>
      <c r="D47" s="258"/>
      <c r="E47" s="249"/>
      <c r="F47" s="249"/>
      <c r="G47" s="249"/>
      <c r="H47" s="249"/>
      <c r="I47" s="178" t="s">
        <v>240</v>
      </c>
      <c r="J47" s="161">
        <f t="shared" si="18"/>
        <v>994</v>
      </c>
      <c r="K47" s="164">
        <f>+K179</f>
        <v>0</v>
      </c>
      <c r="L47" s="164">
        <f t="shared" si="20"/>
        <v>0</v>
      </c>
      <c r="M47" s="164">
        <f t="shared" si="20"/>
        <v>0</v>
      </c>
      <c r="N47" s="164">
        <f t="shared" si="20"/>
        <v>0</v>
      </c>
      <c r="O47" s="164">
        <f t="shared" si="20"/>
        <v>0</v>
      </c>
      <c r="P47" s="164">
        <f t="shared" si="20"/>
        <v>0</v>
      </c>
      <c r="Q47" s="164">
        <f t="shared" si="20"/>
        <v>0</v>
      </c>
      <c r="R47" s="164"/>
      <c r="S47" s="164"/>
      <c r="T47" s="164">
        <f t="shared" si="20"/>
        <v>0</v>
      </c>
      <c r="U47" s="164">
        <f>+W47+X47+Y47+AA47</f>
        <v>994</v>
      </c>
      <c r="V47" s="164">
        <f t="shared" si="20"/>
        <v>33</v>
      </c>
      <c r="W47" s="164">
        <f t="shared" si="20"/>
        <v>0</v>
      </c>
      <c r="X47" s="164">
        <f t="shared" si="20"/>
        <v>994</v>
      </c>
      <c r="Y47" s="164">
        <f t="shared" si="20"/>
        <v>0</v>
      </c>
      <c r="Z47" s="164">
        <f t="shared" si="20"/>
        <v>0</v>
      </c>
      <c r="AA47" s="164">
        <f t="shared" si="20"/>
        <v>0</v>
      </c>
      <c r="AB47" s="164">
        <f>+(W47+X47+Y47)*10%</f>
        <v>99.4</v>
      </c>
      <c r="AC47" s="164">
        <f>+AA47*10%</f>
        <v>0</v>
      </c>
      <c r="AD47" s="164">
        <f t="shared" si="20"/>
        <v>99.4</v>
      </c>
      <c r="AE47" s="263"/>
      <c r="AF47" s="267"/>
      <c r="AG47" s="14"/>
      <c r="AH47" s="14"/>
      <c r="AI47" s="263"/>
      <c r="AJ47" s="264"/>
      <c r="AK47" s="14"/>
      <c r="AL47" s="14"/>
      <c r="AM47" s="14"/>
      <c r="AN47" s="263"/>
      <c r="AO47" s="264"/>
      <c r="AR47" s="14"/>
      <c r="AS47" s="14"/>
      <c r="AT47" s="14"/>
      <c r="AU47" s="263"/>
      <c r="AV47" s="264"/>
      <c r="AW47" s="14"/>
      <c r="AX47" s="14"/>
      <c r="AY47" s="14"/>
      <c r="AZ47" s="263"/>
      <c r="BA47" s="264"/>
      <c r="BB47" s="14"/>
      <c r="BC47" s="14"/>
      <c r="BD47" s="14"/>
      <c r="BE47" s="263"/>
      <c r="BF47" s="264"/>
      <c r="BG47" s="14"/>
      <c r="BH47" s="14"/>
      <c r="BI47" s="14"/>
      <c r="BJ47" s="263"/>
      <c r="BK47" s="264"/>
    </row>
    <row r="48" spans="1:63" s="11" customFormat="1" ht="30.75" customHeight="1">
      <c r="A48" s="242" t="s">
        <v>222</v>
      </c>
      <c r="B48" s="248" t="s">
        <v>49</v>
      </c>
      <c r="C48" s="248" t="s">
        <v>62</v>
      </c>
      <c r="D48" s="248"/>
      <c r="E48" s="265"/>
      <c r="F48" s="248"/>
      <c r="G48" s="248" t="s">
        <v>63</v>
      </c>
      <c r="H48" s="250" t="s">
        <v>222</v>
      </c>
      <c r="I48" s="178" t="s">
        <v>239</v>
      </c>
      <c r="J48" s="161">
        <f t="shared" si="18"/>
        <v>25102</v>
      </c>
      <c r="K48" s="164">
        <f>+K50+K190</f>
        <v>8102</v>
      </c>
      <c r="L48" s="164">
        <f t="shared" ref="L48:T49" si="21">L50+L178</f>
        <v>405</v>
      </c>
      <c r="M48" s="164">
        <f t="shared" si="21"/>
        <v>90</v>
      </c>
      <c r="N48" s="164">
        <f t="shared" si="21"/>
        <v>3384</v>
      </c>
      <c r="O48" s="164">
        <f t="shared" si="21"/>
        <v>2887</v>
      </c>
      <c r="P48" s="164">
        <f t="shared" si="21"/>
        <v>355</v>
      </c>
      <c r="Q48" s="164">
        <f t="shared" si="21"/>
        <v>1741</v>
      </c>
      <c r="R48" s="164">
        <f>+R50</f>
        <v>382.8</v>
      </c>
      <c r="S48" s="164">
        <f>+S50</f>
        <v>115.10000000000001</v>
      </c>
      <c r="T48" s="164">
        <f t="shared" si="21"/>
        <v>497.90000000000003</v>
      </c>
      <c r="U48" s="164">
        <f>U50+U178</f>
        <v>17000</v>
      </c>
      <c r="V48" s="164">
        <f t="shared" ref="V48:V49" si="22">V50+V178</f>
        <v>511.40000000000003</v>
      </c>
      <c r="W48" s="164">
        <f>+W50+W180</f>
        <v>13118</v>
      </c>
      <c r="X48" s="164">
        <f t="shared" ref="X48:AD49" si="23">+X50+X180</f>
        <v>2594</v>
      </c>
      <c r="Y48" s="164">
        <f t="shared" si="23"/>
        <v>860</v>
      </c>
      <c r="Z48" s="164">
        <f t="shared" si="23"/>
        <v>218.60000000000002</v>
      </c>
      <c r="AA48" s="164">
        <f t="shared" si="23"/>
        <v>428</v>
      </c>
      <c r="AB48" s="164">
        <f>+AB50+AB178</f>
        <v>318</v>
      </c>
      <c r="AC48" s="164">
        <f>+AC50+AC178</f>
        <v>41.2</v>
      </c>
      <c r="AD48" s="164">
        <f t="shared" si="23"/>
        <v>359.20000000000005</v>
      </c>
      <c r="AE48" s="15"/>
      <c r="AF48" s="142"/>
      <c r="AG48" s="16"/>
      <c r="AH48" s="16"/>
      <c r="AI48" s="16"/>
      <c r="AJ48" s="16"/>
      <c r="AK48" s="16"/>
      <c r="AL48" s="16"/>
      <c r="AM48" s="15"/>
      <c r="AN48" s="15"/>
      <c r="AO48" s="15"/>
      <c r="AP48" s="15"/>
      <c r="AQ48" s="15"/>
      <c r="AR48" s="15"/>
      <c r="AS48" s="15"/>
      <c r="AT48" s="15"/>
      <c r="AU48" s="15"/>
      <c r="AV48" s="16"/>
      <c r="AW48" s="17"/>
      <c r="AX48" s="17"/>
      <c r="AY48" s="15"/>
      <c r="AZ48" s="15"/>
      <c r="BA48" s="16"/>
      <c r="BB48" s="17"/>
      <c r="BC48" s="17"/>
      <c r="BD48" s="15"/>
      <c r="BE48" s="15"/>
      <c r="BF48" s="16"/>
      <c r="BG48" s="17"/>
      <c r="BH48" s="17"/>
      <c r="BI48" s="15"/>
      <c r="BJ48" s="15"/>
      <c r="BK48" s="16"/>
    </row>
    <row r="49" spans="1:63" s="11" customFormat="1" ht="18">
      <c r="A49" s="243"/>
      <c r="B49" s="249"/>
      <c r="C49" s="249"/>
      <c r="D49" s="249"/>
      <c r="E49" s="266"/>
      <c r="F49" s="249"/>
      <c r="G49" s="249"/>
      <c r="H49" s="251"/>
      <c r="I49" s="178" t="s">
        <v>240</v>
      </c>
      <c r="J49" s="161">
        <f t="shared" si="18"/>
        <v>25102</v>
      </c>
      <c r="K49" s="164">
        <f>+K51+K191</f>
        <v>8102</v>
      </c>
      <c r="L49" s="164">
        <f t="shared" si="21"/>
        <v>405</v>
      </c>
      <c r="M49" s="164">
        <f t="shared" si="21"/>
        <v>90</v>
      </c>
      <c r="N49" s="164">
        <f t="shared" si="21"/>
        <v>3384</v>
      </c>
      <c r="O49" s="164">
        <f t="shared" si="21"/>
        <v>2887</v>
      </c>
      <c r="P49" s="164">
        <f t="shared" si="21"/>
        <v>355</v>
      </c>
      <c r="Q49" s="164">
        <f t="shared" si="21"/>
        <v>1741</v>
      </c>
      <c r="R49" s="164">
        <f>+R51</f>
        <v>382.8</v>
      </c>
      <c r="S49" s="164">
        <f>+S51</f>
        <v>115.10000000000001</v>
      </c>
      <c r="T49" s="164">
        <f t="shared" si="21"/>
        <v>497.90000000000003</v>
      </c>
      <c r="U49" s="164">
        <f>U51+U179</f>
        <v>17000</v>
      </c>
      <c r="V49" s="164">
        <f t="shared" si="22"/>
        <v>511.40000000000003</v>
      </c>
      <c r="W49" s="164">
        <f>+W51+W181</f>
        <v>2044</v>
      </c>
      <c r="X49" s="164">
        <f t="shared" si="23"/>
        <v>10430</v>
      </c>
      <c r="Y49" s="164">
        <f t="shared" si="23"/>
        <v>3532</v>
      </c>
      <c r="Z49" s="164">
        <f t="shared" si="23"/>
        <v>218.60000000000002</v>
      </c>
      <c r="AA49" s="164">
        <f t="shared" si="23"/>
        <v>994</v>
      </c>
      <c r="AB49" s="164">
        <f>+AB51+AB179</f>
        <v>318</v>
      </c>
      <c r="AC49" s="164">
        <f>+AC51+AC179</f>
        <v>41.2</v>
      </c>
      <c r="AD49" s="164">
        <f t="shared" si="23"/>
        <v>359.20000000000005</v>
      </c>
      <c r="AE49" s="15"/>
      <c r="AF49" s="142"/>
      <c r="AG49" s="16"/>
      <c r="AH49" s="16"/>
      <c r="AI49" s="16"/>
      <c r="AJ49" s="16"/>
      <c r="AK49" s="16"/>
      <c r="AL49" s="16"/>
      <c r="AM49" s="15"/>
      <c r="AN49" s="15"/>
      <c r="AO49" s="15"/>
      <c r="AP49" s="15"/>
      <c r="AQ49" s="15"/>
      <c r="AR49" s="15"/>
      <c r="AS49" s="15"/>
      <c r="AT49" s="15"/>
      <c r="AU49" s="15"/>
      <c r="AV49" s="16"/>
      <c r="AW49" s="17"/>
      <c r="AX49" s="17"/>
      <c r="AY49" s="15"/>
      <c r="AZ49" s="15"/>
      <c r="BA49" s="16"/>
      <c r="BB49" s="17"/>
      <c r="BC49" s="17"/>
      <c r="BD49" s="15"/>
      <c r="BE49" s="15"/>
      <c r="BF49" s="16"/>
      <c r="BG49" s="17"/>
      <c r="BH49" s="17"/>
      <c r="BI49" s="15"/>
      <c r="BJ49" s="15"/>
      <c r="BK49" s="16"/>
    </row>
    <row r="50" spans="1:63" s="11" customFormat="1" ht="15" customHeight="1">
      <c r="A50" s="248"/>
      <c r="B50" s="248"/>
      <c r="C50" s="248"/>
      <c r="D50" s="248" t="s">
        <v>49</v>
      </c>
      <c r="E50" s="248"/>
      <c r="F50" s="248"/>
      <c r="G50" s="248" t="s">
        <v>50</v>
      </c>
      <c r="H50" s="248" t="s">
        <v>49</v>
      </c>
      <c r="I50" s="178" t="s">
        <v>239</v>
      </c>
      <c r="J50" s="161">
        <f t="shared" si="18"/>
        <v>24108</v>
      </c>
      <c r="K50" s="164">
        <f>+K52+K96+K162</f>
        <v>8102</v>
      </c>
      <c r="L50" s="164">
        <f t="shared" ref="L50:V51" si="24">L52+L96+L172</f>
        <v>405</v>
      </c>
      <c r="M50" s="164">
        <f t="shared" si="24"/>
        <v>90</v>
      </c>
      <c r="N50" s="164">
        <f>N52+N96+N172+N162</f>
        <v>3384</v>
      </c>
      <c r="O50" s="164">
        <f t="shared" ref="O50:T51" si="25">O52+O96+O172+O162</f>
        <v>2887</v>
      </c>
      <c r="P50" s="164">
        <f t="shared" si="25"/>
        <v>355</v>
      </c>
      <c r="Q50" s="164">
        <f t="shared" si="25"/>
        <v>1741</v>
      </c>
      <c r="R50" s="164">
        <f>+R96</f>
        <v>382.8</v>
      </c>
      <c r="S50" s="164">
        <f>+S96</f>
        <v>115.10000000000001</v>
      </c>
      <c r="T50" s="164">
        <f t="shared" si="25"/>
        <v>497.90000000000003</v>
      </c>
      <c r="U50" s="164">
        <f>U52+U96+U172+U158</f>
        <v>16006</v>
      </c>
      <c r="V50" s="164">
        <f t="shared" si="24"/>
        <v>478.40000000000003</v>
      </c>
      <c r="W50" s="164">
        <f>+W52+W96+W156+W172</f>
        <v>13118</v>
      </c>
      <c r="X50" s="164">
        <f t="shared" ref="X50:AD51" si="26">+X52+X96+X156+X172</f>
        <v>1600</v>
      </c>
      <c r="Y50" s="164">
        <f t="shared" si="26"/>
        <v>860</v>
      </c>
      <c r="Z50" s="164">
        <f t="shared" si="26"/>
        <v>218.60000000000002</v>
      </c>
      <c r="AA50" s="164">
        <f t="shared" si="26"/>
        <v>428</v>
      </c>
      <c r="AB50" s="164">
        <f>+AB96</f>
        <v>218.60000000000002</v>
      </c>
      <c r="AC50" s="164">
        <f>+AC96</f>
        <v>41.2</v>
      </c>
      <c r="AD50" s="164">
        <f t="shared" si="26"/>
        <v>259.8</v>
      </c>
      <c r="AE50" s="15"/>
      <c r="AF50" s="142"/>
      <c r="AG50" s="16"/>
      <c r="AH50" s="16"/>
      <c r="AI50" s="16"/>
      <c r="AJ50" s="16"/>
      <c r="AK50" s="16"/>
      <c r="AL50" s="16"/>
      <c r="AM50" s="15"/>
      <c r="AN50" s="15"/>
      <c r="AO50" s="15"/>
      <c r="AP50" s="15"/>
      <c r="AQ50" s="15"/>
      <c r="AR50" s="15"/>
      <c r="AS50" s="15"/>
      <c r="AT50" s="15"/>
      <c r="AU50" s="15"/>
      <c r="AV50" s="16"/>
      <c r="AW50" s="17"/>
      <c r="AX50" s="17"/>
      <c r="AY50" s="15"/>
      <c r="AZ50" s="15"/>
      <c r="BA50" s="16"/>
      <c r="BB50" s="17"/>
      <c r="BC50" s="17"/>
      <c r="BD50" s="15"/>
      <c r="BE50" s="15"/>
      <c r="BF50" s="16"/>
      <c r="BG50" s="17"/>
      <c r="BH50" s="17"/>
      <c r="BI50" s="15"/>
      <c r="BJ50" s="15"/>
      <c r="BK50" s="16"/>
    </row>
    <row r="51" spans="1:63" s="11" customFormat="1" ht="15" customHeight="1">
      <c r="A51" s="249"/>
      <c r="B51" s="249"/>
      <c r="C51" s="249"/>
      <c r="D51" s="249"/>
      <c r="E51" s="249"/>
      <c r="F51" s="249"/>
      <c r="G51" s="249"/>
      <c r="H51" s="249"/>
      <c r="I51" s="178" t="s">
        <v>240</v>
      </c>
      <c r="J51" s="161">
        <f t="shared" si="18"/>
        <v>24108</v>
      </c>
      <c r="K51" s="164">
        <f>+K53+K97+K157+K163+K173</f>
        <v>8102</v>
      </c>
      <c r="L51" s="164">
        <f t="shared" si="24"/>
        <v>405</v>
      </c>
      <c r="M51" s="164">
        <f t="shared" si="24"/>
        <v>90</v>
      </c>
      <c r="N51" s="164">
        <f>N53+N97+N173+N163</f>
        <v>3384</v>
      </c>
      <c r="O51" s="164">
        <f t="shared" si="25"/>
        <v>2887</v>
      </c>
      <c r="P51" s="164">
        <f t="shared" si="25"/>
        <v>355</v>
      </c>
      <c r="Q51" s="164">
        <f t="shared" si="25"/>
        <v>1741</v>
      </c>
      <c r="R51" s="164">
        <f>+R97</f>
        <v>382.8</v>
      </c>
      <c r="S51" s="164">
        <f>+S97</f>
        <v>115.10000000000001</v>
      </c>
      <c r="T51" s="164">
        <f t="shared" si="25"/>
        <v>497.90000000000003</v>
      </c>
      <c r="U51" s="164">
        <f>U53+U97+U173+U159</f>
        <v>16006</v>
      </c>
      <c r="V51" s="164">
        <f t="shared" si="24"/>
        <v>478.40000000000003</v>
      </c>
      <c r="W51" s="164">
        <f>+W53+W97+W157+W173</f>
        <v>2044</v>
      </c>
      <c r="X51" s="164">
        <f t="shared" si="26"/>
        <v>9436</v>
      </c>
      <c r="Y51" s="164">
        <f t="shared" si="26"/>
        <v>3532</v>
      </c>
      <c r="Z51" s="164">
        <f t="shared" si="26"/>
        <v>218.60000000000002</v>
      </c>
      <c r="AA51" s="164">
        <f t="shared" si="26"/>
        <v>994</v>
      </c>
      <c r="AB51" s="164">
        <f>+AB97</f>
        <v>218.60000000000002</v>
      </c>
      <c r="AC51" s="164">
        <f>+AC97</f>
        <v>41.2</v>
      </c>
      <c r="AD51" s="164">
        <f t="shared" si="26"/>
        <v>259.8</v>
      </c>
      <c r="AE51" s="15"/>
      <c r="AF51" s="142"/>
      <c r="AG51" s="16"/>
      <c r="AH51" s="16"/>
      <c r="AI51" s="16"/>
      <c r="AJ51" s="16"/>
      <c r="AK51" s="16"/>
      <c r="AL51" s="16"/>
      <c r="AM51" s="15"/>
      <c r="AN51" s="15"/>
      <c r="AO51" s="15"/>
      <c r="AP51" s="15"/>
      <c r="AQ51" s="15"/>
      <c r="AR51" s="15"/>
      <c r="AS51" s="15"/>
      <c r="AT51" s="15"/>
      <c r="AU51" s="15"/>
      <c r="AV51" s="16"/>
      <c r="AW51" s="17"/>
      <c r="AX51" s="17"/>
      <c r="AY51" s="15"/>
      <c r="AZ51" s="15"/>
      <c r="BA51" s="16"/>
      <c r="BB51" s="17"/>
      <c r="BC51" s="17"/>
      <c r="BD51" s="15"/>
      <c r="BE51" s="15"/>
      <c r="BF51" s="16"/>
      <c r="BG51" s="17"/>
      <c r="BH51" s="17"/>
      <c r="BI51" s="15"/>
      <c r="BJ51" s="15"/>
      <c r="BK51" s="16"/>
    </row>
    <row r="52" spans="1:63" s="4" customFormat="1" ht="15" customHeight="1">
      <c r="A52" s="248"/>
      <c r="B52" s="248"/>
      <c r="C52" s="248"/>
      <c r="D52" s="248" t="s">
        <v>19</v>
      </c>
      <c r="E52" s="248"/>
      <c r="F52" s="248"/>
      <c r="G52" s="248" t="s">
        <v>51</v>
      </c>
      <c r="H52" s="248" t="s">
        <v>19</v>
      </c>
      <c r="I52" s="178" t="s">
        <v>239</v>
      </c>
      <c r="J52" s="161">
        <f t="shared" si="18"/>
        <v>15924</v>
      </c>
      <c r="K52" s="164">
        <f>+K54+K74+K80</f>
        <v>2866</v>
      </c>
      <c r="L52" s="164">
        <f t="shared" ref="L52:AD53" si="27">L54+L74+L80</f>
        <v>0</v>
      </c>
      <c r="M52" s="164">
        <f t="shared" si="27"/>
        <v>50</v>
      </c>
      <c r="N52" s="164">
        <f t="shared" si="27"/>
        <v>1163</v>
      </c>
      <c r="O52" s="164">
        <f t="shared" si="27"/>
        <v>1063</v>
      </c>
      <c r="P52" s="164">
        <f t="shared" si="27"/>
        <v>0</v>
      </c>
      <c r="Q52" s="164">
        <f t="shared" si="27"/>
        <v>590</v>
      </c>
      <c r="R52" s="164"/>
      <c r="S52" s="164"/>
      <c r="T52" s="164">
        <f t="shared" si="27"/>
        <v>0</v>
      </c>
      <c r="U52" s="164">
        <f t="shared" si="27"/>
        <v>13058</v>
      </c>
      <c r="V52" s="164">
        <f t="shared" si="27"/>
        <v>0</v>
      </c>
      <c r="W52" s="164">
        <f t="shared" si="27"/>
        <v>12849</v>
      </c>
      <c r="X52" s="164">
        <f t="shared" si="27"/>
        <v>209</v>
      </c>
      <c r="Y52" s="164">
        <f t="shared" si="27"/>
        <v>0</v>
      </c>
      <c r="Z52" s="164">
        <f t="shared" si="27"/>
        <v>0</v>
      </c>
      <c r="AA52" s="164">
        <f t="shared" si="27"/>
        <v>0</v>
      </c>
      <c r="AB52" s="164"/>
      <c r="AC52" s="164"/>
      <c r="AD52" s="164">
        <f t="shared" si="27"/>
        <v>0</v>
      </c>
      <c r="AE52" s="15"/>
      <c r="AF52" s="142"/>
      <c r="AH52" s="16"/>
      <c r="AI52" s="16"/>
      <c r="AJ52" s="16"/>
      <c r="AK52" s="16"/>
      <c r="AL52" s="16"/>
      <c r="AM52" s="15"/>
      <c r="AN52" s="15"/>
      <c r="AO52" s="15"/>
      <c r="AP52" s="15"/>
      <c r="AQ52" s="15"/>
      <c r="AR52" s="15"/>
      <c r="AS52" s="15"/>
      <c r="AT52" s="15"/>
      <c r="AU52" s="15"/>
      <c r="AV52" s="16"/>
      <c r="AW52" s="17"/>
      <c r="AX52" s="17"/>
      <c r="AY52" s="15"/>
      <c r="AZ52" s="15"/>
      <c r="BA52" s="16"/>
      <c r="BB52" s="17"/>
      <c r="BC52" s="17"/>
      <c r="BD52" s="15"/>
      <c r="BE52" s="15"/>
      <c r="BF52" s="16"/>
      <c r="BG52" s="17"/>
      <c r="BH52" s="17"/>
      <c r="BI52" s="15"/>
      <c r="BJ52" s="15"/>
      <c r="BK52" s="16"/>
    </row>
    <row r="53" spans="1:63" s="4" customFormat="1" ht="15" customHeight="1">
      <c r="A53" s="249"/>
      <c r="B53" s="249"/>
      <c r="C53" s="249"/>
      <c r="D53" s="249"/>
      <c r="E53" s="249"/>
      <c r="F53" s="249"/>
      <c r="G53" s="249"/>
      <c r="H53" s="249"/>
      <c r="I53" s="178" t="s">
        <v>240</v>
      </c>
      <c r="J53" s="161">
        <f t="shared" si="18"/>
        <v>15924</v>
      </c>
      <c r="K53" s="164">
        <f>+K55+K75+K81</f>
        <v>2866</v>
      </c>
      <c r="L53" s="164">
        <f t="shared" si="27"/>
        <v>0</v>
      </c>
      <c r="M53" s="164">
        <f t="shared" si="27"/>
        <v>50</v>
      </c>
      <c r="N53" s="164">
        <f t="shared" si="27"/>
        <v>1163</v>
      </c>
      <c r="O53" s="164">
        <f t="shared" si="27"/>
        <v>1063</v>
      </c>
      <c r="P53" s="164">
        <f t="shared" si="27"/>
        <v>0</v>
      </c>
      <c r="Q53" s="164">
        <f t="shared" si="27"/>
        <v>590</v>
      </c>
      <c r="R53" s="164"/>
      <c r="S53" s="164"/>
      <c r="T53" s="164">
        <f t="shared" si="27"/>
        <v>0</v>
      </c>
      <c r="U53" s="164">
        <f t="shared" si="27"/>
        <v>13058</v>
      </c>
      <c r="V53" s="164">
        <f t="shared" si="27"/>
        <v>0</v>
      </c>
      <c r="W53" s="164">
        <f t="shared" si="27"/>
        <v>1775</v>
      </c>
      <c r="X53" s="164">
        <f t="shared" si="27"/>
        <v>8045</v>
      </c>
      <c r="Y53" s="164">
        <f t="shared" si="27"/>
        <v>2672</v>
      </c>
      <c r="Z53" s="164">
        <f t="shared" si="27"/>
        <v>0</v>
      </c>
      <c r="AA53" s="164">
        <f t="shared" si="27"/>
        <v>566</v>
      </c>
      <c r="AB53" s="164"/>
      <c r="AC53" s="164"/>
      <c r="AD53" s="164">
        <f t="shared" si="27"/>
        <v>0</v>
      </c>
      <c r="AE53" s="15"/>
      <c r="AF53" s="142"/>
      <c r="AH53" s="16"/>
      <c r="AI53" s="16"/>
      <c r="AJ53" s="16"/>
      <c r="AK53" s="16"/>
      <c r="AL53" s="16"/>
      <c r="AM53" s="15"/>
      <c r="AN53" s="15"/>
      <c r="AO53" s="15"/>
      <c r="AP53" s="15"/>
      <c r="AQ53" s="15"/>
      <c r="AR53" s="15"/>
      <c r="AS53" s="15"/>
      <c r="AT53" s="15"/>
      <c r="AU53" s="15"/>
      <c r="AV53" s="16"/>
      <c r="AW53" s="17"/>
      <c r="AX53" s="17"/>
      <c r="AY53" s="15"/>
      <c r="AZ53" s="15"/>
      <c r="BA53" s="16"/>
      <c r="BB53" s="17"/>
      <c r="BC53" s="17"/>
      <c r="BD53" s="15"/>
      <c r="BE53" s="15"/>
      <c r="BF53" s="16"/>
      <c r="BG53" s="17"/>
      <c r="BH53" s="17"/>
      <c r="BI53" s="15"/>
      <c r="BJ53" s="15"/>
      <c r="BK53" s="16"/>
    </row>
    <row r="54" spans="1:63" s="4" customFormat="1" ht="15.75" customHeight="1">
      <c r="A54" s="246"/>
      <c r="B54" s="246"/>
      <c r="C54" s="246"/>
      <c r="D54" s="246"/>
      <c r="E54" s="248" t="s">
        <v>49</v>
      </c>
      <c r="F54" s="246"/>
      <c r="G54" s="248" t="s">
        <v>64</v>
      </c>
      <c r="H54" s="248" t="s">
        <v>65</v>
      </c>
      <c r="I54" s="178" t="s">
        <v>239</v>
      </c>
      <c r="J54" s="161">
        <f t="shared" si="18"/>
        <v>15428</v>
      </c>
      <c r="K54" s="164">
        <f>+K56+K58+K60+K62+K64+K66+K68+K70+K72</f>
        <v>2858</v>
      </c>
      <c r="L54" s="164">
        <f t="shared" ref="L54:AD55" si="28">L56+L58+L60+L62+L64+L66+L68+L70+L72</f>
        <v>0</v>
      </c>
      <c r="M54" s="164">
        <f t="shared" si="28"/>
        <v>50</v>
      </c>
      <c r="N54" s="164">
        <f t="shared" si="28"/>
        <v>1155</v>
      </c>
      <c r="O54" s="164">
        <f t="shared" si="28"/>
        <v>1063</v>
      </c>
      <c r="P54" s="164">
        <f t="shared" si="28"/>
        <v>0</v>
      </c>
      <c r="Q54" s="164">
        <f t="shared" si="28"/>
        <v>590</v>
      </c>
      <c r="R54" s="164"/>
      <c r="S54" s="164"/>
      <c r="T54" s="164">
        <f t="shared" si="28"/>
        <v>0</v>
      </c>
      <c r="U54" s="164">
        <f t="shared" si="28"/>
        <v>12570</v>
      </c>
      <c r="V54" s="164">
        <f t="shared" si="28"/>
        <v>0</v>
      </c>
      <c r="W54" s="164">
        <f t="shared" si="28"/>
        <v>12570</v>
      </c>
      <c r="X54" s="164">
        <f t="shared" si="28"/>
        <v>0</v>
      </c>
      <c r="Y54" s="164">
        <f t="shared" si="28"/>
        <v>0</v>
      </c>
      <c r="Z54" s="164">
        <f t="shared" si="28"/>
        <v>0</v>
      </c>
      <c r="AA54" s="164">
        <f t="shared" si="28"/>
        <v>0</v>
      </c>
      <c r="AB54" s="164"/>
      <c r="AC54" s="164"/>
      <c r="AD54" s="164">
        <f t="shared" si="28"/>
        <v>0</v>
      </c>
      <c r="AE54" s="15"/>
      <c r="AI54" s="16"/>
      <c r="AJ54" s="16"/>
      <c r="AK54" s="16"/>
      <c r="AL54" s="16"/>
      <c r="AM54" s="15"/>
      <c r="AN54" s="15"/>
      <c r="AO54" s="15"/>
      <c r="AP54" s="15"/>
      <c r="AQ54" s="15"/>
      <c r="AR54" s="15"/>
      <c r="AS54" s="15"/>
      <c r="AT54" s="15"/>
      <c r="AU54" s="15"/>
      <c r="AV54" s="16"/>
      <c r="AW54" s="18"/>
      <c r="AX54" s="18"/>
      <c r="AY54" s="15"/>
      <c r="AZ54" s="15"/>
      <c r="BA54" s="16"/>
      <c r="BB54" s="18"/>
      <c r="BC54" s="18"/>
      <c r="BD54" s="15"/>
      <c r="BE54" s="15"/>
      <c r="BF54" s="16"/>
      <c r="BG54" s="18"/>
      <c r="BH54" s="18"/>
      <c r="BI54" s="15"/>
      <c r="BJ54" s="15"/>
      <c r="BK54" s="16"/>
    </row>
    <row r="55" spans="1:63" s="4" customFormat="1" ht="15.75" customHeight="1">
      <c r="A55" s="247"/>
      <c r="B55" s="247"/>
      <c r="C55" s="247"/>
      <c r="D55" s="247"/>
      <c r="E55" s="249"/>
      <c r="F55" s="247"/>
      <c r="G55" s="249"/>
      <c r="H55" s="249"/>
      <c r="I55" s="178" t="s">
        <v>240</v>
      </c>
      <c r="J55" s="161">
        <f t="shared" si="18"/>
        <v>15428</v>
      </c>
      <c r="K55" s="164">
        <f>+K57+K59+K61+K63+K65+K67+K69+K71+K73</f>
        <v>2858</v>
      </c>
      <c r="L55" s="164">
        <f t="shared" si="28"/>
        <v>0</v>
      </c>
      <c r="M55" s="164">
        <f t="shared" si="28"/>
        <v>50</v>
      </c>
      <c r="N55" s="164">
        <f t="shared" si="28"/>
        <v>1155</v>
      </c>
      <c r="O55" s="164">
        <f t="shared" si="28"/>
        <v>1063</v>
      </c>
      <c r="P55" s="164">
        <f t="shared" si="28"/>
        <v>0</v>
      </c>
      <c r="Q55" s="164">
        <f t="shared" si="28"/>
        <v>590</v>
      </c>
      <c r="R55" s="164"/>
      <c r="S55" s="164"/>
      <c r="T55" s="164">
        <f t="shared" si="28"/>
        <v>0</v>
      </c>
      <c r="U55" s="164">
        <f t="shared" si="28"/>
        <v>12570</v>
      </c>
      <c r="V55" s="164">
        <f t="shared" si="28"/>
        <v>0</v>
      </c>
      <c r="W55" s="164">
        <f t="shared" si="28"/>
        <v>1737</v>
      </c>
      <c r="X55" s="164">
        <f t="shared" si="28"/>
        <v>7736</v>
      </c>
      <c r="Y55" s="164">
        <f t="shared" si="28"/>
        <v>2572</v>
      </c>
      <c r="Z55" s="164">
        <f t="shared" si="28"/>
        <v>0</v>
      </c>
      <c r="AA55" s="164">
        <f t="shared" si="28"/>
        <v>525</v>
      </c>
      <c r="AB55" s="164"/>
      <c r="AC55" s="164"/>
      <c r="AD55" s="164">
        <f t="shared" si="28"/>
        <v>0</v>
      </c>
      <c r="AE55" s="15"/>
      <c r="AI55" s="16"/>
      <c r="AJ55" s="16"/>
      <c r="AK55" s="16"/>
      <c r="AL55" s="16"/>
      <c r="AM55" s="15"/>
      <c r="AN55" s="15"/>
      <c r="AO55" s="15"/>
      <c r="AP55" s="15"/>
      <c r="AQ55" s="15"/>
      <c r="AR55" s="15"/>
      <c r="AS55" s="15"/>
      <c r="AT55" s="15"/>
      <c r="AU55" s="15"/>
      <c r="AV55" s="16"/>
      <c r="AW55" s="18"/>
      <c r="AX55" s="18"/>
      <c r="AY55" s="15"/>
      <c r="AZ55" s="15"/>
      <c r="BA55" s="16"/>
      <c r="BB55" s="18"/>
      <c r="BC55" s="18"/>
      <c r="BD55" s="15"/>
      <c r="BE55" s="15"/>
      <c r="BF55" s="16"/>
      <c r="BG55" s="18"/>
      <c r="BH55" s="18"/>
      <c r="BI55" s="15"/>
      <c r="BJ55" s="15"/>
      <c r="BK55" s="16"/>
    </row>
    <row r="56" spans="1:63" s="4" customFormat="1" ht="15" customHeight="1">
      <c r="A56" s="246"/>
      <c r="B56" s="246"/>
      <c r="C56" s="246"/>
      <c r="D56" s="246"/>
      <c r="E56" s="246"/>
      <c r="F56" s="246" t="s">
        <v>49</v>
      </c>
      <c r="G56" s="246" t="s">
        <v>66</v>
      </c>
      <c r="H56" s="246" t="s">
        <v>67</v>
      </c>
      <c r="I56" s="178" t="s">
        <v>239</v>
      </c>
      <c r="J56" s="161">
        <f t="shared" si="18"/>
        <v>13012</v>
      </c>
      <c r="K56" s="164">
        <f>+M56+N56+O56+Q56</f>
        <v>2590</v>
      </c>
      <c r="L56" s="56"/>
      <c r="M56" s="56"/>
      <c r="N56" s="56">
        <v>1000</v>
      </c>
      <c r="O56" s="56">
        <v>1000</v>
      </c>
      <c r="P56" s="58"/>
      <c r="Q56" s="56">
        <v>590</v>
      </c>
      <c r="R56" s="56"/>
      <c r="S56" s="56"/>
      <c r="T56" s="144"/>
      <c r="U56" s="164">
        <f>+W56+X56+Y56+AA56</f>
        <v>10422</v>
      </c>
      <c r="V56" s="56"/>
      <c r="W56" s="145">
        <v>10422</v>
      </c>
      <c r="X56" s="145"/>
      <c r="Y56" s="145"/>
      <c r="Z56" s="146"/>
      <c r="AA56" s="145"/>
      <c r="AB56" s="145"/>
      <c r="AC56" s="145"/>
      <c r="AD56" s="144"/>
      <c r="AE56" s="19"/>
      <c r="AF56" s="142"/>
      <c r="AG56" s="16"/>
      <c r="AH56" s="16"/>
      <c r="AI56" s="16"/>
      <c r="AJ56" s="16"/>
      <c r="AK56" s="16"/>
      <c r="AL56" s="16"/>
      <c r="AM56" s="16"/>
      <c r="AN56" s="15"/>
      <c r="AO56" s="15"/>
      <c r="AP56" s="15"/>
      <c r="AQ56" s="15"/>
      <c r="AR56" s="15"/>
      <c r="AS56" s="15"/>
      <c r="AT56" s="15"/>
      <c r="AU56" s="15"/>
      <c r="AV56" s="16"/>
      <c r="AW56" s="20"/>
      <c r="AX56" s="20"/>
      <c r="AY56" s="16"/>
      <c r="AZ56" s="19"/>
      <c r="BA56" s="16"/>
      <c r="BB56" s="20"/>
      <c r="BC56" s="20"/>
      <c r="BD56" s="16"/>
      <c r="BE56" s="19"/>
      <c r="BF56" s="16"/>
      <c r="BG56" s="20"/>
      <c r="BH56" s="20"/>
      <c r="BI56" s="16"/>
      <c r="BJ56" s="19"/>
      <c r="BK56" s="16"/>
    </row>
    <row r="57" spans="1:63" s="4" customFormat="1" ht="15" customHeight="1">
      <c r="A57" s="247"/>
      <c r="B57" s="247"/>
      <c r="C57" s="247"/>
      <c r="D57" s="247"/>
      <c r="E57" s="247"/>
      <c r="F57" s="247"/>
      <c r="G57" s="247"/>
      <c r="H57" s="247"/>
      <c r="I57" s="178" t="s">
        <v>240</v>
      </c>
      <c r="J57" s="161">
        <f t="shared" si="18"/>
        <v>13012</v>
      </c>
      <c r="K57" s="164">
        <f>+M57+N57+O57+Q57</f>
        <v>2590</v>
      </c>
      <c r="L57" s="162"/>
      <c r="M57" s="162"/>
      <c r="N57" s="162">
        <v>1000</v>
      </c>
      <c r="O57" s="162">
        <v>1000</v>
      </c>
      <c r="P57" s="162"/>
      <c r="Q57" s="162">
        <v>590</v>
      </c>
      <c r="R57" s="162"/>
      <c r="S57" s="162"/>
      <c r="T57" s="162"/>
      <c r="U57" s="164">
        <f>+W57+X57+Y57+AA57</f>
        <v>10422</v>
      </c>
      <c r="V57" s="162"/>
      <c r="W57" s="162">
        <v>1500</v>
      </c>
      <c r="X57" s="162">
        <v>7000</v>
      </c>
      <c r="Y57" s="162">
        <v>1922</v>
      </c>
      <c r="Z57" s="162"/>
      <c r="AA57" s="162"/>
      <c r="AB57" s="162"/>
      <c r="AC57" s="162"/>
      <c r="AD57" s="162"/>
      <c r="AE57" s="19"/>
      <c r="AF57" s="142"/>
      <c r="AG57" s="16"/>
      <c r="AH57" s="16"/>
      <c r="AI57" s="16"/>
      <c r="AJ57" s="16"/>
      <c r="AK57" s="16"/>
      <c r="AL57" s="16"/>
      <c r="AM57" s="16"/>
      <c r="AN57" s="15"/>
      <c r="AO57" s="15"/>
      <c r="AP57" s="15"/>
      <c r="AQ57" s="15"/>
      <c r="AR57" s="15"/>
      <c r="AS57" s="15"/>
      <c r="AT57" s="15"/>
      <c r="AU57" s="15"/>
      <c r="AV57" s="16"/>
      <c r="AW57" s="20"/>
      <c r="AX57" s="20"/>
      <c r="AY57" s="16"/>
      <c r="AZ57" s="19"/>
      <c r="BA57" s="16"/>
      <c r="BB57" s="20"/>
      <c r="BC57" s="20"/>
      <c r="BD57" s="16"/>
      <c r="BE57" s="19"/>
      <c r="BF57" s="16"/>
      <c r="BG57" s="20"/>
      <c r="BH57" s="20"/>
      <c r="BI57" s="16"/>
      <c r="BJ57" s="19"/>
      <c r="BK57" s="16"/>
    </row>
    <row r="58" spans="1:63" s="4" customFormat="1" ht="15" customHeight="1">
      <c r="A58" s="246"/>
      <c r="B58" s="246"/>
      <c r="C58" s="246"/>
      <c r="D58" s="246"/>
      <c r="E58" s="246"/>
      <c r="F58" s="246" t="s">
        <v>68</v>
      </c>
      <c r="G58" s="246" t="s">
        <v>69</v>
      </c>
      <c r="H58" s="246" t="s">
        <v>70</v>
      </c>
      <c r="I58" s="178" t="s">
        <v>239</v>
      </c>
      <c r="J58" s="161">
        <f t="shared" si="18"/>
        <v>1570</v>
      </c>
      <c r="K58" s="164">
        <f t="shared" ref="K58:K63" si="29">M58+N58+O58+Q58</f>
        <v>0</v>
      </c>
      <c r="L58" s="56"/>
      <c r="M58" s="56"/>
      <c r="N58" s="56"/>
      <c r="O58" s="56"/>
      <c r="P58" s="58"/>
      <c r="Q58" s="56"/>
      <c r="R58" s="56"/>
      <c r="S58" s="56"/>
      <c r="T58" s="144"/>
      <c r="U58" s="164">
        <f>+W58+X58+Y58+AA58</f>
        <v>1570</v>
      </c>
      <c r="V58" s="56"/>
      <c r="W58" s="145">
        <v>1570</v>
      </c>
      <c r="X58" s="145"/>
      <c r="Y58" s="145"/>
      <c r="Z58" s="146"/>
      <c r="AA58" s="145"/>
      <c r="AB58" s="145"/>
      <c r="AC58" s="145"/>
      <c r="AD58" s="144"/>
      <c r="AE58" s="19"/>
      <c r="AF58" s="142"/>
      <c r="AG58" s="16"/>
      <c r="AH58" s="16"/>
      <c r="AI58" s="16"/>
      <c r="AJ58" s="16"/>
      <c r="AK58" s="16"/>
      <c r="AL58" s="16"/>
      <c r="AM58" s="16"/>
      <c r="AN58" s="15"/>
      <c r="AO58" s="15"/>
      <c r="AP58" s="15"/>
      <c r="AQ58" s="15"/>
      <c r="AR58" s="15"/>
      <c r="AS58" s="15"/>
      <c r="AT58" s="15"/>
      <c r="AU58" s="15"/>
      <c r="AV58" s="16"/>
      <c r="AW58" s="20"/>
      <c r="AX58" s="20"/>
      <c r="AY58" s="16"/>
      <c r="AZ58" s="19"/>
      <c r="BA58" s="16"/>
      <c r="BB58" s="20"/>
      <c r="BC58" s="20"/>
      <c r="BD58" s="16"/>
      <c r="BE58" s="19"/>
      <c r="BF58" s="16"/>
      <c r="BG58" s="20"/>
      <c r="BH58" s="20"/>
      <c r="BI58" s="16"/>
      <c r="BJ58" s="19"/>
      <c r="BK58" s="16"/>
    </row>
    <row r="59" spans="1:63" s="4" customFormat="1" ht="15" customHeight="1">
      <c r="A59" s="247"/>
      <c r="B59" s="247"/>
      <c r="C59" s="247"/>
      <c r="D59" s="247"/>
      <c r="E59" s="247"/>
      <c r="F59" s="247"/>
      <c r="G59" s="247"/>
      <c r="H59" s="247"/>
      <c r="I59" s="178" t="s">
        <v>240</v>
      </c>
      <c r="J59" s="161">
        <f t="shared" si="18"/>
        <v>1570</v>
      </c>
      <c r="K59" s="164">
        <f t="shared" si="29"/>
        <v>0</v>
      </c>
      <c r="L59" s="162"/>
      <c r="M59" s="162"/>
      <c r="N59" s="162"/>
      <c r="O59" s="162"/>
      <c r="P59" s="162"/>
      <c r="Q59" s="162"/>
      <c r="R59" s="162"/>
      <c r="S59" s="162"/>
      <c r="T59" s="162"/>
      <c r="U59" s="164">
        <f>+W59+X59+Y59+AA59</f>
        <v>1570</v>
      </c>
      <c r="V59" s="162"/>
      <c r="W59" s="162">
        <v>150</v>
      </c>
      <c r="X59" s="162">
        <v>500</v>
      </c>
      <c r="Y59" s="162">
        <v>500</v>
      </c>
      <c r="Z59" s="162"/>
      <c r="AA59" s="162">
        <v>420</v>
      </c>
      <c r="AB59" s="162"/>
      <c r="AC59" s="162"/>
      <c r="AD59" s="162"/>
      <c r="AE59" s="19"/>
      <c r="AF59" s="142"/>
      <c r="AG59" s="16"/>
      <c r="AH59" s="16"/>
      <c r="AI59" s="16"/>
      <c r="AJ59" s="16"/>
      <c r="AK59" s="16"/>
      <c r="AL59" s="16"/>
      <c r="AM59" s="16"/>
      <c r="AN59" s="15"/>
      <c r="AO59" s="15"/>
      <c r="AP59" s="15"/>
      <c r="AQ59" s="15"/>
      <c r="AR59" s="15"/>
      <c r="AS59" s="15"/>
      <c r="AT59" s="15"/>
      <c r="AU59" s="15"/>
      <c r="AV59" s="16"/>
      <c r="AW59" s="20"/>
      <c r="AX59" s="20"/>
      <c r="AY59" s="16"/>
      <c r="AZ59" s="19"/>
      <c r="BA59" s="16"/>
      <c r="BB59" s="20"/>
      <c r="BC59" s="20"/>
      <c r="BD59" s="16"/>
      <c r="BE59" s="19"/>
      <c r="BF59" s="16"/>
      <c r="BG59" s="20"/>
      <c r="BH59" s="20"/>
      <c r="BI59" s="16"/>
      <c r="BJ59" s="19"/>
      <c r="BK59" s="16"/>
    </row>
    <row r="60" spans="1:63" s="4" customFormat="1" ht="15" customHeight="1">
      <c r="A60" s="246"/>
      <c r="B60" s="246"/>
      <c r="C60" s="246"/>
      <c r="D60" s="246"/>
      <c r="E60" s="246"/>
      <c r="F60" s="246" t="s">
        <v>71</v>
      </c>
      <c r="G60" s="246" t="s">
        <v>72</v>
      </c>
      <c r="H60" s="246" t="s">
        <v>73</v>
      </c>
      <c r="I60" s="178" t="s">
        <v>239</v>
      </c>
      <c r="J60" s="161">
        <f t="shared" si="18"/>
        <v>0</v>
      </c>
      <c r="K60" s="164">
        <f t="shared" si="29"/>
        <v>0</v>
      </c>
      <c r="L60" s="56"/>
      <c r="M60" s="56"/>
      <c r="N60" s="56"/>
      <c r="O60" s="56"/>
      <c r="P60" s="58"/>
      <c r="Q60" s="56"/>
      <c r="R60" s="56"/>
      <c r="S60" s="56"/>
      <c r="T60" s="144"/>
      <c r="U60" s="164">
        <f>W60+X60+Y60+AA60</f>
        <v>0</v>
      </c>
      <c r="V60" s="56"/>
      <c r="W60" s="145"/>
      <c r="X60" s="145"/>
      <c r="Y60" s="145"/>
      <c r="Z60" s="146"/>
      <c r="AA60" s="145"/>
      <c r="AB60" s="145"/>
      <c r="AC60" s="145"/>
      <c r="AD60" s="144"/>
      <c r="AE60" s="19"/>
      <c r="AF60" s="142"/>
      <c r="AG60" s="16"/>
      <c r="AH60" s="16"/>
      <c r="AI60" s="16"/>
      <c r="AJ60" s="16"/>
      <c r="AK60" s="16"/>
      <c r="AL60" s="16"/>
      <c r="AM60" s="16"/>
      <c r="AN60" s="15"/>
      <c r="AO60" s="15"/>
      <c r="AP60" s="15"/>
      <c r="AQ60" s="15"/>
      <c r="AR60" s="15"/>
      <c r="AS60" s="15"/>
      <c r="AT60" s="15"/>
      <c r="AU60" s="15"/>
      <c r="AV60" s="16"/>
      <c r="AW60" s="20"/>
      <c r="AX60" s="20"/>
      <c r="AY60" s="16"/>
      <c r="AZ60" s="19"/>
      <c r="BA60" s="16"/>
      <c r="BB60" s="20"/>
      <c r="BC60" s="20"/>
      <c r="BD60" s="16"/>
      <c r="BE60" s="19"/>
      <c r="BF60" s="16"/>
      <c r="BG60" s="20"/>
      <c r="BH60" s="20"/>
      <c r="BI60" s="16"/>
      <c r="BJ60" s="19"/>
      <c r="BK60" s="16"/>
    </row>
    <row r="61" spans="1:63" s="4" customFormat="1" ht="15" customHeight="1">
      <c r="A61" s="247"/>
      <c r="B61" s="247"/>
      <c r="C61" s="247"/>
      <c r="D61" s="247"/>
      <c r="E61" s="247"/>
      <c r="F61" s="247"/>
      <c r="G61" s="247"/>
      <c r="H61" s="247"/>
      <c r="I61" s="178" t="s">
        <v>240</v>
      </c>
      <c r="J61" s="161">
        <f t="shared" si="18"/>
        <v>0</v>
      </c>
      <c r="K61" s="164">
        <f t="shared" si="29"/>
        <v>0</v>
      </c>
      <c r="L61" s="162"/>
      <c r="M61" s="162"/>
      <c r="N61" s="162"/>
      <c r="O61" s="162"/>
      <c r="P61" s="162"/>
      <c r="Q61" s="162"/>
      <c r="R61" s="162"/>
      <c r="S61" s="162"/>
      <c r="T61" s="162"/>
      <c r="U61" s="164">
        <f>W61+X61+Y61+AA61</f>
        <v>0</v>
      </c>
      <c r="V61" s="162"/>
      <c r="W61" s="162"/>
      <c r="X61" s="162"/>
      <c r="Y61" s="162"/>
      <c r="Z61" s="162"/>
      <c r="AA61" s="162"/>
      <c r="AB61" s="162"/>
      <c r="AC61" s="162"/>
      <c r="AD61" s="162"/>
      <c r="AE61" s="19"/>
      <c r="AF61" s="142"/>
      <c r="AG61" s="16"/>
      <c r="AH61" s="16"/>
      <c r="AI61" s="16"/>
      <c r="AJ61" s="16"/>
      <c r="AK61" s="16"/>
      <c r="AL61" s="16"/>
      <c r="AM61" s="16"/>
      <c r="AN61" s="15"/>
      <c r="AO61" s="15"/>
      <c r="AP61" s="15"/>
      <c r="AQ61" s="15"/>
      <c r="AR61" s="15"/>
      <c r="AS61" s="15"/>
      <c r="AT61" s="15"/>
      <c r="AU61" s="15"/>
      <c r="AV61" s="16"/>
      <c r="AW61" s="20"/>
      <c r="AX61" s="20"/>
      <c r="AY61" s="16"/>
      <c r="AZ61" s="19"/>
      <c r="BA61" s="16"/>
      <c r="BB61" s="20"/>
      <c r="BC61" s="20"/>
      <c r="BD61" s="16"/>
      <c r="BE61" s="19"/>
      <c r="BF61" s="16"/>
      <c r="BG61" s="20"/>
      <c r="BH61" s="20"/>
      <c r="BI61" s="16"/>
      <c r="BJ61" s="19"/>
      <c r="BK61" s="16"/>
    </row>
    <row r="62" spans="1:63" s="4" customFormat="1" ht="15" customHeight="1">
      <c r="A62" s="246"/>
      <c r="B62" s="246"/>
      <c r="C62" s="246"/>
      <c r="D62" s="246"/>
      <c r="E62" s="246"/>
      <c r="F62" s="246">
        <v>11</v>
      </c>
      <c r="G62" s="246" t="s">
        <v>74</v>
      </c>
      <c r="H62" s="246" t="s">
        <v>75</v>
      </c>
      <c r="I62" s="178" t="s">
        <v>239</v>
      </c>
      <c r="J62" s="161">
        <f t="shared" si="18"/>
        <v>0</v>
      </c>
      <c r="K62" s="164">
        <f t="shared" si="29"/>
        <v>0</v>
      </c>
      <c r="L62" s="56"/>
      <c r="M62" s="56"/>
      <c r="N62" s="56"/>
      <c r="O62" s="56"/>
      <c r="P62" s="58"/>
      <c r="Q62" s="56"/>
      <c r="R62" s="56"/>
      <c r="S62" s="56"/>
      <c r="T62" s="144"/>
      <c r="U62" s="164">
        <f>W62+X62+Y62+AA62</f>
        <v>0</v>
      </c>
      <c r="V62" s="56"/>
      <c r="W62" s="145">
        <v>0</v>
      </c>
      <c r="X62" s="145"/>
      <c r="Y62" s="145"/>
      <c r="Z62" s="146"/>
      <c r="AA62" s="145"/>
      <c r="AB62" s="145"/>
      <c r="AC62" s="145"/>
      <c r="AD62" s="144"/>
      <c r="AE62" s="19"/>
      <c r="AF62" s="142"/>
      <c r="AG62" s="16"/>
      <c r="AH62" s="16"/>
      <c r="AI62" s="16"/>
      <c r="AJ62" s="16"/>
      <c r="AK62" s="16"/>
      <c r="AL62" s="16"/>
      <c r="AM62" s="16"/>
      <c r="AN62" s="15"/>
      <c r="AO62" s="15"/>
      <c r="AP62" s="15"/>
      <c r="AQ62" s="15"/>
      <c r="AR62" s="15"/>
      <c r="AS62" s="15"/>
      <c r="AT62" s="15"/>
      <c r="AU62" s="15"/>
      <c r="AV62" s="16"/>
      <c r="AW62" s="20"/>
      <c r="AX62" s="20"/>
      <c r="AY62" s="16"/>
      <c r="AZ62" s="19"/>
      <c r="BA62" s="16"/>
      <c r="BB62" s="20"/>
      <c r="BC62" s="20"/>
      <c r="BD62" s="16"/>
      <c r="BE62" s="19"/>
      <c r="BF62" s="16"/>
      <c r="BG62" s="20"/>
      <c r="BH62" s="20"/>
      <c r="BI62" s="16"/>
      <c r="BJ62" s="19"/>
      <c r="BK62" s="16"/>
    </row>
    <row r="63" spans="1:63" s="4" customFormat="1" ht="15" customHeight="1">
      <c r="A63" s="247"/>
      <c r="B63" s="247"/>
      <c r="C63" s="247"/>
      <c r="D63" s="247"/>
      <c r="E63" s="247"/>
      <c r="F63" s="247"/>
      <c r="G63" s="247"/>
      <c r="H63" s="247"/>
      <c r="I63" s="178" t="s">
        <v>240</v>
      </c>
      <c r="J63" s="161">
        <f t="shared" si="18"/>
        <v>0</v>
      </c>
      <c r="K63" s="164">
        <f t="shared" si="29"/>
        <v>0</v>
      </c>
      <c r="L63" s="162"/>
      <c r="M63" s="162"/>
      <c r="N63" s="162"/>
      <c r="O63" s="162"/>
      <c r="P63" s="162"/>
      <c r="Q63" s="162"/>
      <c r="R63" s="162"/>
      <c r="S63" s="162"/>
      <c r="T63" s="162"/>
      <c r="U63" s="164">
        <f>W63+X63+Y63+AA63</f>
        <v>0</v>
      </c>
      <c r="V63" s="162"/>
      <c r="W63" s="162">
        <v>0</v>
      </c>
      <c r="X63" s="162"/>
      <c r="Y63" s="162"/>
      <c r="Z63" s="162"/>
      <c r="AA63" s="162"/>
      <c r="AB63" s="162"/>
      <c r="AC63" s="162"/>
      <c r="AD63" s="162"/>
      <c r="AE63" s="19"/>
      <c r="AF63" s="142"/>
      <c r="AG63" s="16"/>
      <c r="AH63" s="16"/>
      <c r="AI63" s="16"/>
      <c r="AJ63" s="16"/>
      <c r="AK63" s="16"/>
      <c r="AL63" s="16"/>
      <c r="AM63" s="16"/>
      <c r="AN63" s="15"/>
      <c r="AO63" s="15"/>
      <c r="AP63" s="15"/>
      <c r="AQ63" s="15"/>
      <c r="AR63" s="15"/>
      <c r="AS63" s="15"/>
      <c r="AT63" s="15"/>
      <c r="AU63" s="15"/>
      <c r="AV63" s="16"/>
      <c r="AW63" s="20"/>
      <c r="AX63" s="20"/>
      <c r="AY63" s="16"/>
      <c r="AZ63" s="19"/>
      <c r="BA63" s="16"/>
      <c r="BB63" s="20"/>
      <c r="BC63" s="20"/>
      <c r="BD63" s="16"/>
      <c r="BE63" s="19"/>
      <c r="BF63" s="16"/>
      <c r="BG63" s="20"/>
      <c r="BH63" s="20"/>
      <c r="BI63" s="16"/>
      <c r="BJ63" s="19"/>
      <c r="BK63" s="16"/>
    </row>
    <row r="64" spans="1:63" s="4" customFormat="1" ht="18.75" customHeight="1">
      <c r="A64" s="246"/>
      <c r="B64" s="246"/>
      <c r="C64" s="246"/>
      <c r="D64" s="246"/>
      <c r="E64" s="246"/>
      <c r="F64" s="246" t="s">
        <v>76</v>
      </c>
      <c r="G64" s="246" t="s">
        <v>77</v>
      </c>
      <c r="H64" s="246" t="s">
        <v>78</v>
      </c>
      <c r="I64" s="178" t="s">
        <v>239</v>
      </c>
      <c r="J64" s="161">
        <f t="shared" si="18"/>
        <v>333</v>
      </c>
      <c r="K64" s="164">
        <f>+M64+N64+O64+Q64</f>
        <v>213</v>
      </c>
      <c r="L64" s="56"/>
      <c r="M64" s="56">
        <v>50</v>
      </c>
      <c r="N64" s="56">
        <v>100</v>
      </c>
      <c r="O64" s="56">
        <v>63</v>
      </c>
      <c r="P64" s="58"/>
      <c r="Q64" s="56"/>
      <c r="R64" s="56"/>
      <c r="S64" s="56"/>
      <c r="T64" s="144"/>
      <c r="U64" s="164">
        <f>+W64+X64+Y64+AA64</f>
        <v>120</v>
      </c>
      <c r="V64" s="56"/>
      <c r="W64" s="145">
        <v>120</v>
      </c>
      <c r="X64" s="145"/>
      <c r="Y64" s="145"/>
      <c r="Z64" s="146"/>
      <c r="AA64" s="145"/>
      <c r="AB64" s="145"/>
      <c r="AC64" s="145"/>
      <c r="AD64" s="144"/>
      <c r="AE64" s="19"/>
      <c r="AF64" s="142"/>
      <c r="AG64" s="16"/>
      <c r="AH64" s="16"/>
      <c r="AI64" s="16"/>
      <c r="AJ64" s="16"/>
      <c r="AK64" s="16"/>
      <c r="AL64" s="16"/>
      <c r="AM64" s="16"/>
      <c r="AN64" s="15"/>
      <c r="AO64" s="15"/>
      <c r="AP64" s="15"/>
      <c r="AQ64" s="15"/>
      <c r="AR64" s="15"/>
      <c r="AS64" s="15"/>
      <c r="AT64" s="15"/>
      <c r="AU64" s="15"/>
      <c r="AV64" s="16"/>
      <c r="AW64" s="20"/>
      <c r="AX64" s="20"/>
      <c r="AY64" s="16"/>
      <c r="AZ64" s="19"/>
      <c r="BA64" s="16"/>
      <c r="BB64" s="20"/>
      <c r="BC64" s="20"/>
      <c r="BD64" s="16"/>
      <c r="BE64" s="19"/>
      <c r="BF64" s="16"/>
      <c r="BG64" s="20"/>
      <c r="BH64" s="20"/>
      <c r="BI64" s="16"/>
      <c r="BJ64" s="19"/>
      <c r="BK64" s="16"/>
    </row>
    <row r="65" spans="1:63" s="4" customFormat="1" ht="18">
      <c r="A65" s="247"/>
      <c r="B65" s="247"/>
      <c r="C65" s="247"/>
      <c r="D65" s="247"/>
      <c r="E65" s="247"/>
      <c r="F65" s="247"/>
      <c r="G65" s="247"/>
      <c r="H65" s="247"/>
      <c r="I65" s="178" t="s">
        <v>240</v>
      </c>
      <c r="J65" s="161">
        <f t="shared" si="18"/>
        <v>333</v>
      </c>
      <c r="K65" s="164">
        <f>+M65+N65+O65+Q65</f>
        <v>213</v>
      </c>
      <c r="L65" s="162"/>
      <c r="M65" s="162">
        <v>50</v>
      </c>
      <c r="N65" s="162">
        <v>100</v>
      </c>
      <c r="O65" s="162">
        <v>63</v>
      </c>
      <c r="P65" s="162"/>
      <c r="Q65" s="162"/>
      <c r="R65" s="162"/>
      <c r="S65" s="162"/>
      <c r="T65" s="162"/>
      <c r="U65" s="164">
        <f>+W65+X65+Y65+AA65</f>
        <v>120</v>
      </c>
      <c r="V65" s="162"/>
      <c r="W65" s="162">
        <v>30</v>
      </c>
      <c r="X65" s="162">
        <v>60</v>
      </c>
      <c r="Y65" s="162">
        <v>30</v>
      </c>
      <c r="Z65" s="162"/>
      <c r="AA65" s="162"/>
      <c r="AB65" s="162"/>
      <c r="AC65" s="162"/>
      <c r="AD65" s="162"/>
      <c r="AE65" s="19"/>
      <c r="AF65" s="142"/>
      <c r="AG65" s="16"/>
      <c r="AH65" s="16"/>
      <c r="AI65" s="16"/>
      <c r="AJ65" s="16"/>
      <c r="AK65" s="16"/>
      <c r="AL65" s="16"/>
      <c r="AM65" s="16"/>
      <c r="AN65" s="15"/>
      <c r="AO65" s="15"/>
      <c r="AP65" s="15"/>
      <c r="AQ65" s="15"/>
      <c r="AR65" s="15"/>
      <c r="AS65" s="15"/>
      <c r="AT65" s="15"/>
      <c r="AU65" s="15"/>
      <c r="AV65" s="16"/>
      <c r="AW65" s="20"/>
      <c r="AX65" s="20"/>
      <c r="AY65" s="16"/>
      <c r="AZ65" s="19"/>
      <c r="BA65" s="16"/>
      <c r="BB65" s="20"/>
      <c r="BC65" s="20"/>
      <c r="BD65" s="16"/>
      <c r="BE65" s="19"/>
      <c r="BF65" s="16"/>
      <c r="BG65" s="20"/>
      <c r="BH65" s="20"/>
      <c r="BI65" s="16"/>
      <c r="BJ65" s="19"/>
      <c r="BK65" s="16"/>
    </row>
    <row r="66" spans="1:63" s="4" customFormat="1" ht="15" customHeight="1">
      <c r="A66" s="246"/>
      <c r="B66" s="246"/>
      <c r="C66" s="246"/>
      <c r="D66" s="246"/>
      <c r="E66" s="246"/>
      <c r="F66" s="246" t="s">
        <v>79</v>
      </c>
      <c r="G66" s="246" t="s">
        <v>80</v>
      </c>
      <c r="H66" s="246" t="s">
        <v>81</v>
      </c>
      <c r="I66" s="178" t="s">
        <v>239</v>
      </c>
      <c r="J66" s="161">
        <f t="shared" si="18"/>
        <v>105</v>
      </c>
      <c r="K66" s="164">
        <f>+M66+N66+O66+Q66</f>
        <v>55</v>
      </c>
      <c r="L66" s="56"/>
      <c r="M66" s="56"/>
      <c r="N66" s="56">
        <v>55</v>
      </c>
      <c r="O66" s="56"/>
      <c r="P66" s="58"/>
      <c r="Q66" s="56"/>
      <c r="R66" s="56"/>
      <c r="S66" s="56"/>
      <c r="T66" s="144"/>
      <c r="U66" s="164">
        <f>+W66+X66+Y66+AA66</f>
        <v>50</v>
      </c>
      <c r="V66" s="56"/>
      <c r="W66" s="145">
        <v>50</v>
      </c>
      <c r="X66" s="145"/>
      <c r="Y66" s="145"/>
      <c r="Z66" s="146"/>
      <c r="AA66" s="145"/>
      <c r="AB66" s="145"/>
      <c r="AC66" s="145"/>
      <c r="AD66" s="144"/>
      <c r="AE66" s="19"/>
      <c r="AF66" s="142"/>
      <c r="AG66" s="16"/>
      <c r="AH66" s="16"/>
      <c r="AI66" s="16"/>
      <c r="AJ66" s="16"/>
      <c r="AK66" s="16"/>
      <c r="AL66" s="16"/>
      <c r="AM66" s="16"/>
      <c r="AN66" s="15"/>
      <c r="AO66" s="15"/>
      <c r="AP66" s="15"/>
      <c r="AQ66" s="15"/>
      <c r="AR66" s="15"/>
      <c r="AS66" s="15"/>
      <c r="AT66" s="15"/>
      <c r="AU66" s="15"/>
      <c r="AV66" s="16"/>
      <c r="AW66" s="20"/>
      <c r="AX66" s="20"/>
      <c r="AY66" s="16"/>
      <c r="AZ66" s="19"/>
      <c r="BA66" s="16"/>
      <c r="BB66" s="20"/>
      <c r="BC66" s="20"/>
      <c r="BD66" s="16"/>
      <c r="BE66" s="19"/>
      <c r="BF66" s="16"/>
      <c r="BG66" s="20"/>
      <c r="BH66" s="20"/>
      <c r="BI66" s="16"/>
      <c r="BJ66" s="19"/>
      <c r="BK66" s="16"/>
    </row>
    <row r="67" spans="1:63" s="4" customFormat="1" ht="15" customHeight="1">
      <c r="A67" s="247"/>
      <c r="B67" s="247"/>
      <c r="C67" s="247"/>
      <c r="D67" s="247"/>
      <c r="E67" s="247"/>
      <c r="F67" s="247"/>
      <c r="G67" s="247"/>
      <c r="H67" s="247"/>
      <c r="I67" s="178" t="s">
        <v>240</v>
      </c>
      <c r="J67" s="161">
        <f t="shared" si="18"/>
        <v>105</v>
      </c>
      <c r="K67" s="164">
        <f>+M67+N67+O67+Q67</f>
        <v>55</v>
      </c>
      <c r="L67" s="162"/>
      <c r="M67" s="162"/>
      <c r="N67" s="162">
        <v>55</v>
      </c>
      <c r="O67" s="162"/>
      <c r="P67" s="162"/>
      <c r="Q67" s="162"/>
      <c r="R67" s="162"/>
      <c r="S67" s="162"/>
      <c r="T67" s="162"/>
      <c r="U67" s="164">
        <f t="shared" ref="U67:U73" si="30">+W67+X67+Y67+AA67</f>
        <v>50</v>
      </c>
      <c r="V67" s="162"/>
      <c r="W67" s="162">
        <v>5</v>
      </c>
      <c r="X67" s="162">
        <v>20</v>
      </c>
      <c r="Y67" s="162">
        <v>20</v>
      </c>
      <c r="Z67" s="162"/>
      <c r="AA67" s="162">
        <v>5</v>
      </c>
      <c r="AB67" s="162"/>
      <c r="AC67" s="162"/>
      <c r="AD67" s="162"/>
      <c r="AE67" s="19"/>
      <c r="AF67" s="142"/>
      <c r="AG67" s="16"/>
      <c r="AH67" s="16"/>
      <c r="AI67" s="16"/>
      <c r="AJ67" s="16"/>
      <c r="AK67" s="16"/>
      <c r="AL67" s="16"/>
      <c r="AM67" s="16"/>
      <c r="AN67" s="15"/>
      <c r="AO67" s="15"/>
      <c r="AP67" s="15"/>
      <c r="AQ67" s="15"/>
      <c r="AR67" s="15"/>
      <c r="AS67" s="15"/>
      <c r="AT67" s="15"/>
      <c r="AU67" s="15"/>
      <c r="AV67" s="16"/>
      <c r="AW67" s="20"/>
      <c r="AX67" s="20"/>
      <c r="AY67" s="16"/>
      <c r="AZ67" s="19"/>
      <c r="BA67" s="16"/>
      <c r="BB67" s="20"/>
      <c r="BC67" s="20"/>
      <c r="BD67" s="16"/>
      <c r="BE67" s="19"/>
      <c r="BF67" s="16"/>
      <c r="BG67" s="20"/>
      <c r="BH67" s="20"/>
      <c r="BI67" s="16"/>
      <c r="BJ67" s="19"/>
      <c r="BK67" s="16"/>
    </row>
    <row r="68" spans="1:63" s="4" customFormat="1" ht="15" customHeight="1">
      <c r="A68" s="246"/>
      <c r="B68" s="246"/>
      <c r="C68" s="246"/>
      <c r="D68" s="246"/>
      <c r="E68" s="246"/>
      <c r="F68" s="246" t="s">
        <v>82</v>
      </c>
      <c r="G68" s="246" t="s">
        <v>83</v>
      </c>
      <c r="H68" s="246" t="s">
        <v>84</v>
      </c>
      <c r="I68" s="178" t="s">
        <v>239</v>
      </c>
      <c r="J68" s="161">
        <f t="shared" si="18"/>
        <v>8</v>
      </c>
      <c r="K68" s="164">
        <f t="shared" ref="K68:K73" si="31">M68+N68+O68+Q68</f>
        <v>0</v>
      </c>
      <c r="L68" s="56"/>
      <c r="M68" s="56"/>
      <c r="N68" s="56"/>
      <c r="O68" s="56"/>
      <c r="P68" s="58"/>
      <c r="Q68" s="56"/>
      <c r="R68" s="56"/>
      <c r="S68" s="56"/>
      <c r="T68" s="144"/>
      <c r="U68" s="164">
        <f t="shared" si="30"/>
        <v>8</v>
      </c>
      <c r="V68" s="56"/>
      <c r="W68" s="145">
        <v>8</v>
      </c>
      <c r="X68" s="145"/>
      <c r="Y68" s="145"/>
      <c r="Z68" s="146"/>
      <c r="AA68" s="145"/>
      <c r="AB68" s="145"/>
      <c r="AC68" s="145"/>
      <c r="AD68" s="144"/>
      <c r="AE68" s="19"/>
      <c r="AF68" s="142"/>
      <c r="AG68" s="16"/>
      <c r="AH68" s="16"/>
      <c r="AI68" s="16"/>
      <c r="AJ68" s="16"/>
      <c r="AK68" s="16"/>
      <c r="AL68" s="16"/>
      <c r="AM68" s="16"/>
      <c r="AN68" s="15"/>
      <c r="AO68" s="15"/>
      <c r="AP68" s="15"/>
      <c r="AQ68" s="15"/>
      <c r="AR68" s="15"/>
      <c r="AS68" s="15"/>
      <c r="AT68" s="15"/>
      <c r="AU68" s="15"/>
      <c r="AV68" s="16"/>
      <c r="AW68" s="20"/>
      <c r="AX68" s="20"/>
      <c r="AY68" s="16"/>
      <c r="AZ68" s="19"/>
      <c r="BA68" s="16"/>
      <c r="BB68" s="20"/>
      <c r="BC68" s="20"/>
      <c r="BD68" s="16"/>
      <c r="BE68" s="19"/>
      <c r="BF68" s="16"/>
      <c r="BG68" s="20"/>
      <c r="BH68" s="20"/>
      <c r="BI68" s="16"/>
      <c r="BJ68" s="19"/>
      <c r="BK68" s="16"/>
    </row>
    <row r="69" spans="1:63" s="4" customFormat="1" ht="15" customHeight="1">
      <c r="A69" s="247"/>
      <c r="B69" s="247"/>
      <c r="C69" s="247"/>
      <c r="D69" s="247"/>
      <c r="E69" s="247"/>
      <c r="F69" s="247"/>
      <c r="G69" s="247"/>
      <c r="H69" s="247"/>
      <c r="I69" s="178" t="s">
        <v>240</v>
      </c>
      <c r="J69" s="161">
        <f t="shared" si="18"/>
        <v>8</v>
      </c>
      <c r="K69" s="164">
        <f t="shared" si="31"/>
        <v>0</v>
      </c>
      <c r="L69" s="162"/>
      <c r="M69" s="162"/>
      <c r="N69" s="162"/>
      <c r="O69" s="162"/>
      <c r="P69" s="162"/>
      <c r="Q69" s="162"/>
      <c r="R69" s="162"/>
      <c r="S69" s="162"/>
      <c r="T69" s="162"/>
      <c r="U69" s="164">
        <f t="shared" si="30"/>
        <v>8</v>
      </c>
      <c r="V69" s="162"/>
      <c r="W69" s="162">
        <v>2</v>
      </c>
      <c r="X69" s="162">
        <v>6</v>
      </c>
      <c r="Y69" s="162"/>
      <c r="Z69" s="162"/>
      <c r="AA69" s="162"/>
      <c r="AB69" s="162"/>
      <c r="AC69" s="162"/>
      <c r="AD69" s="162"/>
      <c r="AE69" s="19"/>
      <c r="AF69" s="142"/>
      <c r="AG69" s="16"/>
      <c r="AH69" s="16"/>
      <c r="AI69" s="16"/>
      <c r="AJ69" s="16"/>
      <c r="AK69" s="16"/>
      <c r="AL69" s="16"/>
      <c r="AM69" s="16"/>
      <c r="AN69" s="15"/>
      <c r="AO69" s="15"/>
      <c r="AP69" s="15"/>
      <c r="AQ69" s="15"/>
      <c r="AR69" s="15"/>
      <c r="AS69" s="15"/>
      <c r="AT69" s="15"/>
      <c r="AU69" s="15"/>
      <c r="AV69" s="16"/>
      <c r="AW69" s="20"/>
      <c r="AX69" s="20"/>
      <c r="AY69" s="16"/>
      <c r="AZ69" s="19"/>
      <c r="BA69" s="16"/>
      <c r="BB69" s="20"/>
      <c r="BC69" s="20"/>
      <c r="BD69" s="16"/>
      <c r="BE69" s="19"/>
      <c r="BF69" s="16"/>
      <c r="BG69" s="20"/>
      <c r="BH69" s="20"/>
      <c r="BI69" s="16"/>
      <c r="BJ69" s="19"/>
      <c r="BK69" s="16"/>
    </row>
    <row r="70" spans="1:63" s="4" customFormat="1" ht="15" customHeight="1">
      <c r="A70" s="246"/>
      <c r="B70" s="246"/>
      <c r="C70" s="246"/>
      <c r="D70" s="246"/>
      <c r="E70" s="246"/>
      <c r="F70" s="246">
        <v>17</v>
      </c>
      <c r="G70" s="246" t="s">
        <v>270</v>
      </c>
      <c r="H70" s="246" t="s">
        <v>269</v>
      </c>
      <c r="I70" s="178" t="s">
        <v>239</v>
      </c>
      <c r="J70" s="161">
        <f t="shared" si="18"/>
        <v>337</v>
      </c>
      <c r="K70" s="164">
        <f t="shared" si="31"/>
        <v>0</v>
      </c>
      <c r="L70" s="56"/>
      <c r="M70" s="56"/>
      <c r="N70" s="56"/>
      <c r="O70" s="56"/>
      <c r="P70" s="58"/>
      <c r="Q70" s="56"/>
      <c r="R70" s="56"/>
      <c r="S70" s="56"/>
      <c r="T70" s="144"/>
      <c r="U70" s="164">
        <f t="shared" si="30"/>
        <v>337</v>
      </c>
      <c r="V70" s="56"/>
      <c r="W70" s="145">
        <v>337</v>
      </c>
      <c r="X70" s="145"/>
      <c r="Y70" s="145"/>
      <c r="Z70" s="146"/>
      <c r="AA70" s="145"/>
      <c r="AB70" s="145"/>
      <c r="AC70" s="145"/>
      <c r="AD70" s="144"/>
      <c r="AE70" s="19"/>
      <c r="AF70" s="142"/>
      <c r="AG70" s="16"/>
      <c r="AH70" s="16"/>
      <c r="AI70" s="16"/>
      <c r="AJ70" s="16"/>
      <c r="AK70" s="16"/>
      <c r="AL70" s="16"/>
      <c r="AM70" s="16"/>
      <c r="AN70" s="15"/>
      <c r="AO70" s="15"/>
      <c r="AP70" s="15"/>
      <c r="AQ70" s="15"/>
      <c r="AR70" s="15"/>
      <c r="AS70" s="15"/>
      <c r="AT70" s="15"/>
      <c r="AU70" s="15"/>
      <c r="AV70" s="16"/>
      <c r="AW70" s="20"/>
      <c r="AX70" s="20"/>
      <c r="AY70" s="16"/>
      <c r="AZ70" s="19"/>
      <c r="BA70" s="16"/>
      <c r="BB70" s="20"/>
      <c r="BC70" s="20"/>
      <c r="BD70" s="16"/>
      <c r="BE70" s="19"/>
      <c r="BF70" s="16"/>
      <c r="BG70" s="20"/>
      <c r="BH70" s="20"/>
      <c r="BI70" s="16"/>
      <c r="BJ70" s="19"/>
      <c r="BK70" s="16"/>
    </row>
    <row r="71" spans="1:63" s="4" customFormat="1" ht="15" customHeight="1">
      <c r="A71" s="247"/>
      <c r="B71" s="247"/>
      <c r="C71" s="247"/>
      <c r="D71" s="247"/>
      <c r="E71" s="247"/>
      <c r="F71" s="247"/>
      <c r="G71" s="247"/>
      <c r="H71" s="247"/>
      <c r="I71" s="178" t="s">
        <v>240</v>
      </c>
      <c r="J71" s="161">
        <f t="shared" si="18"/>
        <v>337</v>
      </c>
      <c r="K71" s="164">
        <f t="shared" si="31"/>
        <v>0</v>
      </c>
      <c r="L71" s="162"/>
      <c r="M71" s="162"/>
      <c r="N71" s="162"/>
      <c r="O71" s="162"/>
      <c r="P71" s="162"/>
      <c r="Q71" s="162"/>
      <c r="R71" s="162"/>
      <c r="S71" s="162"/>
      <c r="T71" s="162"/>
      <c r="U71" s="164">
        <f t="shared" si="30"/>
        <v>337</v>
      </c>
      <c r="V71" s="162"/>
      <c r="W71" s="162">
        <v>37</v>
      </c>
      <c r="X71" s="162">
        <v>100</v>
      </c>
      <c r="Y71" s="162">
        <v>100</v>
      </c>
      <c r="Z71" s="162"/>
      <c r="AA71" s="162">
        <v>100</v>
      </c>
      <c r="AB71" s="162"/>
      <c r="AC71" s="162"/>
      <c r="AD71" s="162"/>
      <c r="AE71" s="19"/>
      <c r="AF71" s="142"/>
      <c r="AG71" s="16"/>
      <c r="AH71" s="16"/>
      <c r="AI71" s="16"/>
      <c r="AJ71" s="16"/>
      <c r="AK71" s="16"/>
      <c r="AL71" s="16"/>
      <c r="AM71" s="16"/>
      <c r="AN71" s="15"/>
      <c r="AO71" s="15"/>
      <c r="AP71" s="15"/>
      <c r="AQ71" s="15"/>
      <c r="AR71" s="15"/>
      <c r="AS71" s="15"/>
      <c r="AT71" s="15"/>
      <c r="AU71" s="15"/>
      <c r="AV71" s="16"/>
      <c r="AW71" s="20"/>
      <c r="AX71" s="20"/>
      <c r="AY71" s="16"/>
      <c r="AZ71" s="19"/>
      <c r="BA71" s="16"/>
      <c r="BB71" s="20"/>
      <c r="BC71" s="20"/>
      <c r="BD71" s="16"/>
      <c r="BE71" s="19"/>
      <c r="BF71" s="16"/>
      <c r="BG71" s="20"/>
      <c r="BH71" s="20"/>
      <c r="BI71" s="16"/>
      <c r="BJ71" s="19"/>
      <c r="BK71" s="16"/>
    </row>
    <row r="72" spans="1:63" s="4" customFormat="1" ht="15" customHeight="1">
      <c r="A72" s="246"/>
      <c r="B72" s="246"/>
      <c r="C72" s="246"/>
      <c r="D72" s="246"/>
      <c r="E72" s="246"/>
      <c r="F72" s="246" t="s">
        <v>86</v>
      </c>
      <c r="G72" s="246" t="s">
        <v>87</v>
      </c>
      <c r="H72" s="246" t="s">
        <v>88</v>
      </c>
      <c r="I72" s="178" t="s">
        <v>239</v>
      </c>
      <c r="J72" s="161">
        <f t="shared" si="18"/>
        <v>63</v>
      </c>
      <c r="K72" s="164">
        <f t="shared" si="31"/>
        <v>0</v>
      </c>
      <c r="L72" s="56"/>
      <c r="M72" s="56"/>
      <c r="N72" s="56"/>
      <c r="O72" s="56"/>
      <c r="P72" s="58"/>
      <c r="Q72" s="56"/>
      <c r="R72" s="56"/>
      <c r="S72" s="56"/>
      <c r="T72" s="144"/>
      <c r="U72" s="164">
        <f t="shared" si="30"/>
        <v>63</v>
      </c>
      <c r="V72" s="56"/>
      <c r="W72" s="145">
        <v>63</v>
      </c>
      <c r="X72" s="145"/>
      <c r="Y72" s="145"/>
      <c r="Z72" s="146"/>
      <c r="AA72" s="145"/>
      <c r="AB72" s="145"/>
      <c r="AC72" s="145"/>
      <c r="AD72" s="144"/>
      <c r="AE72" s="19"/>
      <c r="AF72" s="142"/>
      <c r="AG72" s="16"/>
      <c r="AH72" s="16"/>
      <c r="AI72" s="16"/>
      <c r="AJ72" s="16"/>
      <c r="AK72" s="16"/>
      <c r="AL72" s="16"/>
      <c r="AM72" s="16"/>
      <c r="AN72" s="15"/>
      <c r="AO72" s="15"/>
      <c r="AP72" s="15"/>
      <c r="AQ72" s="15"/>
      <c r="AR72" s="15"/>
      <c r="AS72" s="15"/>
      <c r="AT72" s="15"/>
      <c r="AU72" s="15"/>
      <c r="AV72" s="16"/>
      <c r="AW72" s="20"/>
      <c r="AX72" s="20"/>
      <c r="AY72" s="16"/>
      <c r="AZ72" s="19"/>
      <c r="BA72" s="16"/>
      <c r="BB72" s="20"/>
      <c r="BC72" s="20"/>
      <c r="BD72" s="16"/>
      <c r="BE72" s="19"/>
      <c r="BF72" s="16"/>
      <c r="BG72" s="20"/>
      <c r="BH72" s="20"/>
      <c r="BI72" s="16"/>
      <c r="BJ72" s="19"/>
      <c r="BK72" s="16"/>
    </row>
    <row r="73" spans="1:63" s="4" customFormat="1" ht="15" customHeight="1">
      <c r="A73" s="247"/>
      <c r="B73" s="247"/>
      <c r="C73" s="247"/>
      <c r="D73" s="247"/>
      <c r="E73" s="247"/>
      <c r="F73" s="247"/>
      <c r="G73" s="247"/>
      <c r="H73" s="247"/>
      <c r="I73" s="178" t="s">
        <v>240</v>
      </c>
      <c r="J73" s="161">
        <f t="shared" si="18"/>
        <v>63</v>
      </c>
      <c r="K73" s="164">
        <f t="shared" si="31"/>
        <v>0</v>
      </c>
      <c r="L73" s="162"/>
      <c r="M73" s="162"/>
      <c r="N73" s="162"/>
      <c r="O73" s="162"/>
      <c r="P73" s="162"/>
      <c r="Q73" s="162"/>
      <c r="R73" s="162"/>
      <c r="S73" s="162"/>
      <c r="T73" s="162"/>
      <c r="U73" s="164">
        <f t="shared" si="30"/>
        <v>63</v>
      </c>
      <c r="V73" s="162"/>
      <c r="W73" s="162">
        <v>13</v>
      </c>
      <c r="X73" s="162">
        <v>50</v>
      </c>
      <c r="Y73" s="162"/>
      <c r="Z73" s="162"/>
      <c r="AA73" s="162"/>
      <c r="AB73" s="162"/>
      <c r="AC73" s="162"/>
      <c r="AD73" s="162"/>
      <c r="AE73" s="19"/>
      <c r="AF73" s="142"/>
      <c r="AG73" s="16"/>
      <c r="AH73" s="16"/>
      <c r="AI73" s="16"/>
      <c r="AJ73" s="16"/>
      <c r="AK73" s="16"/>
      <c r="AL73" s="16"/>
      <c r="AM73" s="16"/>
      <c r="AN73" s="15"/>
      <c r="AO73" s="15"/>
      <c r="AP73" s="15"/>
      <c r="AQ73" s="15"/>
      <c r="AR73" s="15"/>
      <c r="AS73" s="15"/>
      <c r="AT73" s="15"/>
      <c r="AU73" s="15"/>
      <c r="AV73" s="16"/>
      <c r="AW73" s="20"/>
      <c r="AX73" s="20"/>
      <c r="AY73" s="16"/>
      <c r="AZ73" s="19"/>
      <c r="BA73" s="16"/>
      <c r="BB73" s="20"/>
      <c r="BC73" s="20"/>
      <c r="BD73" s="16"/>
      <c r="BE73" s="19"/>
      <c r="BF73" s="16"/>
      <c r="BG73" s="20"/>
      <c r="BH73" s="20"/>
      <c r="BI73" s="16"/>
      <c r="BJ73" s="19"/>
      <c r="BK73" s="16"/>
    </row>
    <row r="74" spans="1:63" s="4" customFormat="1" ht="15" customHeight="1">
      <c r="A74" s="246"/>
      <c r="B74" s="246"/>
      <c r="C74" s="246"/>
      <c r="D74" s="246"/>
      <c r="E74" s="248" t="s">
        <v>89</v>
      </c>
      <c r="F74" s="246"/>
      <c r="G74" s="248" t="s">
        <v>90</v>
      </c>
      <c r="H74" s="248" t="s">
        <v>91</v>
      </c>
      <c r="I74" s="178" t="s">
        <v>239</v>
      </c>
      <c r="J74" s="161">
        <f t="shared" si="18"/>
        <v>209</v>
      </c>
      <c r="K74" s="164">
        <f>K76+K78</f>
        <v>0</v>
      </c>
      <c r="L74" s="164">
        <f t="shared" ref="L74:AA75" si="32">L76+L78</f>
        <v>0</v>
      </c>
      <c r="M74" s="164">
        <f t="shared" si="32"/>
        <v>0</v>
      </c>
      <c r="N74" s="164">
        <f t="shared" si="32"/>
        <v>0</v>
      </c>
      <c r="O74" s="164">
        <f t="shared" si="32"/>
        <v>0</v>
      </c>
      <c r="P74" s="164">
        <f t="shared" si="32"/>
        <v>0</v>
      </c>
      <c r="Q74" s="164">
        <f t="shared" si="32"/>
        <v>0</v>
      </c>
      <c r="R74" s="164"/>
      <c r="S74" s="164"/>
      <c r="T74" s="164">
        <f t="shared" si="32"/>
        <v>0</v>
      </c>
      <c r="U74" s="164">
        <f t="shared" si="32"/>
        <v>209</v>
      </c>
      <c r="V74" s="164">
        <f t="shared" si="32"/>
        <v>0</v>
      </c>
      <c r="W74" s="164">
        <f t="shared" si="32"/>
        <v>0</v>
      </c>
      <c r="X74" s="164">
        <f t="shared" si="32"/>
        <v>209</v>
      </c>
      <c r="Y74" s="164">
        <f t="shared" si="32"/>
        <v>0</v>
      </c>
      <c r="Z74" s="164">
        <f t="shared" si="32"/>
        <v>0</v>
      </c>
      <c r="AA74" s="164">
        <f t="shared" si="32"/>
        <v>0</v>
      </c>
      <c r="AB74" s="164"/>
      <c r="AC74" s="164"/>
      <c r="AD74" s="164"/>
      <c r="AE74" s="15"/>
      <c r="AF74" s="142"/>
      <c r="AG74" s="16"/>
      <c r="AH74" s="16"/>
      <c r="AI74" s="16"/>
      <c r="AJ74" s="16"/>
      <c r="AK74" s="16"/>
      <c r="AL74" s="16"/>
      <c r="AM74" s="15"/>
      <c r="AN74" s="15"/>
      <c r="AO74" s="15"/>
      <c r="AP74" s="15"/>
      <c r="AQ74" s="15"/>
      <c r="AR74" s="15"/>
      <c r="AS74" s="15"/>
      <c r="AT74" s="15"/>
      <c r="AU74" s="15"/>
      <c r="AV74" s="16"/>
      <c r="AW74" s="17"/>
      <c r="AX74" s="17"/>
      <c r="AY74" s="15"/>
      <c r="AZ74" s="15"/>
      <c r="BA74" s="16"/>
      <c r="BB74" s="17"/>
      <c r="BC74" s="17"/>
      <c r="BD74" s="15"/>
      <c r="BE74" s="15"/>
      <c r="BF74" s="16"/>
      <c r="BG74" s="17"/>
      <c r="BH74" s="17"/>
      <c r="BI74" s="15"/>
      <c r="BJ74" s="15"/>
      <c r="BK74" s="16"/>
    </row>
    <row r="75" spans="1:63" s="4" customFormat="1" ht="15" customHeight="1">
      <c r="A75" s="247"/>
      <c r="B75" s="247"/>
      <c r="C75" s="247"/>
      <c r="D75" s="247"/>
      <c r="E75" s="249"/>
      <c r="F75" s="247"/>
      <c r="G75" s="249"/>
      <c r="H75" s="249"/>
      <c r="I75" s="178" t="s">
        <v>240</v>
      </c>
      <c r="J75" s="161">
        <f t="shared" si="18"/>
        <v>209</v>
      </c>
      <c r="K75" s="164">
        <f>K77+K79</f>
        <v>0</v>
      </c>
      <c r="L75" s="164">
        <f t="shared" si="32"/>
        <v>0</v>
      </c>
      <c r="M75" s="164">
        <f t="shared" si="32"/>
        <v>0</v>
      </c>
      <c r="N75" s="164">
        <f t="shared" si="32"/>
        <v>0</v>
      </c>
      <c r="O75" s="164">
        <f t="shared" si="32"/>
        <v>0</v>
      </c>
      <c r="P75" s="164">
        <f t="shared" si="32"/>
        <v>0</v>
      </c>
      <c r="Q75" s="164">
        <f t="shared" si="32"/>
        <v>0</v>
      </c>
      <c r="R75" s="164"/>
      <c r="S75" s="164"/>
      <c r="T75" s="164">
        <f t="shared" si="32"/>
        <v>0</v>
      </c>
      <c r="U75" s="164">
        <f t="shared" si="32"/>
        <v>209</v>
      </c>
      <c r="V75" s="164">
        <f t="shared" si="32"/>
        <v>0</v>
      </c>
      <c r="W75" s="164">
        <f t="shared" si="32"/>
        <v>0</v>
      </c>
      <c r="X75" s="164">
        <f t="shared" si="32"/>
        <v>209</v>
      </c>
      <c r="Y75" s="164">
        <f t="shared" si="32"/>
        <v>0</v>
      </c>
      <c r="Z75" s="164">
        <f t="shared" si="32"/>
        <v>0</v>
      </c>
      <c r="AA75" s="164">
        <f t="shared" si="32"/>
        <v>0</v>
      </c>
      <c r="AB75" s="164"/>
      <c r="AC75" s="164"/>
      <c r="AD75" s="164"/>
      <c r="AE75" s="15"/>
      <c r="AF75" s="142"/>
      <c r="AG75" s="16"/>
      <c r="AH75" s="16"/>
      <c r="AI75" s="16"/>
      <c r="AJ75" s="16"/>
      <c r="AK75" s="16"/>
      <c r="AL75" s="16"/>
      <c r="AM75" s="15"/>
      <c r="AN75" s="15"/>
      <c r="AO75" s="15"/>
      <c r="AP75" s="15"/>
      <c r="AQ75" s="15"/>
      <c r="AR75" s="15"/>
      <c r="AS75" s="15"/>
      <c r="AT75" s="15"/>
      <c r="AU75" s="15"/>
      <c r="AV75" s="16"/>
      <c r="AW75" s="17"/>
      <c r="AX75" s="17"/>
      <c r="AY75" s="15"/>
      <c r="AZ75" s="15"/>
      <c r="BA75" s="16"/>
      <c r="BB75" s="17"/>
      <c r="BC75" s="17"/>
      <c r="BD75" s="15"/>
      <c r="BE75" s="15"/>
      <c r="BF75" s="16"/>
      <c r="BG75" s="17"/>
      <c r="BH75" s="17"/>
      <c r="BI75" s="15"/>
      <c r="BJ75" s="15"/>
      <c r="BK75" s="16"/>
    </row>
    <row r="76" spans="1:63" s="4" customFormat="1" ht="15" customHeight="1">
      <c r="A76" s="246"/>
      <c r="B76" s="246"/>
      <c r="C76" s="246"/>
      <c r="D76" s="246"/>
      <c r="E76" s="246"/>
      <c r="F76" s="246" t="s">
        <v>89</v>
      </c>
      <c r="G76" s="246" t="s">
        <v>92</v>
      </c>
      <c r="H76" s="246" t="s">
        <v>93</v>
      </c>
      <c r="I76" s="178" t="s">
        <v>239</v>
      </c>
      <c r="J76" s="161">
        <f t="shared" si="18"/>
        <v>0</v>
      </c>
      <c r="K76" s="164">
        <f>M76+N76+O76+Q76</f>
        <v>0</v>
      </c>
      <c r="L76" s="56"/>
      <c r="M76" s="56"/>
      <c r="N76" s="56"/>
      <c r="O76" s="56"/>
      <c r="P76" s="58"/>
      <c r="Q76" s="56"/>
      <c r="R76" s="56"/>
      <c r="S76" s="56"/>
      <c r="T76" s="144"/>
      <c r="U76" s="164">
        <f>W76+X76+Y76+AA76</f>
        <v>0</v>
      </c>
      <c r="V76" s="56"/>
      <c r="W76" s="145"/>
      <c r="X76" s="145"/>
      <c r="Y76" s="145"/>
      <c r="Z76" s="146"/>
      <c r="AA76" s="145"/>
      <c r="AB76" s="145"/>
      <c r="AC76" s="145"/>
      <c r="AD76" s="144"/>
      <c r="AE76" s="19"/>
      <c r="AF76" s="142"/>
      <c r="AG76" s="16"/>
      <c r="AH76" s="16"/>
      <c r="AI76" s="16"/>
      <c r="AJ76" s="16"/>
      <c r="AK76" s="16"/>
      <c r="AL76" s="16"/>
      <c r="AM76" s="16"/>
      <c r="AN76" s="15"/>
      <c r="AO76" s="15"/>
      <c r="AP76" s="15"/>
      <c r="AQ76" s="15"/>
      <c r="AR76" s="15"/>
      <c r="AS76" s="15"/>
      <c r="AT76" s="15"/>
      <c r="AU76" s="15"/>
      <c r="AV76" s="16"/>
      <c r="AW76" s="20"/>
      <c r="AX76" s="20"/>
      <c r="AY76" s="16"/>
      <c r="AZ76" s="19"/>
      <c r="BA76" s="16"/>
      <c r="BB76" s="20"/>
      <c r="BC76" s="20"/>
      <c r="BD76" s="16"/>
      <c r="BE76" s="19"/>
      <c r="BF76" s="16"/>
      <c r="BG76" s="20"/>
      <c r="BH76" s="20"/>
      <c r="BI76" s="16"/>
      <c r="BJ76" s="19"/>
      <c r="BK76" s="16"/>
    </row>
    <row r="77" spans="1:63" s="4" customFormat="1" ht="15" customHeight="1">
      <c r="A77" s="247"/>
      <c r="B77" s="247"/>
      <c r="C77" s="247"/>
      <c r="D77" s="247"/>
      <c r="E77" s="247"/>
      <c r="F77" s="247"/>
      <c r="G77" s="247"/>
      <c r="H77" s="247"/>
      <c r="I77" s="178" t="s">
        <v>240</v>
      </c>
      <c r="J77" s="161">
        <f t="shared" si="18"/>
        <v>0</v>
      </c>
      <c r="K77" s="164">
        <f>M77+N77+O77+Q77</f>
        <v>0</v>
      </c>
      <c r="L77" s="162"/>
      <c r="M77" s="162"/>
      <c r="N77" s="162"/>
      <c r="O77" s="162"/>
      <c r="P77" s="162"/>
      <c r="Q77" s="162"/>
      <c r="R77" s="162"/>
      <c r="S77" s="162"/>
      <c r="T77" s="162"/>
      <c r="U77" s="164">
        <f>W77+X77+Y77+AA77</f>
        <v>0</v>
      </c>
      <c r="V77" s="162"/>
      <c r="W77" s="162"/>
      <c r="X77" s="162"/>
      <c r="Y77" s="162"/>
      <c r="Z77" s="162"/>
      <c r="AA77" s="162"/>
      <c r="AB77" s="162"/>
      <c r="AC77" s="162"/>
      <c r="AD77" s="162"/>
      <c r="AE77" s="19"/>
      <c r="AF77" s="142"/>
      <c r="AG77" s="16"/>
      <c r="AH77" s="16"/>
      <c r="AI77" s="16"/>
      <c r="AJ77" s="16"/>
      <c r="AK77" s="16"/>
      <c r="AL77" s="16"/>
      <c r="AM77" s="16"/>
      <c r="AN77" s="15"/>
      <c r="AO77" s="15"/>
      <c r="AP77" s="15"/>
      <c r="AQ77" s="15"/>
      <c r="AR77" s="15"/>
      <c r="AS77" s="15"/>
      <c r="AT77" s="15"/>
      <c r="AU77" s="15"/>
      <c r="AV77" s="16"/>
      <c r="AW77" s="20"/>
      <c r="AX77" s="20"/>
      <c r="AY77" s="16"/>
      <c r="AZ77" s="19"/>
      <c r="BA77" s="16"/>
      <c r="BB77" s="20"/>
      <c r="BC77" s="20"/>
      <c r="BD77" s="16"/>
      <c r="BE77" s="19"/>
      <c r="BF77" s="16"/>
      <c r="BG77" s="20"/>
      <c r="BH77" s="20"/>
      <c r="BI77" s="16"/>
      <c r="BJ77" s="19"/>
      <c r="BK77" s="16"/>
    </row>
    <row r="78" spans="1:63" s="4" customFormat="1" ht="15" customHeight="1">
      <c r="A78" s="246"/>
      <c r="B78" s="246"/>
      <c r="C78" s="246"/>
      <c r="D78" s="246"/>
      <c r="E78" s="246"/>
      <c r="F78" s="261" t="s">
        <v>71</v>
      </c>
      <c r="G78" s="246" t="s">
        <v>94</v>
      </c>
      <c r="H78" s="246" t="s">
        <v>95</v>
      </c>
      <c r="I78" s="178" t="s">
        <v>239</v>
      </c>
      <c r="J78" s="161">
        <f t="shared" si="18"/>
        <v>209</v>
      </c>
      <c r="K78" s="164">
        <f>M78+N78+O78+Q78</f>
        <v>0</v>
      </c>
      <c r="L78" s="56"/>
      <c r="M78" s="56"/>
      <c r="N78" s="56"/>
      <c r="O78" s="56"/>
      <c r="P78" s="58"/>
      <c r="Q78" s="56"/>
      <c r="R78" s="56"/>
      <c r="S78" s="56"/>
      <c r="T78" s="144"/>
      <c r="U78" s="164">
        <f>+W78+X78+Y78+AA78</f>
        <v>209</v>
      </c>
      <c r="V78" s="56"/>
      <c r="W78" s="145"/>
      <c r="X78" s="145">
        <v>209</v>
      </c>
      <c r="Y78" s="145"/>
      <c r="Z78" s="146"/>
      <c r="AA78" s="145"/>
      <c r="AB78" s="145"/>
      <c r="AC78" s="145"/>
      <c r="AD78" s="144"/>
      <c r="AE78" s="19"/>
      <c r="AF78" s="142"/>
      <c r="AG78" s="19"/>
      <c r="AH78" s="16"/>
      <c r="AI78" s="19"/>
      <c r="AJ78" s="16"/>
      <c r="AK78" s="20"/>
      <c r="AL78" s="19"/>
      <c r="AM78" s="16"/>
      <c r="AN78" s="15"/>
      <c r="AO78" s="16"/>
      <c r="AR78" s="20"/>
      <c r="AS78" s="19"/>
      <c r="AT78" s="16"/>
      <c r="AU78" s="19"/>
      <c r="AV78" s="16"/>
      <c r="AW78" s="20"/>
      <c r="AX78" s="19"/>
      <c r="AY78" s="16"/>
      <c r="AZ78" s="19"/>
      <c r="BA78" s="16"/>
      <c r="BB78" s="20"/>
      <c r="BC78" s="19"/>
      <c r="BD78" s="16"/>
      <c r="BE78" s="19"/>
      <c r="BF78" s="16"/>
      <c r="BG78" s="20"/>
      <c r="BH78" s="19"/>
      <c r="BI78" s="16"/>
      <c r="BJ78" s="19"/>
      <c r="BK78" s="16"/>
    </row>
    <row r="79" spans="1:63" s="4" customFormat="1" ht="15" customHeight="1">
      <c r="A79" s="247"/>
      <c r="B79" s="247"/>
      <c r="C79" s="247"/>
      <c r="D79" s="247"/>
      <c r="E79" s="247"/>
      <c r="F79" s="262"/>
      <c r="G79" s="247"/>
      <c r="H79" s="247"/>
      <c r="I79" s="178" t="s">
        <v>240</v>
      </c>
      <c r="J79" s="161">
        <f t="shared" si="18"/>
        <v>209</v>
      </c>
      <c r="K79" s="164">
        <f>M79+N79+O79+Q79</f>
        <v>0</v>
      </c>
      <c r="L79" s="162"/>
      <c r="M79" s="162"/>
      <c r="N79" s="162"/>
      <c r="O79" s="162"/>
      <c r="P79" s="162"/>
      <c r="Q79" s="162"/>
      <c r="R79" s="162"/>
      <c r="S79" s="162"/>
      <c r="T79" s="162"/>
      <c r="U79" s="164">
        <f>+W79+X79+Y79+AA79</f>
        <v>209</v>
      </c>
      <c r="V79" s="162"/>
      <c r="W79" s="162"/>
      <c r="X79" s="162">
        <v>209</v>
      </c>
      <c r="Y79" s="162"/>
      <c r="Z79" s="162"/>
      <c r="AA79" s="162"/>
      <c r="AB79" s="162"/>
      <c r="AC79" s="162"/>
      <c r="AD79" s="162"/>
      <c r="AE79" s="19"/>
      <c r="AF79" s="142"/>
      <c r="AG79" s="19"/>
      <c r="AH79" s="16"/>
      <c r="AI79" s="19"/>
      <c r="AJ79" s="16"/>
      <c r="AK79" s="20"/>
      <c r="AL79" s="19"/>
      <c r="AM79" s="16"/>
      <c r="AN79" s="15"/>
      <c r="AO79" s="16"/>
      <c r="AR79" s="20"/>
      <c r="AS79" s="19"/>
      <c r="AT79" s="16"/>
      <c r="AU79" s="19"/>
      <c r="AV79" s="16"/>
      <c r="AW79" s="20"/>
      <c r="AX79" s="19"/>
      <c r="AY79" s="16"/>
      <c r="AZ79" s="19"/>
      <c r="BA79" s="16"/>
      <c r="BB79" s="20"/>
      <c r="BC79" s="19"/>
      <c r="BD79" s="16"/>
      <c r="BE79" s="19"/>
      <c r="BF79" s="16"/>
      <c r="BG79" s="20"/>
      <c r="BH79" s="19"/>
      <c r="BI79" s="16"/>
      <c r="BJ79" s="19"/>
      <c r="BK79" s="16"/>
    </row>
    <row r="80" spans="1:63" s="4" customFormat="1" ht="15" customHeight="1">
      <c r="A80" s="246"/>
      <c r="B80" s="246"/>
      <c r="C80" s="246"/>
      <c r="D80" s="246"/>
      <c r="E80" s="248" t="s">
        <v>62</v>
      </c>
      <c r="F80" s="246"/>
      <c r="G80" s="248" t="s">
        <v>96</v>
      </c>
      <c r="H80" s="248" t="s">
        <v>97</v>
      </c>
      <c r="I80" s="178" t="s">
        <v>239</v>
      </c>
      <c r="J80" s="161">
        <f t="shared" si="18"/>
        <v>287</v>
      </c>
      <c r="K80" s="164">
        <f>K82+K84+K86+K88+K90+K92</f>
        <v>8</v>
      </c>
      <c r="L80" s="164">
        <f t="shared" ref="L80:AA81" si="33">L82+L84+L86+L88+L90+L92</f>
        <v>0</v>
      </c>
      <c r="M80" s="164">
        <f t="shared" si="33"/>
        <v>0</v>
      </c>
      <c r="N80" s="164">
        <f t="shared" si="33"/>
        <v>8</v>
      </c>
      <c r="O80" s="164">
        <f t="shared" si="33"/>
        <v>0</v>
      </c>
      <c r="P80" s="164">
        <f t="shared" si="33"/>
        <v>0</v>
      </c>
      <c r="Q80" s="164">
        <f t="shared" si="33"/>
        <v>0</v>
      </c>
      <c r="R80" s="164"/>
      <c r="S80" s="164"/>
      <c r="T80" s="164">
        <f t="shared" si="33"/>
        <v>0</v>
      </c>
      <c r="U80" s="164">
        <f>SUM(U82+U84+U86+U88+U90+U92+U94)</f>
        <v>279</v>
      </c>
      <c r="V80" s="164">
        <f t="shared" si="33"/>
        <v>0</v>
      </c>
      <c r="W80" s="164">
        <f t="shared" si="33"/>
        <v>279</v>
      </c>
      <c r="X80" s="164">
        <f t="shared" si="33"/>
        <v>0</v>
      </c>
      <c r="Y80" s="164">
        <f t="shared" si="33"/>
        <v>0</v>
      </c>
      <c r="Z80" s="164">
        <f t="shared" si="33"/>
        <v>0</v>
      </c>
      <c r="AA80" s="164">
        <f t="shared" si="33"/>
        <v>0</v>
      </c>
      <c r="AB80" s="164"/>
      <c r="AC80" s="164"/>
      <c r="AD80" s="164"/>
      <c r="AE80" s="15"/>
      <c r="AF80" s="142"/>
      <c r="AG80" s="16"/>
      <c r="AH80" s="16"/>
      <c r="AI80" s="16"/>
      <c r="AJ80" s="16"/>
      <c r="AK80" s="16"/>
      <c r="AL80" s="16"/>
      <c r="AM80" s="15"/>
      <c r="AN80" s="15"/>
      <c r="AO80" s="15"/>
      <c r="AP80" s="15"/>
      <c r="AQ80" s="15"/>
      <c r="AR80" s="15"/>
      <c r="AS80" s="15"/>
      <c r="AT80" s="15"/>
      <c r="AU80" s="15"/>
      <c r="AV80" s="16"/>
      <c r="AW80" s="17"/>
      <c r="AX80" s="17"/>
      <c r="AY80" s="15"/>
      <c r="AZ80" s="15"/>
      <c r="BA80" s="16"/>
      <c r="BB80" s="17"/>
      <c r="BC80" s="17"/>
      <c r="BD80" s="15"/>
      <c r="BE80" s="15"/>
      <c r="BF80" s="16"/>
      <c r="BG80" s="17"/>
      <c r="BH80" s="17"/>
      <c r="BI80" s="15"/>
      <c r="BJ80" s="15"/>
      <c r="BK80" s="16"/>
    </row>
    <row r="81" spans="1:63" s="4" customFormat="1" ht="15" customHeight="1">
      <c r="A81" s="247"/>
      <c r="B81" s="247"/>
      <c r="C81" s="247"/>
      <c r="D81" s="247"/>
      <c r="E81" s="249"/>
      <c r="F81" s="247"/>
      <c r="G81" s="249"/>
      <c r="H81" s="249"/>
      <c r="I81" s="178" t="s">
        <v>240</v>
      </c>
      <c r="J81" s="161">
        <f t="shared" si="18"/>
        <v>287</v>
      </c>
      <c r="K81" s="164">
        <f>K83+K85+K87+K89+K91+K93</f>
        <v>8</v>
      </c>
      <c r="L81" s="164">
        <f t="shared" si="33"/>
        <v>0</v>
      </c>
      <c r="M81" s="164">
        <f t="shared" si="33"/>
        <v>0</v>
      </c>
      <c r="N81" s="164">
        <f t="shared" si="33"/>
        <v>8</v>
      </c>
      <c r="O81" s="164">
        <f t="shared" si="33"/>
        <v>0</v>
      </c>
      <c r="P81" s="164">
        <f t="shared" si="33"/>
        <v>0</v>
      </c>
      <c r="Q81" s="164">
        <f t="shared" si="33"/>
        <v>0</v>
      </c>
      <c r="R81" s="164"/>
      <c r="S81" s="164"/>
      <c r="T81" s="164">
        <f t="shared" si="33"/>
        <v>0</v>
      </c>
      <c r="U81" s="164">
        <f>SUM(U83+U85+U87+U89+U91+U93+U95)</f>
        <v>279</v>
      </c>
      <c r="V81" s="164">
        <f t="shared" si="33"/>
        <v>0</v>
      </c>
      <c r="W81" s="164">
        <f t="shared" si="33"/>
        <v>38</v>
      </c>
      <c r="X81" s="164">
        <f t="shared" si="33"/>
        <v>100</v>
      </c>
      <c r="Y81" s="164">
        <f t="shared" si="33"/>
        <v>100</v>
      </c>
      <c r="Z81" s="164">
        <f t="shared" si="33"/>
        <v>0</v>
      </c>
      <c r="AA81" s="164">
        <f t="shared" si="33"/>
        <v>41</v>
      </c>
      <c r="AB81" s="164"/>
      <c r="AC81" s="164"/>
      <c r="AD81" s="164"/>
      <c r="AE81" s="15"/>
      <c r="AF81" s="142"/>
      <c r="AG81" s="16"/>
      <c r="AH81" s="16"/>
      <c r="AI81" s="16"/>
      <c r="AJ81" s="16"/>
      <c r="AK81" s="16"/>
      <c r="AL81" s="16"/>
      <c r="AM81" s="15"/>
      <c r="AN81" s="15"/>
      <c r="AO81" s="15"/>
      <c r="AP81" s="15"/>
      <c r="AQ81" s="15"/>
      <c r="AR81" s="15"/>
      <c r="AS81" s="15"/>
      <c r="AT81" s="15"/>
      <c r="AU81" s="15"/>
      <c r="AV81" s="16"/>
      <c r="AW81" s="17"/>
      <c r="AX81" s="17"/>
      <c r="AY81" s="15"/>
      <c r="AZ81" s="15"/>
      <c r="BA81" s="16"/>
      <c r="BB81" s="17"/>
      <c r="BC81" s="17"/>
      <c r="BD81" s="15"/>
      <c r="BE81" s="15"/>
      <c r="BF81" s="16"/>
      <c r="BG81" s="17"/>
      <c r="BH81" s="17"/>
      <c r="BI81" s="15"/>
      <c r="BJ81" s="15"/>
      <c r="BK81" s="16"/>
    </row>
    <row r="82" spans="1:63" s="4" customFormat="1" ht="25.5" customHeight="1">
      <c r="A82" s="246"/>
      <c r="B82" s="246"/>
      <c r="C82" s="246"/>
      <c r="D82" s="246"/>
      <c r="E82" s="246"/>
      <c r="F82" s="246" t="s">
        <v>49</v>
      </c>
      <c r="G82" s="246" t="s">
        <v>98</v>
      </c>
      <c r="H82" s="246" t="s">
        <v>99</v>
      </c>
      <c r="I82" s="178" t="s">
        <v>239</v>
      </c>
      <c r="J82" s="161">
        <f t="shared" si="18"/>
        <v>0</v>
      </c>
      <c r="K82" s="164">
        <f t="shared" ref="K82:K95" si="34">M82+N82+O82+Q82</f>
        <v>0</v>
      </c>
      <c r="L82" s="56"/>
      <c r="M82" s="143"/>
      <c r="N82" s="143"/>
      <c r="O82" s="143"/>
      <c r="P82" s="58"/>
      <c r="Q82" s="143"/>
      <c r="R82" s="143"/>
      <c r="S82" s="143"/>
      <c r="T82" s="144"/>
      <c r="U82" s="164">
        <v>0</v>
      </c>
      <c r="V82" s="56"/>
      <c r="W82" s="170"/>
      <c r="X82" s="170"/>
      <c r="Y82" s="170"/>
      <c r="Z82" s="169"/>
      <c r="AA82" s="170"/>
      <c r="AB82" s="170"/>
      <c r="AC82" s="170"/>
      <c r="AD82" s="144"/>
      <c r="AE82" s="19"/>
      <c r="AF82" s="142"/>
      <c r="AG82" s="16"/>
      <c r="AH82" s="16"/>
      <c r="AI82" s="16"/>
      <c r="AJ82" s="16"/>
      <c r="AK82" s="16"/>
      <c r="AL82" s="16"/>
      <c r="AM82" s="16"/>
      <c r="AN82" s="15"/>
      <c r="AO82" s="15"/>
      <c r="AP82" s="15"/>
      <c r="AQ82" s="15"/>
      <c r="AR82" s="15"/>
      <c r="AS82" s="15"/>
      <c r="AT82" s="15"/>
      <c r="AU82" s="15"/>
      <c r="AV82" s="16"/>
      <c r="AW82" s="20"/>
      <c r="AX82" s="20"/>
      <c r="AY82" s="16"/>
      <c r="AZ82" s="19"/>
      <c r="BA82" s="16"/>
      <c r="BB82" s="20"/>
      <c r="BC82" s="20"/>
      <c r="BD82" s="16"/>
      <c r="BE82" s="19"/>
      <c r="BF82" s="16"/>
      <c r="BG82" s="20"/>
      <c r="BH82" s="20"/>
      <c r="BI82" s="16"/>
      <c r="BJ82" s="19"/>
      <c r="BK82" s="16"/>
    </row>
    <row r="83" spans="1:63" s="4" customFormat="1" ht="18">
      <c r="A83" s="247"/>
      <c r="B83" s="247"/>
      <c r="C83" s="247"/>
      <c r="D83" s="247"/>
      <c r="E83" s="247"/>
      <c r="F83" s="247"/>
      <c r="G83" s="247"/>
      <c r="H83" s="247"/>
      <c r="I83" s="178" t="s">
        <v>240</v>
      </c>
      <c r="J83" s="161">
        <f t="shared" si="18"/>
        <v>0</v>
      </c>
      <c r="K83" s="164">
        <f t="shared" si="34"/>
        <v>0</v>
      </c>
      <c r="L83" s="162"/>
      <c r="M83" s="162"/>
      <c r="N83" s="162"/>
      <c r="O83" s="162"/>
      <c r="P83" s="162"/>
      <c r="Q83" s="162"/>
      <c r="R83" s="162"/>
      <c r="S83" s="162"/>
      <c r="T83" s="162"/>
      <c r="U83" s="164">
        <v>0</v>
      </c>
      <c r="V83" s="162"/>
      <c r="W83" s="162"/>
      <c r="X83" s="162"/>
      <c r="Y83" s="162"/>
      <c r="Z83" s="162"/>
      <c r="AA83" s="162"/>
      <c r="AB83" s="162"/>
      <c r="AC83" s="162"/>
      <c r="AD83" s="162"/>
      <c r="AE83" s="19"/>
      <c r="AF83" s="142"/>
      <c r="AG83" s="16"/>
      <c r="AH83" s="16"/>
      <c r="AI83" s="16"/>
      <c r="AJ83" s="16"/>
      <c r="AK83" s="16"/>
      <c r="AL83" s="16"/>
      <c r="AM83" s="16"/>
      <c r="AN83" s="15"/>
      <c r="AO83" s="15"/>
      <c r="AP83" s="15"/>
      <c r="AQ83" s="15"/>
      <c r="AR83" s="15"/>
      <c r="AS83" s="15"/>
      <c r="AT83" s="15"/>
      <c r="AU83" s="15"/>
      <c r="AV83" s="16"/>
      <c r="AW83" s="20"/>
      <c r="AX83" s="20"/>
      <c r="AY83" s="16"/>
      <c r="AZ83" s="19"/>
      <c r="BA83" s="16"/>
      <c r="BB83" s="20"/>
      <c r="BC83" s="20"/>
      <c r="BD83" s="16"/>
      <c r="BE83" s="19"/>
      <c r="BF83" s="16"/>
      <c r="BG83" s="20"/>
      <c r="BH83" s="20"/>
      <c r="BI83" s="16"/>
      <c r="BJ83" s="19"/>
      <c r="BK83" s="16"/>
    </row>
    <row r="84" spans="1:63" s="4" customFormat="1" ht="18">
      <c r="A84" s="246"/>
      <c r="B84" s="246"/>
      <c r="C84" s="246"/>
      <c r="D84" s="246"/>
      <c r="E84" s="246"/>
      <c r="F84" s="246" t="s">
        <v>89</v>
      </c>
      <c r="G84" s="246" t="s">
        <v>100</v>
      </c>
      <c r="H84" s="246" t="s">
        <v>101</v>
      </c>
      <c r="I84" s="178" t="s">
        <v>239</v>
      </c>
      <c r="J84" s="161">
        <f t="shared" si="18"/>
        <v>0</v>
      </c>
      <c r="K84" s="164">
        <f t="shared" si="34"/>
        <v>0</v>
      </c>
      <c r="L84" s="56"/>
      <c r="M84" s="143"/>
      <c r="N84" s="143"/>
      <c r="O84" s="143"/>
      <c r="P84" s="58"/>
      <c r="Q84" s="143"/>
      <c r="R84" s="143"/>
      <c r="S84" s="143"/>
      <c r="T84" s="144"/>
      <c r="U84" s="164">
        <v>0</v>
      </c>
      <c r="V84" s="56"/>
      <c r="W84" s="148"/>
      <c r="X84" s="148"/>
      <c r="Y84" s="148"/>
      <c r="Z84" s="146"/>
      <c r="AA84" s="148"/>
      <c r="AB84" s="148"/>
      <c r="AC84" s="148"/>
      <c r="AD84" s="144"/>
      <c r="AE84" s="19"/>
      <c r="AF84" s="142"/>
      <c r="AG84" s="16"/>
      <c r="AH84" s="16"/>
      <c r="AI84" s="16"/>
      <c r="AJ84" s="16"/>
      <c r="AK84" s="16"/>
      <c r="AL84" s="16"/>
      <c r="AM84" s="16"/>
      <c r="AN84" s="15"/>
      <c r="AO84" s="15"/>
      <c r="AP84" s="15"/>
      <c r="AQ84" s="15"/>
      <c r="AR84" s="15"/>
      <c r="AS84" s="15"/>
      <c r="AT84" s="15"/>
      <c r="AU84" s="15"/>
      <c r="AV84" s="16"/>
      <c r="AW84" s="20"/>
      <c r="AX84" s="20"/>
      <c r="AY84" s="16"/>
      <c r="AZ84" s="19"/>
      <c r="BA84" s="16"/>
      <c r="BB84" s="20"/>
      <c r="BC84" s="20"/>
      <c r="BD84" s="16"/>
      <c r="BE84" s="19"/>
      <c r="BF84" s="16"/>
      <c r="BG84" s="20"/>
      <c r="BH84" s="20"/>
      <c r="BI84" s="16"/>
      <c r="BJ84" s="19"/>
      <c r="BK84" s="16"/>
    </row>
    <row r="85" spans="1:63" s="4" customFormat="1" ht="18">
      <c r="A85" s="247"/>
      <c r="B85" s="247"/>
      <c r="C85" s="247"/>
      <c r="D85" s="247"/>
      <c r="E85" s="247"/>
      <c r="F85" s="247"/>
      <c r="G85" s="247"/>
      <c r="H85" s="247"/>
      <c r="I85" s="178" t="s">
        <v>240</v>
      </c>
      <c r="J85" s="161">
        <f t="shared" si="18"/>
        <v>0</v>
      </c>
      <c r="K85" s="164">
        <f t="shared" si="34"/>
        <v>0</v>
      </c>
      <c r="L85" s="162"/>
      <c r="M85" s="162"/>
      <c r="N85" s="162"/>
      <c r="O85" s="162"/>
      <c r="P85" s="162"/>
      <c r="Q85" s="162"/>
      <c r="R85" s="162"/>
      <c r="S85" s="162"/>
      <c r="T85" s="162"/>
      <c r="U85" s="164">
        <v>0</v>
      </c>
      <c r="V85" s="162"/>
      <c r="W85" s="162"/>
      <c r="X85" s="162"/>
      <c r="Y85" s="162"/>
      <c r="Z85" s="162"/>
      <c r="AA85" s="162"/>
      <c r="AB85" s="162"/>
      <c r="AC85" s="162"/>
      <c r="AD85" s="162"/>
      <c r="AE85" s="19"/>
      <c r="AF85" s="142"/>
      <c r="AG85" s="16"/>
      <c r="AH85" s="16"/>
      <c r="AI85" s="16"/>
      <c r="AJ85" s="16"/>
      <c r="AK85" s="16"/>
      <c r="AL85" s="16"/>
      <c r="AM85" s="16"/>
      <c r="AN85" s="15"/>
      <c r="AO85" s="15"/>
      <c r="AP85" s="15"/>
      <c r="AQ85" s="15"/>
      <c r="AR85" s="15"/>
      <c r="AS85" s="15"/>
      <c r="AT85" s="15"/>
      <c r="AU85" s="15"/>
      <c r="AV85" s="16"/>
      <c r="AW85" s="20"/>
      <c r="AX85" s="20"/>
      <c r="AY85" s="16"/>
      <c r="AZ85" s="19"/>
      <c r="BA85" s="16"/>
      <c r="BB85" s="20"/>
      <c r="BC85" s="20"/>
      <c r="BD85" s="16"/>
      <c r="BE85" s="19"/>
      <c r="BF85" s="16"/>
      <c r="BG85" s="20"/>
      <c r="BH85" s="20"/>
      <c r="BI85" s="16"/>
      <c r="BJ85" s="19"/>
      <c r="BK85" s="16"/>
    </row>
    <row r="86" spans="1:63" s="4" customFormat="1" ht="26.25" customHeight="1">
      <c r="A86" s="246"/>
      <c r="B86" s="246"/>
      <c r="C86" s="246"/>
      <c r="D86" s="246"/>
      <c r="E86" s="246"/>
      <c r="F86" s="246" t="s">
        <v>62</v>
      </c>
      <c r="G86" s="246" t="s">
        <v>102</v>
      </c>
      <c r="H86" s="246" t="s">
        <v>103</v>
      </c>
      <c r="I86" s="178" t="s">
        <v>239</v>
      </c>
      <c r="J86" s="161">
        <f t="shared" si="18"/>
        <v>0</v>
      </c>
      <c r="K86" s="164">
        <f t="shared" si="34"/>
        <v>0</v>
      </c>
      <c r="L86" s="56"/>
      <c r="M86" s="143"/>
      <c r="N86" s="143"/>
      <c r="O86" s="143"/>
      <c r="P86" s="58"/>
      <c r="Q86" s="143"/>
      <c r="R86" s="143"/>
      <c r="S86" s="143"/>
      <c r="T86" s="144"/>
      <c r="U86" s="164">
        <v>0</v>
      </c>
      <c r="V86" s="56"/>
      <c r="W86" s="173"/>
      <c r="X86" s="173"/>
      <c r="Y86" s="173"/>
      <c r="Z86" s="146"/>
      <c r="AA86" s="173"/>
      <c r="AB86" s="173"/>
      <c r="AC86" s="173"/>
      <c r="AD86" s="144"/>
      <c r="AE86" s="19"/>
      <c r="AF86" s="142"/>
      <c r="AG86" s="16"/>
      <c r="AH86" s="16"/>
      <c r="AI86" s="16"/>
      <c r="AJ86" s="16"/>
      <c r="AK86" s="16"/>
      <c r="AL86" s="16"/>
      <c r="AM86" s="16"/>
      <c r="AN86" s="15"/>
      <c r="AO86" s="15"/>
      <c r="AP86" s="15"/>
      <c r="AQ86" s="15"/>
      <c r="AR86" s="15"/>
      <c r="AS86" s="15"/>
      <c r="AT86" s="15"/>
      <c r="AU86" s="15"/>
      <c r="AV86" s="16"/>
      <c r="AW86" s="20"/>
      <c r="AX86" s="20"/>
      <c r="AY86" s="16"/>
      <c r="AZ86" s="19"/>
      <c r="BA86" s="16"/>
      <c r="BB86" s="20"/>
      <c r="BC86" s="20"/>
      <c r="BD86" s="16"/>
      <c r="BE86" s="19"/>
      <c r="BF86" s="16"/>
      <c r="BG86" s="20"/>
      <c r="BH86" s="20"/>
      <c r="BI86" s="16"/>
      <c r="BJ86" s="19"/>
      <c r="BK86" s="16"/>
    </row>
    <row r="87" spans="1:63" s="4" customFormat="1" ht="18">
      <c r="A87" s="247"/>
      <c r="B87" s="247"/>
      <c r="C87" s="247"/>
      <c r="D87" s="247"/>
      <c r="E87" s="247"/>
      <c r="F87" s="247"/>
      <c r="G87" s="247"/>
      <c r="H87" s="247"/>
      <c r="I87" s="178" t="s">
        <v>240</v>
      </c>
      <c r="J87" s="161">
        <f t="shared" si="18"/>
        <v>0</v>
      </c>
      <c r="K87" s="164">
        <f t="shared" si="34"/>
        <v>0</v>
      </c>
      <c r="L87" s="162"/>
      <c r="M87" s="162"/>
      <c r="N87" s="162"/>
      <c r="O87" s="162"/>
      <c r="P87" s="162"/>
      <c r="Q87" s="162"/>
      <c r="R87" s="162"/>
      <c r="S87" s="162"/>
      <c r="T87" s="162"/>
      <c r="U87" s="164">
        <v>0</v>
      </c>
      <c r="V87" s="162"/>
      <c r="W87" s="162"/>
      <c r="X87" s="162"/>
      <c r="Y87" s="162"/>
      <c r="Z87" s="162"/>
      <c r="AA87" s="162"/>
      <c r="AB87" s="162"/>
      <c r="AC87" s="162"/>
      <c r="AD87" s="162"/>
      <c r="AE87" s="19"/>
      <c r="AF87" s="142"/>
      <c r="AG87" s="16"/>
      <c r="AH87" s="16"/>
      <c r="AI87" s="16"/>
      <c r="AJ87" s="16"/>
      <c r="AK87" s="16"/>
      <c r="AL87" s="16"/>
      <c r="AM87" s="16"/>
      <c r="AN87" s="15"/>
      <c r="AO87" s="15"/>
      <c r="AP87" s="15"/>
      <c r="AQ87" s="15"/>
      <c r="AR87" s="15"/>
      <c r="AS87" s="15"/>
      <c r="AT87" s="15"/>
      <c r="AU87" s="15"/>
      <c r="AV87" s="16"/>
      <c r="AW87" s="20"/>
      <c r="AX87" s="20"/>
      <c r="AY87" s="16"/>
      <c r="AZ87" s="19"/>
      <c r="BA87" s="16"/>
      <c r="BB87" s="20"/>
      <c r="BC87" s="20"/>
      <c r="BD87" s="16"/>
      <c r="BE87" s="19"/>
      <c r="BF87" s="16"/>
      <c r="BG87" s="20"/>
      <c r="BH87" s="20"/>
      <c r="BI87" s="16"/>
      <c r="BJ87" s="19"/>
      <c r="BK87" s="16"/>
    </row>
    <row r="88" spans="1:63" s="19" customFormat="1" ht="43.5" customHeight="1">
      <c r="A88" s="246"/>
      <c r="B88" s="246"/>
      <c r="C88" s="246"/>
      <c r="D88" s="246"/>
      <c r="E88" s="246"/>
      <c r="F88" s="246" t="s">
        <v>104</v>
      </c>
      <c r="G88" s="246" t="s">
        <v>105</v>
      </c>
      <c r="H88" s="246" t="s">
        <v>106</v>
      </c>
      <c r="I88" s="178" t="s">
        <v>239</v>
      </c>
      <c r="J88" s="161">
        <f t="shared" si="18"/>
        <v>0</v>
      </c>
      <c r="K88" s="164">
        <f t="shared" si="34"/>
        <v>0</v>
      </c>
      <c r="L88" s="56"/>
      <c r="M88" s="144"/>
      <c r="N88" s="144"/>
      <c r="O88" s="144"/>
      <c r="P88" s="58"/>
      <c r="Q88" s="144"/>
      <c r="R88" s="144"/>
      <c r="S88" s="144"/>
      <c r="T88" s="144"/>
      <c r="U88" s="164">
        <v>0</v>
      </c>
      <c r="V88" s="56"/>
      <c r="W88" s="173"/>
      <c r="X88" s="173"/>
      <c r="Y88" s="173"/>
      <c r="Z88" s="146"/>
      <c r="AA88" s="173"/>
      <c r="AB88" s="173"/>
      <c r="AC88" s="173"/>
      <c r="AD88" s="144"/>
      <c r="AF88" s="142"/>
      <c r="AG88" s="16"/>
      <c r="AH88" s="16"/>
      <c r="AI88" s="16"/>
      <c r="AJ88" s="16"/>
      <c r="AK88" s="16"/>
      <c r="AL88" s="16"/>
      <c r="AM88" s="16"/>
      <c r="AN88" s="15"/>
      <c r="AO88" s="15"/>
      <c r="AP88" s="15"/>
      <c r="AQ88" s="15"/>
      <c r="AR88" s="15"/>
      <c r="AS88" s="15"/>
      <c r="AT88" s="15"/>
      <c r="AU88" s="15"/>
      <c r="AV88" s="16"/>
      <c r="AW88" s="20"/>
      <c r="AX88" s="20"/>
      <c r="AY88" s="16"/>
      <c r="BA88" s="16"/>
      <c r="BB88" s="20"/>
      <c r="BC88" s="20"/>
      <c r="BD88" s="16"/>
      <c r="BF88" s="16"/>
      <c r="BG88" s="20"/>
      <c r="BH88" s="20"/>
      <c r="BI88" s="16"/>
      <c r="BK88" s="16"/>
    </row>
    <row r="89" spans="1:63" s="19" customFormat="1" ht="18">
      <c r="A89" s="247"/>
      <c r="B89" s="247"/>
      <c r="C89" s="247"/>
      <c r="D89" s="247"/>
      <c r="E89" s="247"/>
      <c r="F89" s="247"/>
      <c r="G89" s="247"/>
      <c r="H89" s="247"/>
      <c r="I89" s="178" t="s">
        <v>240</v>
      </c>
      <c r="J89" s="161">
        <f t="shared" si="18"/>
        <v>0</v>
      </c>
      <c r="K89" s="164">
        <f t="shared" si="34"/>
        <v>0</v>
      </c>
      <c r="L89" s="162"/>
      <c r="M89" s="162"/>
      <c r="N89" s="162"/>
      <c r="O89" s="162"/>
      <c r="P89" s="162"/>
      <c r="Q89" s="162"/>
      <c r="R89" s="162"/>
      <c r="S89" s="162"/>
      <c r="T89" s="162"/>
      <c r="U89" s="164">
        <v>0</v>
      </c>
      <c r="V89" s="162"/>
      <c r="W89" s="162"/>
      <c r="X89" s="162"/>
      <c r="Y89" s="162"/>
      <c r="Z89" s="162"/>
      <c r="AA89" s="162"/>
      <c r="AB89" s="162"/>
      <c r="AC89" s="162"/>
      <c r="AD89" s="162"/>
      <c r="AF89" s="142"/>
      <c r="AG89" s="16"/>
      <c r="AH89" s="16"/>
      <c r="AI89" s="16"/>
      <c r="AJ89" s="16"/>
      <c r="AK89" s="16"/>
      <c r="AL89" s="16"/>
      <c r="AM89" s="16"/>
      <c r="AN89" s="15"/>
      <c r="AO89" s="15"/>
      <c r="AP89" s="15"/>
      <c r="AQ89" s="15"/>
      <c r="AR89" s="15"/>
      <c r="AS89" s="15"/>
      <c r="AT89" s="15"/>
      <c r="AU89" s="15"/>
      <c r="AV89" s="16"/>
      <c r="AW89" s="20"/>
      <c r="AX89" s="20"/>
      <c r="AY89" s="16"/>
      <c r="BA89" s="16"/>
      <c r="BB89" s="20"/>
      <c r="BC89" s="20"/>
      <c r="BD89" s="16"/>
      <c r="BF89" s="16"/>
      <c r="BG89" s="20"/>
      <c r="BH89" s="20"/>
      <c r="BI89" s="16"/>
      <c r="BK89" s="16"/>
    </row>
    <row r="90" spans="1:63" s="4" customFormat="1" ht="30.75" customHeight="1">
      <c r="A90" s="246"/>
      <c r="B90" s="246"/>
      <c r="C90" s="246"/>
      <c r="D90" s="246"/>
      <c r="E90" s="246"/>
      <c r="F90" s="246" t="s">
        <v>71</v>
      </c>
      <c r="G90" s="246" t="s">
        <v>107</v>
      </c>
      <c r="H90" s="246" t="s">
        <v>108</v>
      </c>
      <c r="I90" s="178" t="s">
        <v>239</v>
      </c>
      <c r="J90" s="161">
        <f t="shared" si="18"/>
        <v>0</v>
      </c>
      <c r="K90" s="164">
        <f t="shared" si="34"/>
        <v>0</v>
      </c>
      <c r="L90" s="56"/>
      <c r="M90" s="143"/>
      <c r="N90" s="143"/>
      <c r="O90" s="143"/>
      <c r="P90" s="58"/>
      <c r="Q90" s="143"/>
      <c r="R90" s="143"/>
      <c r="S90" s="143"/>
      <c r="T90" s="144"/>
      <c r="U90" s="164">
        <v>0</v>
      </c>
      <c r="V90" s="56"/>
      <c r="W90" s="173"/>
      <c r="X90" s="173"/>
      <c r="Y90" s="173"/>
      <c r="Z90" s="146"/>
      <c r="AA90" s="174"/>
      <c r="AB90" s="174"/>
      <c r="AC90" s="174"/>
      <c r="AD90" s="144"/>
      <c r="AE90" s="19"/>
      <c r="AF90" s="142"/>
      <c r="AG90" s="16"/>
      <c r="AH90" s="16"/>
      <c r="AI90" s="16"/>
      <c r="AJ90" s="16"/>
      <c r="AK90" s="16"/>
      <c r="AL90" s="16"/>
      <c r="AM90" s="16"/>
      <c r="AN90" s="15"/>
      <c r="AO90" s="15"/>
      <c r="AP90" s="15"/>
      <c r="AQ90" s="15"/>
      <c r="AR90" s="15"/>
      <c r="AS90" s="15"/>
      <c r="AT90" s="15"/>
      <c r="AU90" s="15"/>
      <c r="AV90" s="16"/>
      <c r="AW90" s="20"/>
      <c r="AX90" s="20"/>
      <c r="AY90" s="16"/>
      <c r="AZ90" s="19"/>
      <c r="BA90" s="16"/>
      <c r="BB90" s="20"/>
      <c r="BC90" s="20"/>
      <c r="BD90" s="16"/>
      <c r="BE90" s="19"/>
      <c r="BF90" s="16"/>
      <c r="BG90" s="20"/>
      <c r="BH90" s="20"/>
      <c r="BI90" s="16"/>
      <c r="BJ90" s="19"/>
      <c r="BK90" s="16"/>
    </row>
    <row r="91" spans="1:63" s="4" customFormat="1" ht="18">
      <c r="A91" s="247"/>
      <c r="B91" s="247"/>
      <c r="C91" s="247"/>
      <c r="D91" s="247"/>
      <c r="E91" s="247"/>
      <c r="F91" s="247"/>
      <c r="G91" s="247"/>
      <c r="H91" s="247"/>
      <c r="I91" s="178" t="s">
        <v>240</v>
      </c>
      <c r="J91" s="161">
        <f t="shared" si="18"/>
        <v>0</v>
      </c>
      <c r="K91" s="164">
        <f t="shared" si="34"/>
        <v>0</v>
      </c>
      <c r="L91" s="162"/>
      <c r="M91" s="162"/>
      <c r="N91" s="162"/>
      <c r="O91" s="162"/>
      <c r="P91" s="162"/>
      <c r="Q91" s="162"/>
      <c r="R91" s="162"/>
      <c r="S91" s="162"/>
      <c r="T91" s="162"/>
      <c r="U91" s="164">
        <v>0</v>
      </c>
      <c r="V91" s="162"/>
      <c r="W91" s="162"/>
      <c r="X91" s="162"/>
      <c r="Y91" s="162"/>
      <c r="Z91" s="162"/>
      <c r="AA91" s="162"/>
      <c r="AB91" s="162"/>
      <c r="AC91" s="162"/>
      <c r="AD91" s="162"/>
      <c r="AE91" s="19"/>
      <c r="AF91" s="142"/>
      <c r="AG91" s="16"/>
      <c r="AH91" s="16"/>
      <c r="AI91" s="16"/>
      <c r="AJ91" s="16"/>
      <c r="AK91" s="16"/>
      <c r="AL91" s="16"/>
      <c r="AM91" s="16"/>
      <c r="AN91" s="15"/>
      <c r="AO91" s="15"/>
      <c r="AP91" s="15"/>
      <c r="AQ91" s="15"/>
      <c r="AR91" s="15"/>
      <c r="AS91" s="15"/>
      <c r="AT91" s="15"/>
      <c r="AU91" s="15"/>
      <c r="AV91" s="16"/>
      <c r="AW91" s="20"/>
      <c r="AX91" s="20"/>
      <c r="AY91" s="16"/>
      <c r="AZ91" s="19"/>
      <c r="BA91" s="16"/>
      <c r="BB91" s="20"/>
      <c r="BC91" s="20"/>
      <c r="BD91" s="16"/>
      <c r="BE91" s="19"/>
      <c r="BF91" s="16"/>
      <c r="BG91" s="20"/>
      <c r="BH91" s="20"/>
      <c r="BI91" s="16"/>
      <c r="BJ91" s="19"/>
      <c r="BK91" s="16"/>
    </row>
    <row r="92" spans="1:63" s="4" customFormat="1" ht="21" customHeight="1">
      <c r="A92" s="246"/>
      <c r="B92" s="246"/>
      <c r="C92" s="246"/>
      <c r="D92" s="246"/>
      <c r="E92" s="246"/>
      <c r="F92" s="268" t="s">
        <v>123</v>
      </c>
      <c r="G92" s="246" t="s">
        <v>235</v>
      </c>
      <c r="H92" s="246" t="s">
        <v>236</v>
      </c>
      <c r="I92" s="178" t="s">
        <v>239</v>
      </c>
      <c r="J92" s="161">
        <f t="shared" si="18"/>
        <v>287</v>
      </c>
      <c r="K92" s="164">
        <f t="shared" si="34"/>
        <v>8</v>
      </c>
      <c r="L92" s="56"/>
      <c r="M92" s="143"/>
      <c r="N92" s="143">
        <v>8</v>
      </c>
      <c r="O92" s="143"/>
      <c r="P92" s="58"/>
      <c r="Q92" s="143"/>
      <c r="R92" s="143"/>
      <c r="S92" s="143"/>
      <c r="T92" s="144"/>
      <c r="U92" s="164">
        <f>+W92+X92+Y92+AA92</f>
        <v>279</v>
      </c>
      <c r="V92" s="56"/>
      <c r="W92" s="173">
        <v>279</v>
      </c>
      <c r="X92" s="173"/>
      <c r="Y92" s="173"/>
      <c r="Z92" s="171"/>
      <c r="AA92" s="174"/>
      <c r="AB92" s="224"/>
      <c r="AC92" s="224"/>
      <c r="AD92" s="172"/>
      <c r="AE92" s="19"/>
      <c r="AF92" s="142"/>
      <c r="AG92" s="16"/>
      <c r="AH92" s="16"/>
      <c r="AI92" s="16"/>
      <c r="AJ92" s="16"/>
      <c r="AK92" s="16"/>
      <c r="AL92" s="16"/>
      <c r="AM92" s="16"/>
      <c r="AN92" s="15"/>
      <c r="AO92" s="15"/>
      <c r="AP92" s="15"/>
      <c r="AQ92" s="15"/>
      <c r="AR92" s="15"/>
      <c r="AS92" s="15"/>
      <c r="AT92" s="15"/>
      <c r="AU92" s="15"/>
      <c r="AV92" s="16"/>
      <c r="AW92" s="20"/>
      <c r="AX92" s="20"/>
      <c r="AY92" s="16"/>
      <c r="AZ92" s="19"/>
      <c r="BA92" s="16"/>
      <c r="BB92" s="20"/>
      <c r="BC92" s="20"/>
      <c r="BD92" s="16"/>
      <c r="BE92" s="19"/>
      <c r="BF92" s="16"/>
      <c r="BG92" s="20"/>
      <c r="BH92" s="20"/>
      <c r="BI92" s="16"/>
      <c r="BJ92" s="19"/>
      <c r="BK92" s="16"/>
    </row>
    <row r="93" spans="1:63" s="4" customFormat="1" ht="18">
      <c r="A93" s="247"/>
      <c r="B93" s="247"/>
      <c r="C93" s="247"/>
      <c r="D93" s="247"/>
      <c r="E93" s="247"/>
      <c r="F93" s="269"/>
      <c r="G93" s="247"/>
      <c r="H93" s="247"/>
      <c r="I93" s="178" t="s">
        <v>240</v>
      </c>
      <c r="J93" s="161">
        <f t="shared" si="18"/>
        <v>287</v>
      </c>
      <c r="K93" s="164">
        <f t="shared" si="34"/>
        <v>8</v>
      </c>
      <c r="L93" s="162"/>
      <c r="M93" s="162"/>
      <c r="N93" s="162">
        <v>8</v>
      </c>
      <c r="O93" s="162"/>
      <c r="P93" s="162"/>
      <c r="Q93" s="162"/>
      <c r="R93" s="162"/>
      <c r="S93" s="162"/>
      <c r="T93" s="162"/>
      <c r="U93" s="164">
        <f>+W93+X93+Y93+AA93</f>
        <v>279</v>
      </c>
      <c r="V93" s="162"/>
      <c r="W93" s="162">
        <v>38</v>
      </c>
      <c r="X93" s="162">
        <v>100</v>
      </c>
      <c r="Y93" s="162">
        <v>100</v>
      </c>
      <c r="Z93" s="162"/>
      <c r="AA93" s="162">
        <v>41</v>
      </c>
      <c r="AB93" s="162"/>
      <c r="AC93" s="162"/>
      <c r="AD93" s="162"/>
      <c r="AE93" s="19"/>
      <c r="AF93" s="142"/>
      <c r="AG93" s="16"/>
      <c r="AH93" s="16"/>
      <c r="AI93" s="16"/>
      <c r="AJ93" s="16"/>
      <c r="AK93" s="16"/>
      <c r="AL93" s="16"/>
      <c r="AM93" s="16"/>
      <c r="AN93" s="15"/>
      <c r="AO93" s="15"/>
      <c r="AP93" s="15"/>
      <c r="AQ93" s="15"/>
      <c r="AR93" s="15"/>
      <c r="AS93" s="15"/>
      <c r="AT93" s="15"/>
      <c r="AU93" s="15"/>
      <c r="AV93" s="16"/>
      <c r="AW93" s="20"/>
      <c r="AX93" s="20"/>
      <c r="AY93" s="16"/>
      <c r="AZ93" s="19"/>
      <c r="BA93" s="16"/>
      <c r="BB93" s="20"/>
      <c r="BC93" s="20"/>
      <c r="BD93" s="16"/>
      <c r="BE93" s="19"/>
      <c r="BF93" s="16"/>
      <c r="BG93" s="20"/>
      <c r="BH93" s="20"/>
      <c r="BI93" s="16"/>
      <c r="BJ93" s="19"/>
      <c r="BK93" s="16"/>
    </row>
    <row r="94" spans="1:63" s="4" customFormat="1" ht="18">
      <c r="A94" s="246"/>
      <c r="B94" s="246"/>
      <c r="C94" s="246"/>
      <c r="D94" s="246"/>
      <c r="E94" s="246"/>
      <c r="F94" s="268" t="s">
        <v>126</v>
      </c>
      <c r="G94" s="246" t="s">
        <v>235</v>
      </c>
      <c r="H94" s="246" t="s">
        <v>271</v>
      </c>
      <c r="I94" s="178" t="s">
        <v>239</v>
      </c>
      <c r="J94" s="161">
        <f t="shared" si="18"/>
        <v>0</v>
      </c>
      <c r="K94" s="164">
        <f t="shared" si="34"/>
        <v>0</v>
      </c>
      <c r="L94" s="56"/>
      <c r="M94" s="143"/>
      <c r="N94" s="143"/>
      <c r="O94" s="143"/>
      <c r="P94" s="58"/>
      <c r="Q94" s="143"/>
      <c r="R94" s="143"/>
      <c r="S94" s="143"/>
      <c r="T94" s="144"/>
      <c r="U94" s="164">
        <v>0</v>
      </c>
      <c r="V94" s="162"/>
      <c r="W94" s="162"/>
      <c r="X94" s="162"/>
      <c r="Y94" s="162"/>
      <c r="Z94" s="162"/>
      <c r="AA94" s="162"/>
      <c r="AB94" s="162"/>
      <c r="AC94" s="162"/>
      <c r="AD94" s="162"/>
      <c r="AE94" s="19"/>
      <c r="AF94" s="142"/>
      <c r="AG94" s="16"/>
      <c r="AH94" s="16"/>
      <c r="AI94" s="16"/>
      <c r="AJ94" s="16"/>
      <c r="AK94" s="16"/>
      <c r="AL94" s="16"/>
      <c r="AM94" s="16"/>
      <c r="AN94" s="15"/>
      <c r="AO94" s="15"/>
      <c r="AP94" s="15"/>
      <c r="AQ94" s="15"/>
      <c r="AR94" s="15"/>
      <c r="AS94" s="15"/>
      <c r="AT94" s="15"/>
      <c r="AU94" s="15"/>
      <c r="AV94" s="16"/>
      <c r="AW94" s="20"/>
      <c r="AX94" s="20"/>
      <c r="AY94" s="16"/>
      <c r="AZ94" s="19"/>
      <c r="BA94" s="16"/>
      <c r="BB94" s="20"/>
      <c r="BC94" s="20"/>
      <c r="BD94" s="16"/>
      <c r="BE94" s="19"/>
      <c r="BF94" s="16"/>
      <c r="BG94" s="20"/>
      <c r="BH94" s="20"/>
      <c r="BI94" s="16"/>
      <c r="BJ94" s="19"/>
      <c r="BK94" s="16"/>
    </row>
    <row r="95" spans="1:63" s="4" customFormat="1" ht="18">
      <c r="A95" s="247"/>
      <c r="B95" s="247"/>
      <c r="C95" s="247"/>
      <c r="D95" s="247"/>
      <c r="E95" s="247"/>
      <c r="F95" s="269"/>
      <c r="G95" s="247"/>
      <c r="H95" s="247"/>
      <c r="I95" s="178" t="s">
        <v>240</v>
      </c>
      <c r="J95" s="161">
        <f t="shared" si="18"/>
        <v>0</v>
      </c>
      <c r="K95" s="164">
        <f t="shared" si="34"/>
        <v>0</v>
      </c>
      <c r="L95" s="162"/>
      <c r="M95" s="162"/>
      <c r="N95" s="162"/>
      <c r="O95" s="162"/>
      <c r="P95" s="162"/>
      <c r="Q95" s="162"/>
      <c r="R95" s="162"/>
      <c r="S95" s="162"/>
      <c r="T95" s="162"/>
      <c r="U95" s="164">
        <v>0</v>
      </c>
      <c r="V95" s="162"/>
      <c r="W95" s="162"/>
      <c r="X95" s="162"/>
      <c r="Y95" s="162"/>
      <c r="Z95" s="162"/>
      <c r="AA95" s="162"/>
      <c r="AB95" s="162"/>
      <c r="AC95" s="162"/>
      <c r="AD95" s="162"/>
      <c r="AE95" s="19"/>
      <c r="AF95" s="142"/>
      <c r="AG95" s="16"/>
      <c r="AH95" s="16"/>
      <c r="AI95" s="16"/>
      <c r="AJ95" s="16"/>
      <c r="AK95" s="16"/>
      <c r="AL95" s="16"/>
      <c r="AM95" s="16"/>
      <c r="AN95" s="15"/>
      <c r="AO95" s="15"/>
      <c r="AP95" s="15"/>
      <c r="AQ95" s="15"/>
      <c r="AR95" s="15"/>
      <c r="AS95" s="15"/>
      <c r="AT95" s="15"/>
      <c r="AU95" s="15"/>
      <c r="AV95" s="16"/>
      <c r="AW95" s="20"/>
      <c r="AX95" s="20"/>
      <c r="AY95" s="16"/>
      <c r="AZ95" s="19"/>
      <c r="BA95" s="16"/>
      <c r="BB95" s="20"/>
      <c r="BC95" s="20"/>
      <c r="BD95" s="16"/>
      <c r="BE95" s="19"/>
      <c r="BF95" s="16"/>
      <c r="BG95" s="20"/>
      <c r="BH95" s="20"/>
      <c r="BI95" s="16"/>
      <c r="BJ95" s="19"/>
      <c r="BK95" s="16"/>
    </row>
    <row r="96" spans="1:63" s="21" customFormat="1" ht="15" customHeight="1">
      <c r="A96" s="248"/>
      <c r="B96" s="248"/>
      <c r="C96" s="248"/>
      <c r="D96" s="248" t="s">
        <v>52</v>
      </c>
      <c r="E96" s="248"/>
      <c r="F96" s="248"/>
      <c r="G96" s="248" t="s">
        <v>53</v>
      </c>
      <c r="H96" s="248" t="s">
        <v>52</v>
      </c>
      <c r="I96" s="178" t="s">
        <v>239</v>
      </c>
      <c r="J96" s="161">
        <f t="shared" si="18"/>
        <v>7577</v>
      </c>
      <c r="K96" s="164">
        <f>+K98+K120+K122+K126+K132+K142</f>
        <v>4979</v>
      </c>
      <c r="L96" s="164">
        <f t="shared" ref="L96:AA97" si="35">L98+L120+L122+L126+L132+L134+L136+L138+L140+L142</f>
        <v>405</v>
      </c>
      <c r="M96" s="164">
        <f t="shared" si="35"/>
        <v>40</v>
      </c>
      <c r="N96" s="164">
        <f t="shared" si="35"/>
        <v>1964</v>
      </c>
      <c r="O96" s="164">
        <f t="shared" si="35"/>
        <v>1824</v>
      </c>
      <c r="P96" s="164">
        <f t="shared" si="35"/>
        <v>355</v>
      </c>
      <c r="Q96" s="164">
        <f t="shared" si="35"/>
        <v>1151</v>
      </c>
      <c r="R96" s="164">
        <f>(M96+N96+O96)*10%</f>
        <v>382.8</v>
      </c>
      <c r="S96" s="164">
        <f>+Q96*10%</f>
        <v>115.10000000000001</v>
      </c>
      <c r="T96" s="164">
        <f>+R96+S96</f>
        <v>497.90000000000003</v>
      </c>
      <c r="U96" s="164">
        <f t="shared" si="35"/>
        <v>2598</v>
      </c>
      <c r="V96" s="164">
        <f>+Z96+AD96</f>
        <v>478.40000000000003</v>
      </c>
      <c r="W96" s="164">
        <f t="shared" si="35"/>
        <v>221</v>
      </c>
      <c r="X96" s="164">
        <f t="shared" si="35"/>
        <v>1213</v>
      </c>
      <c r="Y96" s="164">
        <f t="shared" si="35"/>
        <v>752</v>
      </c>
      <c r="Z96" s="164">
        <f>(W96+X96+Y96)*10%</f>
        <v>218.60000000000002</v>
      </c>
      <c r="AA96" s="164">
        <f t="shared" si="35"/>
        <v>412</v>
      </c>
      <c r="AB96" s="164">
        <f>(W96+X96+Y96)*10%</f>
        <v>218.60000000000002</v>
      </c>
      <c r="AC96" s="164">
        <f>+AA96*10%</f>
        <v>41.2</v>
      </c>
      <c r="AD96" s="164">
        <f>+AB96+AC96</f>
        <v>259.8</v>
      </c>
      <c r="AE96" s="167"/>
      <c r="AF96" s="166"/>
      <c r="AG96" s="16"/>
      <c r="AH96" s="16"/>
      <c r="AI96" s="16"/>
      <c r="AJ96" s="16"/>
      <c r="AK96" s="16"/>
      <c r="AL96" s="16"/>
      <c r="AM96" s="15"/>
      <c r="AN96" s="15"/>
      <c r="AO96" s="15"/>
      <c r="AP96" s="15"/>
      <c r="AQ96" s="15"/>
      <c r="AR96" s="15"/>
      <c r="AS96" s="15"/>
      <c r="AT96" s="15"/>
      <c r="AU96" s="15"/>
      <c r="AV96" s="16"/>
      <c r="AW96" s="17"/>
      <c r="AX96" s="17"/>
      <c r="AY96" s="15"/>
      <c r="AZ96" s="15"/>
      <c r="BA96" s="16"/>
      <c r="BB96" s="17"/>
      <c r="BC96" s="17"/>
      <c r="BD96" s="15"/>
      <c r="BE96" s="15"/>
      <c r="BF96" s="16"/>
      <c r="BG96" s="17"/>
      <c r="BH96" s="17"/>
      <c r="BI96" s="15"/>
      <c r="BJ96" s="15"/>
      <c r="BK96" s="16"/>
    </row>
    <row r="97" spans="1:63" s="21" customFormat="1" ht="15" customHeight="1">
      <c r="A97" s="249"/>
      <c r="B97" s="249"/>
      <c r="C97" s="249"/>
      <c r="D97" s="249"/>
      <c r="E97" s="249"/>
      <c r="F97" s="249"/>
      <c r="G97" s="249"/>
      <c r="H97" s="249"/>
      <c r="I97" s="178" t="s">
        <v>240</v>
      </c>
      <c r="J97" s="161">
        <f t="shared" si="18"/>
        <v>7577</v>
      </c>
      <c r="K97" s="164">
        <f>+K99+K121+K123+K127+K133+K143</f>
        <v>4979</v>
      </c>
      <c r="L97" s="164">
        <f t="shared" si="35"/>
        <v>405</v>
      </c>
      <c r="M97" s="164">
        <f t="shared" si="35"/>
        <v>40</v>
      </c>
      <c r="N97" s="164">
        <f t="shared" si="35"/>
        <v>1964</v>
      </c>
      <c r="O97" s="164">
        <f t="shared" si="35"/>
        <v>1824</v>
      </c>
      <c r="P97" s="164">
        <f t="shared" si="35"/>
        <v>355</v>
      </c>
      <c r="Q97" s="164">
        <f t="shared" si="35"/>
        <v>1151</v>
      </c>
      <c r="R97" s="164">
        <f>(M97+N97+O97)*10%</f>
        <v>382.8</v>
      </c>
      <c r="S97" s="164">
        <f>+Q97*10%</f>
        <v>115.10000000000001</v>
      </c>
      <c r="T97" s="164">
        <f t="shared" ref="T97:T98" si="36">+R97+S97</f>
        <v>497.90000000000003</v>
      </c>
      <c r="U97" s="164">
        <f t="shared" si="35"/>
        <v>2598</v>
      </c>
      <c r="V97" s="164">
        <f t="shared" ref="V97:V155" si="37">+Z97+AD97</f>
        <v>478.40000000000003</v>
      </c>
      <c r="W97" s="164">
        <f t="shared" si="35"/>
        <v>221</v>
      </c>
      <c r="X97" s="164">
        <f t="shared" si="35"/>
        <v>1213</v>
      </c>
      <c r="Y97" s="164">
        <f t="shared" si="35"/>
        <v>752</v>
      </c>
      <c r="Z97" s="164">
        <f>(W97+X97+Y97)*10%</f>
        <v>218.60000000000002</v>
      </c>
      <c r="AA97" s="164">
        <f t="shared" si="35"/>
        <v>412</v>
      </c>
      <c r="AB97" s="164">
        <f>(W97+X97+Y97)*10%</f>
        <v>218.60000000000002</v>
      </c>
      <c r="AC97" s="164">
        <f>+AA97*10%</f>
        <v>41.2</v>
      </c>
      <c r="AD97" s="164">
        <f>+AB97+AC97</f>
        <v>259.8</v>
      </c>
      <c r="AE97" s="166"/>
      <c r="AF97" s="166"/>
      <c r="AG97" s="16"/>
      <c r="AH97" s="16"/>
      <c r="AI97" s="16"/>
      <c r="AJ97" s="16"/>
      <c r="AK97" s="16"/>
      <c r="AL97" s="16"/>
      <c r="AM97" s="15"/>
      <c r="AN97" s="15"/>
      <c r="AO97" s="15"/>
      <c r="AP97" s="15"/>
      <c r="AQ97" s="15"/>
      <c r="AR97" s="15"/>
      <c r="AS97" s="15"/>
      <c r="AT97" s="15"/>
      <c r="AU97" s="15"/>
      <c r="AV97" s="16"/>
      <c r="AW97" s="17"/>
      <c r="AX97" s="17"/>
      <c r="AY97" s="15"/>
      <c r="AZ97" s="15"/>
      <c r="BA97" s="16"/>
      <c r="BB97" s="17"/>
      <c r="BC97" s="17"/>
      <c r="BD97" s="15"/>
      <c r="BE97" s="15"/>
      <c r="BF97" s="16"/>
      <c r="BG97" s="17"/>
      <c r="BH97" s="17"/>
      <c r="BI97" s="15"/>
      <c r="BJ97" s="15"/>
      <c r="BK97" s="16"/>
    </row>
    <row r="98" spans="1:63" s="21" customFormat="1" ht="15" customHeight="1">
      <c r="A98" s="248"/>
      <c r="B98" s="248"/>
      <c r="C98" s="248"/>
      <c r="D98" s="248"/>
      <c r="E98" s="248" t="s">
        <v>49</v>
      </c>
      <c r="F98" s="248"/>
      <c r="G98" s="248" t="s">
        <v>109</v>
      </c>
      <c r="H98" s="248" t="s">
        <v>110</v>
      </c>
      <c r="I98" s="178" t="s">
        <v>239</v>
      </c>
      <c r="J98" s="161">
        <f t="shared" si="18"/>
        <v>2537</v>
      </c>
      <c r="K98" s="164">
        <f>+K100+K102+K104+K106+K108+K110+K112+K114+K116+K118</f>
        <v>968</v>
      </c>
      <c r="L98" s="164">
        <f t="shared" ref="L98:AD99" si="38">L100+L102+L104+L106+L108+L110+L112+L114+L116+L118</f>
        <v>76</v>
      </c>
      <c r="M98" s="164">
        <f t="shared" si="38"/>
        <v>0</v>
      </c>
      <c r="N98" s="164">
        <f t="shared" si="38"/>
        <v>454</v>
      </c>
      <c r="O98" s="164">
        <f t="shared" si="38"/>
        <v>350</v>
      </c>
      <c r="P98" s="164">
        <f t="shared" si="38"/>
        <v>26</v>
      </c>
      <c r="Q98" s="164">
        <f t="shared" si="38"/>
        <v>164</v>
      </c>
      <c r="R98" s="164">
        <f t="shared" ref="R98:R155" si="39">(M98+N98+O98)*10%</f>
        <v>80.400000000000006</v>
      </c>
      <c r="S98" s="164">
        <f t="shared" ref="S98:S155" si="40">+Q98*10%</f>
        <v>16.400000000000002</v>
      </c>
      <c r="T98" s="164">
        <f t="shared" si="36"/>
        <v>96.800000000000011</v>
      </c>
      <c r="U98" s="164">
        <f t="shared" si="38"/>
        <v>1569</v>
      </c>
      <c r="V98" s="164">
        <f t="shared" si="37"/>
        <v>211.9</v>
      </c>
      <c r="W98" s="164">
        <f t="shared" si="38"/>
        <v>183</v>
      </c>
      <c r="X98" s="164">
        <f t="shared" si="38"/>
        <v>647</v>
      </c>
      <c r="Y98" s="164">
        <f t="shared" si="38"/>
        <v>480</v>
      </c>
      <c r="Z98" s="164">
        <f t="shared" si="38"/>
        <v>55</v>
      </c>
      <c r="AA98" s="164">
        <f t="shared" si="38"/>
        <v>259</v>
      </c>
      <c r="AB98" s="164">
        <f>+(W98+X98+Y98)*10%</f>
        <v>131</v>
      </c>
      <c r="AC98" s="164">
        <f>+AA98*10%</f>
        <v>25.900000000000002</v>
      </c>
      <c r="AD98" s="164">
        <f t="shared" si="38"/>
        <v>156.9</v>
      </c>
      <c r="AE98" s="15"/>
      <c r="AF98" s="165"/>
      <c r="AG98" s="16"/>
      <c r="AH98" s="16"/>
      <c r="AI98" s="16"/>
      <c r="AJ98" s="16"/>
      <c r="AK98" s="16"/>
      <c r="AL98" s="16"/>
      <c r="AM98" s="15"/>
      <c r="AN98" s="15"/>
      <c r="AO98" s="15"/>
      <c r="AP98" s="15"/>
      <c r="AQ98" s="15"/>
      <c r="AR98" s="15"/>
      <c r="AS98" s="15"/>
      <c r="AT98" s="15"/>
      <c r="AU98" s="15"/>
      <c r="AV98" s="16"/>
      <c r="AW98" s="17"/>
      <c r="AX98" s="17"/>
      <c r="AY98" s="15"/>
      <c r="AZ98" s="15"/>
      <c r="BA98" s="16"/>
      <c r="BB98" s="17"/>
      <c r="BC98" s="17"/>
      <c r="BD98" s="15"/>
      <c r="BE98" s="15"/>
      <c r="BF98" s="16"/>
      <c r="BG98" s="17"/>
      <c r="BH98" s="17"/>
      <c r="BI98" s="15"/>
      <c r="BJ98" s="15"/>
      <c r="BK98" s="16"/>
    </row>
    <row r="99" spans="1:63" s="21" customFormat="1" ht="15" customHeight="1">
      <c r="A99" s="249"/>
      <c r="B99" s="249"/>
      <c r="C99" s="249"/>
      <c r="D99" s="249"/>
      <c r="E99" s="249"/>
      <c r="F99" s="249"/>
      <c r="G99" s="249"/>
      <c r="H99" s="249"/>
      <c r="I99" s="178" t="s">
        <v>240</v>
      </c>
      <c r="J99" s="161">
        <f t="shared" si="18"/>
        <v>2537</v>
      </c>
      <c r="K99" s="164">
        <f>+K101+K103+K105+K107+K109+K111+K113+K115+K117+K119</f>
        <v>968</v>
      </c>
      <c r="L99" s="164">
        <f t="shared" si="38"/>
        <v>76</v>
      </c>
      <c r="M99" s="164">
        <f t="shared" si="38"/>
        <v>0</v>
      </c>
      <c r="N99" s="164">
        <f t="shared" si="38"/>
        <v>454</v>
      </c>
      <c r="O99" s="164">
        <f t="shared" si="38"/>
        <v>350</v>
      </c>
      <c r="P99" s="164">
        <f t="shared" si="38"/>
        <v>26</v>
      </c>
      <c r="Q99" s="164">
        <f t="shared" si="38"/>
        <v>164</v>
      </c>
      <c r="R99" s="164">
        <f t="shared" si="39"/>
        <v>80.400000000000006</v>
      </c>
      <c r="S99" s="164">
        <f t="shared" si="40"/>
        <v>16.400000000000002</v>
      </c>
      <c r="T99" s="164">
        <f t="shared" ref="T99:T155" si="41">+R99+S99</f>
        <v>96.800000000000011</v>
      </c>
      <c r="U99" s="164">
        <f t="shared" si="38"/>
        <v>1569</v>
      </c>
      <c r="V99" s="164">
        <f t="shared" si="37"/>
        <v>211.9</v>
      </c>
      <c r="W99" s="164">
        <f t="shared" si="38"/>
        <v>183</v>
      </c>
      <c r="X99" s="164">
        <f t="shared" si="38"/>
        <v>647</v>
      </c>
      <c r="Y99" s="164">
        <f t="shared" si="38"/>
        <v>480</v>
      </c>
      <c r="Z99" s="164">
        <f t="shared" si="38"/>
        <v>55</v>
      </c>
      <c r="AA99" s="164">
        <f t="shared" si="38"/>
        <v>259</v>
      </c>
      <c r="AB99" s="164">
        <f>+(W99+X99+Y99)*10%</f>
        <v>131</v>
      </c>
      <c r="AC99" s="164">
        <f>+AA99*10%</f>
        <v>25.900000000000002</v>
      </c>
      <c r="AD99" s="164">
        <f t="shared" si="38"/>
        <v>156.9</v>
      </c>
      <c r="AE99" s="15"/>
      <c r="AF99" s="165"/>
      <c r="AG99" s="16"/>
      <c r="AH99" s="16"/>
      <c r="AI99" s="16"/>
      <c r="AJ99" s="16"/>
      <c r="AK99" s="16"/>
      <c r="AL99" s="16"/>
      <c r="AM99" s="15"/>
      <c r="AN99" s="15"/>
      <c r="AO99" s="15"/>
      <c r="AP99" s="15"/>
      <c r="AQ99" s="15"/>
      <c r="AR99" s="15"/>
      <c r="AS99" s="15"/>
      <c r="AT99" s="15"/>
      <c r="AU99" s="15"/>
      <c r="AV99" s="16"/>
      <c r="AW99" s="17"/>
      <c r="AX99" s="17"/>
      <c r="AY99" s="15"/>
      <c r="AZ99" s="15"/>
      <c r="BA99" s="16"/>
      <c r="BB99" s="17"/>
      <c r="BC99" s="17"/>
      <c r="BD99" s="15"/>
      <c r="BE99" s="15"/>
      <c r="BF99" s="16"/>
      <c r="BG99" s="17"/>
      <c r="BH99" s="17"/>
      <c r="BI99" s="15"/>
      <c r="BJ99" s="15"/>
      <c r="BK99" s="16"/>
    </row>
    <row r="100" spans="1:63" s="4" customFormat="1" ht="15" customHeight="1">
      <c r="A100" s="246"/>
      <c r="B100" s="246"/>
      <c r="C100" s="246"/>
      <c r="D100" s="246"/>
      <c r="E100" s="246"/>
      <c r="F100" s="246" t="s">
        <v>49</v>
      </c>
      <c r="G100" s="246" t="s">
        <v>111</v>
      </c>
      <c r="H100" s="246" t="s">
        <v>112</v>
      </c>
      <c r="I100" s="178" t="s">
        <v>239</v>
      </c>
      <c r="J100" s="161">
        <f t="shared" si="18"/>
        <v>503</v>
      </c>
      <c r="K100" s="164">
        <f>+M100+N100+O100+Q100</f>
        <v>339</v>
      </c>
      <c r="L100" s="56">
        <v>5</v>
      </c>
      <c r="M100" s="56"/>
      <c r="N100" s="56">
        <v>150</v>
      </c>
      <c r="O100" s="56">
        <v>150</v>
      </c>
      <c r="P100" s="56">
        <v>5</v>
      </c>
      <c r="Q100" s="56">
        <v>39</v>
      </c>
      <c r="R100" s="164">
        <f t="shared" si="39"/>
        <v>30</v>
      </c>
      <c r="S100" s="164">
        <f t="shared" si="40"/>
        <v>3.9000000000000004</v>
      </c>
      <c r="T100" s="164">
        <f t="shared" si="41"/>
        <v>33.9</v>
      </c>
      <c r="U100" s="164">
        <f t="shared" ref="U100:U121" si="42">+W100+X100+Y100+AA100</f>
        <v>164</v>
      </c>
      <c r="V100" s="164">
        <f t="shared" si="37"/>
        <v>21.4</v>
      </c>
      <c r="W100" s="145">
        <v>0</v>
      </c>
      <c r="X100" s="145">
        <v>64</v>
      </c>
      <c r="Y100" s="145">
        <v>50</v>
      </c>
      <c r="Z100" s="145">
        <v>5</v>
      </c>
      <c r="AA100" s="145">
        <v>50</v>
      </c>
      <c r="AB100" s="145">
        <f>+(W100+X100+Y100)*10%</f>
        <v>11.4</v>
      </c>
      <c r="AC100" s="145">
        <f>+AA100*10%</f>
        <v>5</v>
      </c>
      <c r="AD100" s="56">
        <f>+AB100+AC100</f>
        <v>16.399999999999999</v>
      </c>
      <c r="AE100" s="19"/>
      <c r="AF100" s="142"/>
      <c r="AG100" s="16"/>
      <c r="AH100" s="16"/>
      <c r="AI100" s="16"/>
      <c r="AJ100" s="16"/>
      <c r="AK100" s="16"/>
      <c r="AL100" s="16"/>
      <c r="AM100" s="16"/>
      <c r="AN100" s="15"/>
      <c r="AO100" s="15"/>
      <c r="AP100" s="15"/>
      <c r="AQ100" s="15"/>
      <c r="AR100" s="15"/>
      <c r="AS100" s="15"/>
      <c r="AT100" s="15"/>
      <c r="AU100" s="15"/>
      <c r="AV100" s="16"/>
      <c r="AW100" s="20"/>
      <c r="AX100" s="20"/>
      <c r="AY100" s="16"/>
      <c r="AZ100" s="19"/>
      <c r="BA100" s="16"/>
      <c r="BB100" s="20"/>
      <c r="BC100" s="20"/>
      <c r="BD100" s="16"/>
      <c r="BE100" s="19"/>
      <c r="BF100" s="16"/>
      <c r="BG100" s="20"/>
      <c r="BH100" s="20"/>
      <c r="BI100" s="16"/>
      <c r="BJ100" s="19"/>
      <c r="BK100" s="16"/>
    </row>
    <row r="101" spans="1:63" s="4" customFormat="1" ht="15" customHeight="1">
      <c r="A101" s="247"/>
      <c r="B101" s="247"/>
      <c r="C101" s="247"/>
      <c r="D101" s="247"/>
      <c r="E101" s="247"/>
      <c r="F101" s="247"/>
      <c r="G101" s="247"/>
      <c r="H101" s="247"/>
      <c r="I101" s="178" t="s">
        <v>240</v>
      </c>
      <c r="J101" s="161">
        <f t="shared" si="18"/>
        <v>503</v>
      </c>
      <c r="K101" s="164">
        <f>+M101+N101+O101+Q101</f>
        <v>339</v>
      </c>
      <c r="L101" s="162">
        <v>5</v>
      </c>
      <c r="M101" s="162"/>
      <c r="N101" s="162">
        <v>150</v>
      </c>
      <c r="O101" s="162">
        <v>150</v>
      </c>
      <c r="P101" s="162">
        <v>5</v>
      </c>
      <c r="Q101" s="162">
        <v>39</v>
      </c>
      <c r="R101" s="164">
        <f t="shared" si="39"/>
        <v>30</v>
      </c>
      <c r="S101" s="164">
        <f t="shared" si="40"/>
        <v>3.9000000000000004</v>
      </c>
      <c r="T101" s="164">
        <f t="shared" si="41"/>
        <v>33.9</v>
      </c>
      <c r="U101" s="164">
        <f t="shared" si="42"/>
        <v>164</v>
      </c>
      <c r="V101" s="164">
        <f t="shared" si="37"/>
        <v>21.4</v>
      </c>
      <c r="W101" s="162">
        <v>0</v>
      </c>
      <c r="X101" s="162">
        <v>64</v>
      </c>
      <c r="Y101" s="162">
        <v>50</v>
      </c>
      <c r="Z101" s="162">
        <v>5</v>
      </c>
      <c r="AA101" s="162">
        <v>50</v>
      </c>
      <c r="AB101" s="179">
        <f t="shared" ref="AB101:AB119" si="43">+(W101+X101+Y101)*10%</f>
        <v>11.4</v>
      </c>
      <c r="AC101" s="179">
        <f t="shared" ref="AC101:AC119" si="44">+AA101*10%</f>
        <v>5</v>
      </c>
      <c r="AD101" s="162">
        <f t="shared" ref="AD101:AD119" si="45">+AB101+AC101</f>
        <v>16.399999999999999</v>
      </c>
      <c r="AE101" s="19"/>
      <c r="AF101" s="142"/>
      <c r="AG101" s="16"/>
      <c r="AH101" s="16"/>
      <c r="AI101" s="16"/>
      <c r="AJ101" s="16"/>
      <c r="AK101" s="16"/>
      <c r="AL101" s="16"/>
      <c r="AM101" s="16"/>
      <c r="AN101" s="15"/>
      <c r="AO101" s="15"/>
      <c r="AP101" s="15"/>
      <c r="AQ101" s="15"/>
      <c r="AR101" s="15"/>
      <c r="AS101" s="15"/>
      <c r="AT101" s="15"/>
      <c r="AU101" s="15"/>
      <c r="AV101" s="16"/>
      <c r="AW101" s="20"/>
      <c r="AX101" s="20"/>
      <c r="AY101" s="16"/>
      <c r="AZ101" s="19"/>
      <c r="BA101" s="16"/>
      <c r="BB101" s="20"/>
      <c r="BC101" s="20"/>
      <c r="BD101" s="16"/>
      <c r="BE101" s="19"/>
      <c r="BF101" s="16"/>
      <c r="BG101" s="20"/>
      <c r="BH101" s="20"/>
      <c r="BI101" s="16"/>
      <c r="BJ101" s="19"/>
      <c r="BK101" s="16"/>
    </row>
    <row r="102" spans="1:63" s="4" customFormat="1" ht="15" customHeight="1">
      <c r="A102" s="246"/>
      <c r="B102" s="246"/>
      <c r="C102" s="246"/>
      <c r="D102" s="246"/>
      <c r="E102" s="246"/>
      <c r="F102" s="246" t="s">
        <v>89</v>
      </c>
      <c r="G102" s="246" t="s">
        <v>113</v>
      </c>
      <c r="H102" s="246" t="s">
        <v>114</v>
      </c>
      <c r="I102" s="178" t="s">
        <v>239</v>
      </c>
      <c r="J102" s="161">
        <f t="shared" si="18"/>
        <v>20</v>
      </c>
      <c r="K102" s="164">
        <f>M102+N102+O102+Q102</f>
        <v>0</v>
      </c>
      <c r="L102" s="56"/>
      <c r="M102" s="56"/>
      <c r="N102" s="56"/>
      <c r="O102" s="56"/>
      <c r="P102" s="56"/>
      <c r="Q102" s="56"/>
      <c r="R102" s="164">
        <f t="shared" si="39"/>
        <v>0</v>
      </c>
      <c r="S102" s="164">
        <f t="shared" si="40"/>
        <v>0</v>
      </c>
      <c r="T102" s="164">
        <f t="shared" si="41"/>
        <v>0</v>
      </c>
      <c r="U102" s="164">
        <f t="shared" si="42"/>
        <v>20</v>
      </c>
      <c r="V102" s="164">
        <f t="shared" si="37"/>
        <v>3</v>
      </c>
      <c r="W102" s="145"/>
      <c r="X102" s="145">
        <v>10</v>
      </c>
      <c r="Y102" s="145">
        <v>10</v>
      </c>
      <c r="Z102" s="145">
        <v>1</v>
      </c>
      <c r="AA102" s="145"/>
      <c r="AB102" s="145">
        <f t="shared" si="43"/>
        <v>2</v>
      </c>
      <c r="AC102" s="145">
        <f t="shared" si="44"/>
        <v>0</v>
      </c>
      <c r="AD102" s="56">
        <f t="shared" si="45"/>
        <v>2</v>
      </c>
      <c r="AE102" s="19"/>
      <c r="AF102" s="142"/>
      <c r="AG102" s="16"/>
      <c r="AH102" s="16"/>
      <c r="AI102" s="16"/>
      <c r="AJ102" s="16"/>
      <c r="AK102" s="16"/>
      <c r="AL102" s="16"/>
      <c r="AM102" s="16"/>
      <c r="AN102" s="15"/>
      <c r="AO102" s="15"/>
      <c r="AP102" s="15"/>
      <c r="AQ102" s="15"/>
      <c r="AR102" s="15"/>
      <c r="AS102" s="15"/>
      <c r="AT102" s="15"/>
      <c r="AU102" s="15"/>
      <c r="AV102" s="16"/>
      <c r="AW102" s="20"/>
      <c r="AX102" s="20"/>
      <c r="AY102" s="16"/>
      <c r="AZ102" s="19"/>
      <c r="BA102" s="16"/>
      <c r="BB102" s="20"/>
      <c r="BC102" s="20"/>
      <c r="BD102" s="16"/>
      <c r="BE102" s="19"/>
      <c r="BF102" s="16"/>
      <c r="BG102" s="20"/>
      <c r="BH102" s="20"/>
      <c r="BI102" s="16"/>
      <c r="BJ102" s="19"/>
      <c r="BK102" s="16"/>
    </row>
    <row r="103" spans="1:63" s="4" customFormat="1" ht="15" customHeight="1">
      <c r="A103" s="247"/>
      <c r="B103" s="247"/>
      <c r="C103" s="247"/>
      <c r="D103" s="247"/>
      <c r="E103" s="247"/>
      <c r="F103" s="247"/>
      <c r="G103" s="247"/>
      <c r="H103" s="247"/>
      <c r="I103" s="178" t="s">
        <v>240</v>
      </c>
      <c r="J103" s="161">
        <f t="shared" si="18"/>
        <v>20</v>
      </c>
      <c r="K103" s="164">
        <f>M103+N103+O103+Q103</f>
        <v>0</v>
      </c>
      <c r="L103" s="162"/>
      <c r="M103" s="162"/>
      <c r="N103" s="162"/>
      <c r="O103" s="162"/>
      <c r="P103" s="162"/>
      <c r="Q103" s="162"/>
      <c r="R103" s="164">
        <f t="shared" si="39"/>
        <v>0</v>
      </c>
      <c r="S103" s="164">
        <f t="shared" si="40"/>
        <v>0</v>
      </c>
      <c r="T103" s="164">
        <f t="shared" si="41"/>
        <v>0</v>
      </c>
      <c r="U103" s="164">
        <f t="shared" si="42"/>
        <v>20</v>
      </c>
      <c r="V103" s="164">
        <f t="shared" si="37"/>
        <v>3</v>
      </c>
      <c r="W103" s="162"/>
      <c r="X103" s="162">
        <v>10</v>
      </c>
      <c r="Y103" s="162">
        <v>10</v>
      </c>
      <c r="Z103" s="162">
        <v>1</v>
      </c>
      <c r="AA103" s="162"/>
      <c r="AB103" s="179">
        <f t="shared" si="43"/>
        <v>2</v>
      </c>
      <c r="AC103" s="179">
        <f t="shared" si="44"/>
        <v>0</v>
      </c>
      <c r="AD103" s="162">
        <f t="shared" si="45"/>
        <v>2</v>
      </c>
      <c r="AE103" s="19"/>
      <c r="AF103" s="142"/>
      <c r="AG103" s="16"/>
      <c r="AH103" s="16"/>
      <c r="AI103" s="16"/>
      <c r="AJ103" s="16"/>
      <c r="AK103" s="16"/>
      <c r="AL103" s="16"/>
      <c r="AM103" s="16"/>
      <c r="AN103" s="15"/>
      <c r="AO103" s="15"/>
      <c r="AP103" s="15"/>
      <c r="AQ103" s="15"/>
      <c r="AR103" s="15"/>
      <c r="AS103" s="15"/>
      <c r="AT103" s="15"/>
      <c r="AU103" s="15"/>
      <c r="AV103" s="16"/>
      <c r="AW103" s="20"/>
      <c r="AX103" s="20"/>
      <c r="AY103" s="16"/>
      <c r="AZ103" s="19"/>
      <c r="BA103" s="16"/>
      <c r="BB103" s="20"/>
      <c r="BC103" s="20"/>
      <c r="BD103" s="16"/>
      <c r="BE103" s="19"/>
      <c r="BF103" s="16"/>
      <c r="BG103" s="20"/>
      <c r="BH103" s="20"/>
      <c r="BI103" s="16"/>
      <c r="BJ103" s="19"/>
      <c r="BK103" s="16"/>
    </row>
    <row r="104" spans="1:63" s="4" customFormat="1" ht="15.75" customHeight="1">
      <c r="A104" s="246"/>
      <c r="B104" s="246"/>
      <c r="C104" s="246"/>
      <c r="D104" s="246"/>
      <c r="E104" s="246"/>
      <c r="F104" s="246" t="s">
        <v>62</v>
      </c>
      <c r="G104" s="246" t="s">
        <v>115</v>
      </c>
      <c r="H104" s="246" t="s">
        <v>116</v>
      </c>
      <c r="I104" s="178" t="s">
        <v>239</v>
      </c>
      <c r="J104" s="161">
        <f t="shared" si="18"/>
        <v>575</v>
      </c>
      <c r="K104" s="164">
        <f>+M104+N104+O104+Q104</f>
        <v>375</v>
      </c>
      <c r="L104" s="56">
        <v>55</v>
      </c>
      <c r="M104" s="56"/>
      <c r="N104" s="56">
        <v>150</v>
      </c>
      <c r="O104" s="56">
        <v>150</v>
      </c>
      <c r="P104" s="56">
        <v>20</v>
      </c>
      <c r="Q104" s="56">
        <v>75</v>
      </c>
      <c r="R104" s="164">
        <f t="shared" si="39"/>
        <v>30</v>
      </c>
      <c r="S104" s="164">
        <f t="shared" si="40"/>
        <v>7.5</v>
      </c>
      <c r="T104" s="164">
        <f t="shared" si="41"/>
        <v>37.5</v>
      </c>
      <c r="U104" s="164">
        <f t="shared" si="42"/>
        <v>200</v>
      </c>
      <c r="V104" s="164">
        <f t="shared" si="37"/>
        <v>20</v>
      </c>
      <c r="W104" s="145">
        <v>70</v>
      </c>
      <c r="X104" s="145">
        <v>70</v>
      </c>
      <c r="Y104" s="145">
        <v>30</v>
      </c>
      <c r="Z104" s="145"/>
      <c r="AA104" s="145">
        <v>30</v>
      </c>
      <c r="AB104" s="145">
        <f t="shared" si="43"/>
        <v>17</v>
      </c>
      <c r="AC104" s="145">
        <f t="shared" si="44"/>
        <v>3</v>
      </c>
      <c r="AD104" s="56">
        <f t="shared" si="45"/>
        <v>20</v>
      </c>
      <c r="AE104" s="19"/>
      <c r="AF104" s="142"/>
      <c r="AG104" s="16"/>
      <c r="AH104" s="16"/>
      <c r="AI104" s="16"/>
      <c r="AJ104" s="16"/>
      <c r="AK104" s="16"/>
      <c r="AL104" s="16"/>
      <c r="AM104" s="16"/>
      <c r="AN104" s="15"/>
      <c r="AO104" s="15"/>
      <c r="AP104" s="15"/>
      <c r="AQ104" s="15"/>
      <c r="AR104" s="15"/>
      <c r="AS104" s="15"/>
      <c r="AT104" s="15"/>
      <c r="AU104" s="15"/>
      <c r="AV104" s="16"/>
      <c r="AW104" s="20"/>
      <c r="AX104" s="20"/>
      <c r="AY104" s="16"/>
      <c r="AZ104" s="19"/>
      <c r="BA104" s="16"/>
      <c r="BB104" s="20"/>
      <c r="BC104" s="20"/>
      <c r="BD104" s="16"/>
      <c r="BE104" s="19"/>
      <c r="BF104" s="16"/>
      <c r="BG104" s="20"/>
      <c r="BH104" s="20"/>
      <c r="BI104" s="16"/>
      <c r="BJ104" s="19"/>
      <c r="BK104" s="16"/>
    </row>
    <row r="105" spans="1:63" s="4" customFormat="1" ht="15.75" customHeight="1">
      <c r="A105" s="247"/>
      <c r="B105" s="247"/>
      <c r="C105" s="247"/>
      <c r="D105" s="247"/>
      <c r="E105" s="247"/>
      <c r="F105" s="247"/>
      <c r="G105" s="247"/>
      <c r="H105" s="247"/>
      <c r="I105" s="178" t="s">
        <v>240</v>
      </c>
      <c r="J105" s="161">
        <f t="shared" si="18"/>
        <v>575</v>
      </c>
      <c r="K105" s="164">
        <f>+M105+N105+O105+Q105</f>
        <v>375</v>
      </c>
      <c r="L105" s="162">
        <v>55</v>
      </c>
      <c r="M105" s="162"/>
      <c r="N105" s="162">
        <v>150</v>
      </c>
      <c r="O105" s="162">
        <v>150</v>
      </c>
      <c r="P105" s="162">
        <v>20</v>
      </c>
      <c r="Q105" s="162">
        <v>75</v>
      </c>
      <c r="R105" s="164">
        <f t="shared" si="39"/>
        <v>30</v>
      </c>
      <c r="S105" s="164">
        <f t="shared" si="40"/>
        <v>7.5</v>
      </c>
      <c r="T105" s="164">
        <f t="shared" si="41"/>
        <v>37.5</v>
      </c>
      <c r="U105" s="164">
        <f t="shared" si="42"/>
        <v>200</v>
      </c>
      <c r="V105" s="164">
        <f t="shared" si="37"/>
        <v>20</v>
      </c>
      <c r="W105" s="162">
        <v>70</v>
      </c>
      <c r="X105" s="162">
        <v>70</v>
      </c>
      <c r="Y105" s="162">
        <v>30</v>
      </c>
      <c r="Z105" s="162"/>
      <c r="AA105" s="162">
        <v>30</v>
      </c>
      <c r="AB105" s="179">
        <f t="shared" si="43"/>
        <v>17</v>
      </c>
      <c r="AC105" s="179">
        <f t="shared" si="44"/>
        <v>3</v>
      </c>
      <c r="AD105" s="162">
        <f t="shared" si="45"/>
        <v>20</v>
      </c>
      <c r="AE105" s="19"/>
      <c r="AF105" s="142"/>
      <c r="AG105" s="16"/>
      <c r="AH105" s="16"/>
      <c r="AI105" s="16"/>
      <c r="AJ105" s="16"/>
      <c r="AK105" s="16"/>
      <c r="AL105" s="16"/>
      <c r="AM105" s="16"/>
      <c r="AN105" s="15"/>
      <c r="AO105" s="15"/>
      <c r="AP105" s="15"/>
      <c r="AQ105" s="15"/>
      <c r="AR105" s="15"/>
      <c r="AS105" s="15"/>
      <c r="AT105" s="15"/>
      <c r="AU105" s="15"/>
      <c r="AV105" s="16"/>
      <c r="AW105" s="20"/>
      <c r="AX105" s="20"/>
      <c r="AY105" s="16"/>
      <c r="AZ105" s="19"/>
      <c r="BA105" s="16"/>
      <c r="BB105" s="20"/>
      <c r="BC105" s="20"/>
      <c r="BD105" s="16"/>
      <c r="BE105" s="19"/>
      <c r="BF105" s="16"/>
      <c r="BG105" s="20"/>
      <c r="BH105" s="20"/>
      <c r="BI105" s="16"/>
      <c r="BJ105" s="19"/>
      <c r="BK105" s="16"/>
    </row>
    <row r="106" spans="1:63" s="4" customFormat="1" ht="15" customHeight="1">
      <c r="A106" s="246"/>
      <c r="B106" s="246"/>
      <c r="C106" s="246"/>
      <c r="D106" s="246"/>
      <c r="E106" s="246"/>
      <c r="F106" s="246" t="s">
        <v>104</v>
      </c>
      <c r="G106" s="246" t="s">
        <v>117</v>
      </c>
      <c r="H106" s="246" t="s">
        <v>118</v>
      </c>
      <c r="I106" s="178" t="s">
        <v>239</v>
      </c>
      <c r="J106" s="161">
        <f t="shared" si="18"/>
        <v>380</v>
      </c>
      <c r="K106" s="164">
        <f t="shared" ref="K106:K109" si="46">+M106+N106+O106+Q106</f>
        <v>200</v>
      </c>
      <c r="L106" s="56">
        <v>1</v>
      </c>
      <c r="M106" s="56"/>
      <c r="N106" s="56">
        <v>100</v>
      </c>
      <c r="O106" s="56">
        <v>50</v>
      </c>
      <c r="P106" s="56">
        <v>1</v>
      </c>
      <c r="Q106" s="56">
        <v>50</v>
      </c>
      <c r="R106" s="164">
        <f t="shared" si="39"/>
        <v>15</v>
      </c>
      <c r="S106" s="164">
        <f t="shared" si="40"/>
        <v>5</v>
      </c>
      <c r="T106" s="164">
        <f t="shared" si="41"/>
        <v>20</v>
      </c>
      <c r="U106" s="164">
        <f t="shared" si="42"/>
        <v>180</v>
      </c>
      <c r="V106" s="164">
        <f t="shared" si="37"/>
        <v>22</v>
      </c>
      <c r="W106" s="145">
        <v>5</v>
      </c>
      <c r="X106" s="145">
        <v>65</v>
      </c>
      <c r="Y106" s="145">
        <v>55</v>
      </c>
      <c r="Z106" s="145">
        <v>4</v>
      </c>
      <c r="AA106" s="145">
        <v>55</v>
      </c>
      <c r="AB106" s="145">
        <f t="shared" si="43"/>
        <v>12.5</v>
      </c>
      <c r="AC106" s="145">
        <f t="shared" si="44"/>
        <v>5.5</v>
      </c>
      <c r="AD106" s="56">
        <f t="shared" si="45"/>
        <v>18</v>
      </c>
      <c r="AE106" s="19"/>
      <c r="AF106" s="142"/>
      <c r="AG106" s="16"/>
      <c r="AH106" s="16"/>
      <c r="AI106" s="16"/>
      <c r="AJ106" s="16"/>
      <c r="AK106" s="16"/>
      <c r="AL106" s="16"/>
      <c r="AM106" s="16"/>
      <c r="AN106" s="15"/>
      <c r="AO106" s="15"/>
      <c r="AP106" s="15"/>
      <c r="AQ106" s="15"/>
      <c r="AR106" s="15"/>
      <c r="AS106" s="15"/>
      <c r="AT106" s="15"/>
      <c r="AU106" s="15"/>
      <c r="AV106" s="16"/>
      <c r="AW106" s="20"/>
      <c r="AX106" s="20"/>
      <c r="AY106" s="16"/>
      <c r="AZ106" s="19"/>
      <c r="BA106" s="16"/>
      <c r="BB106" s="20"/>
      <c r="BC106" s="20"/>
      <c r="BD106" s="16"/>
      <c r="BE106" s="19"/>
      <c r="BF106" s="16"/>
      <c r="BG106" s="20"/>
      <c r="BH106" s="20"/>
      <c r="BI106" s="16"/>
      <c r="BJ106" s="19"/>
      <c r="BK106" s="16"/>
    </row>
    <row r="107" spans="1:63" s="4" customFormat="1" ht="15" customHeight="1">
      <c r="A107" s="247"/>
      <c r="B107" s="247"/>
      <c r="C107" s="247"/>
      <c r="D107" s="247"/>
      <c r="E107" s="247"/>
      <c r="F107" s="247"/>
      <c r="G107" s="247"/>
      <c r="H107" s="247"/>
      <c r="I107" s="178" t="s">
        <v>240</v>
      </c>
      <c r="J107" s="161">
        <f t="shared" si="18"/>
        <v>380</v>
      </c>
      <c r="K107" s="164">
        <f t="shared" si="46"/>
        <v>200</v>
      </c>
      <c r="L107" s="162">
        <v>1</v>
      </c>
      <c r="M107" s="162"/>
      <c r="N107" s="162">
        <v>100</v>
      </c>
      <c r="O107" s="162">
        <v>50</v>
      </c>
      <c r="P107" s="162">
        <v>1</v>
      </c>
      <c r="Q107" s="162">
        <v>50</v>
      </c>
      <c r="R107" s="164">
        <f t="shared" si="39"/>
        <v>15</v>
      </c>
      <c r="S107" s="164">
        <f t="shared" si="40"/>
        <v>5</v>
      </c>
      <c r="T107" s="164">
        <f t="shared" si="41"/>
        <v>20</v>
      </c>
      <c r="U107" s="164">
        <f t="shared" si="42"/>
        <v>180</v>
      </c>
      <c r="V107" s="164">
        <f t="shared" si="37"/>
        <v>22</v>
      </c>
      <c r="W107" s="162">
        <v>5</v>
      </c>
      <c r="X107" s="162">
        <v>65</v>
      </c>
      <c r="Y107" s="162">
        <v>55</v>
      </c>
      <c r="Z107" s="162">
        <v>4</v>
      </c>
      <c r="AA107" s="162">
        <v>55</v>
      </c>
      <c r="AB107" s="179">
        <f t="shared" si="43"/>
        <v>12.5</v>
      </c>
      <c r="AC107" s="179">
        <f t="shared" si="44"/>
        <v>5.5</v>
      </c>
      <c r="AD107" s="162">
        <f t="shared" si="45"/>
        <v>18</v>
      </c>
      <c r="AE107" s="19"/>
      <c r="AF107" s="142"/>
      <c r="AG107" s="16"/>
      <c r="AH107" s="16"/>
      <c r="AI107" s="16"/>
      <c r="AJ107" s="16"/>
      <c r="AK107" s="16"/>
      <c r="AL107" s="16"/>
      <c r="AM107" s="16"/>
      <c r="AN107" s="15"/>
      <c r="AO107" s="15"/>
      <c r="AP107" s="15"/>
      <c r="AQ107" s="15"/>
      <c r="AR107" s="15"/>
      <c r="AS107" s="15"/>
      <c r="AT107" s="15"/>
      <c r="AU107" s="15"/>
      <c r="AV107" s="16"/>
      <c r="AW107" s="20"/>
      <c r="AX107" s="20"/>
      <c r="AY107" s="16"/>
      <c r="AZ107" s="19"/>
      <c r="BA107" s="16"/>
      <c r="BB107" s="20"/>
      <c r="BC107" s="20"/>
      <c r="BD107" s="16"/>
      <c r="BE107" s="19"/>
      <c r="BF107" s="16"/>
      <c r="BG107" s="20"/>
      <c r="BH107" s="20"/>
      <c r="BI107" s="16"/>
      <c r="BJ107" s="19"/>
      <c r="BK107" s="16"/>
    </row>
    <row r="108" spans="1:63" s="4" customFormat="1" ht="15" customHeight="1">
      <c r="A108" s="246"/>
      <c r="B108" s="246"/>
      <c r="C108" s="246"/>
      <c r="D108" s="246"/>
      <c r="E108" s="246"/>
      <c r="F108" s="246" t="s">
        <v>68</v>
      </c>
      <c r="G108" s="246" t="s">
        <v>119</v>
      </c>
      <c r="H108" s="246" t="s">
        <v>120</v>
      </c>
      <c r="I108" s="178" t="s">
        <v>239</v>
      </c>
      <c r="J108" s="161">
        <f t="shared" ref="J108:J158" si="47">K108+U108</f>
        <v>160</v>
      </c>
      <c r="K108" s="164">
        <f t="shared" si="46"/>
        <v>0</v>
      </c>
      <c r="L108" s="56"/>
      <c r="M108" s="56"/>
      <c r="N108" s="56"/>
      <c r="O108" s="56"/>
      <c r="P108" s="56"/>
      <c r="Q108" s="56"/>
      <c r="R108" s="164">
        <f t="shared" si="39"/>
        <v>0</v>
      </c>
      <c r="S108" s="164">
        <f t="shared" si="40"/>
        <v>0</v>
      </c>
      <c r="T108" s="164">
        <f t="shared" si="41"/>
        <v>0</v>
      </c>
      <c r="U108" s="164">
        <f t="shared" si="42"/>
        <v>160</v>
      </c>
      <c r="V108" s="164">
        <f t="shared" si="37"/>
        <v>26</v>
      </c>
      <c r="W108" s="145"/>
      <c r="X108" s="145">
        <v>100</v>
      </c>
      <c r="Y108" s="145">
        <v>60</v>
      </c>
      <c r="Z108" s="145">
        <v>10</v>
      </c>
      <c r="AA108" s="145"/>
      <c r="AB108" s="145">
        <f t="shared" si="43"/>
        <v>16</v>
      </c>
      <c r="AC108" s="145">
        <f t="shared" si="44"/>
        <v>0</v>
      </c>
      <c r="AD108" s="56">
        <f t="shared" si="45"/>
        <v>16</v>
      </c>
      <c r="AE108" s="19"/>
      <c r="AF108" s="142"/>
      <c r="AG108" s="16"/>
      <c r="AH108" s="16"/>
      <c r="AI108" s="16"/>
      <c r="AJ108" s="16"/>
      <c r="AK108" s="16"/>
      <c r="AL108" s="16"/>
      <c r="AM108" s="16"/>
      <c r="AN108" s="15"/>
      <c r="AO108" s="15"/>
      <c r="AP108" s="15"/>
      <c r="AQ108" s="15"/>
      <c r="AR108" s="15"/>
      <c r="AS108" s="15"/>
      <c r="AT108" s="15"/>
      <c r="AU108" s="15"/>
      <c r="AV108" s="16"/>
      <c r="AW108" s="20"/>
      <c r="AX108" s="20"/>
      <c r="AY108" s="16"/>
      <c r="AZ108" s="19"/>
      <c r="BA108" s="16"/>
      <c r="BB108" s="20"/>
      <c r="BC108" s="20"/>
      <c r="BD108" s="16"/>
      <c r="BE108" s="19"/>
      <c r="BF108" s="16"/>
      <c r="BG108" s="20"/>
      <c r="BH108" s="20"/>
      <c r="BI108" s="16"/>
      <c r="BJ108" s="19"/>
      <c r="BK108" s="16"/>
    </row>
    <row r="109" spans="1:63" s="4" customFormat="1" ht="15" customHeight="1">
      <c r="A109" s="247"/>
      <c r="B109" s="247"/>
      <c r="C109" s="247"/>
      <c r="D109" s="247"/>
      <c r="E109" s="247"/>
      <c r="F109" s="247"/>
      <c r="G109" s="247"/>
      <c r="H109" s="247"/>
      <c r="I109" s="178" t="s">
        <v>240</v>
      </c>
      <c r="J109" s="161">
        <f t="shared" si="47"/>
        <v>160</v>
      </c>
      <c r="K109" s="164">
        <f t="shared" si="46"/>
        <v>0</v>
      </c>
      <c r="L109" s="162"/>
      <c r="M109" s="162"/>
      <c r="N109" s="162"/>
      <c r="O109" s="162"/>
      <c r="P109" s="162"/>
      <c r="Q109" s="162"/>
      <c r="R109" s="164">
        <f t="shared" si="39"/>
        <v>0</v>
      </c>
      <c r="S109" s="164">
        <f t="shared" si="40"/>
        <v>0</v>
      </c>
      <c r="T109" s="164">
        <f t="shared" si="41"/>
        <v>0</v>
      </c>
      <c r="U109" s="164">
        <f t="shared" si="42"/>
        <v>160</v>
      </c>
      <c r="V109" s="164">
        <f t="shared" si="37"/>
        <v>26</v>
      </c>
      <c r="W109" s="162"/>
      <c r="X109" s="162">
        <v>100</v>
      </c>
      <c r="Y109" s="162">
        <v>60</v>
      </c>
      <c r="Z109" s="162">
        <v>10</v>
      </c>
      <c r="AA109" s="162"/>
      <c r="AB109" s="179">
        <f t="shared" si="43"/>
        <v>16</v>
      </c>
      <c r="AC109" s="179">
        <f t="shared" si="44"/>
        <v>0</v>
      </c>
      <c r="AD109" s="162">
        <f t="shared" si="45"/>
        <v>16</v>
      </c>
      <c r="AE109" s="19"/>
      <c r="AF109" s="142"/>
      <c r="AG109" s="16"/>
      <c r="AH109" s="16"/>
      <c r="AI109" s="16"/>
      <c r="AJ109" s="16"/>
      <c r="AK109" s="16"/>
      <c r="AL109" s="16"/>
      <c r="AM109" s="16"/>
      <c r="AN109" s="15"/>
      <c r="AO109" s="15"/>
      <c r="AP109" s="15"/>
      <c r="AQ109" s="15"/>
      <c r="AR109" s="15"/>
      <c r="AS109" s="15"/>
      <c r="AT109" s="15"/>
      <c r="AU109" s="15"/>
      <c r="AV109" s="16"/>
      <c r="AW109" s="20"/>
      <c r="AX109" s="20"/>
      <c r="AY109" s="16"/>
      <c r="AZ109" s="19"/>
      <c r="BA109" s="16"/>
      <c r="BB109" s="20"/>
      <c r="BC109" s="20"/>
      <c r="BD109" s="16"/>
      <c r="BE109" s="19"/>
      <c r="BF109" s="16"/>
      <c r="BG109" s="20"/>
      <c r="BH109" s="20"/>
      <c r="BI109" s="16"/>
      <c r="BJ109" s="19"/>
      <c r="BK109" s="16"/>
    </row>
    <row r="110" spans="1:63" s="4" customFormat="1" ht="15" customHeight="1">
      <c r="A110" s="246"/>
      <c r="B110" s="246"/>
      <c r="C110" s="246"/>
      <c r="D110" s="246"/>
      <c r="E110" s="246"/>
      <c r="F110" s="246" t="s">
        <v>71</v>
      </c>
      <c r="G110" s="246" t="s">
        <v>121</v>
      </c>
      <c r="H110" s="246" t="s">
        <v>122</v>
      </c>
      <c r="I110" s="178" t="s">
        <v>239</v>
      </c>
      <c r="J110" s="161">
        <f t="shared" si="47"/>
        <v>20</v>
      </c>
      <c r="K110" s="164">
        <f>M110+N110+O110+Q110</f>
        <v>0</v>
      </c>
      <c r="L110" s="56"/>
      <c r="M110" s="56"/>
      <c r="N110" s="56"/>
      <c r="O110" s="56"/>
      <c r="P110" s="56"/>
      <c r="Q110" s="56"/>
      <c r="R110" s="164">
        <f t="shared" si="39"/>
        <v>0</v>
      </c>
      <c r="S110" s="164">
        <f t="shared" si="40"/>
        <v>0</v>
      </c>
      <c r="T110" s="164">
        <f t="shared" si="41"/>
        <v>0</v>
      </c>
      <c r="U110" s="164">
        <f t="shared" si="42"/>
        <v>20</v>
      </c>
      <c r="V110" s="164">
        <f t="shared" si="37"/>
        <v>4</v>
      </c>
      <c r="W110" s="145"/>
      <c r="X110" s="145">
        <v>15</v>
      </c>
      <c r="Y110" s="145">
        <v>5</v>
      </c>
      <c r="Z110" s="145">
        <v>2</v>
      </c>
      <c r="AA110" s="145"/>
      <c r="AB110" s="145">
        <f t="shared" si="43"/>
        <v>2</v>
      </c>
      <c r="AC110" s="145">
        <f t="shared" si="44"/>
        <v>0</v>
      </c>
      <c r="AD110" s="56">
        <f t="shared" si="45"/>
        <v>2</v>
      </c>
      <c r="AE110" s="19"/>
      <c r="AF110" s="142"/>
      <c r="AG110" s="16"/>
      <c r="AH110" s="16"/>
      <c r="AI110" s="16"/>
      <c r="AJ110" s="16"/>
      <c r="AK110" s="16"/>
      <c r="AL110" s="16"/>
      <c r="AM110" s="16"/>
      <c r="AN110" s="15"/>
      <c r="AO110" s="15"/>
      <c r="AP110" s="15"/>
      <c r="AQ110" s="15"/>
      <c r="AR110" s="15"/>
      <c r="AS110" s="15"/>
      <c r="AT110" s="15"/>
      <c r="AU110" s="15"/>
      <c r="AV110" s="16"/>
      <c r="AW110" s="20"/>
      <c r="AX110" s="20"/>
      <c r="AY110" s="16"/>
      <c r="AZ110" s="19"/>
      <c r="BA110" s="16"/>
      <c r="BB110" s="20"/>
      <c r="BC110" s="20"/>
      <c r="BD110" s="16"/>
      <c r="BE110" s="19"/>
      <c r="BF110" s="16"/>
      <c r="BG110" s="20"/>
      <c r="BH110" s="20"/>
      <c r="BI110" s="16"/>
      <c r="BJ110" s="19"/>
      <c r="BK110" s="16"/>
    </row>
    <row r="111" spans="1:63" s="4" customFormat="1" ht="15" customHeight="1">
      <c r="A111" s="247"/>
      <c r="B111" s="247"/>
      <c r="C111" s="247"/>
      <c r="D111" s="247"/>
      <c r="E111" s="247"/>
      <c r="F111" s="247"/>
      <c r="G111" s="247"/>
      <c r="H111" s="247"/>
      <c r="I111" s="178" t="s">
        <v>240</v>
      </c>
      <c r="J111" s="161">
        <f t="shared" si="47"/>
        <v>20</v>
      </c>
      <c r="K111" s="164">
        <f>M111+N111+O111+Q111</f>
        <v>0</v>
      </c>
      <c r="L111" s="162"/>
      <c r="M111" s="162"/>
      <c r="N111" s="162"/>
      <c r="O111" s="162"/>
      <c r="P111" s="162"/>
      <c r="Q111" s="162"/>
      <c r="R111" s="164">
        <f t="shared" si="39"/>
        <v>0</v>
      </c>
      <c r="S111" s="164">
        <f t="shared" si="40"/>
        <v>0</v>
      </c>
      <c r="T111" s="164">
        <f t="shared" si="41"/>
        <v>0</v>
      </c>
      <c r="U111" s="164">
        <f t="shared" si="42"/>
        <v>20</v>
      </c>
      <c r="V111" s="164">
        <f t="shared" si="37"/>
        <v>4</v>
      </c>
      <c r="W111" s="162"/>
      <c r="X111" s="162">
        <v>15</v>
      </c>
      <c r="Y111" s="162">
        <v>5</v>
      </c>
      <c r="Z111" s="162">
        <v>2</v>
      </c>
      <c r="AA111" s="162"/>
      <c r="AB111" s="179">
        <f t="shared" si="43"/>
        <v>2</v>
      </c>
      <c r="AC111" s="179">
        <f t="shared" si="44"/>
        <v>0</v>
      </c>
      <c r="AD111" s="162">
        <f t="shared" si="45"/>
        <v>2</v>
      </c>
      <c r="AE111" s="19"/>
      <c r="AF111" s="142"/>
      <c r="AG111" s="16"/>
      <c r="AH111" s="16"/>
      <c r="AI111" s="16"/>
      <c r="AJ111" s="16"/>
      <c r="AK111" s="16"/>
      <c r="AL111" s="16"/>
      <c r="AM111" s="16"/>
      <c r="AN111" s="15"/>
      <c r="AO111" s="15"/>
      <c r="AP111" s="15"/>
      <c r="AQ111" s="15"/>
      <c r="AR111" s="15"/>
      <c r="AS111" s="15"/>
      <c r="AT111" s="15"/>
      <c r="AU111" s="15"/>
      <c r="AV111" s="16"/>
      <c r="AW111" s="20"/>
      <c r="AX111" s="20"/>
      <c r="AY111" s="16"/>
      <c r="AZ111" s="19"/>
      <c r="BA111" s="16"/>
      <c r="BB111" s="20"/>
      <c r="BC111" s="20"/>
      <c r="BD111" s="16"/>
      <c r="BE111" s="19"/>
      <c r="BF111" s="16"/>
      <c r="BG111" s="20"/>
      <c r="BH111" s="20"/>
      <c r="BI111" s="16"/>
      <c r="BJ111" s="19"/>
      <c r="BK111" s="16"/>
    </row>
    <row r="112" spans="1:63" s="4" customFormat="1" ht="15" customHeight="1">
      <c r="A112" s="246"/>
      <c r="B112" s="246"/>
      <c r="C112" s="246"/>
      <c r="D112" s="246"/>
      <c r="E112" s="246"/>
      <c r="F112" s="246" t="s">
        <v>123</v>
      </c>
      <c r="G112" s="246" t="s">
        <v>124</v>
      </c>
      <c r="H112" s="246" t="s">
        <v>125</v>
      </c>
      <c r="I112" s="178" t="s">
        <v>239</v>
      </c>
      <c r="J112" s="161">
        <f t="shared" si="47"/>
        <v>70</v>
      </c>
      <c r="K112" s="164">
        <f t="shared" ref="K112:K119" si="48">M112+N112+O112+Q112</f>
        <v>0</v>
      </c>
      <c r="L112" s="56"/>
      <c r="M112" s="56"/>
      <c r="N112" s="56"/>
      <c r="O112" s="56"/>
      <c r="P112" s="56"/>
      <c r="Q112" s="56"/>
      <c r="R112" s="164">
        <f t="shared" si="39"/>
        <v>0</v>
      </c>
      <c r="S112" s="164">
        <f t="shared" si="40"/>
        <v>0</v>
      </c>
      <c r="T112" s="164">
        <f t="shared" si="41"/>
        <v>0</v>
      </c>
      <c r="U112" s="164">
        <f t="shared" si="42"/>
        <v>70</v>
      </c>
      <c r="V112" s="164">
        <f t="shared" si="37"/>
        <v>11</v>
      </c>
      <c r="W112" s="145"/>
      <c r="X112" s="145">
        <v>20</v>
      </c>
      <c r="Y112" s="145">
        <v>50</v>
      </c>
      <c r="Z112" s="145">
        <v>4</v>
      </c>
      <c r="AA112" s="145"/>
      <c r="AB112" s="145">
        <f t="shared" si="43"/>
        <v>7</v>
      </c>
      <c r="AC112" s="145">
        <f t="shared" si="44"/>
        <v>0</v>
      </c>
      <c r="AD112" s="56">
        <f t="shared" si="45"/>
        <v>7</v>
      </c>
      <c r="AE112" s="19"/>
      <c r="AF112" s="142"/>
      <c r="AG112" s="16"/>
      <c r="AH112" s="16"/>
      <c r="AI112" s="16"/>
      <c r="AJ112" s="16"/>
      <c r="AK112" s="16"/>
      <c r="AL112" s="16"/>
      <c r="AM112" s="16"/>
      <c r="AN112" s="15"/>
      <c r="AO112" s="15"/>
      <c r="AP112" s="15"/>
      <c r="AQ112" s="15"/>
      <c r="AR112" s="15"/>
      <c r="AS112" s="15"/>
      <c r="AT112" s="15"/>
      <c r="AU112" s="15"/>
      <c r="AV112" s="16"/>
      <c r="AW112" s="20"/>
      <c r="AX112" s="20"/>
      <c r="AY112" s="16"/>
      <c r="AZ112" s="19"/>
      <c r="BA112" s="16"/>
      <c r="BB112" s="20"/>
      <c r="BC112" s="20"/>
      <c r="BD112" s="16"/>
      <c r="BE112" s="19"/>
      <c r="BF112" s="16"/>
      <c r="BG112" s="20"/>
      <c r="BH112" s="20"/>
      <c r="BI112" s="16"/>
      <c r="BJ112" s="19"/>
      <c r="BK112" s="16"/>
    </row>
    <row r="113" spans="1:63" s="4" customFormat="1" ht="15" customHeight="1">
      <c r="A113" s="247"/>
      <c r="B113" s="247"/>
      <c r="C113" s="247"/>
      <c r="D113" s="247"/>
      <c r="E113" s="247"/>
      <c r="F113" s="247"/>
      <c r="G113" s="247"/>
      <c r="H113" s="247"/>
      <c r="I113" s="178" t="s">
        <v>240</v>
      </c>
      <c r="J113" s="161">
        <f t="shared" si="47"/>
        <v>70</v>
      </c>
      <c r="K113" s="164">
        <f t="shared" si="48"/>
        <v>0</v>
      </c>
      <c r="L113" s="162"/>
      <c r="M113" s="162"/>
      <c r="N113" s="162"/>
      <c r="O113" s="162"/>
      <c r="P113" s="162"/>
      <c r="Q113" s="162"/>
      <c r="R113" s="164">
        <f t="shared" si="39"/>
        <v>0</v>
      </c>
      <c r="S113" s="164">
        <f t="shared" si="40"/>
        <v>0</v>
      </c>
      <c r="T113" s="164">
        <f t="shared" si="41"/>
        <v>0</v>
      </c>
      <c r="U113" s="164">
        <f t="shared" si="42"/>
        <v>70</v>
      </c>
      <c r="V113" s="164">
        <f t="shared" si="37"/>
        <v>11</v>
      </c>
      <c r="W113" s="162"/>
      <c r="X113" s="162">
        <v>20</v>
      </c>
      <c r="Y113" s="162">
        <v>50</v>
      </c>
      <c r="Z113" s="162">
        <v>4</v>
      </c>
      <c r="AA113" s="162"/>
      <c r="AB113" s="179">
        <f t="shared" si="43"/>
        <v>7</v>
      </c>
      <c r="AC113" s="179">
        <f t="shared" si="44"/>
        <v>0</v>
      </c>
      <c r="AD113" s="162">
        <f t="shared" si="45"/>
        <v>7</v>
      </c>
      <c r="AE113" s="19"/>
      <c r="AF113" s="142"/>
      <c r="AG113" s="16"/>
      <c r="AH113" s="16"/>
      <c r="AI113" s="16"/>
      <c r="AJ113" s="16"/>
      <c r="AK113" s="16"/>
      <c r="AL113" s="16"/>
      <c r="AM113" s="16"/>
      <c r="AN113" s="15"/>
      <c r="AO113" s="15"/>
      <c r="AP113" s="15"/>
      <c r="AQ113" s="15"/>
      <c r="AR113" s="15"/>
      <c r="AS113" s="15"/>
      <c r="AT113" s="15"/>
      <c r="AU113" s="15"/>
      <c r="AV113" s="16"/>
      <c r="AW113" s="20"/>
      <c r="AX113" s="20"/>
      <c r="AY113" s="16"/>
      <c r="AZ113" s="19"/>
      <c r="BA113" s="16"/>
      <c r="BB113" s="20"/>
      <c r="BC113" s="20"/>
      <c r="BD113" s="16"/>
      <c r="BE113" s="19"/>
      <c r="BF113" s="16"/>
      <c r="BG113" s="20"/>
      <c r="BH113" s="20"/>
      <c r="BI113" s="16"/>
      <c r="BJ113" s="19"/>
      <c r="BK113" s="16"/>
    </row>
    <row r="114" spans="1:63" s="4" customFormat="1" ht="15" customHeight="1">
      <c r="A114" s="246"/>
      <c r="B114" s="246"/>
      <c r="C114" s="246"/>
      <c r="D114" s="246"/>
      <c r="E114" s="246"/>
      <c r="F114" s="246" t="s">
        <v>126</v>
      </c>
      <c r="G114" s="246" t="s">
        <v>127</v>
      </c>
      <c r="H114" s="246" t="s">
        <v>128</v>
      </c>
      <c r="I114" s="178" t="s">
        <v>239</v>
      </c>
      <c r="J114" s="161">
        <f t="shared" si="47"/>
        <v>87</v>
      </c>
      <c r="K114" s="164">
        <f t="shared" si="48"/>
        <v>0</v>
      </c>
      <c r="L114" s="56"/>
      <c r="M114" s="56"/>
      <c r="N114" s="56"/>
      <c r="O114" s="56"/>
      <c r="P114" s="56"/>
      <c r="Q114" s="56"/>
      <c r="R114" s="164">
        <f t="shared" si="39"/>
        <v>0</v>
      </c>
      <c r="S114" s="164">
        <f t="shared" si="40"/>
        <v>0</v>
      </c>
      <c r="T114" s="164">
        <f t="shared" si="41"/>
        <v>0</v>
      </c>
      <c r="U114" s="164">
        <f t="shared" si="42"/>
        <v>87</v>
      </c>
      <c r="V114" s="164">
        <f t="shared" si="37"/>
        <v>15.700000000000001</v>
      </c>
      <c r="W114" s="145">
        <v>11</v>
      </c>
      <c r="X114" s="145">
        <v>30</v>
      </c>
      <c r="Y114" s="145">
        <v>20</v>
      </c>
      <c r="Z114" s="145">
        <v>7</v>
      </c>
      <c r="AA114" s="145">
        <v>26</v>
      </c>
      <c r="AB114" s="145">
        <f t="shared" si="43"/>
        <v>6.1000000000000005</v>
      </c>
      <c r="AC114" s="145">
        <f t="shared" si="44"/>
        <v>2.6</v>
      </c>
      <c r="AD114" s="56">
        <f t="shared" si="45"/>
        <v>8.7000000000000011</v>
      </c>
      <c r="AE114" s="19"/>
      <c r="AF114" s="142"/>
      <c r="AG114" s="16"/>
      <c r="AH114" s="16"/>
      <c r="AI114" s="16"/>
      <c r="AJ114" s="16"/>
      <c r="AK114" s="16"/>
      <c r="AL114" s="16"/>
      <c r="AM114" s="16"/>
      <c r="AN114" s="15"/>
      <c r="AO114" s="15"/>
      <c r="AP114" s="15"/>
      <c r="AQ114" s="15"/>
      <c r="AR114" s="15"/>
      <c r="AS114" s="15"/>
      <c r="AT114" s="15"/>
      <c r="AU114" s="15"/>
      <c r="AV114" s="16"/>
      <c r="AW114" s="20"/>
      <c r="AX114" s="20"/>
      <c r="AY114" s="16"/>
      <c r="AZ114" s="19"/>
      <c r="BA114" s="16"/>
      <c r="BB114" s="20"/>
      <c r="BC114" s="20"/>
      <c r="BD114" s="16"/>
      <c r="BE114" s="19"/>
      <c r="BF114" s="16"/>
      <c r="BG114" s="20"/>
      <c r="BH114" s="20"/>
      <c r="BI114" s="16"/>
      <c r="BJ114" s="19"/>
      <c r="BK114" s="16"/>
    </row>
    <row r="115" spans="1:63" s="4" customFormat="1" ht="15" customHeight="1">
      <c r="A115" s="247"/>
      <c r="B115" s="247"/>
      <c r="C115" s="247"/>
      <c r="D115" s="247"/>
      <c r="E115" s="247"/>
      <c r="F115" s="247"/>
      <c r="G115" s="247"/>
      <c r="H115" s="247"/>
      <c r="I115" s="178" t="s">
        <v>240</v>
      </c>
      <c r="J115" s="161">
        <f t="shared" si="47"/>
        <v>87</v>
      </c>
      <c r="K115" s="164">
        <f t="shared" si="48"/>
        <v>0</v>
      </c>
      <c r="L115" s="162"/>
      <c r="M115" s="162"/>
      <c r="N115" s="162"/>
      <c r="O115" s="162"/>
      <c r="P115" s="162"/>
      <c r="Q115" s="162"/>
      <c r="R115" s="164">
        <f t="shared" si="39"/>
        <v>0</v>
      </c>
      <c r="S115" s="164">
        <f t="shared" si="40"/>
        <v>0</v>
      </c>
      <c r="T115" s="164">
        <f t="shared" si="41"/>
        <v>0</v>
      </c>
      <c r="U115" s="164">
        <f t="shared" si="42"/>
        <v>87</v>
      </c>
      <c r="V115" s="164">
        <f t="shared" si="37"/>
        <v>15.700000000000001</v>
      </c>
      <c r="W115" s="162">
        <v>11</v>
      </c>
      <c r="X115" s="162">
        <v>30</v>
      </c>
      <c r="Y115" s="162">
        <v>20</v>
      </c>
      <c r="Z115" s="162">
        <v>7</v>
      </c>
      <c r="AA115" s="162">
        <v>26</v>
      </c>
      <c r="AB115" s="179">
        <f t="shared" si="43"/>
        <v>6.1000000000000005</v>
      </c>
      <c r="AC115" s="179">
        <f t="shared" si="44"/>
        <v>2.6</v>
      </c>
      <c r="AD115" s="162">
        <f t="shared" si="45"/>
        <v>8.7000000000000011</v>
      </c>
      <c r="AE115" s="19"/>
      <c r="AF115" s="142"/>
      <c r="AG115" s="16"/>
      <c r="AH115" s="16"/>
      <c r="AI115" s="16"/>
      <c r="AJ115" s="16"/>
      <c r="AK115" s="16"/>
      <c r="AL115" s="16"/>
      <c r="AM115" s="16"/>
      <c r="AN115" s="15"/>
      <c r="AO115" s="15"/>
      <c r="AP115" s="15"/>
      <c r="AQ115" s="15"/>
      <c r="AR115" s="15"/>
      <c r="AS115" s="15"/>
      <c r="AT115" s="15"/>
      <c r="AU115" s="15"/>
      <c r="AV115" s="16"/>
      <c r="AW115" s="20"/>
      <c r="AX115" s="20"/>
      <c r="AY115" s="16"/>
      <c r="AZ115" s="19"/>
      <c r="BA115" s="16"/>
      <c r="BB115" s="20"/>
      <c r="BC115" s="20"/>
      <c r="BD115" s="16"/>
      <c r="BE115" s="19"/>
      <c r="BF115" s="16"/>
      <c r="BG115" s="20"/>
      <c r="BH115" s="20"/>
      <c r="BI115" s="16"/>
      <c r="BJ115" s="19"/>
      <c r="BK115" s="16"/>
    </row>
    <row r="116" spans="1:63" s="4" customFormat="1" ht="21" customHeight="1">
      <c r="A116" s="246"/>
      <c r="B116" s="246"/>
      <c r="C116" s="246"/>
      <c r="D116" s="246"/>
      <c r="E116" s="246"/>
      <c r="F116" s="246" t="s">
        <v>45</v>
      </c>
      <c r="G116" s="246" t="s">
        <v>129</v>
      </c>
      <c r="H116" s="246" t="s">
        <v>130</v>
      </c>
      <c r="I116" s="178" t="s">
        <v>239</v>
      </c>
      <c r="J116" s="161">
        <f t="shared" si="47"/>
        <v>368</v>
      </c>
      <c r="K116" s="164">
        <f t="shared" si="48"/>
        <v>54</v>
      </c>
      <c r="L116" s="56">
        <v>15</v>
      </c>
      <c r="M116" s="56"/>
      <c r="N116" s="56">
        <v>54</v>
      </c>
      <c r="O116" s="56"/>
      <c r="P116" s="56"/>
      <c r="Q116" s="56"/>
      <c r="R116" s="164">
        <f t="shared" si="39"/>
        <v>5.4</v>
      </c>
      <c r="S116" s="164">
        <f t="shared" si="40"/>
        <v>0</v>
      </c>
      <c r="T116" s="164">
        <f t="shared" si="41"/>
        <v>5.4</v>
      </c>
      <c r="U116" s="164">
        <f t="shared" si="42"/>
        <v>314</v>
      </c>
      <c r="V116" s="164">
        <f t="shared" si="37"/>
        <v>35.400000000000006</v>
      </c>
      <c r="W116" s="145">
        <v>16</v>
      </c>
      <c r="X116" s="145">
        <v>100</v>
      </c>
      <c r="Y116" s="145">
        <v>100</v>
      </c>
      <c r="Z116" s="145">
        <v>4</v>
      </c>
      <c r="AA116" s="145">
        <v>98</v>
      </c>
      <c r="AB116" s="145">
        <f t="shared" si="43"/>
        <v>21.6</v>
      </c>
      <c r="AC116" s="145">
        <f t="shared" si="44"/>
        <v>9.8000000000000007</v>
      </c>
      <c r="AD116" s="56">
        <f t="shared" si="45"/>
        <v>31.400000000000002</v>
      </c>
      <c r="AE116" s="19"/>
      <c r="AF116" s="142"/>
      <c r="AG116" s="16"/>
      <c r="AH116" s="16"/>
      <c r="AI116" s="16"/>
      <c r="AJ116" s="16"/>
      <c r="AK116" s="16"/>
      <c r="AL116" s="16"/>
      <c r="AM116" s="16"/>
      <c r="AN116" s="15"/>
      <c r="AO116" s="15"/>
      <c r="AP116" s="15"/>
      <c r="AQ116" s="15"/>
      <c r="AR116" s="15"/>
      <c r="AS116" s="15"/>
      <c r="AT116" s="15"/>
      <c r="AU116" s="15"/>
      <c r="AV116" s="16"/>
      <c r="AW116" s="20"/>
      <c r="AX116" s="20"/>
      <c r="AY116" s="16"/>
      <c r="AZ116" s="19"/>
      <c r="BA116" s="16"/>
      <c r="BB116" s="20"/>
      <c r="BC116" s="20"/>
      <c r="BD116" s="16"/>
      <c r="BE116" s="19"/>
      <c r="BF116" s="16"/>
      <c r="BG116" s="20"/>
      <c r="BH116" s="20"/>
      <c r="BI116" s="16"/>
      <c r="BJ116" s="19"/>
      <c r="BK116" s="16"/>
    </row>
    <row r="117" spans="1:63" s="4" customFormat="1" ht="18">
      <c r="A117" s="247"/>
      <c r="B117" s="247"/>
      <c r="C117" s="247"/>
      <c r="D117" s="247"/>
      <c r="E117" s="247"/>
      <c r="F117" s="247"/>
      <c r="G117" s="247"/>
      <c r="H117" s="247"/>
      <c r="I117" s="178" t="s">
        <v>240</v>
      </c>
      <c r="J117" s="161">
        <f t="shared" si="47"/>
        <v>368</v>
      </c>
      <c r="K117" s="164">
        <f t="shared" si="48"/>
        <v>54</v>
      </c>
      <c r="L117" s="162">
        <v>15</v>
      </c>
      <c r="M117" s="162"/>
      <c r="N117" s="162">
        <v>54</v>
      </c>
      <c r="O117" s="162"/>
      <c r="P117" s="162"/>
      <c r="Q117" s="162"/>
      <c r="R117" s="164">
        <f t="shared" si="39"/>
        <v>5.4</v>
      </c>
      <c r="S117" s="164">
        <f t="shared" si="40"/>
        <v>0</v>
      </c>
      <c r="T117" s="164">
        <f t="shared" si="41"/>
        <v>5.4</v>
      </c>
      <c r="U117" s="164">
        <f t="shared" si="42"/>
        <v>314</v>
      </c>
      <c r="V117" s="164">
        <f t="shared" si="37"/>
        <v>35.400000000000006</v>
      </c>
      <c r="W117" s="162">
        <v>16</v>
      </c>
      <c r="X117" s="162">
        <v>100</v>
      </c>
      <c r="Y117" s="162">
        <v>100</v>
      </c>
      <c r="Z117" s="162">
        <v>4</v>
      </c>
      <c r="AA117" s="162">
        <v>98</v>
      </c>
      <c r="AB117" s="179">
        <f t="shared" si="43"/>
        <v>21.6</v>
      </c>
      <c r="AC117" s="179">
        <f t="shared" si="44"/>
        <v>9.8000000000000007</v>
      </c>
      <c r="AD117" s="162">
        <f t="shared" si="45"/>
        <v>31.400000000000002</v>
      </c>
      <c r="AE117" s="19"/>
      <c r="AF117" s="142"/>
      <c r="AG117" s="16"/>
      <c r="AH117" s="16"/>
      <c r="AI117" s="16"/>
      <c r="AJ117" s="16"/>
      <c r="AK117" s="16"/>
      <c r="AL117" s="16"/>
      <c r="AM117" s="16"/>
      <c r="AN117" s="15"/>
      <c r="AO117" s="15"/>
      <c r="AP117" s="15"/>
      <c r="AQ117" s="15"/>
      <c r="AR117" s="15"/>
      <c r="AS117" s="15"/>
      <c r="AT117" s="15"/>
      <c r="AU117" s="15"/>
      <c r="AV117" s="16"/>
      <c r="AW117" s="20"/>
      <c r="AX117" s="20"/>
      <c r="AY117" s="16"/>
      <c r="AZ117" s="19"/>
      <c r="BA117" s="16"/>
      <c r="BB117" s="20"/>
      <c r="BC117" s="20"/>
      <c r="BD117" s="16"/>
      <c r="BE117" s="19"/>
      <c r="BF117" s="16"/>
      <c r="BG117" s="20"/>
      <c r="BH117" s="20"/>
      <c r="BI117" s="16"/>
      <c r="BJ117" s="19"/>
      <c r="BK117" s="16"/>
    </row>
    <row r="118" spans="1:63" s="4" customFormat="1" ht="16.5" customHeight="1">
      <c r="A118" s="246"/>
      <c r="B118" s="246"/>
      <c r="C118" s="246"/>
      <c r="D118" s="246"/>
      <c r="E118" s="246"/>
      <c r="F118" s="246" t="s">
        <v>86</v>
      </c>
      <c r="G118" s="246" t="s">
        <v>131</v>
      </c>
      <c r="H118" s="246" t="s">
        <v>132</v>
      </c>
      <c r="I118" s="178" t="s">
        <v>239</v>
      </c>
      <c r="J118" s="161">
        <f t="shared" si="47"/>
        <v>354</v>
      </c>
      <c r="K118" s="164">
        <f t="shared" si="48"/>
        <v>0</v>
      </c>
      <c r="L118" s="56"/>
      <c r="M118" s="56"/>
      <c r="N118" s="56"/>
      <c r="O118" s="56"/>
      <c r="P118" s="56"/>
      <c r="Q118" s="56"/>
      <c r="R118" s="164">
        <f t="shared" si="39"/>
        <v>0</v>
      </c>
      <c r="S118" s="164">
        <f t="shared" si="40"/>
        <v>0</v>
      </c>
      <c r="T118" s="164">
        <f t="shared" si="41"/>
        <v>0</v>
      </c>
      <c r="U118" s="164">
        <f t="shared" si="42"/>
        <v>354</v>
      </c>
      <c r="V118" s="164">
        <f t="shared" si="37"/>
        <v>53.4</v>
      </c>
      <c r="W118" s="145">
        <v>81</v>
      </c>
      <c r="X118" s="145">
        <v>173</v>
      </c>
      <c r="Y118" s="145">
        <v>100</v>
      </c>
      <c r="Z118" s="145">
        <v>18</v>
      </c>
      <c r="AA118" s="145"/>
      <c r="AB118" s="145">
        <f t="shared" si="43"/>
        <v>35.4</v>
      </c>
      <c r="AC118" s="145">
        <f t="shared" si="44"/>
        <v>0</v>
      </c>
      <c r="AD118" s="56">
        <f t="shared" si="45"/>
        <v>35.4</v>
      </c>
      <c r="AE118" s="19"/>
      <c r="AF118" s="142"/>
      <c r="AG118" s="16"/>
      <c r="AH118" s="16"/>
      <c r="AI118" s="16"/>
      <c r="AJ118" s="16"/>
      <c r="AK118" s="16"/>
      <c r="AL118" s="16"/>
      <c r="AM118" s="16"/>
      <c r="AN118" s="15"/>
      <c r="AO118" s="15"/>
      <c r="AP118" s="15"/>
      <c r="AQ118" s="15"/>
      <c r="AR118" s="15"/>
      <c r="AS118" s="15"/>
      <c r="AT118" s="15"/>
      <c r="AU118" s="15"/>
      <c r="AV118" s="16"/>
      <c r="AW118" s="20"/>
      <c r="AX118" s="20"/>
      <c r="AY118" s="16"/>
      <c r="AZ118" s="19"/>
      <c r="BA118" s="16"/>
      <c r="BB118" s="20"/>
      <c r="BC118" s="20"/>
      <c r="BD118" s="16"/>
      <c r="BE118" s="19"/>
      <c r="BF118" s="16"/>
      <c r="BG118" s="20"/>
      <c r="BH118" s="20"/>
      <c r="BI118" s="16"/>
      <c r="BJ118" s="19"/>
      <c r="BK118" s="16"/>
    </row>
    <row r="119" spans="1:63" s="4" customFormat="1" ht="18">
      <c r="A119" s="247"/>
      <c r="B119" s="247"/>
      <c r="C119" s="247"/>
      <c r="D119" s="247"/>
      <c r="E119" s="247"/>
      <c r="F119" s="247"/>
      <c r="G119" s="247"/>
      <c r="H119" s="247"/>
      <c r="I119" s="178" t="s">
        <v>240</v>
      </c>
      <c r="J119" s="161">
        <f t="shared" si="47"/>
        <v>354</v>
      </c>
      <c r="K119" s="164">
        <f t="shared" si="48"/>
        <v>0</v>
      </c>
      <c r="L119" s="162"/>
      <c r="M119" s="162"/>
      <c r="N119" s="162"/>
      <c r="O119" s="162"/>
      <c r="P119" s="162"/>
      <c r="Q119" s="162"/>
      <c r="R119" s="164">
        <f t="shared" si="39"/>
        <v>0</v>
      </c>
      <c r="S119" s="164">
        <f t="shared" si="40"/>
        <v>0</v>
      </c>
      <c r="T119" s="164">
        <f t="shared" si="41"/>
        <v>0</v>
      </c>
      <c r="U119" s="164">
        <f t="shared" si="42"/>
        <v>354</v>
      </c>
      <c r="V119" s="164">
        <f t="shared" si="37"/>
        <v>53.4</v>
      </c>
      <c r="W119" s="162">
        <v>81</v>
      </c>
      <c r="X119" s="162">
        <v>173</v>
      </c>
      <c r="Y119" s="162">
        <v>100</v>
      </c>
      <c r="Z119" s="162">
        <v>18</v>
      </c>
      <c r="AA119" s="162"/>
      <c r="AB119" s="179">
        <f t="shared" si="43"/>
        <v>35.4</v>
      </c>
      <c r="AC119" s="179">
        <f t="shared" si="44"/>
        <v>0</v>
      </c>
      <c r="AD119" s="162">
        <f t="shared" si="45"/>
        <v>35.4</v>
      </c>
      <c r="AE119" s="19"/>
      <c r="AF119" s="142"/>
      <c r="AG119" s="16"/>
      <c r="AH119" s="16"/>
      <c r="AI119" s="16"/>
      <c r="AJ119" s="16"/>
      <c r="AK119" s="16"/>
      <c r="AL119" s="16"/>
      <c r="AM119" s="16"/>
      <c r="AN119" s="15"/>
      <c r="AO119" s="15"/>
      <c r="AP119" s="15"/>
      <c r="AQ119" s="15"/>
      <c r="AR119" s="15"/>
      <c r="AS119" s="15"/>
      <c r="AT119" s="15"/>
      <c r="AU119" s="15"/>
      <c r="AV119" s="16"/>
      <c r="AW119" s="20"/>
      <c r="AX119" s="20"/>
      <c r="AY119" s="16"/>
      <c r="AZ119" s="19"/>
      <c r="BA119" s="16"/>
      <c r="BB119" s="20"/>
      <c r="BC119" s="20"/>
      <c r="BD119" s="16"/>
      <c r="BE119" s="19"/>
      <c r="BF119" s="16"/>
      <c r="BG119" s="20"/>
      <c r="BH119" s="20"/>
      <c r="BI119" s="16"/>
      <c r="BJ119" s="19"/>
      <c r="BK119" s="16"/>
    </row>
    <row r="120" spans="1:63" s="4" customFormat="1" ht="15" customHeight="1">
      <c r="A120" s="246"/>
      <c r="B120" s="246"/>
      <c r="C120" s="246"/>
      <c r="D120" s="246"/>
      <c r="E120" s="248" t="s">
        <v>89</v>
      </c>
      <c r="F120" s="246"/>
      <c r="G120" s="248" t="s">
        <v>133</v>
      </c>
      <c r="H120" s="248" t="s">
        <v>134</v>
      </c>
      <c r="I120" s="178" t="s">
        <v>239</v>
      </c>
      <c r="J120" s="161">
        <f t="shared" si="47"/>
        <v>40</v>
      </c>
      <c r="K120" s="164">
        <f>M120+N120+O120+Q120</f>
        <v>0</v>
      </c>
      <c r="L120" s="57"/>
      <c r="M120" s="57"/>
      <c r="N120" s="57"/>
      <c r="O120" s="57"/>
      <c r="P120" s="57"/>
      <c r="Q120" s="57"/>
      <c r="R120" s="164">
        <f t="shared" si="39"/>
        <v>0</v>
      </c>
      <c r="S120" s="164">
        <f t="shared" si="40"/>
        <v>0</v>
      </c>
      <c r="T120" s="164">
        <f t="shared" si="41"/>
        <v>0</v>
      </c>
      <c r="U120" s="164">
        <f t="shared" si="42"/>
        <v>40</v>
      </c>
      <c r="V120" s="164">
        <f t="shared" si="37"/>
        <v>41</v>
      </c>
      <c r="W120" s="147"/>
      <c r="X120" s="147">
        <v>40</v>
      </c>
      <c r="Y120" s="147"/>
      <c r="Z120" s="147">
        <v>37</v>
      </c>
      <c r="AA120" s="147"/>
      <c r="AB120" s="145">
        <f t="shared" ref="AB120:AB155" si="49">+(W120+X120+Y120)*10%</f>
        <v>4</v>
      </c>
      <c r="AC120" s="145">
        <f t="shared" ref="AC120:AC155" si="50">+AA120*10%</f>
        <v>0</v>
      </c>
      <c r="AD120" s="56">
        <f t="shared" ref="AD120:AD155" si="51">+AB120+AC120</f>
        <v>4</v>
      </c>
      <c r="AE120" s="19"/>
      <c r="AF120" s="142"/>
      <c r="AG120" s="16"/>
      <c r="AH120" s="16"/>
      <c r="AI120" s="16"/>
      <c r="AJ120" s="16"/>
      <c r="AK120" s="16"/>
      <c r="AL120" s="16"/>
      <c r="AM120" s="16"/>
      <c r="AN120" s="15"/>
      <c r="AO120" s="15"/>
      <c r="AP120" s="15"/>
      <c r="AQ120" s="15"/>
      <c r="AR120" s="15"/>
      <c r="AS120" s="15"/>
      <c r="AT120" s="15"/>
      <c r="AU120" s="15"/>
      <c r="AV120" s="16"/>
      <c r="AW120" s="20"/>
      <c r="AX120" s="20"/>
      <c r="AY120" s="16"/>
      <c r="AZ120" s="19"/>
      <c r="BA120" s="16"/>
      <c r="BB120" s="20"/>
      <c r="BC120" s="20"/>
      <c r="BD120" s="16"/>
      <c r="BE120" s="19"/>
      <c r="BF120" s="16"/>
      <c r="BG120" s="20"/>
      <c r="BH120" s="20"/>
      <c r="BI120" s="16"/>
      <c r="BJ120" s="19"/>
      <c r="BK120" s="16"/>
    </row>
    <row r="121" spans="1:63" s="4" customFormat="1" ht="15" customHeight="1">
      <c r="A121" s="247"/>
      <c r="B121" s="247"/>
      <c r="C121" s="247"/>
      <c r="D121" s="247"/>
      <c r="E121" s="249"/>
      <c r="F121" s="247"/>
      <c r="G121" s="249"/>
      <c r="H121" s="249"/>
      <c r="I121" s="178" t="s">
        <v>240</v>
      </c>
      <c r="J121" s="161">
        <f t="shared" si="47"/>
        <v>40</v>
      </c>
      <c r="K121" s="164">
        <f>M121+N121+O121+Q121</f>
        <v>0</v>
      </c>
      <c r="L121" s="163"/>
      <c r="M121" s="163"/>
      <c r="N121" s="163"/>
      <c r="O121" s="163"/>
      <c r="P121" s="163"/>
      <c r="Q121" s="163"/>
      <c r="R121" s="164">
        <f t="shared" si="39"/>
        <v>0</v>
      </c>
      <c r="S121" s="164">
        <f t="shared" si="40"/>
        <v>0</v>
      </c>
      <c r="T121" s="164">
        <f t="shared" si="41"/>
        <v>0</v>
      </c>
      <c r="U121" s="164">
        <f t="shared" si="42"/>
        <v>40</v>
      </c>
      <c r="V121" s="164">
        <f t="shared" si="37"/>
        <v>41</v>
      </c>
      <c r="W121" s="163"/>
      <c r="X121" s="163">
        <v>40</v>
      </c>
      <c r="Y121" s="163"/>
      <c r="Z121" s="163">
        <v>37</v>
      </c>
      <c r="AA121" s="163"/>
      <c r="AB121" s="179">
        <f t="shared" si="49"/>
        <v>4</v>
      </c>
      <c r="AC121" s="179">
        <f t="shared" si="50"/>
        <v>0</v>
      </c>
      <c r="AD121" s="162">
        <f t="shared" si="51"/>
        <v>4</v>
      </c>
      <c r="AE121" s="19"/>
      <c r="AF121" s="142"/>
      <c r="AG121" s="16"/>
      <c r="AH121" s="16"/>
      <c r="AI121" s="16"/>
      <c r="AJ121" s="16"/>
      <c r="AK121" s="16"/>
      <c r="AL121" s="16"/>
      <c r="AM121" s="16"/>
      <c r="AN121" s="15"/>
      <c r="AO121" s="15"/>
      <c r="AP121" s="15"/>
      <c r="AQ121" s="15"/>
      <c r="AR121" s="15"/>
      <c r="AS121" s="15"/>
      <c r="AT121" s="15"/>
      <c r="AU121" s="15"/>
      <c r="AV121" s="16"/>
      <c r="AW121" s="20"/>
      <c r="AX121" s="20"/>
      <c r="AY121" s="16"/>
      <c r="AZ121" s="19"/>
      <c r="BA121" s="16"/>
      <c r="BB121" s="20"/>
      <c r="BC121" s="20"/>
      <c r="BD121" s="16"/>
      <c r="BE121" s="19"/>
      <c r="BF121" s="16"/>
      <c r="BG121" s="20"/>
      <c r="BH121" s="20"/>
      <c r="BI121" s="16"/>
      <c r="BJ121" s="19"/>
      <c r="BK121" s="16"/>
    </row>
    <row r="122" spans="1:63" s="4" customFormat="1" ht="28.5" customHeight="1">
      <c r="A122" s="246"/>
      <c r="B122" s="246"/>
      <c r="C122" s="246"/>
      <c r="D122" s="246"/>
      <c r="E122" s="248" t="s">
        <v>68</v>
      </c>
      <c r="F122" s="246"/>
      <c r="G122" s="248" t="s">
        <v>135</v>
      </c>
      <c r="H122" s="248" t="s">
        <v>136</v>
      </c>
      <c r="I122" s="178" t="s">
        <v>239</v>
      </c>
      <c r="J122" s="161">
        <f t="shared" si="47"/>
        <v>78</v>
      </c>
      <c r="K122" s="164">
        <f>+K123</f>
        <v>0</v>
      </c>
      <c r="L122" s="164">
        <f t="shared" ref="L122:AA123" si="52">L124</f>
        <v>0</v>
      </c>
      <c r="M122" s="164">
        <f t="shared" si="52"/>
        <v>0</v>
      </c>
      <c r="N122" s="164">
        <f t="shared" si="52"/>
        <v>0</v>
      </c>
      <c r="O122" s="164">
        <f t="shared" si="52"/>
        <v>0</v>
      </c>
      <c r="P122" s="164">
        <f t="shared" si="52"/>
        <v>0</v>
      </c>
      <c r="Q122" s="164">
        <f t="shared" si="52"/>
        <v>0</v>
      </c>
      <c r="R122" s="164">
        <f t="shared" si="39"/>
        <v>0</v>
      </c>
      <c r="S122" s="164">
        <f t="shared" si="40"/>
        <v>0</v>
      </c>
      <c r="T122" s="164">
        <f t="shared" si="41"/>
        <v>0</v>
      </c>
      <c r="U122" s="164">
        <f t="shared" si="52"/>
        <v>78</v>
      </c>
      <c r="V122" s="164">
        <f t="shared" si="37"/>
        <v>17.8</v>
      </c>
      <c r="W122" s="164">
        <f t="shared" si="52"/>
        <v>4</v>
      </c>
      <c r="X122" s="164">
        <f t="shared" si="52"/>
        <v>74</v>
      </c>
      <c r="Y122" s="164">
        <f t="shared" si="52"/>
        <v>0</v>
      </c>
      <c r="Z122" s="164">
        <f t="shared" si="52"/>
        <v>10</v>
      </c>
      <c r="AA122" s="164">
        <f t="shared" si="52"/>
        <v>0</v>
      </c>
      <c r="AB122" s="145">
        <f t="shared" si="49"/>
        <v>7.8000000000000007</v>
      </c>
      <c r="AC122" s="145">
        <f t="shared" si="50"/>
        <v>0</v>
      </c>
      <c r="AD122" s="56">
        <f t="shared" si="51"/>
        <v>7.8000000000000007</v>
      </c>
      <c r="AE122" s="15"/>
      <c r="AF122" s="142"/>
      <c r="AG122" s="16"/>
      <c r="AH122" s="16"/>
      <c r="AI122" s="16"/>
      <c r="AJ122" s="16"/>
      <c r="AK122" s="16"/>
      <c r="AL122" s="16"/>
      <c r="AM122" s="15"/>
      <c r="AN122" s="15"/>
      <c r="AO122" s="15"/>
      <c r="AP122" s="15"/>
      <c r="AQ122" s="15"/>
      <c r="AR122" s="15"/>
      <c r="AS122" s="15"/>
      <c r="AT122" s="15"/>
      <c r="AU122" s="15"/>
      <c r="AV122" s="16"/>
      <c r="AW122" s="17"/>
      <c r="AX122" s="17"/>
      <c r="AY122" s="15"/>
      <c r="AZ122" s="15"/>
      <c r="BA122" s="16"/>
      <c r="BB122" s="17"/>
      <c r="BC122" s="17"/>
      <c r="BD122" s="15"/>
      <c r="BE122" s="15"/>
      <c r="BF122" s="16"/>
      <c r="BG122" s="17"/>
      <c r="BH122" s="17"/>
      <c r="BI122" s="15"/>
      <c r="BJ122" s="15"/>
      <c r="BK122" s="16"/>
    </row>
    <row r="123" spans="1:63" s="4" customFormat="1" ht="18">
      <c r="A123" s="247"/>
      <c r="B123" s="247"/>
      <c r="C123" s="247"/>
      <c r="D123" s="247"/>
      <c r="E123" s="249"/>
      <c r="F123" s="247"/>
      <c r="G123" s="249"/>
      <c r="H123" s="249"/>
      <c r="I123" s="178" t="s">
        <v>240</v>
      </c>
      <c r="J123" s="161">
        <f t="shared" si="47"/>
        <v>78</v>
      </c>
      <c r="K123" s="164">
        <f>+K125</f>
        <v>0</v>
      </c>
      <c r="L123" s="164">
        <f t="shared" si="52"/>
        <v>0</v>
      </c>
      <c r="M123" s="164">
        <f t="shared" si="52"/>
        <v>0</v>
      </c>
      <c r="N123" s="164">
        <f t="shared" si="52"/>
        <v>0</v>
      </c>
      <c r="O123" s="164">
        <f t="shared" si="52"/>
        <v>0</v>
      </c>
      <c r="P123" s="164">
        <f t="shared" si="52"/>
        <v>0</v>
      </c>
      <c r="Q123" s="164">
        <f t="shared" si="52"/>
        <v>0</v>
      </c>
      <c r="R123" s="164">
        <f t="shared" si="39"/>
        <v>0</v>
      </c>
      <c r="S123" s="164">
        <f t="shared" si="40"/>
        <v>0</v>
      </c>
      <c r="T123" s="164">
        <f t="shared" si="41"/>
        <v>0</v>
      </c>
      <c r="U123" s="164">
        <f t="shared" si="52"/>
        <v>78</v>
      </c>
      <c r="V123" s="164">
        <f t="shared" si="37"/>
        <v>17.8</v>
      </c>
      <c r="W123" s="164">
        <f t="shared" si="52"/>
        <v>4</v>
      </c>
      <c r="X123" s="164">
        <f t="shared" si="52"/>
        <v>74</v>
      </c>
      <c r="Y123" s="164">
        <f t="shared" si="52"/>
        <v>0</v>
      </c>
      <c r="Z123" s="164">
        <f t="shared" si="52"/>
        <v>10</v>
      </c>
      <c r="AA123" s="164">
        <f t="shared" si="52"/>
        <v>0</v>
      </c>
      <c r="AB123" s="179">
        <f t="shared" si="49"/>
        <v>7.8000000000000007</v>
      </c>
      <c r="AC123" s="179">
        <f t="shared" si="50"/>
        <v>0</v>
      </c>
      <c r="AD123" s="162">
        <f t="shared" si="51"/>
        <v>7.8000000000000007</v>
      </c>
      <c r="AE123" s="15"/>
      <c r="AF123" s="142"/>
      <c r="AG123" s="16"/>
      <c r="AH123" s="16"/>
      <c r="AI123" s="16"/>
      <c r="AJ123" s="16"/>
      <c r="AK123" s="16"/>
      <c r="AL123" s="16"/>
      <c r="AM123" s="15"/>
      <c r="AN123" s="15"/>
      <c r="AO123" s="15"/>
      <c r="AP123" s="15"/>
      <c r="AQ123" s="15"/>
      <c r="AR123" s="15"/>
      <c r="AS123" s="15"/>
      <c r="AT123" s="15"/>
      <c r="AU123" s="15"/>
      <c r="AV123" s="16"/>
      <c r="AW123" s="17"/>
      <c r="AX123" s="17"/>
      <c r="AY123" s="15"/>
      <c r="AZ123" s="15"/>
      <c r="BA123" s="16"/>
      <c r="BB123" s="17"/>
      <c r="BC123" s="17"/>
      <c r="BD123" s="15"/>
      <c r="BE123" s="15"/>
      <c r="BF123" s="16"/>
      <c r="BG123" s="17"/>
      <c r="BH123" s="17"/>
      <c r="BI123" s="15"/>
      <c r="BJ123" s="15"/>
      <c r="BK123" s="16"/>
    </row>
    <row r="124" spans="1:63" s="4" customFormat="1" ht="15" customHeight="1">
      <c r="A124" s="246"/>
      <c r="B124" s="246"/>
      <c r="C124" s="246"/>
      <c r="D124" s="246"/>
      <c r="E124" s="246"/>
      <c r="F124" s="246" t="s">
        <v>86</v>
      </c>
      <c r="G124" s="246" t="s">
        <v>137</v>
      </c>
      <c r="H124" s="246" t="s">
        <v>138</v>
      </c>
      <c r="I124" s="178" t="s">
        <v>239</v>
      </c>
      <c r="J124" s="161">
        <f t="shared" si="47"/>
        <v>78</v>
      </c>
      <c r="K124" s="164">
        <f>+M124+N124+O124+Q124</f>
        <v>0</v>
      </c>
      <c r="L124" s="57"/>
      <c r="M124" s="56"/>
      <c r="N124" s="56"/>
      <c r="O124" s="56"/>
      <c r="P124" s="56"/>
      <c r="Q124" s="56"/>
      <c r="R124" s="164">
        <f t="shared" si="39"/>
        <v>0</v>
      </c>
      <c r="S124" s="164">
        <f t="shared" si="40"/>
        <v>0</v>
      </c>
      <c r="T124" s="164">
        <f t="shared" si="41"/>
        <v>0</v>
      </c>
      <c r="U124" s="164">
        <f>+W124+X124+Y124+AA124</f>
        <v>78</v>
      </c>
      <c r="V124" s="164">
        <f t="shared" si="37"/>
        <v>17.8</v>
      </c>
      <c r="W124" s="145">
        <v>4</v>
      </c>
      <c r="X124" s="145">
        <v>74</v>
      </c>
      <c r="Y124" s="145"/>
      <c r="Z124" s="145">
        <v>10</v>
      </c>
      <c r="AA124" s="145"/>
      <c r="AB124" s="145">
        <f t="shared" si="49"/>
        <v>7.8000000000000007</v>
      </c>
      <c r="AC124" s="145">
        <f t="shared" si="50"/>
        <v>0</v>
      </c>
      <c r="AD124" s="56">
        <f t="shared" si="51"/>
        <v>7.8000000000000007</v>
      </c>
      <c r="AE124" s="19"/>
      <c r="AF124" s="142"/>
      <c r="AG124" s="16"/>
      <c r="AH124" s="16"/>
      <c r="AI124" s="16"/>
      <c r="AJ124" s="16"/>
      <c r="AK124" s="16"/>
      <c r="AL124" s="16"/>
      <c r="AM124" s="16"/>
      <c r="AN124" s="15"/>
      <c r="AO124" s="15"/>
      <c r="AP124" s="15"/>
      <c r="AQ124" s="15"/>
      <c r="AR124" s="15"/>
      <c r="AS124" s="15"/>
      <c r="AT124" s="15"/>
      <c r="AU124" s="15"/>
      <c r="AV124" s="16"/>
      <c r="AW124" s="20"/>
      <c r="AX124" s="20"/>
      <c r="AY124" s="16"/>
      <c r="AZ124" s="19"/>
      <c r="BA124" s="16"/>
      <c r="BB124" s="20"/>
      <c r="BC124" s="20"/>
      <c r="BD124" s="16"/>
      <c r="BE124" s="19"/>
      <c r="BF124" s="16"/>
      <c r="BG124" s="20"/>
      <c r="BH124" s="20"/>
      <c r="BI124" s="16"/>
      <c r="BJ124" s="19"/>
      <c r="BK124" s="16"/>
    </row>
    <row r="125" spans="1:63" s="4" customFormat="1" ht="15" customHeight="1">
      <c r="A125" s="247"/>
      <c r="B125" s="247"/>
      <c r="C125" s="247"/>
      <c r="D125" s="247"/>
      <c r="E125" s="247"/>
      <c r="F125" s="247"/>
      <c r="G125" s="247"/>
      <c r="H125" s="247"/>
      <c r="I125" s="178" t="s">
        <v>240</v>
      </c>
      <c r="J125" s="161">
        <f t="shared" si="47"/>
        <v>78</v>
      </c>
      <c r="K125" s="164">
        <f>+M125+N125+O125+Q125</f>
        <v>0</v>
      </c>
      <c r="L125" s="162"/>
      <c r="M125" s="162"/>
      <c r="N125" s="162"/>
      <c r="O125" s="162"/>
      <c r="P125" s="162"/>
      <c r="Q125" s="162"/>
      <c r="R125" s="164">
        <f t="shared" si="39"/>
        <v>0</v>
      </c>
      <c r="S125" s="164">
        <f t="shared" si="40"/>
        <v>0</v>
      </c>
      <c r="T125" s="164">
        <f t="shared" si="41"/>
        <v>0</v>
      </c>
      <c r="U125" s="164">
        <f>+W125+X125+Y125+AA125</f>
        <v>78</v>
      </c>
      <c r="V125" s="164">
        <f t="shared" si="37"/>
        <v>17.8</v>
      </c>
      <c r="W125" s="162">
        <v>4</v>
      </c>
      <c r="X125" s="162">
        <v>74</v>
      </c>
      <c r="Y125" s="162"/>
      <c r="Z125" s="162">
        <v>10</v>
      </c>
      <c r="AA125" s="162"/>
      <c r="AB125" s="179">
        <f t="shared" si="49"/>
        <v>7.8000000000000007</v>
      </c>
      <c r="AC125" s="179">
        <f t="shared" si="50"/>
        <v>0</v>
      </c>
      <c r="AD125" s="162">
        <f t="shared" si="51"/>
        <v>7.8000000000000007</v>
      </c>
      <c r="AE125" s="19"/>
      <c r="AF125" s="142"/>
      <c r="AG125" s="16"/>
      <c r="AH125" s="16"/>
      <c r="AI125" s="16"/>
      <c r="AJ125" s="16"/>
      <c r="AK125" s="16"/>
      <c r="AL125" s="16"/>
      <c r="AM125" s="16"/>
      <c r="AN125" s="15"/>
      <c r="AO125" s="15"/>
      <c r="AP125" s="15"/>
      <c r="AQ125" s="15"/>
      <c r="AR125" s="15"/>
      <c r="AS125" s="15"/>
      <c r="AT125" s="15"/>
      <c r="AU125" s="15"/>
      <c r="AV125" s="16"/>
      <c r="AW125" s="20"/>
      <c r="AX125" s="20"/>
      <c r="AY125" s="16"/>
      <c r="AZ125" s="19"/>
      <c r="BA125" s="16"/>
      <c r="BB125" s="20"/>
      <c r="BC125" s="20"/>
      <c r="BD125" s="16"/>
      <c r="BE125" s="19"/>
      <c r="BF125" s="16"/>
      <c r="BG125" s="20"/>
      <c r="BH125" s="20"/>
      <c r="BI125" s="16"/>
      <c r="BJ125" s="19"/>
      <c r="BK125" s="16"/>
    </row>
    <row r="126" spans="1:63" s="4" customFormat="1" ht="15" customHeight="1">
      <c r="A126" s="246"/>
      <c r="B126" s="246"/>
      <c r="C126" s="246"/>
      <c r="D126" s="246"/>
      <c r="E126" s="248" t="s">
        <v>71</v>
      </c>
      <c r="F126" s="246"/>
      <c r="G126" s="248" t="s">
        <v>139</v>
      </c>
      <c r="H126" s="248" t="s">
        <v>140</v>
      </c>
      <c r="I126" s="178" t="s">
        <v>239</v>
      </c>
      <c r="J126" s="161">
        <f t="shared" si="47"/>
        <v>829</v>
      </c>
      <c r="K126" s="164">
        <f>+K128+K130</f>
        <v>437</v>
      </c>
      <c r="L126" s="164">
        <f t="shared" ref="L126:AA127" si="53">L128+L130</f>
        <v>3</v>
      </c>
      <c r="M126" s="164">
        <f t="shared" si="53"/>
        <v>0</v>
      </c>
      <c r="N126" s="164">
        <f t="shared" si="53"/>
        <v>150</v>
      </c>
      <c r="O126" s="164">
        <f t="shared" si="53"/>
        <v>150</v>
      </c>
      <c r="P126" s="164">
        <f t="shared" si="53"/>
        <v>3</v>
      </c>
      <c r="Q126" s="164">
        <f t="shared" si="53"/>
        <v>137</v>
      </c>
      <c r="R126" s="164">
        <f t="shared" si="39"/>
        <v>30</v>
      </c>
      <c r="S126" s="164">
        <f t="shared" si="40"/>
        <v>13.700000000000001</v>
      </c>
      <c r="T126" s="164">
        <f t="shared" si="41"/>
        <v>43.7</v>
      </c>
      <c r="U126" s="164">
        <f t="shared" si="53"/>
        <v>392</v>
      </c>
      <c r="V126" s="164">
        <f t="shared" si="37"/>
        <v>55.2</v>
      </c>
      <c r="W126" s="164">
        <f t="shared" si="53"/>
        <v>17</v>
      </c>
      <c r="X126" s="164">
        <f t="shared" si="53"/>
        <v>175</v>
      </c>
      <c r="Y126" s="164">
        <f t="shared" si="53"/>
        <v>100</v>
      </c>
      <c r="Z126" s="164">
        <f t="shared" si="53"/>
        <v>16</v>
      </c>
      <c r="AA126" s="164">
        <f t="shared" si="53"/>
        <v>100</v>
      </c>
      <c r="AB126" s="145">
        <f t="shared" si="49"/>
        <v>29.200000000000003</v>
      </c>
      <c r="AC126" s="145">
        <f t="shared" si="50"/>
        <v>10</v>
      </c>
      <c r="AD126" s="56">
        <f t="shared" si="51"/>
        <v>39.200000000000003</v>
      </c>
      <c r="AE126" s="15"/>
      <c r="AF126" s="142"/>
      <c r="AG126" s="16"/>
      <c r="AH126" s="16"/>
      <c r="AI126" s="16"/>
      <c r="AJ126" s="16"/>
      <c r="AK126" s="16"/>
      <c r="AL126" s="16"/>
      <c r="AM126" s="15"/>
      <c r="AN126" s="15"/>
      <c r="AO126" s="15"/>
      <c r="AP126" s="15"/>
      <c r="AQ126" s="15"/>
      <c r="AR126" s="15"/>
      <c r="AS126" s="15"/>
      <c r="AT126" s="15"/>
      <c r="AU126" s="15"/>
      <c r="AV126" s="16"/>
      <c r="AW126" s="17"/>
      <c r="AX126" s="17"/>
      <c r="AY126" s="15"/>
      <c r="AZ126" s="15"/>
      <c r="BA126" s="16"/>
      <c r="BB126" s="17"/>
      <c r="BC126" s="17"/>
      <c r="BD126" s="15"/>
      <c r="BE126" s="15"/>
      <c r="BF126" s="16"/>
      <c r="BG126" s="17"/>
      <c r="BH126" s="17"/>
      <c r="BI126" s="15"/>
      <c r="BJ126" s="15"/>
      <c r="BK126" s="16"/>
    </row>
    <row r="127" spans="1:63" s="4" customFormat="1" ht="15" customHeight="1">
      <c r="A127" s="247"/>
      <c r="B127" s="247"/>
      <c r="C127" s="247"/>
      <c r="D127" s="247"/>
      <c r="E127" s="249"/>
      <c r="F127" s="247"/>
      <c r="G127" s="249"/>
      <c r="H127" s="249"/>
      <c r="I127" s="178" t="s">
        <v>240</v>
      </c>
      <c r="J127" s="161">
        <f t="shared" si="47"/>
        <v>829</v>
      </c>
      <c r="K127" s="164">
        <f>+K130+K128</f>
        <v>437</v>
      </c>
      <c r="L127" s="164">
        <f t="shared" si="53"/>
        <v>3</v>
      </c>
      <c r="M127" s="164">
        <f t="shared" si="53"/>
        <v>0</v>
      </c>
      <c r="N127" s="164">
        <f t="shared" si="53"/>
        <v>150</v>
      </c>
      <c r="O127" s="164">
        <f t="shared" si="53"/>
        <v>150</v>
      </c>
      <c r="P127" s="164">
        <f t="shared" si="53"/>
        <v>3</v>
      </c>
      <c r="Q127" s="164">
        <f t="shared" si="53"/>
        <v>137</v>
      </c>
      <c r="R127" s="164">
        <f t="shared" si="39"/>
        <v>30</v>
      </c>
      <c r="S127" s="164">
        <f t="shared" si="40"/>
        <v>13.700000000000001</v>
      </c>
      <c r="T127" s="164">
        <f t="shared" si="41"/>
        <v>43.7</v>
      </c>
      <c r="U127" s="164">
        <f t="shared" si="53"/>
        <v>392</v>
      </c>
      <c r="V127" s="164">
        <f t="shared" si="37"/>
        <v>55.2</v>
      </c>
      <c r="W127" s="164">
        <f t="shared" si="53"/>
        <v>17</v>
      </c>
      <c r="X127" s="164">
        <f t="shared" si="53"/>
        <v>175</v>
      </c>
      <c r="Y127" s="164">
        <f t="shared" si="53"/>
        <v>100</v>
      </c>
      <c r="Z127" s="164">
        <f t="shared" si="53"/>
        <v>16</v>
      </c>
      <c r="AA127" s="164">
        <f t="shared" si="53"/>
        <v>100</v>
      </c>
      <c r="AB127" s="179">
        <f t="shared" si="49"/>
        <v>29.200000000000003</v>
      </c>
      <c r="AC127" s="179">
        <f t="shared" si="50"/>
        <v>10</v>
      </c>
      <c r="AD127" s="162">
        <f t="shared" si="51"/>
        <v>39.200000000000003</v>
      </c>
      <c r="AE127" s="15"/>
      <c r="AF127" s="142"/>
      <c r="AG127" s="16"/>
      <c r="AH127" s="16"/>
      <c r="AI127" s="16"/>
      <c r="AJ127" s="16"/>
      <c r="AK127" s="16"/>
      <c r="AL127" s="16"/>
      <c r="AM127" s="15"/>
      <c r="AN127" s="15"/>
      <c r="AO127" s="15"/>
      <c r="AP127" s="15"/>
      <c r="AQ127" s="15"/>
      <c r="AR127" s="15"/>
      <c r="AS127" s="15"/>
      <c r="AT127" s="15"/>
      <c r="AU127" s="15"/>
      <c r="AV127" s="16"/>
      <c r="AW127" s="17"/>
      <c r="AX127" s="17"/>
      <c r="AY127" s="15"/>
      <c r="AZ127" s="15"/>
      <c r="BA127" s="16"/>
      <c r="BB127" s="17"/>
      <c r="BC127" s="17"/>
      <c r="BD127" s="15"/>
      <c r="BE127" s="15"/>
      <c r="BF127" s="16"/>
      <c r="BG127" s="17"/>
      <c r="BH127" s="17"/>
      <c r="BI127" s="15"/>
      <c r="BJ127" s="15"/>
      <c r="BK127" s="16"/>
    </row>
    <row r="128" spans="1:63" s="4" customFormat="1" ht="15" customHeight="1">
      <c r="A128" s="246"/>
      <c r="B128" s="246"/>
      <c r="C128" s="246"/>
      <c r="D128" s="246"/>
      <c r="E128" s="248"/>
      <c r="F128" s="246" t="s">
        <v>49</v>
      </c>
      <c r="G128" s="246" t="s">
        <v>141</v>
      </c>
      <c r="H128" s="246" t="s">
        <v>142</v>
      </c>
      <c r="I128" s="178" t="s">
        <v>239</v>
      </c>
      <c r="J128" s="161">
        <f t="shared" si="47"/>
        <v>605</v>
      </c>
      <c r="K128" s="164">
        <f>+M128+N128+O128+Q128</f>
        <v>437</v>
      </c>
      <c r="L128" s="180">
        <v>3</v>
      </c>
      <c r="M128" s="180"/>
      <c r="N128" s="180">
        <v>150</v>
      </c>
      <c r="O128" s="180">
        <v>150</v>
      </c>
      <c r="P128" s="180">
        <v>3</v>
      </c>
      <c r="Q128" s="180">
        <v>137</v>
      </c>
      <c r="R128" s="164">
        <f t="shared" si="39"/>
        <v>30</v>
      </c>
      <c r="S128" s="164">
        <f t="shared" si="40"/>
        <v>13.700000000000001</v>
      </c>
      <c r="T128" s="164">
        <f t="shared" si="41"/>
        <v>43.7</v>
      </c>
      <c r="U128" s="164">
        <f t="shared" ref="U128:U141" si="54">+W128+X128+Y128+AA128</f>
        <v>168</v>
      </c>
      <c r="V128" s="164">
        <f t="shared" si="37"/>
        <v>24.8</v>
      </c>
      <c r="W128" s="180">
        <v>7</v>
      </c>
      <c r="X128" s="180">
        <v>61</v>
      </c>
      <c r="Y128" s="180">
        <v>50</v>
      </c>
      <c r="Z128" s="180">
        <v>8</v>
      </c>
      <c r="AA128" s="180">
        <v>50</v>
      </c>
      <c r="AB128" s="145">
        <f t="shared" si="49"/>
        <v>11.8</v>
      </c>
      <c r="AC128" s="145">
        <f t="shared" si="50"/>
        <v>5</v>
      </c>
      <c r="AD128" s="56">
        <f t="shared" si="51"/>
        <v>16.8</v>
      </c>
      <c r="AE128" s="15"/>
      <c r="AF128" s="142"/>
      <c r="AG128" s="16"/>
      <c r="AH128" s="16"/>
      <c r="AI128" s="16"/>
      <c r="AJ128" s="16"/>
      <c r="AK128" s="16"/>
      <c r="AL128" s="16"/>
      <c r="AM128" s="15"/>
      <c r="AN128" s="15"/>
      <c r="AO128" s="15"/>
      <c r="AP128" s="15"/>
      <c r="AQ128" s="15"/>
      <c r="AR128" s="15"/>
      <c r="AS128" s="15"/>
      <c r="AT128" s="15"/>
      <c r="AU128" s="15"/>
      <c r="AV128" s="16"/>
      <c r="AW128" s="17"/>
      <c r="AX128" s="17"/>
      <c r="AY128" s="15"/>
      <c r="AZ128" s="15"/>
      <c r="BA128" s="16"/>
      <c r="BB128" s="17"/>
      <c r="BC128" s="17"/>
      <c r="BD128" s="15"/>
      <c r="BE128" s="15"/>
      <c r="BF128" s="16"/>
      <c r="BG128" s="17"/>
      <c r="BH128" s="17"/>
      <c r="BI128" s="15"/>
      <c r="BJ128" s="15"/>
      <c r="BK128" s="16"/>
    </row>
    <row r="129" spans="1:63" s="4" customFormat="1" ht="15" customHeight="1">
      <c r="A129" s="247"/>
      <c r="B129" s="247"/>
      <c r="C129" s="247"/>
      <c r="D129" s="247"/>
      <c r="E129" s="249"/>
      <c r="F129" s="247"/>
      <c r="G129" s="247"/>
      <c r="H129" s="247"/>
      <c r="I129" s="178" t="s">
        <v>240</v>
      </c>
      <c r="J129" s="161">
        <f t="shared" si="47"/>
        <v>605</v>
      </c>
      <c r="K129" s="164">
        <f>+M129+N129+O129+Q129</f>
        <v>437</v>
      </c>
      <c r="L129" s="163">
        <v>3</v>
      </c>
      <c r="M129" s="162"/>
      <c r="N129" s="162">
        <v>150</v>
      </c>
      <c r="O129" s="162">
        <v>150</v>
      </c>
      <c r="P129" s="162">
        <v>3</v>
      </c>
      <c r="Q129" s="162">
        <v>137</v>
      </c>
      <c r="R129" s="164">
        <f t="shared" si="39"/>
        <v>30</v>
      </c>
      <c r="S129" s="164">
        <f t="shared" si="40"/>
        <v>13.700000000000001</v>
      </c>
      <c r="T129" s="164">
        <f t="shared" si="41"/>
        <v>43.7</v>
      </c>
      <c r="U129" s="164">
        <f t="shared" si="54"/>
        <v>168</v>
      </c>
      <c r="V129" s="164">
        <f t="shared" si="37"/>
        <v>24.8</v>
      </c>
      <c r="W129" s="179">
        <v>7</v>
      </c>
      <c r="X129" s="179">
        <v>61</v>
      </c>
      <c r="Y129" s="179">
        <v>50</v>
      </c>
      <c r="Z129" s="179">
        <v>8</v>
      </c>
      <c r="AA129" s="179">
        <v>50</v>
      </c>
      <c r="AB129" s="179">
        <f t="shared" si="49"/>
        <v>11.8</v>
      </c>
      <c r="AC129" s="179">
        <f t="shared" si="50"/>
        <v>5</v>
      </c>
      <c r="AD129" s="162">
        <f t="shared" si="51"/>
        <v>16.8</v>
      </c>
      <c r="AE129" s="19"/>
      <c r="AF129" s="142"/>
      <c r="AG129" s="16"/>
      <c r="AH129" s="16"/>
      <c r="AI129" s="16"/>
      <c r="AJ129" s="16"/>
      <c r="AK129" s="16"/>
      <c r="AL129" s="16"/>
      <c r="AM129" s="16"/>
      <c r="AN129" s="15"/>
      <c r="AO129" s="15"/>
      <c r="AP129" s="15"/>
      <c r="AQ129" s="15"/>
      <c r="AR129" s="15"/>
      <c r="AS129" s="15"/>
      <c r="AT129" s="15"/>
      <c r="AU129" s="15"/>
      <c r="AV129" s="16"/>
      <c r="AW129" s="20"/>
      <c r="AX129" s="20"/>
      <c r="AY129" s="16"/>
      <c r="AZ129" s="19"/>
      <c r="BA129" s="16"/>
      <c r="BB129" s="20"/>
      <c r="BC129" s="20"/>
      <c r="BD129" s="16"/>
      <c r="BE129" s="19"/>
      <c r="BF129" s="16"/>
      <c r="BG129" s="20"/>
      <c r="BH129" s="20"/>
      <c r="BI129" s="16"/>
      <c r="BJ129" s="19"/>
      <c r="BK129" s="16"/>
    </row>
    <row r="130" spans="1:63" s="4" customFormat="1" ht="15" customHeight="1">
      <c r="A130" s="246"/>
      <c r="B130" s="246"/>
      <c r="C130" s="246"/>
      <c r="D130" s="246"/>
      <c r="E130" s="246"/>
      <c r="F130" s="246" t="s">
        <v>89</v>
      </c>
      <c r="G130" s="246" t="s">
        <v>143</v>
      </c>
      <c r="H130" s="246" t="s">
        <v>144</v>
      </c>
      <c r="I130" s="178" t="s">
        <v>239</v>
      </c>
      <c r="J130" s="161">
        <f t="shared" si="47"/>
        <v>224</v>
      </c>
      <c r="K130" s="164">
        <f t="shared" ref="K130:K134" si="55">+M130+N130+O130+Q130</f>
        <v>0</v>
      </c>
      <c r="L130" s="57"/>
      <c r="M130" s="56"/>
      <c r="N130" s="56"/>
      <c r="O130" s="56"/>
      <c r="P130" s="56"/>
      <c r="Q130" s="56"/>
      <c r="R130" s="164">
        <f t="shared" si="39"/>
        <v>0</v>
      </c>
      <c r="S130" s="164">
        <f t="shared" si="40"/>
        <v>0</v>
      </c>
      <c r="T130" s="164">
        <f t="shared" si="41"/>
        <v>0</v>
      </c>
      <c r="U130" s="164">
        <f t="shared" si="54"/>
        <v>224</v>
      </c>
      <c r="V130" s="164">
        <f t="shared" si="37"/>
        <v>30.400000000000002</v>
      </c>
      <c r="W130" s="145">
        <v>10</v>
      </c>
      <c r="X130" s="145">
        <v>114</v>
      </c>
      <c r="Y130" s="145">
        <v>50</v>
      </c>
      <c r="Z130" s="145">
        <v>8</v>
      </c>
      <c r="AA130" s="145">
        <v>50</v>
      </c>
      <c r="AB130" s="145">
        <f t="shared" si="49"/>
        <v>17.400000000000002</v>
      </c>
      <c r="AC130" s="145">
        <f t="shared" si="50"/>
        <v>5</v>
      </c>
      <c r="AD130" s="56">
        <f t="shared" si="51"/>
        <v>22.400000000000002</v>
      </c>
      <c r="AE130" s="19"/>
      <c r="AF130" s="142"/>
      <c r="AG130" s="16"/>
      <c r="AH130" s="16"/>
      <c r="AI130" s="16"/>
      <c r="AJ130" s="16"/>
      <c r="AK130" s="16"/>
      <c r="AL130" s="16"/>
      <c r="AM130" s="16"/>
      <c r="AN130" s="15"/>
      <c r="AO130" s="15"/>
      <c r="AP130" s="15"/>
      <c r="AQ130" s="15"/>
      <c r="AR130" s="15"/>
      <c r="AS130" s="15"/>
      <c r="AT130" s="15"/>
      <c r="AU130" s="15"/>
      <c r="AV130" s="16"/>
      <c r="AW130" s="20"/>
      <c r="AX130" s="20"/>
      <c r="AY130" s="16"/>
      <c r="AZ130" s="19"/>
      <c r="BA130" s="16"/>
      <c r="BB130" s="20"/>
      <c r="BC130" s="20"/>
      <c r="BD130" s="16"/>
      <c r="BE130" s="19"/>
      <c r="BF130" s="16"/>
      <c r="BG130" s="20"/>
      <c r="BH130" s="20"/>
      <c r="BI130" s="16"/>
      <c r="BJ130" s="19"/>
      <c r="BK130" s="16"/>
    </row>
    <row r="131" spans="1:63" s="4" customFormat="1" ht="15" customHeight="1">
      <c r="A131" s="247"/>
      <c r="B131" s="247"/>
      <c r="C131" s="247"/>
      <c r="D131" s="247"/>
      <c r="E131" s="247"/>
      <c r="F131" s="247"/>
      <c r="G131" s="247"/>
      <c r="H131" s="247"/>
      <c r="I131" s="178" t="s">
        <v>240</v>
      </c>
      <c r="J131" s="161">
        <f t="shared" si="47"/>
        <v>224</v>
      </c>
      <c r="K131" s="164">
        <f t="shared" si="55"/>
        <v>0</v>
      </c>
      <c r="L131" s="162"/>
      <c r="M131" s="162"/>
      <c r="N131" s="162"/>
      <c r="O131" s="162"/>
      <c r="P131" s="162"/>
      <c r="Q131" s="162"/>
      <c r="R131" s="164">
        <f t="shared" si="39"/>
        <v>0</v>
      </c>
      <c r="S131" s="164">
        <f t="shared" si="40"/>
        <v>0</v>
      </c>
      <c r="T131" s="164">
        <f t="shared" si="41"/>
        <v>0</v>
      </c>
      <c r="U131" s="164">
        <f t="shared" si="54"/>
        <v>224</v>
      </c>
      <c r="V131" s="164">
        <f t="shared" si="37"/>
        <v>30.400000000000002</v>
      </c>
      <c r="W131" s="162">
        <v>10</v>
      </c>
      <c r="X131" s="162">
        <v>114</v>
      </c>
      <c r="Y131" s="162">
        <v>50</v>
      </c>
      <c r="Z131" s="162">
        <v>8</v>
      </c>
      <c r="AA131" s="162">
        <v>50</v>
      </c>
      <c r="AB131" s="179">
        <f t="shared" si="49"/>
        <v>17.400000000000002</v>
      </c>
      <c r="AC131" s="179">
        <f t="shared" si="50"/>
        <v>5</v>
      </c>
      <c r="AD131" s="162">
        <f t="shared" si="51"/>
        <v>22.400000000000002</v>
      </c>
      <c r="AE131" s="19"/>
      <c r="AF131" s="142"/>
      <c r="AG131" s="16"/>
      <c r="AH131" s="16"/>
      <c r="AI131" s="16"/>
      <c r="AJ131" s="16"/>
      <c r="AK131" s="16"/>
      <c r="AL131" s="16"/>
      <c r="AM131" s="16"/>
      <c r="AN131" s="15"/>
      <c r="AO131" s="15"/>
      <c r="AP131" s="15"/>
      <c r="AQ131" s="15"/>
      <c r="AR131" s="15"/>
      <c r="AS131" s="15"/>
      <c r="AT131" s="15"/>
      <c r="AU131" s="15"/>
      <c r="AV131" s="16"/>
      <c r="AW131" s="20"/>
      <c r="AX131" s="20"/>
      <c r="AY131" s="16"/>
      <c r="AZ131" s="19"/>
      <c r="BA131" s="16"/>
      <c r="BB131" s="20"/>
      <c r="BC131" s="20"/>
      <c r="BD131" s="16"/>
      <c r="BE131" s="19"/>
      <c r="BF131" s="16"/>
      <c r="BG131" s="20"/>
      <c r="BH131" s="20"/>
      <c r="BI131" s="16"/>
      <c r="BJ131" s="19"/>
      <c r="BK131" s="16"/>
    </row>
    <row r="132" spans="1:63" s="4" customFormat="1" ht="22.5" customHeight="1">
      <c r="A132" s="246"/>
      <c r="B132" s="246"/>
      <c r="C132" s="246"/>
      <c r="D132" s="246"/>
      <c r="E132" s="248" t="s">
        <v>145</v>
      </c>
      <c r="F132" s="246"/>
      <c r="G132" s="248" t="s">
        <v>146</v>
      </c>
      <c r="H132" s="248" t="s">
        <v>147</v>
      </c>
      <c r="I132" s="178" t="s">
        <v>239</v>
      </c>
      <c r="J132" s="161">
        <f t="shared" si="47"/>
        <v>9</v>
      </c>
      <c r="K132" s="164">
        <f t="shared" si="55"/>
        <v>0</v>
      </c>
      <c r="L132" s="57"/>
      <c r="M132" s="57"/>
      <c r="N132" s="57"/>
      <c r="O132" s="57"/>
      <c r="P132" s="57"/>
      <c r="Q132" s="57"/>
      <c r="R132" s="164">
        <f t="shared" si="39"/>
        <v>0</v>
      </c>
      <c r="S132" s="164">
        <f t="shared" si="40"/>
        <v>0</v>
      </c>
      <c r="T132" s="164">
        <f t="shared" si="41"/>
        <v>0</v>
      </c>
      <c r="U132" s="164">
        <f t="shared" si="54"/>
        <v>9</v>
      </c>
      <c r="V132" s="164">
        <f t="shared" si="37"/>
        <v>2.9</v>
      </c>
      <c r="W132" s="147"/>
      <c r="X132" s="147">
        <v>5</v>
      </c>
      <c r="Y132" s="147">
        <v>4</v>
      </c>
      <c r="Z132" s="147">
        <v>2</v>
      </c>
      <c r="AA132" s="147"/>
      <c r="AB132" s="145">
        <f t="shared" si="49"/>
        <v>0.9</v>
      </c>
      <c r="AC132" s="145">
        <f t="shared" si="50"/>
        <v>0</v>
      </c>
      <c r="AD132" s="56">
        <f t="shared" si="51"/>
        <v>0.9</v>
      </c>
      <c r="AE132" s="19"/>
      <c r="AF132" s="142"/>
      <c r="AG132" s="16"/>
      <c r="AH132" s="16"/>
      <c r="AI132" s="16"/>
      <c r="AJ132" s="16"/>
      <c r="AK132" s="16"/>
      <c r="AL132" s="16"/>
      <c r="AM132" s="16"/>
      <c r="AN132" s="15"/>
      <c r="AO132" s="15"/>
      <c r="AP132" s="15"/>
      <c r="AQ132" s="15"/>
      <c r="AR132" s="15"/>
      <c r="AS132" s="15"/>
      <c r="AT132" s="15"/>
      <c r="AU132" s="15"/>
      <c r="AV132" s="16"/>
      <c r="AW132" s="20"/>
      <c r="AX132" s="20"/>
      <c r="AY132" s="16"/>
      <c r="AZ132" s="19"/>
      <c r="BA132" s="16"/>
      <c r="BB132" s="20"/>
      <c r="BC132" s="20"/>
      <c r="BD132" s="16"/>
      <c r="BE132" s="19"/>
      <c r="BF132" s="16"/>
      <c r="BG132" s="20"/>
      <c r="BH132" s="20"/>
      <c r="BI132" s="16"/>
      <c r="BJ132" s="19"/>
      <c r="BK132" s="16"/>
    </row>
    <row r="133" spans="1:63" s="4" customFormat="1" ht="20.25" customHeight="1">
      <c r="A133" s="247"/>
      <c r="B133" s="247"/>
      <c r="C133" s="247"/>
      <c r="D133" s="247"/>
      <c r="E133" s="249"/>
      <c r="F133" s="247"/>
      <c r="G133" s="249"/>
      <c r="H133" s="249"/>
      <c r="I133" s="178" t="s">
        <v>240</v>
      </c>
      <c r="J133" s="161">
        <f t="shared" si="47"/>
        <v>9</v>
      </c>
      <c r="K133" s="164">
        <f t="shared" si="55"/>
        <v>0</v>
      </c>
      <c r="L133" s="163"/>
      <c r="M133" s="163"/>
      <c r="N133" s="163"/>
      <c r="O133" s="163"/>
      <c r="P133" s="163"/>
      <c r="Q133" s="163"/>
      <c r="R133" s="164">
        <f t="shared" si="39"/>
        <v>0</v>
      </c>
      <c r="S133" s="164">
        <f t="shared" si="40"/>
        <v>0</v>
      </c>
      <c r="T133" s="164">
        <f t="shared" si="41"/>
        <v>0</v>
      </c>
      <c r="U133" s="164">
        <f t="shared" si="54"/>
        <v>9</v>
      </c>
      <c r="V133" s="164">
        <f t="shared" si="37"/>
        <v>2.9</v>
      </c>
      <c r="W133" s="163"/>
      <c r="X133" s="163">
        <v>5</v>
      </c>
      <c r="Y133" s="163">
        <v>4</v>
      </c>
      <c r="Z133" s="163">
        <v>2</v>
      </c>
      <c r="AA133" s="163"/>
      <c r="AB133" s="179">
        <f t="shared" si="49"/>
        <v>0.9</v>
      </c>
      <c r="AC133" s="179">
        <f t="shared" si="50"/>
        <v>0</v>
      </c>
      <c r="AD133" s="162">
        <f t="shared" si="51"/>
        <v>0.9</v>
      </c>
      <c r="AE133" s="19"/>
      <c r="AF133" s="142"/>
      <c r="AG133" s="16"/>
      <c r="AH133" s="16"/>
      <c r="AI133" s="16"/>
      <c r="AJ133" s="16"/>
      <c r="AK133" s="16"/>
      <c r="AL133" s="16"/>
      <c r="AM133" s="16"/>
      <c r="AN133" s="15"/>
      <c r="AO133" s="15"/>
      <c r="AP133" s="15"/>
      <c r="AQ133" s="15"/>
      <c r="AR133" s="15"/>
      <c r="AS133" s="15"/>
      <c r="AT133" s="15"/>
      <c r="AU133" s="15"/>
      <c r="AV133" s="16"/>
      <c r="AW133" s="20"/>
      <c r="AX133" s="20"/>
      <c r="AY133" s="16"/>
      <c r="AZ133" s="19"/>
      <c r="BA133" s="16"/>
      <c r="BB133" s="20"/>
      <c r="BC133" s="20"/>
      <c r="BD133" s="16"/>
      <c r="BE133" s="19"/>
      <c r="BF133" s="16"/>
      <c r="BG133" s="20"/>
      <c r="BH133" s="20"/>
      <c r="BI133" s="16"/>
      <c r="BJ133" s="19"/>
      <c r="BK133" s="16"/>
    </row>
    <row r="134" spans="1:63" s="4" customFormat="1" ht="15" customHeight="1">
      <c r="A134" s="246"/>
      <c r="B134" s="246"/>
      <c r="C134" s="246"/>
      <c r="D134" s="246"/>
      <c r="E134" s="248" t="s">
        <v>76</v>
      </c>
      <c r="F134" s="246"/>
      <c r="G134" s="248" t="s">
        <v>148</v>
      </c>
      <c r="H134" s="248" t="s">
        <v>149</v>
      </c>
      <c r="I134" s="178" t="s">
        <v>239</v>
      </c>
      <c r="J134" s="161">
        <f t="shared" si="47"/>
        <v>45</v>
      </c>
      <c r="K134" s="164">
        <f t="shared" si="55"/>
        <v>0</v>
      </c>
      <c r="L134" s="57"/>
      <c r="M134" s="57"/>
      <c r="N134" s="57"/>
      <c r="O134" s="57"/>
      <c r="P134" s="57"/>
      <c r="Q134" s="57"/>
      <c r="R134" s="164">
        <f t="shared" si="39"/>
        <v>0</v>
      </c>
      <c r="S134" s="164">
        <f t="shared" si="40"/>
        <v>0</v>
      </c>
      <c r="T134" s="164">
        <f t="shared" si="41"/>
        <v>0</v>
      </c>
      <c r="U134" s="164">
        <f t="shared" si="54"/>
        <v>45</v>
      </c>
      <c r="V134" s="164">
        <f t="shared" si="37"/>
        <v>6.5</v>
      </c>
      <c r="W134" s="147"/>
      <c r="X134" s="147">
        <v>25</v>
      </c>
      <c r="Y134" s="147">
        <v>20</v>
      </c>
      <c r="Z134" s="147">
        <v>2</v>
      </c>
      <c r="AA134" s="147"/>
      <c r="AB134" s="145">
        <f t="shared" si="49"/>
        <v>4.5</v>
      </c>
      <c r="AC134" s="145">
        <f t="shared" si="50"/>
        <v>0</v>
      </c>
      <c r="AD134" s="56">
        <f t="shared" si="51"/>
        <v>4.5</v>
      </c>
      <c r="AE134" s="19"/>
      <c r="AF134" s="142"/>
      <c r="AG134" s="16"/>
      <c r="AH134" s="16"/>
      <c r="AI134" s="16"/>
      <c r="AJ134" s="16"/>
      <c r="AK134" s="16"/>
      <c r="AL134" s="16"/>
      <c r="AM134" s="16"/>
      <c r="AN134" s="15"/>
      <c r="AO134" s="15"/>
      <c r="AP134" s="15"/>
      <c r="AQ134" s="15"/>
      <c r="AR134" s="15"/>
      <c r="AS134" s="15"/>
      <c r="AT134" s="15"/>
      <c r="AU134" s="15"/>
      <c r="AV134" s="16"/>
      <c r="AW134" s="20"/>
      <c r="AX134" s="20"/>
      <c r="AY134" s="16"/>
      <c r="AZ134" s="19"/>
      <c r="BA134" s="16"/>
      <c r="BB134" s="20"/>
      <c r="BC134" s="20"/>
      <c r="BD134" s="16"/>
      <c r="BE134" s="19"/>
      <c r="BF134" s="16"/>
      <c r="BG134" s="20"/>
      <c r="BH134" s="20"/>
      <c r="BI134" s="16"/>
      <c r="BJ134" s="19"/>
      <c r="BK134" s="16"/>
    </row>
    <row r="135" spans="1:63" s="4" customFormat="1" ht="15" customHeight="1">
      <c r="A135" s="247"/>
      <c r="B135" s="247"/>
      <c r="C135" s="247"/>
      <c r="D135" s="247"/>
      <c r="E135" s="249"/>
      <c r="F135" s="247"/>
      <c r="G135" s="249"/>
      <c r="H135" s="249"/>
      <c r="I135" s="178" t="s">
        <v>240</v>
      </c>
      <c r="J135" s="161">
        <f t="shared" si="47"/>
        <v>45</v>
      </c>
      <c r="K135" s="164">
        <f t="shared" ref="K135:K141" si="56">M135+N135+O135+Q135</f>
        <v>0</v>
      </c>
      <c r="L135" s="163"/>
      <c r="M135" s="163"/>
      <c r="N135" s="163"/>
      <c r="O135" s="163"/>
      <c r="P135" s="163"/>
      <c r="Q135" s="163"/>
      <c r="R135" s="164">
        <f t="shared" si="39"/>
        <v>0</v>
      </c>
      <c r="S135" s="164">
        <f t="shared" si="40"/>
        <v>0</v>
      </c>
      <c r="T135" s="164">
        <f t="shared" si="41"/>
        <v>0</v>
      </c>
      <c r="U135" s="164">
        <f t="shared" si="54"/>
        <v>45</v>
      </c>
      <c r="V135" s="164">
        <f t="shared" si="37"/>
        <v>6.5</v>
      </c>
      <c r="W135" s="163"/>
      <c r="X135" s="163">
        <v>25</v>
      </c>
      <c r="Y135" s="163">
        <v>20</v>
      </c>
      <c r="Z135" s="163">
        <v>2</v>
      </c>
      <c r="AA135" s="163"/>
      <c r="AB135" s="179">
        <f t="shared" si="49"/>
        <v>4.5</v>
      </c>
      <c r="AC135" s="179">
        <f t="shared" si="50"/>
        <v>0</v>
      </c>
      <c r="AD135" s="162">
        <f t="shared" si="51"/>
        <v>4.5</v>
      </c>
      <c r="AE135" s="19"/>
      <c r="AF135" s="142"/>
      <c r="AG135" s="16"/>
      <c r="AH135" s="16"/>
      <c r="AI135" s="16"/>
      <c r="AJ135" s="16"/>
      <c r="AK135" s="16"/>
      <c r="AL135" s="16"/>
      <c r="AM135" s="16"/>
      <c r="AN135" s="15"/>
      <c r="AO135" s="15"/>
      <c r="AP135" s="15"/>
      <c r="AQ135" s="15"/>
      <c r="AR135" s="15"/>
      <c r="AS135" s="15"/>
      <c r="AT135" s="15"/>
      <c r="AU135" s="15"/>
      <c r="AV135" s="16"/>
      <c r="AW135" s="20"/>
      <c r="AX135" s="20"/>
      <c r="AY135" s="16"/>
      <c r="AZ135" s="19"/>
      <c r="BA135" s="16"/>
      <c r="BB135" s="20"/>
      <c r="BC135" s="20"/>
      <c r="BD135" s="16"/>
      <c r="BE135" s="19"/>
      <c r="BF135" s="16"/>
      <c r="BG135" s="20"/>
      <c r="BH135" s="20"/>
      <c r="BI135" s="16"/>
      <c r="BJ135" s="19"/>
      <c r="BK135" s="16"/>
    </row>
    <row r="136" spans="1:63" s="4" customFormat="1" ht="15" customHeight="1">
      <c r="A136" s="246"/>
      <c r="B136" s="246"/>
      <c r="C136" s="246"/>
      <c r="D136" s="246"/>
      <c r="E136" s="248" t="s">
        <v>79</v>
      </c>
      <c r="F136" s="246"/>
      <c r="G136" s="248" t="s">
        <v>150</v>
      </c>
      <c r="H136" s="248" t="s">
        <v>151</v>
      </c>
      <c r="I136" s="178" t="s">
        <v>239</v>
      </c>
      <c r="J136" s="161">
        <f t="shared" si="47"/>
        <v>16</v>
      </c>
      <c r="K136" s="164">
        <f t="shared" si="56"/>
        <v>0</v>
      </c>
      <c r="L136" s="57"/>
      <c r="M136" s="57"/>
      <c r="N136" s="57"/>
      <c r="O136" s="57"/>
      <c r="P136" s="57"/>
      <c r="Q136" s="57"/>
      <c r="R136" s="164">
        <f t="shared" si="39"/>
        <v>0</v>
      </c>
      <c r="S136" s="164">
        <f t="shared" si="40"/>
        <v>0</v>
      </c>
      <c r="T136" s="164">
        <f t="shared" si="41"/>
        <v>0</v>
      </c>
      <c r="U136" s="164">
        <f t="shared" si="54"/>
        <v>16</v>
      </c>
      <c r="V136" s="164">
        <f t="shared" si="37"/>
        <v>5.6</v>
      </c>
      <c r="W136" s="147"/>
      <c r="X136" s="147">
        <v>16</v>
      </c>
      <c r="Y136" s="147"/>
      <c r="Z136" s="147">
        <v>4</v>
      </c>
      <c r="AA136" s="147"/>
      <c r="AB136" s="145">
        <f t="shared" si="49"/>
        <v>1.6</v>
      </c>
      <c r="AC136" s="145">
        <f t="shared" si="50"/>
        <v>0</v>
      </c>
      <c r="AD136" s="56">
        <f t="shared" si="51"/>
        <v>1.6</v>
      </c>
      <c r="AE136" s="19"/>
      <c r="AF136" s="142"/>
      <c r="AG136" s="16"/>
      <c r="AH136" s="16"/>
      <c r="AI136" s="16"/>
      <c r="AJ136" s="16"/>
      <c r="AK136" s="16"/>
      <c r="AL136" s="16"/>
      <c r="AM136" s="16"/>
      <c r="AN136" s="15"/>
      <c r="AO136" s="15"/>
      <c r="AP136" s="15"/>
      <c r="AQ136" s="15"/>
      <c r="AR136" s="15"/>
      <c r="AS136" s="15"/>
      <c r="AT136" s="15"/>
      <c r="AU136" s="15"/>
      <c r="AV136" s="16"/>
      <c r="AW136" s="20"/>
      <c r="AX136" s="20"/>
      <c r="AY136" s="16"/>
      <c r="AZ136" s="19"/>
      <c r="BA136" s="16"/>
      <c r="BB136" s="20"/>
      <c r="BC136" s="20"/>
      <c r="BD136" s="16"/>
      <c r="BE136" s="19"/>
      <c r="BF136" s="16"/>
      <c r="BG136" s="20"/>
      <c r="BH136" s="20"/>
      <c r="BI136" s="16"/>
      <c r="BJ136" s="19"/>
      <c r="BK136" s="16"/>
    </row>
    <row r="137" spans="1:63" s="4" customFormat="1" ht="15" customHeight="1">
      <c r="A137" s="247"/>
      <c r="B137" s="247"/>
      <c r="C137" s="247"/>
      <c r="D137" s="247"/>
      <c r="E137" s="249"/>
      <c r="F137" s="247"/>
      <c r="G137" s="249"/>
      <c r="H137" s="249"/>
      <c r="I137" s="178" t="s">
        <v>240</v>
      </c>
      <c r="J137" s="161">
        <f t="shared" si="47"/>
        <v>16</v>
      </c>
      <c r="K137" s="164">
        <f t="shared" si="56"/>
        <v>0</v>
      </c>
      <c r="L137" s="163"/>
      <c r="M137" s="163"/>
      <c r="N137" s="163"/>
      <c r="O137" s="163"/>
      <c r="P137" s="163"/>
      <c r="Q137" s="163"/>
      <c r="R137" s="164">
        <f t="shared" si="39"/>
        <v>0</v>
      </c>
      <c r="S137" s="164">
        <f t="shared" si="40"/>
        <v>0</v>
      </c>
      <c r="T137" s="164">
        <f t="shared" si="41"/>
        <v>0</v>
      </c>
      <c r="U137" s="164">
        <f t="shared" si="54"/>
        <v>16</v>
      </c>
      <c r="V137" s="164">
        <f t="shared" si="37"/>
        <v>5.6</v>
      </c>
      <c r="W137" s="163"/>
      <c r="X137" s="163">
        <v>16</v>
      </c>
      <c r="Y137" s="163"/>
      <c r="Z137" s="163">
        <v>4</v>
      </c>
      <c r="AA137" s="163"/>
      <c r="AB137" s="179">
        <f t="shared" si="49"/>
        <v>1.6</v>
      </c>
      <c r="AC137" s="179">
        <f t="shared" si="50"/>
        <v>0</v>
      </c>
      <c r="AD137" s="162">
        <f t="shared" si="51"/>
        <v>1.6</v>
      </c>
      <c r="AE137" s="19"/>
      <c r="AF137" s="142"/>
      <c r="AG137" s="16"/>
      <c r="AH137" s="16"/>
      <c r="AI137" s="16"/>
      <c r="AJ137" s="16"/>
      <c r="AK137" s="16"/>
      <c r="AL137" s="16"/>
      <c r="AM137" s="16"/>
      <c r="AN137" s="15"/>
      <c r="AO137" s="15"/>
      <c r="AP137" s="15"/>
      <c r="AQ137" s="15"/>
      <c r="AR137" s="15"/>
      <c r="AS137" s="15"/>
      <c r="AT137" s="15"/>
      <c r="AU137" s="15"/>
      <c r="AV137" s="16"/>
      <c r="AW137" s="20"/>
      <c r="AX137" s="20"/>
      <c r="AY137" s="16"/>
      <c r="AZ137" s="19"/>
      <c r="BA137" s="16"/>
      <c r="BB137" s="20"/>
      <c r="BC137" s="20"/>
      <c r="BD137" s="16"/>
      <c r="BE137" s="19"/>
      <c r="BF137" s="16"/>
      <c r="BG137" s="20"/>
      <c r="BH137" s="20"/>
      <c r="BI137" s="16"/>
      <c r="BJ137" s="19"/>
      <c r="BK137" s="16"/>
    </row>
    <row r="138" spans="1:63" s="4" customFormat="1" ht="15" customHeight="1">
      <c r="A138" s="246"/>
      <c r="B138" s="246"/>
      <c r="C138" s="246"/>
      <c r="D138" s="246"/>
      <c r="E138" s="248" t="s">
        <v>82</v>
      </c>
      <c r="F138" s="246"/>
      <c r="G138" s="248" t="s">
        <v>152</v>
      </c>
      <c r="H138" s="248" t="s">
        <v>153</v>
      </c>
      <c r="I138" s="178" t="s">
        <v>239</v>
      </c>
      <c r="J138" s="161">
        <f t="shared" si="47"/>
        <v>27</v>
      </c>
      <c r="K138" s="164">
        <f t="shared" si="56"/>
        <v>0</v>
      </c>
      <c r="L138" s="57"/>
      <c r="M138" s="57"/>
      <c r="N138" s="57"/>
      <c r="O138" s="57"/>
      <c r="P138" s="57"/>
      <c r="Q138" s="57"/>
      <c r="R138" s="164">
        <f t="shared" si="39"/>
        <v>0</v>
      </c>
      <c r="S138" s="164">
        <f t="shared" si="40"/>
        <v>0</v>
      </c>
      <c r="T138" s="164">
        <f t="shared" si="41"/>
        <v>0</v>
      </c>
      <c r="U138" s="164">
        <f t="shared" si="54"/>
        <v>27</v>
      </c>
      <c r="V138" s="164">
        <f t="shared" si="37"/>
        <v>5.7</v>
      </c>
      <c r="W138" s="147">
        <v>3</v>
      </c>
      <c r="X138" s="147">
        <v>10</v>
      </c>
      <c r="Y138" s="147">
        <v>10</v>
      </c>
      <c r="Z138" s="147">
        <v>3</v>
      </c>
      <c r="AA138" s="147">
        <v>4</v>
      </c>
      <c r="AB138" s="145">
        <f t="shared" si="49"/>
        <v>2.3000000000000003</v>
      </c>
      <c r="AC138" s="145">
        <f t="shared" si="50"/>
        <v>0.4</v>
      </c>
      <c r="AD138" s="56">
        <f t="shared" si="51"/>
        <v>2.7</v>
      </c>
      <c r="AE138" s="19"/>
      <c r="AF138" s="142"/>
      <c r="AG138" s="16"/>
      <c r="AH138" s="16"/>
      <c r="AI138" s="16"/>
      <c r="AJ138" s="16"/>
      <c r="AK138" s="16"/>
      <c r="AL138" s="16"/>
      <c r="AM138" s="16"/>
      <c r="AN138" s="15"/>
      <c r="AO138" s="15"/>
      <c r="AP138" s="15"/>
      <c r="AQ138" s="15"/>
      <c r="AR138" s="15"/>
      <c r="AS138" s="15"/>
      <c r="AT138" s="15"/>
      <c r="AU138" s="15"/>
      <c r="AV138" s="16"/>
      <c r="AW138" s="20"/>
      <c r="AX138" s="20"/>
      <c r="AY138" s="16"/>
      <c r="AZ138" s="19"/>
      <c r="BA138" s="16"/>
      <c r="BB138" s="20"/>
      <c r="BC138" s="20"/>
      <c r="BD138" s="16"/>
      <c r="BE138" s="19"/>
      <c r="BF138" s="16"/>
      <c r="BG138" s="20"/>
      <c r="BH138" s="20"/>
      <c r="BI138" s="16"/>
      <c r="BJ138" s="19"/>
      <c r="BK138" s="16"/>
    </row>
    <row r="139" spans="1:63" s="4" customFormat="1" ht="15" customHeight="1">
      <c r="A139" s="247"/>
      <c r="B139" s="247"/>
      <c r="C139" s="247"/>
      <c r="D139" s="247"/>
      <c r="E139" s="249"/>
      <c r="F139" s="247"/>
      <c r="G139" s="249"/>
      <c r="H139" s="249"/>
      <c r="I139" s="178" t="s">
        <v>240</v>
      </c>
      <c r="J139" s="161">
        <f t="shared" si="47"/>
        <v>27</v>
      </c>
      <c r="K139" s="164">
        <f t="shared" si="56"/>
        <v>0</v>
      </c>
      <c r="L139" s="163"/>
      <c r="M139" s="163"/>
      <c r="N139" s="163"/>
      <c r="O139" s="163"/>
      <c r="P139" s="163"/>
      <c r="Q139" s="163"/>
      <c r="R139" s="164">
        <f t="shared" si="39"/>
        <v>0</v>
      </c>
      <c r="S139" s="164">
        <f t="shared" si="40"/>
        <v>0</v>
      </c>
      <c r="T139" s="164">
        <f t="shared" si="41"/>
        <v>0</v>
      </c>
      <c r="U139" s="164">
        <f t="shared" si="54"/>
        <v>27</v>
      </c>
      <c r="V139" s="164">
        <f t="shared" si="37"/>
        <v>5.7</v>
      </c>
      <c r="W139" s="163">
        <v>3</v>
      </c>
      <c r="X139" s="163">
        <v>10</v>
      </c>
      <c r="Y139" s="163">
        <v>10</v>
      </c>
      <c r="Z139" s="163">
        <v>3</v>
      </c>
      <c r="AA139" s="163">
        <v>4</v>
      </c>
      <c r="AB139" s="179">
        <f t="shared" si="49"/>
        <v>2.3000000000000003</v>
      </c>
      <c r="AC139" s="179">
        <f t="shared" si="50"/>
        <v>0.4</v>
      </c>
      <c r="AD139" s="162">
        <f t="shared" si="51"/>
        <v>2.7</v>
      </c>
      <c r="AE139" s="19"/>
      <c r="AF139" s="142"/>
      <c r="AG139" s="16"/>
      <c r="AH139" s="16"/>
      <c r="AI139" s="16"/>
      <c r="AJ139" s="16"/>
      <c r="AK139" s="16"/>
      <c r="AL139" s="16"/>
      <c r="AM139" s="16"/>
      <c r="AN139" s="15"/>
      <c r="AO139" s="15"/>
      <c r="AP139" s="15"/>
      <c r="AQ139" s="15"/>
      <c r="AR139" s="15"/>
      <c r="AS139" s="15"/>
      <c r="AT139" s="15"/>
      <c r="AU139" s="15"/>
      <c r="AV139" s="16"/>
      <c r="AW139" s="20"/>
      <c r="AX139" s="20"/>
      <c r="AY139" s="16"/>
      <c r="AZ139" s="19"/>
      <c r="BA139" s="16"/>
      <c r="BB139" s="20"/>
      <c r="BC139" s="20"/>
      <c r="BD139" s="16"/>
      <c r="BE139" s="19"/>
      <c r="BF139" s="16"/>
      <c r="BG139" s="20"/>
      <c r="BH139" s="20"/>
      <c r="BI139" s="16"/>
      <c r="BJ139" s="19"/>
      <c r="BK139" s="16"/>
    </row>
    <row r="140" spans="1:63" s="4" customFormat="1" ht="90" customHeight="1">
      <c r="A140" s="246"/>
      <c r="B140" s="246"/>
      <c r="C140" s="246"/>
      <c r="D140" s="246"/>
      <c r="E140" s="244" t="s">
        <v>154</v>
      </c>
      <c r="F140" s="246"/>
      <c r="G140" s="248" t="s">
        <v>155</v>
      </c>
      <c r="H140" s="244" t="s">
        <v>156</v>
      </c>
      <c r="I140" s="178" t="s">
        <v>239</v>
      </c>
      <c r="J140" s="161">
        <f t="shared" si="47"/>
        <v>50</v>
      </c>
      <c r="K140" s="164">
        <f t="shared" si="56"/>
        <v>0</v>
      </c>
      <c r="L140" s="57"/>
      <c r="M140" s="60"/>
      <c r="N140" s="60"/>
      <c r="O140" s="60"/>
      <c r="P140" s="57"/>
      <c r="Q140" s="60"/>
      <c r="R140" s="164">
        <f t="shared" si="39"/>
        <v>0</v>
      </c>
      <c r="S140" s="164">
        <f t="shared" si="40"/>
        <v>0</v>
      </c>
      <c r="T140" s="164">
        <f t="shared" si="41"/>
        <v>0</v>
      </c>
      <c r="U140" s="164">
        <f t="shared" si="54"/>
        <v>50</v>
      </c>
      <c r="V140" s="164">
        <f t="shared" si="37"/>
        <v>5</v>
      </c>
      <c r="W140" s="149"/>
      <c r="X140" s="149">
        <v>50</v>
      </c>
      <c r="Y140" s="149"/>
      <c r="Z140" s="147"/>
      <c r="AA140" s="149"/>
      <c r="AB140" s="145">
        <f t="shared" si="49"/>
        <v>5</v>
      </c>
      <c r="AC140" s="145">
        <f t="shared" si="50"/>
        <v>0</v>
      </c>
      <c r="AD140" s="56">
        <f t="shared" si="51"/>
        <v>5</v>
      </c>
      <c r="AE140" s="19"/>
      <c r="AF140" s="142"/>
      <c r="AG140" s="16"/>
      <c r="AH140" s="16"/>
      <c r="AI140" s="16"/>
      <c r="AJ140" s="16"/>
      <c r="AK140" s="16"/>
      <c r="AL140" s="16"/>
      <c r="AM140" s="16"/>
      <c r="AN140" s="15"/>
      <c r="AO140" s="15"/>
      <c r="AP140" s="15"/>
      <c r="AQ140" s="15"/>
      <c r="AR140" s="15"/>
      <c r="AS140" s="15"/>
      <c r="AT140" s="15"/>
      <c r="AU140" s="15"/>
      <c r="AV140" s="16"/>
      <c r="AW140" s="20"/>
      <c r="AX140" s="20"/>
      <c r="AY140" s="16"/>
      <c r="AZ140" s="19"/>
      <c r="BA140" s="16"/>
      <c r="BB140" s="20"/>
      <c r="BC140" s="20"/>
      <c r="BD140" s="16"/>
      <c r="BE140" s="19"/>
      <c r="BF140" s="16"/>
      <c r="BG140" s="20"/>
      <c r="BH140" s="20"/>
      <c r="BI140" s="16"/>
      <c r="BJ140" s="19"/>
      <c r="BK140" s="16"/>
    </row>
    <row r="141" spans="1:63" s="4" customFormat="1" ht="18">
      <c r="A141" s="247"/>
      <c r="B141" s="247"/>
      <c r="C141" s="247"/>
      <c r="D141" s="247"/>
      <c r="E141" s="245"/>
      <c r="F141" s="247"/>
      <c r="G141" s="249"/>
      <c r="H141" s="245"/>
      <c r="I141" s="178" t="s">
        <v>240</v>
      </c>
      <c r="J141" s="161">
        <f t="shared" si="47"/>
        <v>50</v>
      </c>
      <c r="K141" s="164">
        <f t="shared" si="56"/>
        <v>0</v>
      </c>
      <c r="L141" s="163"/>
      <c r="M141" s="163"/>
      <c r="N141" s="163"/>
      <c r="O141" s="163"/>
      <c r="P141" s="163"/>
      <c r="Q141" s="163"/>
      <c r="R141" s="164">
        <f t="shared" si="39"/>
        <v>0</v>
      </c>
      <c r="S141" s="164">
        <f t="shared" si="40"/>
        <v>0</v>
      </c>
      <c r="T141" s="164">
        <f t="shared" si="41"/>
        <v>0</v>
      </c>
      <c r="U141" s="164">
        <f t="shared" si="54"/>
        <v>50</v>
      </c>
      <c r="V141" s="164">
        <f t="shared" si="37"/>
        <v>5</v>
      </c>
      <c r="W141" s="163"/>
      <c r="X141" s="163">
        <v>50</v>
      </c>
      <c r="Y141" s="163"/>
      <c r="Z141" s="163"/>
      <c r="AA141" s="163"/>
      <c r="AB141" s="179">
        <f t="shared" si="49"/>
        <v>5</v>
      </c>
      <c r="AC141" s="179">
        <f t="shared" si="50"/>
        <v>0</v>
      </c>
      <c r="AD141" s="162">
        <f t="shared" si="51"/>
        <v>5</v>
      </c>
      <c r="AE141" s="19"/>
      <c r="AF141" s="142"/>
      <c r="AG141" s="16"/>
      <c r="AH141" s="16"/>
      <c r="AI141" s="16"/>
      <c r="AJ141" s="16"/>
      <c r="AK141" s="16"/>
      <c r="AL141" s="16"/>
      <c r="AM141" s="16"/>
      <c r="AN141" s="15"/>
      <c r="AO141" s="15"/>
      <c r="AP141" s="15"/>
      <c r="AQ141" s="15"/>
      <c r="AR141" s="15"/>
      <c r="AS141" s="15"/>
      <c r="AT141" s="15"/>
      <c r="AU141" s="15"/>
      <c r="AV141" s="16"/>
      <c r="AW141" s="20"/>
      <c r="AX141" s="20"/>
      <c r="AY141" s="16"/>
      <c r="AZ141" s="19"/>
      <c r="BA141" s="16"/>
      <c r="BB141" s="20"/>
      <c r="BC141" s="20"/>
      <c r="BD141" s="16"/>
      <c r="BE141" s="19"/>
      <c r="BF141" s="16"/>
      <c r="BG141" s="20"/>
      <c r="BH141" s="20"/>
      <c r="BI141" s="16"/>
      <c r="BJ141" s="19"/>
      <c r="BK141" s="16"/>
    </row>
    <row r="142" spans="1:63" s="4" customFormat="1" ht="15" customHeight="1">
      <c r="A142" s="246"/>
      <c r="B142" s="246"/>
      <c r="C142" s="246"/>
      <c r="D142" s="246"/>
      <c r="E142" s="248" t="s">
        <v>86</v>
      </c>
      <c r="F142" s="246"/>
      <c r="G142" s="248" t="s">
        <v>157</v>
      </c>
      <c r="H142" s="248" t="s">
        <v>158</v>
      </c>
      <c r="I142" s="178" t="s">
        <v>239</v>
      </c>
      <c r="J142" s="161">
        <f t="shared" si="47"/>
        <v>3946</v>
      </c>
      <c r="K142" s="164">
        <f>+K144+K146+K148+K150+K152+K154</f>
        <v>3574</v>
      </c>
      <c r="L142" s="164">
        <f t="shared" ref="L142:AA143" si="57">L144+L146+L148+L150+L152+L154</f>
        <v>326</v>
      </c>
      <c r="M142" s="164">
        <f t="shared" si="57"/>
        <v>40</v>
      </c>
      <c r="N142" s="164">
        <f t="shared" si="57"/>
        <v>1360</v>
      </c>
      <c r="O142" s="164">
        <f t="shared" si="57"/>
        <v>1324</v>
      </c>
      <c r="P142" s="164">
        <f t="shared" si="57"/>
        <v>326</v>
      </c>
      <c r="Q142" s="164">
        <f t="shared" si="57"/>
        <v>850</v>
      </c>
      <c r="R142" s="164">
        <f t="shared" si="39"/>
        <v>272.40000000000003</v>
      </c>
      <c r="S142" s="164">
        <f t="shared" si="40"/>
        <v>85</v>
      </c>
      <c r="T142" s="164">
        <f t="shared" si="41"/>
        <v>357.40000000000003</v>
      </c>
      <c r="U142" s="164">
        <f>U144+U146+U148+U150+U152+U154</f>
        <v>372</v>
      </c>
      <c r="V142" s="164">
        <f t="shared" si="37"/>
        <v>76.2</v>
      </c>
      <c r="W142" s="164">
        <f t="shared" si="57"/>
        <v>14</v>
      </c>
      <c r="X142" s="164">
        <f t="shared" si="57"/>
        <v>171</v>
      </c>
      <c r="Y142" s="164">
        <f t="shared" si="57"/>
        <v>138</v>
      </c>
      <c r="Z142" s="164">
        <f t="shared" si="57"/>
        <v>39</v>
      </c>
      <c r="AA142" s="164">
        <f t="shared" si="57"/>
        <v>49</v>
      </c>
      <c r="AB142" s="145">
        <f t="shared" si="49"/>
        <v>32.300000000000004</v>
      </c>
      <c r="AC142" s="145">
        <f t="shared" si="50"/>
        <v>4.9000000000000004</v>
      </c>
      <c r="AD142" s="56">
        <f t="shared" si="51"/>
        <v>37.200000000000003</v>
      </c>
      <c r="AE142" s="17"/>
      <c r="AF142" s="165"/>
      <c r="AG142" s="16"/>
      <c r="AH142" s="16"/>
      <c r="AI142" s="16"/>
      <c r="AJ142" s="16"/>
      <c r="AK142" s="16"/>
      <c r="AL142" s="16"/>
      <c r="AM142" s="17"/>
      <c r="AN142" s="15"/>
      <c r="AO142" s="15"/>
      <c r="AP142" s="15"/>
      <c r="AQ142" s="15"/>
      <c r="AR142" s="15"/>
      <c r="AS142" s="15"/>
      <c r="AT142" s="15"/>
      <c r="AU142" s="15"/>
      <c r="AV142" s="16"/>
      <c r="AW142" s="17"/>
      <c r="AX142" s="17"/>
      <c r="AY142" s="17"/>
      <c r="AZ142" s="17"/>
      <c r="BA142" s="16"/>
      <c r="BB142" s="17"/>
      <c r="BC142" s="17"/>
      <c r="BD142" s="17"/>
      <c r="BE142" s="17"/>
      <c r="BF142" s="16"/>
      <c r="BG142" s="17"/>
      <c r="BH142" s="17"/>
      <c r="BI142" s="17"/>
      <c r="BJ142" s="17"/>
      <c r="BK142" s="16"/>
    </row>
    <row r="143" spans="1:63" s="4" customFormat="1" ht="15" customHeight="1">
      <c r="A143" s="247"/>
      <c r="B143" s="247"/>
      <c r="C143" s="247"/>
      <c r="D143" s="247"/>
      <c r="E143" s="249"/>
      <c r="F143" s="247"/>
      <c r="G143" s="249"/>
      <c r="H143" s="249"/>
      <c r="I143" s="178" t="s">
        <v>240</v>
      </c>
      <c r="J143" s="161">
        <f t="shared" si="47"/>
        <v>3946</v>
      </c>
      <c r="K143" s="164">
        <f>+K145+K147+K149+K151+K153+K155</f>
        <v>3574</v>
      </c>
      <c r="L143" s="164">
        <f t="shared" si="57"/>
        <v>326</v>
      </c>
      <c r="M143" s="164">
        <f t="shared" si="57"/>
        <v>40</v>
      </c>
      <c r="N143" s="164">
        <f t="shared" si="57"/>
        <v>1360</v>
      </c>
      <c r="O143" s="164">
        <f t="shared" si="57"/>
        <v>1324</v>
      </c>
      <c r="P143" s="164">
        <f t="shared" si="57"/>
        <v>326</v>
      </c>
      <c r="Q143" s="164">
        <f t="shared" si="57"/>
        <v>850</v>
      </c>
      <c r="R143" s="164">
        <f t="shared" si="39"/>
        <v>272.40000000000003</v>
      </c>
      <c r="S143" s="164">
        <f t="shared" si="40"/>
        <v>85</v>
      </c>
      <c r="T143" s="164">
        <f t="shared" si="41"/>
        <v>357.40000000000003</v>
      </c>
      <c r="U143" s="164">
        <f t="shared" si="57"/>
        <v>372</v>
      </c>
      <c r="V143" s="164">
        <f t="shared" si="37"/>
        <v>76.2</v>
      </c>
      <c r="W143" s="164">
        <f t="shared" si="57"/>
        <v>14</v>
      </c>
      <c r="X143" s="164">
        <f t="shared" si="57"/>
        <v>171</v>
      </c>
      <c r="Y143" s="164">
        <f t="shared" si="57"/>
        <v>138</v>
      </c>
      <c r="Z143" s="164">
        <f t="shared" si="57"/>
        <v>39</v>
      </c>
      <c r="AA143" s="164">
        <f t="shared" si="57"/>
        <v>49</v>
      </c>
      <c r="AB143" s="179">
        <f t="shared" si="49"/>
        <v>32.300000000000004</v>
      </c>
      <c r="AC143" s="179">
        <f t="shared" si="50"/>
        <v>4.9000000000000004</v>
      </c>
      <c r="AD143" s="162">
        <f t="shared" si="51"/>
        <v>37.200000000000003</v>
      </c>
      <c r="AE143" s="17"/>
      <c r="AF143" s="165"/>
      <c r="AG143" s="16"/>
      <c r="AH143" s="16"/>
      <c r="AI143" s="16"/>
      <c r="AJ143" s="16"/>
      <c r="AK143" s="16"/>
      <c r="AL143" s="16"/>
      <c r="AM143" s="17"/>
      <c r="AN143" s="15"/>
      <c r="AO143" s="15"/>
      <c r="AP143" s="15"/>
      <c r="AQ143" s="15"/>
      <c r="AR143" s="15"/>
      <c r="AS143" s="15"/>
      <c r="AT143" s="15"/>
      <c r="AU143" s="15"/>
      <c r="AV143" s="16"/>
      <c r="AW143" s="17"/>
      <c r="AX143" s="17"/>
      <c r="AY143" s="17"/>
      <c r="AZ143" s="17"/>
      <c r="BA143" s="16"/>
      <c r="BB143" s="17"/>
      <c r="BC143" s="17"/>
      <c r="BD143" s="17"/>
      <c r="BE143" s="17"/>
      <c r="BF143" s="16"/>
      <c r="BG143" s="17"/>
      <c r="BH143" s="17"/>
      <c r="BI143" s="17"/>
      <c r="BJ143" s="17"/>
      <c r="BK143" s="16"/>
    </row>
    <row r="144" spans="1:63" s="4" customFormat="1" ht="15" customHeight="1">
      <c r="A144" s="246"/>
      <c r="B144" s="246"/>
      <c r="C144" s="246"/>
      <c r="D144" s="246"/>
      <c r="E144" s="246"/>
      <c r="F144" s="246" t="s">
        <v>49</v>
      </c>
      <c r="G144" s="246" t="s">
        <v>159</v>
      </c>
      <c r="H144" s="246" t="s">
        <v>160</v>
      </c>
      <c r="I144" s="178" t="s">
        <v>239</v>
      </c>
      <c r="J144" s="161">
        <f t="shared" si="47"/>
        <v>131</v>
      </c>
      <c r="K144" s="164">
        <f>+M144+N144+O144+Q144</f>
        <v>124</v>
      </c>
      <c r="L144" s="56">
        <v>23</v>
      </c>
      <c r="M144" s="56"/>
      <c r="N144" s="56">
        <v>100</v>
      </c>
      <c r="O144" s="56">
        <v>24</v>
      </c>
      <c r="P144" s="56">
        <v>23</v>
      </c>
      <c r="Q144" s="56"/>
      <c r="R144" s="164">
        <f t="shared" si="39"/>
        <v>12.4</v>
      </c>
      <c r="S144" s="164">
        <f t="shared" si="40"/>
        <v>0</v>
      </c>
      <c r="T144" s="164">
        <f t="shared" si="41"/>
        <v>12.4</v>
      </c>
      <c r="U144" s="164">
        <f>W144+X144+Y144+AA144</f>
        <v>7</v>
      </c>
      <c r="V144" s="164">
        <f t="shared" si="37"/>
        <v>0.70000000000000007</v>
      </c>
      <c r="W144" s="145"/>
      <c r="X144" s="145">
        <v>7</v>
      </c>
      <c r="Y144" s="145"/>
      <c r="Z144" s="145"/>
      <c r="AA144" s="145"/>
      <c r="AB144" s="145">
        <f t="shared" si="49"/>
        <v>0.70000000000000007</v>
      </c>
      <c r="AC144" s="145">
        <f t="shared" si="50"/>
        <v>0</v>
      </c>
      <c r="AD144" s="56">
        <f t="shared" si="51"/>
        <v>0.70000000000000007</v>
      </c>
      <c r="AE144" s="19"/>
      <c r="AF144" s="142"/>
      <c r="AG144" s="16"/>
      <c r="AH144" s="16"/>
      <c r="AI144" s="16"/>
      <c r="AJ144" s="16"/>
      <c r="AK144" s="16"/>
      <c r="AL144" s="16"/>
      <c r="AM144" s="16"/>
      <c r="AN144" s="15"/>
      <c r="AO144" s="15"/>
      <c r="AP144" s="15"/>
      <c r="AQ144" s="15"/>
      <c r="AR144" s="15"/>
      <c r="AS144" s="15"/>
      <c r="AT144" s="15"/>
      <c r="AU144" s="15"/>
      <c r="AV144" s="16"/>
      <c r="AW144" s="20"/>
      <c r="AX144" s="20"/>
      <c r="AY144" s="16"/>
      <c r="AZ144" s="19"/>
      <c r="BA144" s="16"/>
      <c r="BB144" s="20"/>
      <c r="BC144" s="20"/>
      <c r="BD144" s="16"/>
      <c r="BE144" s="19"/>
      <c r="BF144" s="16"/>
      <c r="BG144" s="20"/>
      <c r="BH144" s="20"/>
      <c r="BI144" s="16"/>
      <c r="BJ144" s="19"/>
      <c r="BK144" s="16"/>
    </row>
    <row r="145" spans="1:63" s="4" customFormat="1" ht="15" customHeight="1">
      <c r="A145" s="247"/>
      <c r="B145" s="247"/>
      <c r="C145" s="247"/>
      <c r="D145" s="247"/>
      <c r="E145" s="247"/>
      <c r="F145" s="247"/>
      <c r="G145" s="247"/>
      <c r="H145" s="247"/>
      <c r="I145" s="178" t="s">
        <v>240</v>
      </c>
      <c r="J145" s="161">
        <f t="shared" si="47"/>
        <v>131</v>
      </c>
      <c r="K145" s="164">
        <f t="shared" ref="K145:K155" si="58">+M145+N145+O145+Q145</f>
        <v>124</v>
      </c>
      <c r="L145" s="162">
        <v>23</v>
      </c>
      <c r="M145" s="162"/>
      <c r="N145" s="162">
        <v>100</v>
      </c>
      <c r="O145" s="162">
        <v>24</v>
      </c>
      <c r="P145" s="162">
        <v>23</v>
      </c>
      <c r="Q145" s="162"/>
      <c r="R145" s="164">
        <f t="shared" si="39"/>
        <v>12.4</v>
      </c>
      <c r="S145" s="164">
        <f t="shared" si="40"/>
        <v>0</v>
      </c>
      <c r="T145" s="164">
        <f t="shared" si="41"/>
        <v>12.4</v>
      </c>
      <c r="U145" s="164">
        <f>W145+X145+Y145+AA145</f>
        <v>7</v>
      </c>
      <c r="V145" s="164">
        <f t="shared" si="37"/>
        <v>0.70000000000000007</v>
      </c>
      <c r="W145" s="162"/>
      <c r="X145" s="162">
        <v>7</v>
      </c>
      <c r="Y145" s="162"/>
      <c r="Z145" s="162"/>
      <c r="AA145" s="162"/>
      <c r="AB145" s="179">
        <f t="shared" si="49"/>
        <v>0.70000000000000007</v>
      </c>
      <c r="AC145" s="179">
        <f t="shared" si="50"/>
        <v>0</v>
      </c>
      <c r="AD145" s="162">
        <f t="shared" si="51"/>
        <v>0.70000000000000007</v>
      </c>
      <c r="AE145" s="19"/>
      <c r="AF145" s="142"/>
      <c r="AG145" s="16"/>
      <c r="AH145" s="16"/>
      <c r="AI145" s="16"/>
      <c r="AJ145" s="16"/>
      <c r="AK145" s="16"/>
      <c r="AL145" s="16"/>
      <c r="AM145" s="16"/>
      <c r="AN145" s="15"/>
      <c r="AO145" s="15"/>
      <c r="AP145" s="15"/>
      <c r="AQ145" s="15"/>
      <c r="AR145" s="15"/>
      <c r="AS145" s="15"/>
      <c r="AT145" s="15"/>
      <c r="AU145" s="15"/>
      <c r="AV145" s="16"/>
      <c r="AW145" s="20"/>
      <c r="AX145" s="20"/>
      <c r="AY145" s="16"/>
      <c r="AZ145" s="19"/>
      <c r="BA145" s="16"/>
      <c r="BB145" s="20"/>
      <c r="BC145" s="20"/>
      <c r="BD145" s="16"/>
      <c r="BE145" s="19"/>
      <c r="BF145" s="16"/>
      <c r="BG145" s="20"/>
      <c r="BH145" s="20"/>
      <c r="BI145" s="16"/>
      <c r="BJ145" s="19"/>
      <c r="BK145" s="16"/>
    </row>
    <row r="146" spans="1:63" s="4" customFormat="1" ht="15" customHeight="1">
      <c r="A146" s="246"/>
      <c r="B146" s="246"/>
      <c r="C146" s="246"/>
      <c r="D146" s="246"/>
      <c r="E146" s="246"/>
      <c r="F146" s="246" t="s">
        <v>89</v>
      </c>
      <c r="G146" s="246" t="s">
        <v>161</v>
      </c>
      <c r="H146" s="246" t="s">
        <v>162</v>
      </c>
      <c r="I146" s="178" t="s">
        <v>239</v>
      </c>
      <c r="J146" s="161">
        <f t="shared" si="47"/>
        <v>608</v>
      </c>
      <c r="K146" s="164">
        <f t="shared" si="58"/>
        <v>527</v>
      </c>
      <c r="L146" s="56">
        <v>20</v>
      </c>
      <c r="M146" s="56">
        <v>5</v>
      </c>
      <c r="N146" s="56">
        <v>222</v>
      </c>
      <c r="O146" s="56">
        <v>200</v>
      </c>
      <c r="P146" s="56">
        <v>20</v>
      </c>
      <c r="Q146" s="56">
        <v>100</v>
      </c>
      <c r="R146" s="164">
        <f t="shared" si="39"/>
        <v>42.7</v>
      </c>
      <c r="S146" s="164">
        <f t="shared" si="40"/>
        <v>10</v>
      </c>
      <c r="T146" s="164">
        <f t="shared" si="41"/>
        <v>52.7</v>
      </c>
      <c r="U146" s="164">
        <f>+W146+X146+Y146+AA146</f>
        <v>81</v>
      </c>
      <c r="V146" s="164">
        <f t="shared" si="37"/>
        <v>10.100000000000001</v>
      </c>
      <c r="W146" s="145"/>
      <c r="X146" s="145">
        <v>31</v>
      </c>
      <c r="Y146" s="145">
        <v>30</v>
      </c>
      <c r="Z146" s="145">
        <v>2</v>
      </c>
      <c r="AA146" s="145">
        <v>20</v>
      </c>
      <c r="AB146" s="145">
        <f t="shared" si="49"/>
        <v>6.1000000000000005</v>
      </c>
      <c r="AC146" s="145">
        <f t="shared" si="50"/>
        <v>2</v>
      </c>
      <c r="AD146" s="56">
        <f t="shared" si="51"/>
        <v>8.1000000000000014</v>
      </c>
      <c r="AE146" s="19"/>
      <c r="AF146" s="142"/>
      <c r="AG146" s="16"/>
      <c r="AH146" s="16"/>
      <c r="AI146" s="16"/>
      <c r="AJ146" s="16"/>
      <c r="AK146" s="16"/>
      <c r="AL146" s="16"/>
      <c r="AM146" s="16"/>
      <c r="AN146" s="15"/>
      <c r="AO146" s="15"/>
      <c r="AP146" s="15"/>
      <c r="AQ146" s="15"/>
      <c r="AR146" s="15"/>
      <c r="AS146" s="15"/>
      <c r="AT146" s="15"/>
      <c r="AU146" s="15"/>
      <c r="AV146" s="16"/>
      <c r="AW146" s="20"/>
      <c r="AX146" s="20"/>
      <c r="AY146" s="16"/>
      <c r="AZ146" s="19"/>
      <c r="BA146" s="16"/>
      <c r="BB146" s="20"/>
      <c r="BC146" s="20"/>
      <c r="BD146" s="16"/>
      <c r="BE146" s="19"/>
      <c r="BF146" s="16"/>
      <c r="BG146" s="20"/>
      <c r="BH146" s="20"/>
      <c r="BI146" s="16"/>
      <c r="BJ146" s="19"/>
      <c r="BK146" s="16"/>
    </row>
    <row r="147" spans="1:63" s="4" customFormat="1" ht="15" customHeight="1">
      <c r="A147" s="247"/>
      <c r="B147" s="247"/>
      <c r="C147" s="247"/>
      <c r="D147" s="247"/>
      <c r="E147" s="247"/>
      <c r="F147" s="247"/>
      <c r="G147" s="247"/>
      <c r="H147" s="247"/>
      <c r="I147" s="178" t="s">
        <v>240</v>
      </c>
      <c r="J147" s="161">
        <f t="shared" si="47"/>
        <v>608</v>
      </c>
      <c r="K147" s="164">
        <f t="shared" si="58"/>
        <v>527</v>
      </c>
      <c r="L147" s="162">
        <v>20</v>
      </c>
      <c r="M147" s="162">
        <v>5</v>
      </c>
      <c r="N147" s="162">
        <v>222</v>
      </c>
      <c r="O147" s="162">
        <v>200</v>
      </c>
      <c r="P147" s="162">
        <v>20</v>
      </c>
      <c r="Q147" s="162">
        <v>100</v>
      </c>
      <c r="R147" s="164">
        <f t="shared" si="39"/>
        <v>42.7</v>
      </c>
      <c r="S147" s="164">
        <f t="shared" si="40"/>
        <v>10</v>
      </c>
      <c r="T147" s="164">
        <f t="shared" si="41"/>
        <v>52.7</v>
      </c>
      <c r="U147" s="164">
        <f>+W147+X147+Y147+AA147</f>
        <v>81</v>
      </c>
      <c r="V147" s="164">
        <f t="shared" si="37"/>
        <v>10.100000000000001</v>
      </c>
      <c r="W147" s="162"/>
      <c r="X147" s="162">
        <v>31</v>
      </c>
      <c r="Y147" s="162">
        <v>30</v>
      </c>
      <c r="Z147" s="162">
        <v>2</v>
      </c>
      <c r="AA147" s="162">
        <v>20</v>
      </c>
      <c r="AB147" s="179">
        <f t="shared" si="49"/>
        <v>6.1000000000000005</v>
      </c>
      <c r="AC147" s="179">
        <f t="shared" si="50"/>
        <v>2</v>
      </c>
      <c r="AD147" s="162">
        <f t="shared" si="51"/>
        <v>8.1000000000000014</v>
      </c>
      <c r="AE147" s="19"/>
      <c r="AF147" s="142"/>
      <c r="AG147" s="16"/>
      <c r="AH147" s="16"/>
      <c r="AI147" s="16"/>
      <c r="AJ147" s="16"/>
      <c r="AK147" s="16"/>
      <c r="AL147" s="16"/>
      <c r="AM147" s="16"/>
      <c r="AN147" s="15"/>
      <c r="AO147" s="15"/>
      <c r="AP147" s="15"/>
      <c r="AQ147" s="15"/>
      <c r="AR147" s="15"/>
      <c r="AS147" s="15"/>
      <c r="AT147" s="15"/>
      <c r="AU147" s="15"/>
      <c r="AV147" s="16"/>
      <c r="AW147" s="20"/>
      <c r="AX147" s="20"/>
      <c r="AY147" s="16"/>
      <c r="AZ147" s="19"/>
      <c r="BA147" s="16"/>
      <c r="BB147" s="20"/>
      <c r="BC147" s="20"/>
      <c r="BD147" s="16"/>
      <c r="BE147" s="19"/>
      <c r="BF147" s="16"/>
      <c r="BG147" s="20"/>
      <c r="BH147" s="20"/>
      <c r="BI147" s="16"/>
      <c r="BJ147" s="19"/>
      <c r="BK147" s="16"/>
    </row>
    <row r="148" spans="1:63" s="4" customFormat="1" ht="15" customHeight="1">
      <c r="A148" s="246"/>
      <c r="B148" s="246"/>
      <c r="C148" s="246"/>
      <c r="D148" s="246"/>
      <c r="E148" s="246"/>
      <c r="F148" s="246" t="s">
        <v>62</v>
      </c>
      <c r="G148" s="246" t="s">
        <v>163</v>
      </c>
      <c r="H148" s="246" t="s">
        <v>164</v>
      </c>
      <c r="I148" s="178" t="s">
        <v>239</v>
      </c>
      <c r="J148" s="161">
        <f t="shared" si="47"/>
        <v>2</v>
      </c>
      <c r="K148" s="164">
        <f t="shared" si="58"/>
        <v>0</v>
      </c>
      <c r="L148" s="56"/>
      <c r="M148" s="56"/>
      <c r="N148" s="56"/>
      <c r="O148" s="56"/>
      <c r="P148" s="56"/>
      <c r="Q148" s="56"/>
      <c r="R148" s="164">
        <f t="shared" si="39"/>
        <v>0</v>
      </c>
      <c r="S148" s="164">
        <f t="shared" si="40"/>
        <v>0</v>
      </c>
      <c r="T148" s="164">
        <f t="shared" si="41"/>
        <v>0</v>
      </c>
      <c r="U148" s="164">
        <f>+W148+X148+Y148+AA148</f>
        <v>2</v>
      </c>
      <c r="V148" s="164">
        <f t="shared" si="37"/>
        <v>0.2</v>
      </c>
      <c r="W148" s="145"/>
      <c r="X148" s="145">
        <v>2</v>
      </c>
      <c r="Y148" s="145"/>
      <c r="Z148" s="145"/>
      <c r="AA148" s="145"/>
      <c r="AB148" s="145">
        <f t="shared" si="49"/>
        <v>0.2</v>
      </c>
      <c r="AC148" s="145">
        <f t="shared" si="50"/>
        <v>0</v>
      </c>
      <c r="AD148" s="56">
        <f t="shared" si="51"/>
        <v>0.2</v>
      </c>
      <c r="AE148" s="19"/>
      <c r="AF148" s="142"/>
      <c r="AG148" s="16"/>
      <c r="AH148" s="16"/>
      <c r="AI148" s="16"/>
      <c r="AJ148" s="16"/>
      <c r="AK148" s="16"/>
      <c r="AL148" s="16"/>
      <c r="AM148" s="16"/>
      <c r="AN148" s="15"/>
      <c r="AO148" s="15"/>
      <c r="AP148" s="15"/>
      <c r="AQ148" s="15"/>
      <c r="AR148" s="15"/>
      <c r="AS148" s="15"/>
      <c r="AT148" s="15"/>
      <c r="AU148" s="15"/>
      <c r="AV148" s="16"/>
      <c r="AW148" s="20"/>
      <c r="AX148" s="20"/>
      <c r="AY148" s="16"/>
      <c r="AZ148" s="19"/>
      <c r="BA148" s="16"/>
      <c r="BB148" s="20"/>
      <c r="BC148" s="20"/>
      <c r="BD148" s="16"/>
      <c r="BE148" s="19"/>
      <c r="BF148" s="16"/>
      <c r="BG148" s="20"/>
      <c r="BH148" s="20"/>
      <c r="BI148" s="16"/>
      <c r="BJ148" s="19"/>
      <c r="BK148" s="16"/>
    </row>
    <row r="149" spans="1:63" s="4" customFormat="1" ht="15" customHeight="1">
      <c r="A149" s="247"/>
      <c r="B149" s="247"/>
      <c r="C149" s="247"/>
      <c r="D149" s="247"/>
      <c r="E149" s="247"/>
      <c r="F149" s="247"/>
      <c r="G149" s="247"/>
      <c r="H149" s="247"/>
      <c r="I149" s="178" t="s">
        <v>240</v>
      </c>
      <c r="J149" s="161">
        <f t="shared" si="47"/>
        <v>2</v>
      </c>
      <c r="K149" s="164">
        <f t="shared" si="58"/>
        <v>0</v>
      </c>
      <c r="L149" s="162"/>
      <c r="M149" s="162"/>
      <c r="N149" s="162"/>
      <c r="O149" s="162"/>
      <c r="P149" s="162"/>
      <c r="Q149" s="162"/>
      <c r="R149" s="164">
        <f t="shared" si="39"/>
        <v>0</v>
      </c>
      <c r="S149" s="164">
        <f t="shared" si="40"/>
        <v>0</v>
      </c>
      <c r="T149" s="164">
        <f t="shared" si="41"/>
        <v>0</v>
      </c>
      <c r="U149" s="164">
        <f>W149+X149+Y149+AA149</f>
        <v>2</v>
      </c>
      <c r="V149" s="164">
        <f t="shared" si="37"/>
        <v>0.2</v>
      </c>
      <c r="W149" s="162"/>
      <c r="X149" s="162">
        <v>2</v>
      </c>
      <c r="Y149" s="162"/>
      <c r="Z149" s="162"/>
      <c r="AA149" s="162"/>
      <c r="AB149" s="179">
        <f t="shared" si="49"/>
        <v>0.2</v>
      </c>
      <c r="AC149" s="179">
        <f t="shared" si="50"/>
        <v>0</v>
      </c>
      <c r="AD149" s="162">
        <f t="shared" si="51"/>
        <v>0.2</v>
      </c>
      <c r="AE149" s="19"/>
      <c r="AF149" s="142"/>
      <c r="AG149" s="16"/>
      <c r="AH149" s="16"/>
      <c r="AI149" s="16"/>
      <c r="AJ149" s="16"/>
      <c r="AK149" s="16"/>
      <c r="AL149" s="16"/>
      <c r="AM149" s="16"/>
      <c r="AN149" s="15"/>
      <c r="AO149" s="15"/>
      <c r="AP149" s="15"/>
      <c r="AQ149" s="15"/>
      <c r="AR149" s="15"/>
      <c r="AS149" s="15"/>
      <c r="AT149" s="15"/>
      <c r="AU149" s="15"/>
      <c r="AV149" s="16"/>
      <c r="AW149" s="20"/>
      <c r="AX149" s="20"/>
      <c r="AY149" s="16"/>
      <c r="AZ149" s="19"/>
      <c r="BA149" s="16"/>
      <c r="BB149" s="20"/>
      <c r="BC149" s="20"/>
      <c r="BD149" s="16"/>
      <c r="BE149" s="19"/>
      <c r="BF149" s="16"/>
      <c r="BG149" s="20"/>
      <c r="BH149" s="20"/>
      <c r="BI149" s="16"/>
      <c r="BJ149" s="19"/>
      <c r="BK149" s="16"/>
    </row>
    <row r="150" spans="1:63" s="4" customFormat="1" ht="15" customHeight="1">
      <c r="A150" s="246"/>
      <c r="B150" s="246"/>
      <c r="C150" s="246"/>
      <c r="D150" s="246"/>
      <c r="E150" s="246"/>
      <c r="F150" s="246" t="s">
        <v>104</v>
      </c>
      <c r="G150" s="246" t="s">
        <v>165</v>
      </c>
      <c r="H150" s="246" t="s">
        <v>166</v>
      </c>
      <c r="I150" s="178" t="s">
        <v>239</v>
      </c>
      <c r="J150" s="161">
        <f t="shared" si="47"/>
        <v>190</v>
      </c>
      <c r="K150" s="164">
        <f t="shared" si="58"/>
        <v>100</v>
      </c>
      <c r="L150" s="56">
        <v>10</v>
      </c>
      <c r="M150" s="56"/>
      <c r="N150" s="56"/>
      <c r="O150" s="56">
        <v>100</v>
      </c>
      <c r="P150" s="56">
        <v>10</v>
      </c>
      <c r="Q150" s="56"/>
      <c r="R150" s="164">
        <f t="shared" si="39"/>
        <v>10</v>
      </c>
      <c r="S150" s="164">
        <f t="shared" si="40"/>
        <v>0</v>
      </c>
      <c r="T150" s="164">
        <f t="shared" si="41"/>
        <v>10</v>
      </c>
      <c r="U150" s="164">
        <f t="shared" ref="U150:U155" si="59">+W150+X150+Y150+AA150</f>
        <v>90</v>
      </c>
      <c r="V150" s="164">
        <f t="shared" si="37"/>
        <v>13</v>
      </c>
      <c r="W150" s="145">
        <v>1</v>
      </c>
      <c r="X150" s="145">
        <v>30</v>
      </c>
      <c r="Y150" s="145">
        <v>30</v>
      </c>
      <c r="Z150" s="145">
        <v>4</v>
      </c>
      <c r="AA150" s="145">
        <v>29</v>
      </c>
      <c r="AB150" s="145">
        <f t="shared" si="49"/>
        <v>6.1000000000000005</v>
      </c>
      <c r="AC150" s="145">
        <f t="shared" si="50"/>
        <v>2.9000000000000004</v>
      </c>
      <c r="AD150" s="56">
        <f t="shared" si="51"/>
        <v>9</v>
      </c>
      <c r="AE150" s="19"/>
      <c r="AF150" s="142"/>
      <c r="AG150" s="16"/>
      <c r="AH150" s="16"/>
      <c r="AI150" s="16"/>
      <c r="AJ150" s="16"/>
      <c r="AK150" s="16"/>
      <c r="AL150" s="16"/>
      <c r="AM150" s="16"/>
      <c r="AN150" s="15"/>
      <c r="AO150" s="15"/>
      <c r="AP150" s="15"/>
      <c r="AQ150" s="15"/>
      <c r="AR150" s="15"/>
      <c r="AS150" s="15"/>
      <c r="AT150" s="15"/>
      <c r="AU150" s="15"/>
      <c r="AV150" s="16"/>
      <c r="AW150" s="20"/>
      <c r="AX150" s="20"/>
      <c r="AY150" s="16"/>
      <c r="AZ150" s="19"/>
      <c r="BA150" s="16"/>
      <c r="BB150" s="20"/>
      <c r="BC150" s="20"/>
      <c r="BD150" s="16"/>
      <c r="BE150" s="19"/>
      <c r="BF150" s="16"/>
      <c r="BG150" s="20"/>
      <c r="BH150" s="20"/>
      <c r="BI150" s="16"/>
      <c r="BJ150" s="19"/>
      <c r="BK150" s="16"/>
    </row>
    <row r="151" spans="1:63" s="4" customFormat="1" ht="15" customHeight="1">
      <c r="A151" s="247"/>
      <c r="B151" s="247"/>
      <c r="C151" s="247"/>
      <c r="D151" s="247"/>
      <c r="E151" s="247"/>
      <c r="F151" s="247"/>
      <c r="G151" s="247"/>
      <c r="H151" s="247"/>
      <c r="I151" s="178" t="s">
        <v>240</v>
      </c>
      <c r="J151" s="161">
        <f t="shared" si="47"/>
        <v>190</v>
      </c>
      <c r="K151" s="164">
        <f t="shared" si="58"/>
        <v>100</v>
      </c>
      <c r="L151" s="162">
        <v>10</v>
      </c>
      <c r="M151" s="162"/>
      <c r="N151" s="162"/>
      <c r="O151" s="162">
        <v>100</v>
      </c>
      <c r="P151" s="162">
        <v>10</v>
      </c>
      <c r="Q151" s="162"/>
      <c r="R151" s="164">
        <f t="shared" si="39"/>
        <v>10</v>
      </c>
      <c r="S151" s="164">
        <f t="shared" si="40"/>
        <v>0</v>
      </c>
      <c r="T151" s="164">
        <f t="shared" si="41"/>
        <v>10</v>
      </c>
      <c r="U151" s="164">
        <f t="shared" si="59"/>
        <v>90</v>
      </c>
      <c r="V151" s="164">
        <f t="shared" si="37"/>
        <v>13</v>
      </c>
      <c r="W151" s="162">
        <v>1</v>
      </c>
      <c r="X151" s="162">
        <v>30</v>
      </c>
      <c r="Y151" s="162">
        <v>30</v>
      </c>
      <c r="Z151" s="162">
        <v>4</v>
      </c>
      <c r="AA151" s="162">
        <v>29</v>
      </c>
      <c r="AB151" s="179">
        <f t="shared" si="49"/>
        <v>6.1000000000000005</v>
      </c>
      <c r="AC151" s="179">
        <f t="shared" si="50"/>
        <v>2.9000000000000004</v>
      </c>
      <c r="AD151" s="162">
        <f t="shared" si="51"/>
        <v>9</v>
      </c>
      <c r="AE151" s="19"/>
      <c r="AF151" s="142"/>
      <c r="AG151" s="16"/>
      <c r="AH151" s="16"/>
      <c r="AI151" s="16"/>
      <c r="AJ151" s="16"/>
      <c r="AK151" s="16"/>
      <c r="AL151" s="16"/>
      <c r="AM151" s="16"/>
      <c r="AN151" s="15"/>
      <c r="AO151" s="15"/>
      <c r="AP151" s="15"/>
      <c r="AQ151" s="15"/>
      <c r="AR151" s="15"/>
      <c r="AS151" s="15"/>
      <c r="AT151" s="15"/>
      <c r="AU151" s="15"/>
      <c r="AV151" s="16"/>
      <c r="AW151" s="20"/>
      <c r="AX151" s="20"/>
      <c r="AY151" s="16"/>
      <c r="AZ151" s="19"/>
      <c r="BA151" s="16"/>
      <c r="BB151" s="20"/>
      <c r="BC151" s="20"/>
      <c r="BD151" s="16"/>
      <c r="BE151" s="19"/>
      <c r="BF151" s="16"/>
      <c r="BG151" s="20"/>
      <c r="BH151" s="20"/>
      <c r="BI151" s="16"/>
      <c r="BJ151" s="19"/>
      <c r="BK151" s="16"/>
    </row>
    <row r="152" spans="1:63" s="4" customFormat="1" ht="15" customHeight="1">
      <c r="A152" s="246"/>
      <c r="B152" s="246"/>
      <c r="C152" s="246"/>
      <c r="D152" s="246"/>
      <c r="E152" s="246"/>
      <c r="F152" s="268" t="s">
        <v>123</v>
      </c>
      <c r="G152" s="246" t="s">
        <v>234</v>
      </c>
      <c r="H152" s="246" t="s">
        <v>167</v>
      </c>
      <c r="I152" s="178" t="s">
        <v>239</v>
      </c>
      <c r="J152" s="161">
        <f t="shared" si="47"/>
        <v>2</v>
      </c>
      <c r="K152" s="164">
        <f t="shared" si="58"/>
        <v>0</v>
      </c>
      <c r="L152" s="56"/>
      <c r="M152" s="56"/>
      <c r="N152" s="56"/>
      <c r="O152" s="56"/>
      <c r="P152" s="56"/>
      <c r="Q152" s="56"/>
      <c r="R152" s="164">
        <f t="shared" si="39"/>
        <v>0</v>
      </c>
      <c r="S152" s="164">
        <f t="shared" si="40"/>
        <v>0</v>
      </c>
      <c r="T152" s="164">
        <f t="shared" si="41"/>
        <v>0</v>
      </c>
      <c r="U152" s="164">
        <f t="shared" si="59"/>
        <v>2</v>
      </c>
      <c r="V152" s="164">
        <f t="shared" si="37"/>
        <v>1.2</v>
      </c>
      <c r="W152" s="145">
        <v>1</v>
      </c>
      <c r="X152" s="145">
        <v>1</v>
      </c>
      <c r="Y152" s="145"/>
      <c r="Z152" s="145">
        <v>1</v>
      </c>
      <c r="AA152" s="145"/>
      <c r="AB152" s="145">
        <f t="shared" si="49"/>
        <v>0.2</v>
      </c>
      <c r="AC152" s="145">
        <f t="shared" si="50"/>
        <v>0</v>
      </c>
      <c r="AD152" s="56">
        <f t="shared" si="51"/>
        <v>0.2</v>
      </c>
      <c r="AE152" s="19"/>
      <c r="AF152" s="142"/>
      <c r="AG152" s="16"/>
      <c r="AH152" s="16"/>
      <c r="AI152" s="16"/>
      <c r="AJ152" s="16"/>
      <c r="AK152" s="16"/>
      <c r="AL152" s="16"/>
      <c r="AM152" s="16"/>
      <c r="AN152" s="15"/>
      <c r="AO152" s="15"/>
      <c r="AP152" s="15"/>
      <c r="AQ152" s="15"/>
      <c r="AR152" s="15"/>
      <c r="AS152" s="15"/>
      <c r="AT152" s="15"/>
      <c r="AU152" s="15"/>
      <c r="AV152" s="16"/>
      <c r="AW152" s="20"/>
      <c r="AX152" s="20"/>
      <c r="AY152" s="16"/>
      <c r="AZ152" s="19"/>
      <c r="BA152" s="16"/>
      <c r="BB152" s="20"/>
      <c r="BC152" s="20"/>
      <c r="BD152" s="16"/>
      <c r="BE152" s="19"/>
      <c r="BF152" s="16"/>
      <c r="BG152" s="20"/>
      <c r="BH152" s="20"/>
      <c r="BI152" s="16"/>
      <c r="BJ152" s="19"/>
      <c r="BK152" s="16"/>
    </row>
    <row r="153" spans="1:63" s="4" customFormat="1" ht="15" customHeight="1">
      <c r="A153" s="247"/>
      <c r="B153" s="247"/>
      <c r="C153" s="247"/>
      <c r="D153" s="247"/>
      <c r="E153" s="247"/>
      <c r="F153" s="269"/>
      <c r="G153" s="247"/>
      <c r="H153" s="247"/>
      <c r="I153" s="178" t="s">
        <v>240</v>
      </c>
      <c r="J153" s="161">
        <f t="shared" si="47"/>
        <v>2</v>
      </c>
      <c r="K153" s="164">
        <f t="shared" si="58"/>
        <v>0</v>
      </c>
      <c r="L153" s="162"/>
      <c r="M153" s="162"/>
      <c r="N153" s="162"/>
      <c r="O153" s="162"/>
      <c r="P153" s="162"/>
      <c r="Q153" s="162"/>
      <c r="R153" s="164">
        <f t="shared" si="39"/>
        <v>0</v>
      </c>
      <c r="S153" s="164">
        <f t="shared" si="40"/>
        <v>0</v>
      </c>
      <c r="T153" s="164">
        <f t="shared" si="41"/>
        <v>0</v>
      </c>
      <c r="U153" s="164">
        <f t="shared" si="59"/>
        <v>2</v>
      </c>
      <c r="V153" s="164">
        <f t="shared" si="37"/>
        <v>1.2</v>
      </c>
      <c r="W153" s="162">
        <v>1</v>
      </c>
      <c r="X153" s="162">
        <v>1</v>
      </c>
      <c r="Y153" s="162"/>
      <c r="Z153" s="162">
        <v>1</v>
      </c>
      <c r="AA153" s="162"/>
      <c r="AB153" s="179">
        <f t="shared" si="49"/>
        <v>0.2</v>
      </c>
      <c r="AC153" s="179">
        <f t="shared" si="50"/>
        <v>0</v>
      </c>
      <c r="AD153" s="162">
        <f t="shared" si="51"/>
        <v>0.2</v>
      </c>
      <c r="AE153" s="19"/>
      <c r="AF153" s="142"/>
      <c r="AG153" s="16"/>
      <c r="AH153" s="16"/>
      <c r="AI153" s="16"/>
      <c r="AJ153" s="16"/>
      <c r="AK153" s="16"/>
      <c r="AL153" s="16"/>
      <c r="AM153" s="16"/>
      <c r="AN153" s="15"/>
      <c r="AO153" s="15"/>
      <c r="AP153" s="15"/>
      <c r="AQ153" s="15"/>
      <c r="AR153" s="15"/>
      <c r="AS153" s="15"/>
      <c r="AT153" s="15"/>
      <c r="AU153" s="15"/>
      <c r="AV153" s="16"/>
      <c r="AW153" s="20"/>
      <c r="AX153" s="20"/>
      <c r="AY153" s="16"/>
      <c r="AZ153" s="19"/>
      <c r="BA153" s="16"/>
      <c r="BB153" s="20"/>
      <c r="BC153" s="20"/>
      <c r="BD153" s="16"/>
      <c r="BE153" s="19"/>
      <c r="BF153" s="16"/>
      <c r="BG153" s="20"/>
      <c r="BH153" s="20"/>
      <c r="BI153" s="16"/>
      <c r="BJ153" s="19"/>
      <c r="BK153" s="16"/>
    </row>
    <row r="154" spans="1:63" s="4" customFormat="1" ht="15" customHeight="1">
      <c r="A154" s="246"/>
      <c r="B154" s="246"/>
      <c r="C154" s="246"/>
      <c r="D154" s="246"/>
      <c r="E154" s="246"/>
      <c r="F154" s="246" t="s">
        <v>86</v>
      </c>
      <c r="G154" s="246" t="s">
        <v>168</v>
      </c>
      <c r="H154" s="246" t="s">
        <v>169</v>
      </c>
      <c r="I154" s="178" t="s">
        <v>239</v>
      </c>
      <c r="J154" s="161">
        <f t="shared" si="47"/>
        <v>3013</v>
      </c>
      <c r="K154" s="164">
        <f t="shared" si="58"/>
        <v>2823</v>
      </c>
      <c r="L154" s="56">
        <v>273</v>
      </c>
      <c r="M154" s="56">
        <v>35</v>
      </c>
      <c r="N154" s="56">
        <v>1038</v>
      </c>
      <c r="O154" s="56">
        <v>1000</v>
      </c>
      <c r="P154" s="56">
        <v>273</v>
      </c>
      <c r="Q154" s="56">
        <v>750</v>
      </c>
      <c r="R154" s="164">
        <f t="shared" si="39"/>
        <v>207.3</v>
      </c>
      <c r="S154" s="164">
        <f t="shared" si="40"/>
        <v>75</v>
      </c>
      <c r="T154" s="164">
        <f t="shared" si="41"/>
        <v>282.3</v>
      </c>
      <c r="U154" s="164">
        <f t="shared" si="59"/>
        <v>190</v>
      </c>
      <c r="V154" s="164">
        <f t="shared" si="37"/>
        <v>51</v>
      </c>
      <c r="W154" s="145">
        <v>12</v>
      </c>
      <c r="X154" s="145">
        <v>100</v>
      </c>
      <c r="Y154" s="145">
        <v>78</v>
      </c>
      <c r="Z154" s="145">
        <v>32</v>
      </c>
      <c r="AA154" s="145"/>
      <c r="AB154" s="145">
        <f t="shared" si="49"/>
        <v>19</v>
      </c>
      <c r="AC154" s="145">
        <f t="shared" si="50"/>
        <v>0</v>
      </c>
      <c r="AD154" s="56">
        <f t="shared" si="51"/>
        <v>19</v>
      </c>
      <c r="AE154" s="19"/>
      <c r="AF154" s="142"/>
      <c r="AG154" s="16"/>
      <c r="AH154" s="16"/>
      <c r="AI154" s="16"/>
      <c r="AJ154" s="16"/>
      <c r="AK154" s="16"/>
      <c r="AL154" s="16"/>
      <c r="AM154" s="16"/>
      <c r="AN154" s="15"/>
      <c r="AO154" s="15"/>
      <c r="AP154" s="15"/>
      <c r="AQ154" s="15"/>
      <c r="AR154" s="15"/>
      <c r="AS154" s="15"/>
      <c r="AT154" s="15"/>
      <c r="AU154" s="15"/>
      <c r="AV154" s="16"/>
      <c r="AW154" s="20"/>
      <c r="AX154" s="20"/>
      <c r="AY154" s="16"/>
      <c r="AZ154" s="19"/>
      <c r="BA154" s="16"/>
      <c r="BB154" s="20"/>
      <c r="BC154" s="20"/>
      <c r="BD154" s="16"/>
      <c r="BE154" s="19"/>
      <c r="BF154" s="16"/>
      <c r="BG154" s="20"/>
      <c r="BH154" s="20"/>
      <c r="BI154" s="16"/>
      <c r="BJ154" s="19"/>
      <c r="BK154" s="16"/>
    </row>
    <row r="155" spans="1:63" s="4" customFormat="1" ht="15" customHeight="1">
      <c r="A155" s="247"/>
      <c r="B155" s="247"/>
      <c r="C155" s="247"/>
      <c r="D155" s="247"/>
      <c r="E155" s="247"/>
      <c r="F155" s="247"/>
      <c r="G155" s="247"/>
      <c r="H155" s="247"/>
      <c r="I155" s="178" t="s">
        <v>240</v>
      </c>
      <c r="J155" s="161">
        <f t="shared" si="47"/>
        <v>3013</v>
      </c>
      <c r="K155" s="164">
        <f t="shared" si="58"/>
        <v>2823</v>
      </c>
      <c r="L155" s="162">
        <v>273</v>
      </c>
      <c r="M155" s="162">
        <v>35</v>
      </c>
      <c r="N155" s="162">
        <v>1038</v>
      </c>
      <c r="O155" s="162">
        <v>1000</v>
      </c>
      <c r="P155" s="162">
        <v>273</v>
      </c>
      <c r="Q155" s="162">
        <v>750</v>
      </c>
      <c r="R155" s="164">
        <f t="shared" si="39"/>
        <v>207.3</v>
      </c>
      <c r="S155" s="164">
        <f t="shared" si="40"/>
        <v>75</v>
      </c>
      <c r="T155" s="164">
        <f t="shared" si="41"/>
        <v>282.3</v>
      </c>
      <c r="U155" s="164">
        <f t="shared" si="59"/>
        <v>190</v>
      </c>
      <c r="V155" s="164">
        <f t="shared" si="37"/>
        <v>51</v>
      </c>
      <c r="W155" s="162">
        <v>12</v>
      </c>
      <c r="X155" s="162">
        <v>100</v>
      </c>
      <c r="Y155" s="162">
        <v>78</v>
      </c>
      <c r="Z155" s="162">
        <v>32</v>
      </c>
      <c r="AA155" s="162"/>
      <c r="AB155" s="179">
        <f t="shared" si="49"/>
        <v>19</v>
      </c>
      <c r="AC155" s="179">
        <f t="shared" si="50"/>
        <v>0</v>
      </c>
      <c r="AD155" s="162">
        <f t="shared" si="51"/>
        <v>19</v>
      </c>
      <c r="AE155" s="19"/>
      <c r="AF155" s="142"/>
      <c r="AG155" s="16"/>
      <c r="AH155" s="16"/>
      <c r="AI155" s="16"/>
      <c r="AJ155" s="16"/>
      <c r="AK155" s="16"/>
      <c r="AL155" s="16"/>
      <c r="AM155" s="16"/>
      <c r="AN155" s="15"/>
      <c r="AO155" s="15"/>
      <c r="AP155" s="15"/>
      <c r="AQ155" s="15"/>
      <c r="AR155" s="15"/>
      <c r="AS155" s="15"/>
      <c r="AT155" s="15"/>
      <c r="AU155" s="15"/>
      <c r="AV155" s="16"/>
      <c r="AW155" s="20"/>
      <c r="AX155" s="20"/>
      <c r="AY155" s="16"/>
      <c r="AZ155" s="19"/>
      <c r="BA155" s="16"/>
      <c r="BB155" s="20"/>
      <c r="BC155" s="20"/>
      <c r="BD155" s="16"/>
      <c r="BE155" s="19"/>
      <c r="BF155" s="16"/>
      <c r="BG155" s="20"/>
      <c r="BH155" s="20"/>
      <c r="BI155" s="16"/>
      <c r="BJ155" s="19"/>
      <c r="BK155" s="16"/>
    </row>
    <row r="156" spans="1:63" s="19" customFormat="1" ht="19.5" customHeight="1">
      <c r="A156" s="272"/>
      <c r="B156" s="250"/>
      <c r="C156" s="272"/>
      <c r="D156" s="280" t="s">
        <v>258</v>
      </c>
      <c r="E156" s="272"/>
      <c r="F156" s="272"/>
      <c r="G156" s="270" t="s">
        <v>259</v>
      </c>
      <c r="H156" s="250" t="s">
        <v>258</v>
      </c>
      <c r="I156" s="178" t="s">
        <v>239</v>
      </c>
      <c r="J156" s="161">
        <f t="shared" si="47"/>
        <v>170</v>
      </c>
      <c r="K156" s="164">
        <f>M156+N156+O156+Q156</f>
        <v>0</v>
      </c>
      <c r="L156" s="57"/>
      <c r="M156" s="153"/>
      <c r="N156" s="153"/>
      <c r="O156" s="153"/>
      <c r="P156" s="153"/>
      <c r="Q156" s="153"/>
      <c r="R156" s="153"/>
      <c r="S156" s="153"/>
      <c r="T156" s="57"/>
      <c r="U156" s="164">
        <f>+U157</f>
        <v>170</v>
      </c>
      <c r="V156" s="57"/>
      <c r="W156" s="219">
        <v>4</v>
      </c>
      <c r="X156" s="219">
        <v>100</v>
      </c>
      <c r="Y156" s="219">
        <v>50</v>
      </c>
      <c r="Z156" s="217"/>
      <c r="AA156" s="219">
        <v>16</v>
      </c>
      <c r="AB156" s="219"/>
      <c r="AC156" s="219"/>
      <c r="AD156" s="57"/>
      <c r="AE156" s="22"/>
      <c r="AF156" s="142"/>
      <c r="AG156" s="23"/>
      <c r="AH156" s="15"/>
      <c r="AI156" s="22"/>
      <c r="AJ156" s="16"/>
      <c r="AK156" s="23"/>
      <c r="AL156" s="23"/>
      <c r="AM156" s="15"/>
      <c r="AN156" s="15"/>
      <c r="AO156" s="16"/>
      <c r="AR156" s="23"/>
      <c r="AS156" s="23"/>
      <c r="AT156" s="15"/>
      <c r="AU156" s="22"/>
      <c r="AV156" s="16"/>
      <c r="AW156" s="23"/>
      <c r="AX156" s="23"/>
      <c r="AY156" s="15"/>
      <c r="AZ156" s="22"/>
      <c r="BA156" s="16"/>
      <c r="BB156" s="23"/>
      <c r="BC156" s="23"/>
      <c r="BD156" s="15"/>
      <c r="BE156" s="22"/>
      <c r="BF156" s="16"/>
      <c r="BG156" s="23"/>
      <c r="BH156" s="23"/>
      <c r="BI156" s="15"/>
      <c r="BJ156" s="22"/>
      <c r="BK156" s="16"/>
    </row>
    <row r="157" spans="1:63" s="19" customFormat="1" ht="17.25" customHeight="1">
      <c r="A157" s="273"/>
      <c r="B157" s="251"/>
      <c r="C157" s="273"/>
      <c r="D157" s="281"/>
      <c r="E157" s="273"/>
      <c r="F157" s="273"/>
      <c r="G157" s="271"/>
      <c r="H157" s="251"/>
      <c r="I157" s="178" t="s">
        <v>240</v>
      </c>
      <c r="J157" s="161">
        <f t="shared" si="47"/>
        <v>170</v>
      </c>
      <c r="K157" s="164">
        <f>M157+N157+O157+Q157</f>
        <v>0</v>
      </c>
      <c r="L157" s="57"/>
      <c r="M157" s="153"/>
      <c r="N157" s="153"/>
      <c r="O157" s="153"/>
      <c r="P157" s="153"/>
      <c r="Q157" s="153"/>
      <c r="R157" s="153"/>
      <c r="S157" s="153"/>
      <c r="T157" s="57"/>
      <c r="U157" s="164">
        <f>+U159</f>
        <v>170</v>
      </c>
      <c r="V157" s="57"/>
      <c r="W157" s="219">
        <v>4</v>
      </c>
      <c r="X157" s="219">
        <v>100</v>
      </c>
      <c r="Y157" s="219">
        <v>50</v>
      </c>
      <c r="Z157" s="217"/>
      <c r="AA157" s="219">
        <v>16</v>
      </c>
      <c r="AB157" s="219"/>
      <c r="AC157" s="219"/>
      <c r="AD157" s="57"/>
      <c r="AE157" s="22"/>
      <c r="AF157" s="142"/>
      <c r="AG157" s="23"/>
      <c r="AH157" s="15"/>
      <c r="AI157" s="22"/>
      <c r="AJ157" s="16"/>
      <c r="AK157" s="23"/>
      <c r="AL157" s="23"/>
      <c r="AM157" s="15"/>
      <c r="AN157" s="15"/>
      <c r="AO157" s="16"/>
      <c r="AR157" s="23"/>
      <c r="AS157" s="23"/>
      <c r="AT157" s="15"/>
      <c r="AU157" s="22"/>
      <c r="AV157" s="16"/>
      <c r="AW157" s="23"/>
      <c r="AX157" s="23"/>
      <c r="AY157" s="15"/>
      <c r="AZ157" s="22"/>
      <c r="BA157" s="16"/>
      <c r="BB157" s="23"/>
      <c r="BC157" s="23"/>
      <c r="BD157" s="15"/>
      <c r="BE157" s="22"/>
      <c r="BF157" s="16"/>
      <c r="BG157" s="23"/>
      <c r="BH157" s="23"/>
      <c r="BI157" s="15"/>
      <c r="BJ157" s="22"/>
      <c r="BK157" s="16"/>
    </row>
    <row r="158" spans="1:63" s="19" customFormat="1" ht="18.75" customHeight="1">
      <c r="A158" s="272"/>
      <c r="B158" s="272"/>
      <c r="C158" s="250"/>
      <c r="D158" s="272"/>
      <c r="E158" s="272" t="s">
        <v>89</v>
      </c>
      <c r="F158" s="274"/>
      <c r="G158" s="276" t="s">
        <v>261</v>
      </c>
      <c r="H158" s="278" t="s">
        <v>260</v>
      </c>
      <c r="I158" s="178" t="s">
        <v>239</v>
      </c>
      <c r="J158" s="215">
        <f t="shared" si="47"/>
        <v>170</v>
      </c>
      <c r="K158" s="216">
        <f>M158+N158+O158+Q158</f>
        <v>0</v>
      </c>
      <c r="L158" s="214"/>
      <c r="M158" s="214"/>
      <c r="N158" s="214"/>
      <c r="O158" s="214"/>
      <c r="P158" s="214"/>
      <c r="Q158" s="214"/>
      <c r="R158" s="214"/>
      <c r="S158" s="214"/>
      <c r="T158" s="214"/>
      <c r="U158" s="216">
        <f>+U159</f>
        <v>170</v>
      </c>
      <c r="V158" s="214"/>
      <c r="W158" s="219">
        <v>4</v>
      </c>
      <c r="X158" s="219">
        <v>100</v>
      </c>
      <c r="Y158" s="219">
        <v>50</v>
      </c>
      <c r="Z158" s="217"/>
      <c r="AA158" s="219">
        <v>16</v>
      </c>
      <c r="AB158" s="219"/>
      <c r="AC158" s="219"/>
      <c r="AD158" s="214"/>
      <c r="AF158" s="142"/>
      <c r="AG158" s="20"/>
      <c r="AH158" s="16"/>
      <c r="AJ158" s="16"/>
      <c r="AK158" s="20"/>
      <c r="AL158" s="20"/>
      <c r="AM158" s="16"/>
      <c r="AN158" s="15"/>
      <c r="AO158" s="16"/>
      <c r="AR158" s="20"/>
      <c r="AS158" s="20"/>
      <c r="AT158" s="16"/>
      <c r="AV158" s="16"/>
      <c r="AW158" s="20"/>
      <c r="AX158" s="20"/>
      <c r="AY158" s="16"/>
      <c r="BA158" s="16"/>
      <c r="BB158" s="20"/>
      <c r="BC158" s="20"/>
      <c r="BD158" s="16"/>
      <c r="BF158" s="16"/>
      <c r="BG158" s="20"/>
      <c r="BH158" s="20"/>
      <c r="BI158" s="16"/>
      <c r="BK158" s="16"/>
    </row>
    <row r="159" spans="1:63" s="19" customFormat="1" ht="30" customHeight="1">
      <c r="A159" s="273"/>
      <c r="B159" s="273"/>
      <c r="C159" s="251"/>
      <c r="D159" s="273"/>
      <c r="E159" s="273"/>
      <c r="F159" s="275"/>
      <c r="G159" s="277"/>
      <c r="H159" s="279"/>
      <c r="I159" s="178" t="s">
        <v>240</v>
      </c>
      <c r="J159" s="215">
        <f>+U159</f>
        <v>170</v>
      </c>
      <c r="K159" s="216"/>
      <c r="L159" s="214"/>
      <c r="M159" s="214"/>
      <c r="N159" s="214"/>
      <c r="O159" s="214"/>
      <c r="P159" s="214"/>
      <c r="Q159" s="214"/>
      <c r="R159" s="214"/>
      <c r="S159" s="214"/>
      <c r="T159" s="214"/>
      <c r="U159" s="216">
        <f>+U161</f>
        <v>170</v>
      </c>
      <c r="V159" s="214"/>
      <c r="W159" s="219">
        <v>4</v>
      </c>
      <c r="X159" s="219">
        <v>100</v>
      </c>
      <c r="Y159" s="219">
        <v>50</v>
      </c>
      <c r="Z159" s="217"/>
      <c r="AA159" s="219">
        <v>16</v>
      </c>
      <c r="AB159" s="219"/>
      <c r="AC159" s="219"/>
      <c r="AD159" s="214"/>
      <c r="AF159" s="142"/>
      <c r="AG159" s="20"/>
      <c r="AH159" s="16"/>
      <c r="AJ159" s="16"/>
      <c r="AK159" s="20"/>
      <c r="AL159" s="20"/>
      <c r="AM159" s="16"/>
      <c r="AN159" s="15"/>
      <c r="AO159" s="16"/>
      <c r="AR159" s="20"/>
      <c r="AS159" s="20"/>
      <c r="AT159" s="16"/>
      <c r="AV159" s="16"/>
      <c r="AW159" s="20"/>
      <c r="AX159" s="20"/>
      <c r="AY159" s="16"/>
      <c r="BA159" s="16"/>
      <c r="BB159" s="20"/>
      <c r="BC159" s="20"/>
      <c r="BD159" s="16"/>
      <c r="BF159" s="16"/>
      <c r="BG159" s="20"/>
      <c r="BH159" s="20"/>
      <c r="BI159" s="16"/>
      <c r="BK159" s="16"/>
    </row>
    <row r="160" spans="1:63" s="19" customFormat="1" ht="27" customHeight="1">
      <c r="A160" s="272"/>
      <c r="B160" s="272"/>
      <c r="C160" s="250"/>
      <c r="D160" s="272"/>
      <c r="E160" s="272"/>
      <c r="F160" s="282" t="s">
        <v>49</v>
      </c>
      <c r="G160" s="276" t="s">
        <v>262</v>
      </c>
      <c r="H160" s="278" t="s">
        <v>263</v>
      </c>
      <c r="I160" s="213" t="s">
        <v>239</v>
      </c>
      <c r="J160" s="215">
        <f>+U160</f>
        <v>170</v>
      </c>
      <c r="K160" s="216">
        <f>M160+N160+O160+Q160</f>
        <v>0</v>
      </c>
      <c r="L160" s="214"/>
      <c r="M160" s="218"/>
      <c r="N160" s="218"/>
      <c r="O160" s="218"/>
      <c r="P160" s="214"/>
      <c r="Q160" s="218"/>
      <c r="R160" s="218"/>
      <c r="S160" s="218"/>
      <c r="T160" s="214"/>
      <c r="U160" s="216">
        <f>+W160+X160+Y160+AA160</f>
        <v>170</v>
      </c>
      <c r="V160" s="214"/>
      <c r="W160" s="219">
        <v>4</v>
      </c>
      <c r="X160" s="219">
        <v>100</v>
      </c>
      <c r="Y160" s="219">
        <v>50</v>
      </c>
      <c r="Z160" s="217"/>
      <c r="AA160" s="219">
        <v>16</v>
      </c>
      <c r="AB160" s="219"/>
      <c r="AC160" s="219"/>
      <c r="AD160" s="214"/>
      <c r="AF160" s="142"/>
      <c r="AG160" s="20"/>
      <c r="AH160" s="16"/>
      <c r="AJ160" s="16"/>
      <c r="AK160" s="20"/>
      <c r="AL160" s="20"/>
      <c r="AM160" s="16"/>
      <c r="AN160" s="15"/>
      <c r="AO160" s="16"/>
      <c r="AR160" s="20"/>
      <c r="AS160" s="20"/>
      <c r="AT160" s="16"/>
      <c r="AV160" s="16"/>
      <c r="AW160" s="20"/>
      <c r="AX160" s="20"/>
      <c r="AY160" s="16"/>
      <c r="BA160" s="16"/>
      <c r="BB160" s="20"/>
      <c r="BC160" s="20"/>
      <c r="BD160" s="16"/>
      <c r="BF160" s="16"/>
      <c r="BG160" s="20"/>
      <c r="BH160" s="20"/>
      <c r="BI160" s="16"/>
      <c r="BK160" s="16"/>
    </row>
    <row r="161" spans="1:63" s="19" customFormat="1" ht="23.25" customHeight="1">
      <c r="A161" s="273"/>
      <c r="B161" s="273"/>
      <c r="C161" s="251"/>
      <c r="D161" s="273"/>
      <c r="E161" s="273"/>
      <c r="F161" s="283"/>
      <c r="G161" s="277"/>
      <c r="H161" s="279"/>
      <c r="I161" s="213" t="s">
        <v>240</v>
      </c>
      <c r="J161" s="215">
        <f t="shared" ref="J161:J197" si="60">K161+U161</f>
        <v>170</v>
      </c>
      <c r="K161" s="216">
        <f>M161+N161+O161+Q161</f>
        <v>0</v>
      </c>
      <c r="L161" s="214"/>
      <c r="M161" s="218"/>
      <c r="N161" s="218"/>
      <c r="O161" s="218"/>
      <c r="P161" s="214"/>
      <c r="Q161" s="218"/>
      <c r="R161" s="218"/>
      <c r="S161" s="218"/>
      <c r="T161" s="214"/>
      <c r="U161" s="216">
        <f>+W161+X161+Y161+AA161</f>
        <v>170</v>
      </c>
      <c r="V161" s="214"/>
      <c r="W161" s="219">
        <v>4</v>
      </c>
      <c r="X161" s="219">
        <v>100</v>
      </c>
      <c r="Y161" s="219">
        <v>50</v>
      </c>
      <c r="Z161" s="217"/>
      <c r="AA161" s="219">
        <v>16</v>
      </c>
      <c r="AB161" s="219"/>
      <c r="AC161" s="219"/>
      <c r="AD161" s="214"/>
      <c r="AF161" s="142"/>
      <c r="AG161" s="20"/>
      <c r="AH161" s="16"/>
      <c r="AJ161" s="16"/>
      <c r="AK161" s="20"/>
      <c r="AL161" s="20"/>
      <c r="AM161" s="16"/>
      <c r="AN161" s="15"/>
      <c r="AO161" s="16"/>
      <c r="AR161" s="20"/>
      <c r="AS161" s="20"/>
      <c r="AT161" s="16"/>
      <c r="AV161" s="16"/>
      <c r="AW161" s="20"/>
      <c r="AX161" s="20"/>
      <c r="AY161" s="16"/>
      <c r="BA161" s="16"/>
      <c r="BB161" s="20"/>
      <c r="BC161" s="20"/>
      <c r="BD161" s="16"/>
      <c r="BF161" s="16"/>
      <c r="BG161" s="20"/>
      <c r="BH161" s="20"/>
      <c r="BI161" s="16"/>
      <c r="BK161" s="16"/>
    </row>
    <row r="162" spans="1:63" s="4" customFormat="1" ht="52.5" customHeight="1">
      <c r="A162" s="244"/>
      <c r="B162" s="246"/>
      <c r="C162" s="248"/>
      <c r="D162" s="244" t="s">
        <v>56</v>
      </c>
      <c r="E162" s="244"/>
      <c r="F162" s="246"/>
      <c r="G162" s="248" t="s">
        <v>253</v>
      </c>
      <c r="H162" s="244" t="s">
        <v>56</v>
      </c>
      <c r="I162" s="178" t="s">
        <v>239</v>
      </c>
      <c r="J162" s="161">
        <f t="shared" si="60"/>
        <v>257</v>
      </c>
      <c r="K162" s="164">
        <f>+K167</f>
        <v>257</v>
      </c>
      <c r="L162" s="57"/>
      <c r="M162" s="60"/>
      <c r="N162" s="60">
        <f>+N167</f>
        <v>257</v>
      </c>
      <c r="O162" s="60">
        <f>+O167</f>
        <v>0</v>
      </c>
      <c r="P162" s="60"/>
      <c r="Q162" s="60"/>
      <c r="R162" s="60"/>
      <c r="S162" s="60"/>
      <c r="T162" s="57"/>
      <c r="U162" s="164">
        <f t="shared" ref="U162:U171" si="61">W162+X162+Y162+AA162</f>
        <v>0</v>
      </c>
      <c r="V162" s="57"/>
      <c r="W162" s="149"/>
      <c r="X162" s="149"/>
      <c r="Y162" s="149"/>
      <c r="Z162" s="149"/>
      <c r="AA162" s="149"/>
      <c r="AB162" s="149"/>
      <c r="AC162" s="149"/>
      <c r="AD162" s="57"/>
      <c r="AE162" s="22"/>
      <c r="AF162" s="142"/>
      <c r="AG162" s="23"/>
      <c r="AH162" s="15"/>
      <c r="AI162" s="22"/>
      <c r="AJ162" s="16"/>
      <c r="AK162" s="23"/>
      <c r="AL162" s="23"/>
      <c r="AM162" s="15"/>
      <c r="AN162" s="15"/>
      <c r="AO162" s="16"/>
      <c r="AR162" s="23"/>
      <c r="AS162" s="23"/>
      <c r="AT162" s="15"/>
      <c r="AU162" s="22"/>
      <c r="AV162" s="16"/>
      <c r="AW162" s="23"/>
      <c r="AX162" s="23"/>
      <c r="AY162" s="15"/>
      <c r="AZ162" s="22"/>
      <c r="BA162" s="16"/>
      <c r="BB162" s="23"/>
      <c r="BC162" s="23"/>
      <c r="BD162" s="15"/>
      <c r="BE162" s="22"/>
      <c r="BF162" s="16"/>
      <c r="BG162" s="23"/>
      <c r="BH162" s="23"/>
      <c r="BI162" s="15"/>
      <c r="BJ162" s="22"/>
      <c r="BK162" s="16"/>
    </row>
    <row r="163" spans="1:63" s="4" customFormat="1" ht="21.75" customHeight="1">
      <c r="A163" s="245"/>
      <c r="B163" s="247"/>
      <c r="C163" s="249"/>
      <c r="D163" s="245"/>
      <c r="E163" s="245"/>
      <c r="F163" s="247"/>
      <c r="G163" s="249"/>
      <c r="H163" s="245"/>
      <c r="I163" s="178" t="s">
        <v>240</v>
      </c>
      <c r="J163" s="161">
        <f t="shared" si="60"/>
        <v>257</v>
      </c>
      <c r="K163" s="164">
        <f>+K169</f>
        <v>257</v>
      </c>
      <c r="L163" s="57"/>
      <c r="M163" s="60"/>
      <c r="N163" s="60">
        <f>+N169</f>
        <v>257</v>
      </c>
      <c r="O163" s="60">
        <f>+O169</f>
        <v>0</v>
      </c>
      <c r="P163" s="60"/>
      <c r="Q163" s="60"/>
      <c r="R163" s="60"/>
      <c r="S163" s="60"/>
      <c r="T163" s="57"/>
      <c r="U163" s="164">
        <f t="shared" si="61"/>
        <v>0</v>
      </c>
      <c r="V163" s="57"/>
      <c r="W163" s="149"/>
      <c r="X163" s="149"/>
      <c r="Y163" s="149"/>
      <c r="Z163" s="149"/>
      <c r="AA163" s="149"/>
      <c r="AB163" s="149"/>
      <c r="AC163" s="149"/>
      <c r="AD163" s="57"/>
      <c r="AE163" s="22"/>
      <c r="AF163" s="142"/>
      <c r="AG163" s="23"/>
      <c r="AH163" s="15"/>
      <c r="AI163" s="22"/>
      <c r="AJ163" s="16"/>
      <c r="AK163" s="23"/>
      <c r="AL163" s="23"/>
      <c r="AM163" s="15"/>
      <c r="AN163" s="15"/>
      <c r="AO163" s="16"/>
      <c r="AR163" s="23"/>
      <c r="AS163" s="23"/>
      <c r="AT163" s="15"/>
      <c r="AU163" s="22"/>
      <c r="AV163" s="16"/>
      <c r="AW163" s="23"/>
      <c r="AX163" s="23"/>
      <c r="AY163" s="15"/>
      <c r="AZ163" s="22"/>
      <c r="BA163" s="16"/>
      <c r="BB163" s="23"/>
      <c r="BC163" s="23"/>
      <c r="BD163" s="15"/>
      <c r="BE163" s="22"/>
      <c r="BF163" s="16"/>
      <c r="BG163" s="23"/>
      <c r="BH163" s="23"/>
      <c r="BI163" s="15"/>
      <c r="BJ163" s="22"/>
      <c r="BK163" s="16"/>
    </row>
    <row r="164" spans="1:63" s="4" customFormat="1" ht="18" customHeight="1">
      <c r="A164" s="55"/>
      <c r="B164" s="54"/>
      <c r="C164" s="54"/>
      <c r="D164" s="55"/>
      <c r="E164" s="54"/>
      <c r="F164" s="55" t="s">
        <v>49</v>
      </c>
      <c r="G164" s="54" t="s">
        <v>171</v>
      </c>
      <c r="H164" s="160" t="s">
        <v>172</v>
      </c>
      <c r="I164" s="178"/>
      <c r="J164" s="161">
        <f t="shared" si="60"/>
        <v>0</v>
      </c>
      <c r="K164" s="164">
        <f>M164+N164+O164+Q164</f>
        <v>0</v>
      </c>
      <c r="L164" s="56"/>
      <c r="M164" s="61"/>
      <c r="N164" s="61"/>
      <c r="O164" s="61"/>
      <c r="P164" s="56"/>
      <c r="Q164" s="61"/>
      <c r="R164" s="61"/>
      <c r="S164" s="61"/>
      <c r="T164" s="56"/>
      <c r="U164" s="164">
        <f t="shared" si="61"/>
        <v>0</v>
      </c>
      <c r="V164" s="56"/>
      <c r="W164" s="150"/>
      <c r="X164" s="150"/>
      <c r="Y164" s="150"/>
      <c r="Z164" s="145"/>
      <c r="AA164" s="150"/>
      <c r="AB164" s="150"/>
      <c r="AC164" s="150"/>
      <c r="AD164" s="56"/>
      <c r="AE164" s="22"/>
      <c r="AF164" s="142"/>
      <c r="AG164" s="20"/>
      <c r="AH164" s="16"/>
      <c r="AI164" s="22"/>
      <c r="AJ164" s="16"/>
      <c r="AK164" s="20"/>
      <c r="AL164" s="20"/>
      <c r="AM164" s="16"/>
      <c r="AN164" s="15"/>
      <c r="AO164" s="16"/>
      <c r="AR164" s="20"/>
      <c r="AS164" s="20"/>
      <c r="AT164" s="16"/>
      <c r="AU164" s="22"/>
      <c r="AV164" s="16"/>
      <c r="AW164" s="20"/>
      <c r="AX164" s="20"/>
      <c r="AY164" s="16"/>
      <c r="AZ164" s="22"/>
      <c r="BA164" s="16"/>
      <c r="BB164" s="20"/>
      <c r="BC164" s="20"/>
      <c r="BD164" s="16"/>
      <c r="BE164" s="22"/>
      <c r="BF164" s="16"/>
      <c r="BG164" s="20"/>
      <c r="BH164" s="20"/>
      <c r="BI164" s="16"/>
      <c r="BJ164" s="22"/>
      <c r="BK164" s="16"/>
    </row>
    <row r="165" spans="1:63" s="4" customFormat="1" ht="18" customHeight="1">
      <c r="A165" s="55"/>
      <c r="B165" s="54"/>
      <c r="C165" s="54"/>
      <c r="D165" s="55"/>
      <c r="E165" s="54"/>
      <c r="F165" s="55" t="s">
        <v>89</v>
      </c>
      <c r="G165" s="54" t="s">
        <v>173</v>
      </c>
      <c r="H165" s="160" t="s">
        <v>174</v>
      </c>
      <c r="I165" s="178"/>
      <c r="J165" s="161">
        <f t="shared" si="60"/>
        <v>0</v>
      </c>
      <c r="K165" s="164">
        <f>M165+N165+O165+Q165</f>
        <v>0</v>
      </c>
      <c r="L165" s="56"/>
      <c r="M165" s="61"/>
      <c r="N165" s="61"/>
      <c r="O165" s="61"/>
      <c r="P165" s="56"/>
      <c r="Q165" s="61"/>
      <c r="R165" s="61"/>
      <c r="S165" s="61"/>
      <c r="T165" s="56"/>
      <c r="U165" s="164">
        <f t="shared" si="61"/>
        <v>0</v>
      </c>
      <c r="V165" s="56"/>
      <c r="W165" s="150"/>
      <c r="X165" s="150"/>
      <c r="Y165" s="150"/>
      <c r="Z165" s="145"/>
      <c r="AA165" s="150"/>
      <c r="AB165" s="150"/>
      <c r="AC165" s="150"/>
      <c r="AD165" s="56"/>
      <c r="AE165" s="22"/>
      <c r="AF165" s="142"/>
      <c r="AG165" s="20"/>
      <c r="AH165" s="16"/>
      <c r="AI165" s="22"/>
      <c r="AJ165" s="16"/>
      <c r="AK165" s="20"/>
      <c r="AL165" s="20"/>
      <c r="AM165" s="16"/>
      <c r="AN165" s="15"/>
      <c r="AO165" s="16"/>
      <c r="AR165" s="20"/>
      <c r="AS165" s="20"/>
      <c r="AT165" s="16"/>
      <c r="AU165" s="22"/>
      <c r="AV165" s="16"/>
      <c r="AW165" s="20"/>
      <c r="AX165" s="20"/>
      <c r="AY165" s="16"/>
      <c r="AZ165" s="22"/>
      <c r="BA165" s="16"/>
      <c r="BB165" s="20"/>
      <c r="BC165" s="20"/>
      <c r="BD165" s="16"/>
      <c r="BE165" s="22"/>
      <c r="BF165" s="16"/>
      <c r="BG165" s="20"/>
      <c r="BH165" s="20"/>
      <c r="BI165" s="16"/>
      <c r="BJ165" s="22"/>
      <c r="BK165" s="16"/>
    </row>
    <row r="166" spans="1:63" s="4" customFormat="1" ht="18" customHeight="1">
      <c r="A166" s="55"/>
      <c r="B166" s="54"/>
      <c r="C166" s="54"/>
      <c r="D166" s="55"/>
      <c r="E166" s="54"/>
      <c r="F166" s="55" t="s">
        <v>62</v>
      </c>
      <c r="G166" s="54" t="s">
        <v>175</v>
      </c>
      <c r="H166" s="160" t="s">
        <v>176</v>
      </c>
      <c r="I166" s="178"/>
      <c r="J166" s="161">
        <f t="shared" si="60"/>
        <v>0</v>
      </c>
      <c r="K166" s="164">
        <f>M166+N166+O166+Q166</f>
        <v>0</v>
      </c>
      <c r="L166" s="56"/>
      <c r="M166" s="61"/>
      <c r="N166" s="61"/>
      <c r="O166" s="61"/>
      <c r="P166" s="56"/>
      <c r="Q166" s="61"/>
      <c r="R166" s="61"/>
      <c r="S166" s="61"/>
      <c r="T166" s="56"/>
      <c r="U166" s="164">
        <f t="shared" si="61"/>
        <v>0</v>
      </c>
      <c r="V166" s="56"/>
      <c r="W166" s="150"/>
      <c r="X166" s="150"/>
      <c r="Y166" s="150"/>
      <c r="Z166" s="145"/>
      <c r="AA166" s="150"/>
      <c r="AB166" s="150"/>
      <c r="AC166" s="150"/>
      <c r="AD166" s="56"/>
      <c r="AE166" s="22"/>
      <c r="AF166" s="142"/>
      <c r="AG166" s="20"/>
      <c r="AH166" s="16"/>
      <c r="AI166" s="22"/>
      <c r="AJ166" s="16"/>
      <c r="AK166" s="20"/>
      <c r="AL166" s="20"/>
      <c r="AM166" s="16"/>
      <c r="AN166" s="15"/>
      <c r="AO166" s="16"/>
      <c r="AR166" s="20"/>
      <c r="AS166" s="20"/>
      <c r="AT166" s="16"/>
      <c r="AU166" s="22"/>
      <c r="AV166" s="16"/>
      <c r="AW166" s="20"/>
      <c r="AX166" s="20"/>
      <c r="AY166" s="16"/>
      <c r="AZ166" s="22"/>
      <c r="BA166" s="16"/>
      <c r="BB166" s="20"/>
      <c r="BC166" s="20"/>
      <c r="BD166" s="16"/>
      <c r="BE166" s="22"/>
      <c r="BF166" s="16"/>
      <c r="BG166" s="20"/>
      <c r="BH166" s="20"/>
      <c r="BI166" s="16"/>
      <c r="BJ166" s="22"/>
      <c r="BK166" s="16"/>
    </row>
    <row r="167" spans="1:63" s="4" customFormat="1" ht="37.5" customHeight="1">
      <c r="A167" s="244"/>
      <c r="B167" s="244"/>
      <c r="C167" s="244"/>
      <c r="D167" s="244"/>
      <c r="E167" s="244" t="s">
        <v>85</v>
      </c>
      <c r="F167" s="261"/>
      <c r="G167" s="248" t="s">
        <v>257</v>
      </c>
      <c r="H167" s="244" t="s">
        <v>177</v>
      </c>
      <c r="I167" s="178" t="s">
        <v>239</v>
      </c>
      <c r="J167" s="161">
        <f t="shared" si="60"/>
        <v>257</v>
      </c>
      <c r="K167" s="164">
        <f>+K170</f>
        <v>257</v>
      </c>
      <c r="L167" s="57"/>
      <c r="M167" s="60"/>
      <c r="N167" s="60">
        <f>+N170</f>
        <v>257</v>
      </c>
      <c r="O167" s="60">
        <f>+O170</f>
        <v>0</v>
      </c>
      <c r="P167" s="60"/>
      <c r="Q167" s="60"/>
      <c r="R167" s="60"/>
      <c r="S167" s="60"/>
      <c r="T167" s="57"/>
      <c r="U167" s="164">
        <f t="shared" si="61"/>
        <v>0</v>
      </c>
      <c r="V167" s="57"/>
      <c r="W167" s="149"/>
      <c r="X167" s="149"/>
      <c r="Y167" s="149"/>
      <c r="Z167" s="149"/>
      <c r="AA167" s="149"/>
      <c r="AB167" s="149"/>
      <c r="AC167" s="149"/>
      <c r="AD167" s="57"/>
      <c r="AE167" s="22"/>
      <c r="AF167" s="142"/>
      <c r="AG167" s="23"/>
      <c r="AH167" s="15"/>
      <c r="AI167" s="22"/>
      <c r="AJ167" s="16"/>
      <c r="AK167" s="23"/>
      <c r="AL167" s="23"/>
      <c r="AM167" s="15"/>
      <c r="AN167" s="15"/>
      <c r="AO167" s="16"/>
      <c r="AR167" s="23"/>
      <c r="AS167" s="23"/>
      <c r="AT167" s="15"/>
      <c r="AU167" s="22"/>
      <c r="AV167" s="16"/>
      <c r="AW167" s="23"/>
      <c r="AX167" s="23"/>
      <c r="AY167" s="15"/>
      <c r="AZ167" s="22"/>
      <c r="BA167" s="16"/>
      <c r="BB167" s="23"/>
      <c r="BC167" s="23"/>
      <c r="BD167" s="15"/>
      <c r="BE167" s="22"/>
      <c r="BF167" s="16"/>
      <c r="BG167" s="23"/>
      <c r="BH167" s="23"/>
      <c r="BI167" s="15"/>
      <c r="BJ167" s="22"/>
      <c r="BK167" s="16"/>
    </row>
    <row r="168" spans="1:63" s="4" customFormat="1" ht="15" customHeight="1">
      <c r="A168" s="285"/>
      <c r="B168" s="285"/>
      <c r="C168" s="285"/>
      <c r="D168" s="285"/>
      <c r="E168" s="285"/>
      <c r="F168" s="288"/>
      <c r="G168" s="284"/>
      <c r="H168" s="285"/>
      <c r="I168" s="178" t="s">
        <v>240</v>
      </c>
      <c r="J168" s="161">
        <f t="shared" si="60"/>
        <v>257</v>
      </c>
      <c r="K168" s="164">
        <f>M168+N168+O168+Q168</f>
        <v>257</v>
      </c>
      <c r="L168" s="56"/>
      <c r="M168" s="61"/>
      <c r="N168" s="60">
        <f t="shared" ref="N168" si="62">+N171</f>
        <v>257</v>
      </c>
      <c r="O168" s="61"/>
      <c r="P168" s="56"/>
      <c r="Q168" s="61"/>
      <c r="R168" s="61"/>
      <c r="S168" s="61"/>
      <c r="T168" s="56"/>
      <c r="U168" s="164">
        <f t="shared" si="61"/>
        <v>0</v>
      </c>
      <c r="V168" s="56"/>
      <c r="W168" s="150"/>
      <c r="X168" s="150"/>
      <c r="Y168" s="150"/>
      <c r="Z168" s="145"/>
      <c r="AA168" s="150"/>
      <c r="AB168" s="150"/>
      <c r="AC168" s="150"/>
      <c r="AD168" s="56"/>
      <c r="AE168" s="19"/>
      <c r="AF168" s="142"/>
      <c r="AG168" s="20"/>
      <c r="AH168" s="16"/>
      <c r="AI168" s="19"/>
      <c r="AJ168" s="16"/>
      <c r="AK168" s="20"/>
      <c r="AL168" s="20"/>
      <c r="AM168" s="16"/>
      <c r="AN168" s="15"/>
      <c r="AO168" s="16"/>
      <c r="AR168" s="20"/>
      <c r="AS168" s="20"/>
      <c r="AT168" s="16"/>
      <c r="AU168" s="19"/>
      <c r="AV168" s="16"/>
      <c r="AW168" s="20"/>
      <c r="AX168" s="20"/>
      <c r="AY168" s="16"/>
      <c r="AZ168" s="19"/>
      <c r="BA168" s="16"/>
      <c r="BB168" s="20"/>
      <c r="BC168" s="20"/>
      <c r="BD168" s="16"/>
      <c r="BE168" s="19"/>
      <c r="BF168" s="16"/>
      <c r="BG168" s="20"/>
      <c r="BH168" s="20"/>
      <c r="BI168" s="16"/>
      <c r="BJ168" s="19"/>
      <c r="BK168" s="16"/>
    </row>
    <row r="169" spans="1:63" s="4" customFormat="1" ht="15" customHeight="1">
      <c r="A169" s="245"/>
      <c r="B169" s="245"/>
      <c r="C169" s="245"/>
      <c r="D169" s="245"/>
      <c r="E169" s="245"/>
      <c r="F169" s="262"/>
      <c r="G169" s="249"/>
      <c r="H169" s="245"/>
      <c r="I169" s="178" t="s">
        <v>240</v>
      </c>
      <c r="J169" s="161">
        <f t="shared" si="60"/>
        <v>257</v>
      </c>
      <c r="K169" s="164">
        <f>+K171</f>
        <v>257</v>
      </c>
      <c r="L169" s="56"/>
      <c r="M169" s="61"/>
      <c r="N169" s="60">
        <f>+N171</f>
        <v>257</v>
      </c>
      <c r="O169" s="60">
        <f>+O171</f>
        <v>0</v>
      </c>
      <c r="P169" s="56"/>
      <c r="Q169" s="61"/>
      <c r="R169" s="61"/>
      <c r="S169" s="61"/>
      <c r="T169" s="56"/>
      <c r="U169" s="164">
        <f t="shared" si="61"/>
        <v>0</v>
      </c>
      <c r="V169" s="56"/>
      <c r="W169" s="150"/>
      <c r="X169" s="150"/>
      <c r="Y169" s="150"/>
      <c r="Z169" s="145"/>
      <c r="AA169" s="150"/>
      <c r="AB169" s="150"/>
      <c r="AC169" s="150"/>
      <c r="AD169" s="56"/>
      <c r="AE169" s="19"/>
      <c r="AF169" s="142"/>
      <c r="AG169" s="20"/>
      <c r="AH169" s="16"/>
      <c r="AI169" s="19"/>
      <c r="AJ169" s="16"/>
      <c r="AK169" s="20"/>
      <c r="AL169" s="20"/>
      <c r="AM169" s="16"/>
      <c r="AN169" s="15"/>
      <c r="AO169" s="16"/>
      <c r="AR169" s="20"/>
      <c r="AS169" s="20"/>
      <c r="AT169" s="16"/>
      <c r="AU169" s="19"/>
      <c r="AV169" s="16"/>
      <c r="AW169" s="20"/>
      <c r="AX169" s="20"/>
      <c r="AY169" s="16"/>
      <c r="AZ169" s="19"/>
      <c r="BA169" s="16"/>
      <c r="BB169" s="20"/>
      <c r="BC169" s="20"/>
      <c r="BD169" s="16"/>
      <c r="BE169" s="19"/>
      <c r="BF169" s="16"/>
      <c r="BG169" s="20"/>
      <c r="BH169" s="20"/>
      <c r="BI169" s="16"/>
      <c r="BJ169" s="19"/>
      <c r="BK169" s="16"/>
    </row>
    <row r="170" spans="1:63" s="4" customFormat="1" ht="21.75" customHeight="1">
      <c r="A170" s="246"/>
      <c r="B170" s="246"/>
      <c r="C170" s="248"/>
      <c r="D170" s="246"/>
      <c r="E170" s="246"/>
      <c r="F170" s="286" t="s">
        <v>89</v>
      </c>
      <c r="G170" s="246" t="s">
        <v>173</v>
      </c>
      <c r="H170" s="261" t="s">
        <v>178</v>
      </c>
      <c r="I170" s="178" t="s">
        <v>239</v>
      </c>
      <c r="J170" s="161">
        <f t="shared" si="60"/>
        <v>257</v>
      </c>
      <c r="K170" s="164">
        <f>+M170+N170+O170+Q170</f>
        <v>257</v>
      </c>
      <c r="L170" s="56"/>
      <c r="M170" s="61"/>
      <c r="N170" s="61">
        <v>257</v>
      </c>
      <c r="O170" s="61"/>
      <c r="P170" s="56"/>
      <c r="Q170" s="61"/>
      <c r="R170" s="61"/>
      <c r="S170" s="61"/>
      <c r="T170" s="56"/>
      <c r="U170" s="164">
        <f t="shared" si="61"/>
        <v>0</v>
      </c>
      <c r="V170" s="56"/>
      <c r="W170" s="150"/>
      <c r="X170" s="150"/>
      <c r="Y170" s="150"/>
      <c r="Z170" s="145"/>
      <c r="AA170" s="150"/>
      <c r="AB170" s="150"/>
      <c r="AC170" s="150"/>
      <c r="AD170" s="56"/>
      <c r="AE170" s="19"/>
      <c r="AF170" s="142"/>
      <c r="AG170" s="20"/>
      <c r="AH170" s="16"/>
      <c r="AI170" s="19"/>
      <c r="AJ170" s="16"/>
      <c r="AK170" s="20"/>
      <c r="AL170" s="20"/>
      <c r="AM170" s="16"/>
      <c r="AN170" s="15"/>
      <c r="AO170" s="16"/>
      <c r="AR170" s="20"/>
      <c r="AS170" s="20"/>
      <c r="AT170" s="16"/>
      <c r="AU170" s="19"/>
      <c r="AV170" s="16"/>
      <c r="AW170" s="20"/>
      <c r="AX170" s="20"/>
      <c r="AY170" s="16"/>
      <c r="AZ170" s="19"/>
      <c r="BA170" s="16"/>
      <c r="BB170" s="20"/>
      <c r="BC170" s="20"/>
      <c r="BD170" s="16"/>
      <c r="BE170" s="19"/>
      <c r="BF170" s="16"/>
      <c r="BG170" s="20"/>
      <c r="BH170" s="20"/>
      <c r="BI170" s="16"/>
      <c r="BJ170" s="19"/>
      <c r="BK170" s="16"/>
    </row>
    <row r="171" spans="1:63" s="4" customFormat="1" ht="21.75" customHeight="1">
      <c r="A171" s="247"/>
      <c r="B171" s="247"/>
      <c r="C171" s="249"/>
      <c r="D171" s="247"/>
      <c r="E171" s="247"/>
      <c r="F171" s="287"/>
      <c r="G171" s="247"/>
      <c r="H171" s="262"/>
      <c r="I171" s="178" t="s">
        <v>240</v>
      </c>
      <c r="J171" s="161">
        <f t="shared" si="60"/>
        <v>257</v>
      </c>
      <c r="K171" s="164">
        <f>+M171+N171+O171+Q171</f>
        <v>257</v>
      </c>
      <c r="L171" s="56"/>
      <c r="M171" s="61"/>
      <c r="N171" s="61">
        <v>257</v>
      </c>
      <c r="O171" s="61"/>
      <c r="P171" s="56"/>
      <c r="Q171" s="61"/>
      <c r="R171" s="61"/>
      <c r="S171" s="61"/>
      <c r="T171" s="56"/>
      <c r="U171" s="164">
        <f t="shared" si="61"/>
        <v>0</v>
      </c>
      <c r="V171" s="56"/>
      <c r="W171" s="150"/>
      <c r="X171" s="150"/>
      <c r="Y171" s="150"/>
      <c r="Z171" s="145"/>
      <c r="AA171" s="150"/>
      <c r="AB171" s="150"/>
      <c r="AC171" s="150"/>
      <c r="AD171" s="56"/>
      <c r="AE171" s="19"/>
      <c r="AF171" s="142"/>
      <c r="AG171" s="20"/>
      <c r="AH171" s="16"/>
      <c r="AI171" s="19"/>
      <c r="AJ171" s="16"/>
      <c r="AK171" s="20"/>
      <c r="AL171" s="20"/>
      <c r="AM171" s="16"/>
      <c r="AN171" s="15"/>
      <c r="AO171" s="16"/>
      <c r="AR171" s="20"/>
      <c r="AS171" s="20"/>
      <c r="AT171" s="16"/>
      <c r="AU171" s="19"/>
      <c r="AV171" s="16"/>
      <c r="AW171" s="20"/>
      <c r="AX171" s="20"/>
      <c r="AY171" s="16"/>
      <c r="AZ171" s="19"/>
      <c r="BA171" s="16"/>
      <c r="BB171" s="20"/>
      <c r="BC171" s="20"/>
      <c r="BD171" s="16"/>
      <c r="BE171" s="19"/>
      <c r="BF171" s="16"/>
      <c r="BG171" s="20"/>
      <c r="BH171" s="20"/>
      <c r="BI171" s="16"/>
      <c r="BJ171" s="19"/>
      <c r="BK171" s="16"/>
    </row>
    <row r="172" spans="1:63" s="4" customFormat="1" ht="19.5" customHeight="1">
      <c r="A172" s="246"/>
      <c r="B172" s="246"/>
      <c r="C172" s="248"/>
      <c r="D172" s="244" t="s">
        <v>57</v>
      </c>
      <c r="E172" s="246"/>
      <c r="F172" s="261"/>
      <c r="G172" s="248" t="s">
        <v>58</v>
      </c>
      <c r="H172" s="244" t="s">
        <v>57</v>
      </c>
      <c r="I172" s="178" t="s">
        <v>239</v>
      </c>
      <c r="J172" s="161">
        <f t="shared" si="60"/>
        <v>180</v>
      </c>
      <c r="K172" s="164">
        <f>K174</f>
        <v>0</v>
      </c>
      <c r="L172" s="164">
        <f t="shared" ref="L172:T173" si="63">L174</f>
        <v>0</v>
      </c>
      <c r="M172" s="164">
        <f t="shared" si="63"/>
        <v>0</v>
      </c>
      <c r="N172" s="164">
        <f t="shared" si="63"/>
        <v>0</v>
      </c>
      <c r="O172" s="164">
        <f t="shared" si="63"/>
        <v>0</v>
      </c>
      <c r="P172" s="164">
        <f t="shared" si="63"/>
        <v>0</v>
      </c>
      <c r="Q172" s="164">
        <f t="shared" si="63"/>
        <v>0</v>
      </c>
      <c r="R172" s="164"/>
      <c r="S172" s="164"/>
      <c r="T172" s="164">
        <f t="shared" si="63"/>
        <v>0</v>
      </c>
      <c r="U172" s="164">
        <f>U174+U176</f>
        <v>180</v>
      </c>
      <c r="V172" s="164">
        <f t="shared" ref="V172:AD173" si="64">V174+V176</f>
        <v>0</v>
      </c>
      <c r="W172" s="164">
        <f t="shared" si="64"/>
        <v>44</v>
      </c>
      <c r="X172" s="164">
        <f t="shared" si="64"/>
        <v>78</v>
      </c>
      <c r="Y172" s="164">
        <f t="shared" si="64"/>
        <v>58</v>
      </c>
      <c r="Z172" s="164">
        <f t="shared" si="64"/>
        <v>0</v>
      </c>
      <c r="AA172" s="164">
        <f t="shared" si="64"/>
        <v>0</v>
      </c>
      <c r="AB172" s="164"/>
      <c r="AC172" s="164"/>
      <c r="AD172" s="164">
        <f t="shared" si="64"/>
        <v>0</v>
      </c>
      <c r="AE172" s="22"/>
      <c r="AF172" s="142"/>
      <c r="AG172" s="16"/>
      <c r="AH172" s="16"/>
      <c r="AI172" s="16"/>
      <c r="AJ172" s="16"/>
      <c r="AK172" s="16"/>
      <c r="AL172" s="16"/>
      <c r="AM172" s="15"/>
      <c r="AN172" s="15"/>
      <c r="AO172" s="15"/>
      <c r="AP172" s="15"/>
      <c r="AQ172" s="15"/>
      <c r="AR172" s="15"/>
      <c r="AS172" s="15"/>
      <c r="AT172" s="15"/>
      <c r="AU172" s="15"/>
      <c r="AV172" s="16"/>
      <c r="AW172" s="23"/>
      <c r="AX172" s="23"/>
      <c r="AY172" s="15"/>
      <c r="AZ172" s="22"/>
      <c r="BA172" s="16"/>
      <c r="BB172" s="23"/>
      <c r="BC172" s="23"/>
      <c r="BD172" s="15"/>
      <c r="BE172" s="22"/>
      <c r="BF172" s="16"/>
      <c r="BG172" s="23"/>
      <c r="BH172" s="23"/>
      <c r="BI172" s="15"/>
      <c r="BJ172" s="22"/>
      <c r="BK172" s="16"/>
    </row>
    <row r="173" spans="1:63" s="4" customFormat="1" ht="15" customHeight="1">
      <c r="A173" s="247"/>
      <c r="B173" s="247"/>
      <c r="C173" s="249"/>
      <c r="D173" s="245"/>
      <c r="E173" s="247"/>
      <c r="F173" s="262"/>
      <c r="G173" s="249"/>
      <c r="H173" s="245"/>
      <c r="I173" s="178" t="s">
        <v>240</v>
      </c>
      <c r="J173" s="161">
        <f t="shared" si="60"/>
        <v>180</v>
      </c>
      <c r="K173" s="164">
        <f>K175</f>
        <v>0</v>
      </c>
      <c r="L173" s="164">
        <f t="shared" si="63"/>
        <v>0</v>
      </c>
      <c r="M173" s="164">
        <f t="shared" si="63"/>
        <v>0</v>
      </c>
      <c r="N173" s="164">
        <f t="shared" si="63"/>
        <v>0</v>
      </c>
      <c r="O173" s="164">
        <f t="shared" si="63"/>
        <v>0</v>
      </c>
      <c r="P173" s="164">
        <f t="shared" si="63"/>
        <v>0</v>
      </c>
      <c r="Q173" s="164">
        <f t="shared" si="63"/>
        <v>0</v>
      </c>
      <c r="R173" s="164"/>
      <c r="S173" s="164"/>
      <c r="T173" s="164">
        <f t="shared" si="63"/>
        <v>0</v>
      </c>
      <c r="U173" s="164">
        <f>U175+U177</f>
        <v>180</v>
      </c>
      <c r="V173" s="164">
        <f t="shared" si="64"/>
        <v>0</v>
      </c>
      <c r="W173" s="164">
        <f t="shared" si="64"/>
        <v>44</v>
      </c>
      <c r="X173" s="164">
        <f t="shared" si="64"/>
        <v>78</v>
      </c>
      <c r="Y173" s="164">
        <f t="shared" si="64"/>
        <v>58</v>
      </c>
      <c r="Z173" s="164">
        <f t="shared" si="64"/>
        <v>0</v>
      </c>
      <c r="AA173" s="164">
        <f t="shared" si="64"/>
        <v>0</v>
      </c>
      <c r="AB173" s="164"/>
      <c r="AC173" s="164"/>
      <c r="AD173" s="164">
        <f t="shared" si="64"/>
        <v>0</v>
      </c>
      <c r="AE173" s="22"/>
      <c r="AF173" s="142"/>
      <c r="AG173" s="16"/>
      <c r="AH173" s="16"/>
      <c r="AI173" s="16"/>
      <c r="AJ173" s="16"/>
      <c r="AK173" s="16"/>
      <c r="AL173" s="16"/>
      <c r="AM173" s="15"/>
      <c r="AN173" s="15"/>
      <c r="AO173" s="15"/>
      <c r="AP173" s="15"/>
      <c r="AQ173" s="15"/>
      <c r="AR173" s="15"/>
      <c r="AS173" s="15"/>
      <c r="AT173" s="15"/>
      <c r="AU173" s="15"/>
      <c r="AV173" s="16"/>
      <c r="AW173" s="23"/>
      <c r="AX173" s="23"/>
      <c r="AY173" s="15"/>
      <c r="AZ173" s="22"/>
      <c r="BA173" s="16"/>
      <c r="BB173" s="23"/>
      <c r="BC173" s="23"/>
      <c r="BD173" s="15"/>
      <c r="BE173" s="22"/>
      <c r="BF173" s="16"/>
      <c r="BG173" s="23"/>
      <c r="BH173" s="23"/>
      <c r="BI173" s="15"/>
      <c r="BJ173" s="22"/>
      <c r="BK173" s="16"/>
    </row>
    <row r="174" spans="1:63" s="4" customFormat="1" ht="15" customHeight="1">
      <c r="A174" s="246"/>
      <c r="B174" s="246"/>
      <c r="C174" s="248"/>
      <c r="D174" s="246"/>
      <c r="E174" s="268" t="s">
        <v>49</v>
      </c>
      <c r="F174" s="261"/>
      <c r="G174" s="246" t="s">
        <v>179</v>
      </c>
      <c r="H174" s="261" t="s">
        <v>180</v>
      </c>
      <c r="I174" s="178" t="s">
        <v>239</v>
      </c>
      <c r="J174" s="161">
        <f t="shared" si="60"/>
        <v>144</v>
      </c>
      <c r="K174" s="164">
        <f>M174+N174+O174+Q174</f>
        <v>0</v>
      </c>
      <c r="L174" s="56"/>
      <c r="M174" s="61"/>
      <c r="N174" s="61"/>
      <c r="O174" s="61"/>
      <c r="P174" s="56"/>
      <c r="Q174" s="60"/>
      <c r="R174" s="60"/>
      <c r="S174" s="60"/>
      <c r="T174" s="56"/>
      <c r="U174" s="164">
        <f>+W174+X174+Y174+AA174</f>
        <v>144</v>
      </c>
      <c r="V174" s="56"/>
      <c r="W174" s="150">
        <v>36</v>
      </c>
      <c r="X174" s="150">
        <v>58</v>
      </c>
      <c r="Y174" s="150">
        <v>50</v>
      </c>
      <c r="Z174" s="145"/>
      <c r="AA174" s="150"/>
      <c r="AB174" s="150"/>
      <c r="AC174" s="150"/>
      <c r="AD174" s="56"/>
      <c r="AE174" s="19"/>
      <c r="AF174" s="142"/>
      <c r="AG174" s="16"/>
      <c r="AH174" s="16"/>
      <c r="AI174" s="16"/>
      <c r="AJ174" s="16"/>
      <c r="AK174" s="16"/>
      <c r="AL174" s="16"/>
      <c r="AM174" s="16"/>
      <c r="AN174" s="15"/>
      <c r="AO174" s="15"/>
      <c r="AP174" s="15"/>
      <c r="AQ174" s="15"/>
      <c r="AR174" s="15"/>
      <c r="AS174" s="15"/>
      <c r="AT174" s="15"/>
      <c r="AU174" s="15"/>
      <c r="AV174" s="16"/>
      <c r="AW174" s="20"/>
      <c r="AX174" s="20"/>
      <c r="AY174" s="16"/>
      <c r="AZ174" s="19"/>
      <c r="BA174" s="16"/>
      <c r="BB174" s="20"/>
      <c r="BC174" s="20"/>
      <c r="BD174" s="16"/>
      <c r="BE174" s="19"/>
      <c r="BF174" s="16"/>
      <c r="BG174" s="20"/>
      <c r="BH174" s="20"/>
      <c r="BI174" s="16"/>
      <c r="BJ174" s="19"/>
      <c r="BK174" s="16"/>
    </row>
    <row r="175" spans="1:63" s="4" customFormat="1" ht="15" customHeight="1">
      <c r="A175" s="247"/>
      <c r="B175" s="247"/>
      <c r="C175" s="249"/>
      <c r="D175" s="247"/>
      <c r="E175" s="269"/>
      <c r="F175" s="262"/>
      <c r="G175" s="247"/>
      <c r="H175" s="262"/>
      <c r="I175" s="178" t="s">
        <v>240</v>
      </c>
      <c r="J175" s="161">
        <f t="shared" si="60"/>
        <v>144</v>
      </c>
      <c r="K175" s="164">
        <f>M175+N175+O175+Q175</f>
        <v>0</v>
      </c>
      <c r="L175" s="162"/>
      <c r="M175" s="162"/>
      <c r="N175" s="162"/>
      <c r="O175" s="162"/>
      <c r="P175" s="162"/>
      <c r="Q175" s="162"/>
      <c r="R175" s="162"/>
      <c r="S175" s="162"/>
      <c r="T175" s="162"/>
      <c r="U175" s="164">
        <f>+W175+X175+Y175+AA175</f>
        <v>144</v>
      </c>
      <c r="V175" s="162"/>
      <c r="W175" s="162">
        <v>36</v>
      </c>
      <c r="X175" s="162">
        <v>58</v>
      </c>
      <c r="Y175" s="162">
        <v>50</v>
      </c>
      <c r="Z175" s="162"/>
      <c r="AA175" s="162"/>
      <c r="AB175" s="162"/>
      <c r="AC175" s="162"/>
      <c r="AD175" s="162"/>
      <c r="AE175" s="19"/>
      <c r="AF175" s="142"/>
      <c r="AG175" s="16"/>
      <c r="AH175" s="16"/>
      <c r="AI175" s="16"/>
      <c r="AJ175" s="16"/>
      <c r="AK175" s="16"/>
      <c r="AL175" s="16"/>
      <c r="AM175" s="16"/>
      <c r="AN175" s="15"/>
      <c r="AO175" s="15"/>
      <c r="AP175" s="15"/>
      <c r="AQ175" s="15"/>
      <c r="AR175" s="15"/>
      <c r="AS175" s="15"/>
      <c r="AT175" s="15"/>
      <c r="AU175" s="15"/>
      <c r="AV175" s="16"/>
      <c r="AW175" s="20"/>
      <c r="AX175" s="20"/>
      <c r="AY175" s="16"/>
      <c r="AZ175" s="19"/>
      <c r="BA175" s="16"/>
      <c r="BB175" s="20"/>
      <c r="BC175" s="20"/>
      <c r="BD175" s="16"/>
      <c r="BE175" s="19"/>
      <c r="BF175" s="16"/>
      <c r="BG175" s="20"/>
      <c r="BH175" s="20"/>
      <c r="BI175" s="16"/>
      <c r="BJ175" s="19"/>
      <c r="BK175" s="16"/>
    </row>
    <row r="176" spans="1:63" s="4" customFormat="1" ht="30" customHeight="1">
      <c r="A176" s="246"/>
      <c r="B176" s="246"/>
      <c r="C176" s="248"/>
      <c r="D176" s="246"/>
      <c r="E176" s="268" t="s">
        <v>243</v>
      </c>
      <c r="F176" s="261"/>
      <c r="G176" s="246" t="s">
        <v>244</v>
      </c>
      <c r="H176" s="261" t="s">
        <v>245</v>
      </c>
      <c r="I176" s="178" t="s">
        <v>239</v>
      </c>
      <c r="J176" s="161">
        <f t="shared" si="60"/>
        <v>36</v>
      </c>
      <c r="K176" s="164">
        <f>M176+N176+O176+Q176</f>
        <v>0</v>
      </c>
      <c r="L176" s="162"/>
      <c r="M176" s="162"/>
      <c r="N176" s="162"/>
      <c r="O176" s="162"/>
      <c r="P176" s="162"/>
      <c r="Q176" s="162"/>
      <c r="R176" s="162"/>
      <c r="S176" s="162"/>
      <c r="T176" s="162"/>
      <c r="U176" s="164">
        <f>+W176+X176+Y176+AA176</f>
        <v>36</v>
      </c>
      <c r="V176" s="162"/>
      <c r="W176" s="162">
        <v>8</v>
      </c>
      <c r="X176" s="162">
        <v>20</v>
      </c>
      <c r="Y176" s="162">
        <v>8</v>
      </c>
      <c r="Z176" s="162"/>
      <c r="AA176" s="162"/>
      <c r="AB176" s="162"/>
      <c r="AC176" s="162"/>
      <c r="AD176" s="162"/>
      <c r="AE176" s="19"/>
      <c r="AF176" s="142"/>
      <c r="AG176" s="16"/>
      <c r="AH176" s="16"/>
      <c r="AI176" s="16"/>
      <c r="AJ176" s="16"/>
      <c r="AK176" s="16"/>
      <c r="AL176" s="16"/>
      <c r="AM176" s="16"/>
      <c r="AN176" s="15"/>
      <c r="AO176" s="15"/>
      <c r="AP176" s="15"/>
      <c r="AQ176" s="15"/>
      <c r="AR176" s="15"/>
      <c r="AS176" s="15"/>
      <c r="AT176" s="15"/>
      <c r="AU176" s="15"/>
      <c r="AV176" s="16"/>
      <c r="AW176" s="20"/>
      <c r="AX176" s="20"/>
      <c r="AY176" s="16"/>
      <c r="AZ176" s="19"/>
      <c r="BA176" s="16"/>
      <c r="BB176" s="20"/>
      <c r="BC176" s="20"/>
      <c r="BD176" s="16"/>
      <c r="BE176" s="19"/>
      <c r="BF176" s="16"/>
      <c r="BG176" s="20"/>
      <c r="BH176" s="20"/>
      <c r="BI176" s="16"/>
      <c r="BJ176" s="19"/>
      <c r="BK176" s="16"/>
    </row>
    <row r="177" spans="1:63" s="4" customFormat="1" ht="15" customHeight="1">
      <c r="A177" s="247"/>
      <c r="B177" s="247"/>
      <c r="C177" s="249"/>
      <c r="D177" s="247"/>
      <c r="E177" s="269"/>
      <c r="F177" s="262"/>
      <c r="G177" s="247"/>
      <c r="H177" s="262"/>
      <c r="I177" s="178" t="s">
        <v>240</v>
      </c>
      <c r="J177" s="161">
        <f t="shared" si="60"/>
        <v>36</v>
      </c>
      <c r="K177" s="164">
        <f>M177+N177+O177+Q177</f>
        <v>0</v>
      </c>
      <c r="L177" s="162"/>
      <c r="M177" s="162"/>
      <c r="N177" s="162"/>
      <c r="O177" s="162"/>
      <c r="P177" s="162"/>
      <c r="Q177" s="162"/>
      <c r="R177" s="162"/>
      <c r="S177" s="162"/>
      <c r="T177" s="162"/>
      <c r="U177" s="164">
        <f>+W177+X177+Y177+AA177</f>
        <v>36</v>
      </c>
      <c r="V177" s="162"/>
      <c r="W177" s="162">
        <v>8</v>
      </c>
      <c r="X177" s="162">
        <v>20</v>
      </c>
      <c r="Y177" s="162">
        <v>8</v>
      </c>
      <c r="Z177" s="162"/>
      <c r="AA177" s="162"/>
      <c r="AB177" s="162"/>
      <c r="AC177" s="162"/>
      <c r="AD177" s="162"/>
      <c r="AE177" s="19"/>
      <c r="AF177" s="142"/>
      <c r="AG177" s="16"/>
      <c r="AH177" s="16"/>
      <c r="AI177" s="16"/>
      <c r="AJ177" s="16"/>
      <c r="AK177" s="16"/>
      <c r="AL177" s="16"/>
      <c r="AM177" s="16"/>
      <c r="AN177" s="15"/>
      <c r="AO177" s="15"/>
      <c r="AP177" s="15"/>
      <c r="AQ177" s="15"/>
      <c r="AR177" s="15"/>
      <c r="AS177" s="15"/>
      <c r="AT177" s="15"/>
      <c r="AU177" s="15"/>
      <c r="AV177" s="16"/>
      <c r="AW177" s="20"/>
      <c r="AX177" s="20"/>
      <c r="AY177" s="16"/>
      <c r="AZ177" s="19"/>
      <c r="BA177" s="16"/>
      <c r="BB177" s="20"/>
      <c r="BC177" s="20"/>
      <c r="BD177" s="16"/>
      <c r="BE177" s="19"/>
      <c r="BF177" s="16"/>
      <c r="BG177" s="20"/>
      <c r="BH177" s="20"/>
      <c r="BI177" s="16"/>
      <c r="BJ177" s="19"/>
      <c r="BK177" s="16"/>
    </row>
    <row r="178" spans="1:63" s="4" customFormat="1" ht="15" customHeight="1">
      <c r="A178" s="246"/>
      <c r="B178" s="246"/>
      <c r="C178" s="246"/>
      <c r="D178" s="248" t="s">
        <v>59</v>
      </c>
      <c r="E178" s="246"/>
      <c r="F178" s="246"/>
      <c r="G178" s="248" t="s">
        <v>60</v>
      </c>
      <c r="H178" s="248" t="s">
        <v>59</v>
      </c>
      <c r="I178" s="178" t="s">
        <v>239</v>
      </c>
      <c r="J178" s="161">
        <f t="shared" si="60"/>
        <v>994</v>
      </c>
      <c r="K178" s="164">
        <f>+K180</f>
        <v>0</v>
      </c>
      <c r="L178" s="164">
        <f t="shared" ref="L178:AD179" si="65">L180</f>
        <v>0</v>
      </c>
      <c r="M178" s="164">
        <f t="shared" si="65"/>
        <v>0</v>
      </c>
      <c r="N178" s="164">
        <f t="shared" si="65"/>
        <v>0</v>
      </c>
      <c r="O178" s="164">
        <f t="shared" si="65"/>
        <v>0</v>
      </c>
      <c r="P178" s="164">
        <f t="shared" si="65"/>
        <v>0</v>
      </c>
      <c r="Q178" s="164">
        <f t="shared" si="65"/>
        <v>0</v>
      </c>
      <c r="R178" s="164"/>
      <c r="S178" s="164"/>
      <c r="T178" s="164">
        <f t="shared" si="65"/>
        <v>0</v>
      </c>
      <c r="U178" s="164">
        <f t="shared" si="65"/>
        <v>994</v>
      </c>
      <c r="V178" s="164">
        <f t="shared" si="65"/>
        <v>33</v>
      </c>
      <c r="W178" s="164">
        <f t="shared" si="65"/>
        <v>0</v>
      </c>
      <c r="X178" s="164">
        <f t="shared" si="65"/>
        <v>994</v>
      </c>
      <c r="Y178" s="164">
        <f t="shared" si="65"/>
        <v>0</v>
      </c>
      <c r="Z178" s="164">
        <f t="shared" si="65"/>
        <v>0</v>
      </c>
      <c r="AA178" s="164">
        <f t="shared" si="65"/>
        <v>0</v>
      </c>
      <c r="AB178" s="164">
        <f>+(W178+X178+Y178)*10%</f>
        <v>99.4</v>
      </c>
      <c r="AC178" s="164">
        <f t="shared" ref="AC178:AC183" si="66">+AA178*10%</f>
        <v>0</v>
      </c>
      <c r="AD178" s="164">
        <f t="shared" si="65"/>
        <v>99.4</v>
      </c>
      <c r="AE178" s="24"/>
      <c r="AF178" s="142"/>
      <c r="AG178" s="16"/>
      <c r="AH178" s="16"/>
      <c r="AI178" s="16"/>
      <c r="AJ178" s="16"/>
      <c r="AK178" s="16"/>
      <c r="AL178" s="16"/>
      <c r="AM178" s="24"/>
      <c r="AN178" s="15"/>
      <c r="AO178" s="15"/>
      <c r="AP178" s="15"/>
      <c r="AQ178" s="15"/>
      <c r="AR178" s="15"/>
      <c r="AS178" s="15"/>
      <c r="AT178" s="15"/>
      <c r="AU178" s="15"/>
      <c r="AV178" s="16"/>
      <c r="AW178" s="24"/>
      <c r="AX178" s="24"/>
      <c r="AY178" s="24"/>
      <c r="AZ178" s="24"/>
      <c r="BA178" s="16"/>
      <c r="BB178" s="24"/>
      <c r="BC178" s="24"/>
      <c r="BD178" s="24"/>
      <c r="BE178" s="24"/>
      <c r="BF178" s="16"/>
      <c r="BG178" s="24"/>
      <c r="BH178" s="24"/>
      <c r="BI178" s="24"/>
      <c r="BJ178" s="24"/>
      <c r="BK178" s="16"/>
    </row>
    <row r="179" spans="1:63" s="4" customFormat="1" ht="15" customHeight="1">
      <c r="A179" s="247"/>
      <c r="B179" s="247"/>
      <c r="C179" s="247"/>
      <c r="D179" s="249"/>
      <c r="E179" s="247"/>
      <c r="F179" s="247"/>
      <c r="G179" s="249"/>
      <c r="H179" s="249"/>
      <c r="I179" s="178" t="s">
        <v>240</v>
      </c>
      <c r="J179" s="161">
        <f t="shared" si="60"/>
        <v>994</v>
      </c>
      <c r="K179" s="164">
        <f>+K181</f>
        <v>0</v>
      </c>
      <c r="L179" s="164">
        <f t="shared" si="65"/>
        <v>0</v>
      </c>
      <c r="M179" s="164">
        <f t="shared" si="65"/>
        <v>0</v>
      </c>
      <c r="N179" s="164">
        <f t="shared" si="65"/>
        <v>0</v>
      </c>
      <c r="O179" s="164">
        <f t="shared" si="65"/>
        <v>0</v>
      </c>
      <c r="P179" s="164">
        <f t="shared" si="65"/>
        <v>0</v>
      </c>
      <c r="Q179" s="164">
        <f t="shared" si="65"/>
        <v>0</v>
      </c>
      <c r="R179" s="164"/>
      <c r="S179" s="164"/>
      <c r="T179" s="164">
        <f t="shared" si="65"/>
        <v>0</v>
      </c>
      <c r="U179" s="164">
        <f t="shared" si="65"/>
        <v>994</v>
      </c>
      <c r="V179" s="164">
        <f t="shared" si="65"/>
        <v>33</v>
      </c>
      <c r="W179" s="164">
        <f t="shared" si="65"/>
        <v>0</v>
      </c>
      <c r="X179" s="164">
        <f t="shared" si="65"/>
        <v>994</v>
      </c>
      <c r="Y179" s="164">
        <f t="shared" si="65"/>
        <v>0</v>
      </c>
      <c r="Z179" s="164">
        <f t="shared" si="65"/>
        <v>0</v>
      </c>
      <c r="AA179" s="164">
        <f t="shared" si="65"/>
        <v>0</v>
      </c>
      <c r="AB179" s="164">
        <f>+(W179+X179+Y179)*10%</f>
        <v>99.4</v>
      </c>
      <c r="AC179" s="164">
        <f t="shared" si="66"/>
        <v>0</v>
      </c>
      <c r="AD179" s="164">
        <f t="shared" si="65"/>
        <v>99.4</v>
      </c>
      <c r="AE179" s="24"/>
      <c r="AF179" s="142"/>
      <c r="AG179" s="16"/>
      <c r="AH179" s="16"/>
      <c r="AI179" s="16"/>
      <c r="AJ179" s="16"/>
      <c r="AK179" s="16"/>
      <c r="AL179" s="16"/>
      <c r="AM179" s="24"/>
      <c r="AN179" s="15"/>
      <c r="AO179" s="15"/>
      <c r="AP179" s="15"/>
      <c r="AQ179" s="15"/>
      <c r="AR179" s="15"/>
      <c r="AS179" s="15"/>
      <c r="AT179" s="15"/>
      <c r="AU179" s="15"/>
      <c r="AV179" s="16"/>
      <c r="AW179" s="24"/>
      <c r="AX179" s="24"/>
      <c r="AY179" s="24"/>
      <c r="AZ179" s="24"/>
      <c r="BA179" s="16"/>
      <c r="BB179" s="24"/>
      <c r="BC179" s="24"/>
      <c r="BD179" s="24"/>
      <c r="BE179" s="24"/>
      <c r="BF179" s="16"/>
      <c r="BG179" s="24"/>
      <c r="BH179" s="24"/>
      <c r="BI179" s="24"/>
      <c r="BJ179" s="24"/>
      <c r="BK179" s="16"/>
    </row>
    <row r="180" spans="1:63" s="4" customFormat="1" ht="18.75" customHeight="1">
      <c r="A180" s="246"/>
      <c r="B180" s="246"/>
      <c r="C180" s="246"/>
      <c r="D180" s="248" t="s">
        <v>181</v>
      </c>
      <c r="E180" s="246"/>
      <c r="F180" s="246"/>
      <c r="G180" s="248" t="s">
        <v>182</v>
      </c>
      <c r="H180" s="248" t="s">
        <v>181</v>
      </c>
      <c r="I180" s="178" t="s">
        <v>239</v>
      </c>
      <c r="J180" s="161">
        <f t="shared" si="60"/>
        <v>994</v>
      </c>
      <c r="K180" s="164">
        <f>+K182</f>
        <v>0</v>
      </c>
      <c r="L180" s="164">
        <f t="shared" ref="L180:AA181" si="67">L182+L192</f>
        <v>0</v>
      </c>
      <c r="M180" s="164">
        <f t="shared" si="67"/>
        <v>0</v>
      </c>
      <c r="N180" s="164">
        <f t="shared" si="67"/>
        <v>0</v>
      </c>
      <c r="O180" s="164">
        <f t="shared" si="67"/>
        <v>0</v>
      </c>
      <c r="P180" s="164">
        <f t="shared" si="67"/>
        <v>0</v>
      </c>
      <c r="Q180" s="164">
        <f t="shared" si="67"/>
        <v>0</v>
      </c>
      <c r="R180" s="164"/>
      <c r="S180" s="164"/>
      <c r="T180" s="164">
        <f t="shared" si="67"/>
        <v>0</v>
      </c>
      <c r="U180" s="164">
        <f t="shared" si="67"/>
        <v>994</v>
      </c>
      <c r="V180" s="164">
        <f t="shared" si="67"/>
        <v>33</v>
      </c>
      <c r="W180" s="164">
        <f t="shared" si="67"/>
        <v>0</v>
      </c>
      <c r="X180" s="164">
        <f t="shared" si="67"/>
        <v>994</v>
      </c>
      <c r="Y180" s="164">
        <f t="shared" si="67"/>
        <v>0</v>
      </c>
      <c r="Z180" s="164">
        <f t="shared" si="67"/>
        <v>0</v>
      </c>
      <c r="AA180" s="164">
        <f t="shared" si="67"/>
        <v>0</v>
      </c>
      <c r="AB180" s="164">
        <f>(W180+X180+Y180)*10%</f>
        <v>99.4</v>
      </c>
      <c r="AC180" s="164">
        <f t="shared" si="66"/>
        <v>0</v>
      </c>
      <c r="AD180" s="164">
        <f>+AB180+AC180</f>
        <v>99.4</v>
      </c>
      <c r="AE180" s="24"/>
      <c r="AF180" s="142"/>
      <c r="AG180" s="16"/>
      <c r="AH180" s="16"/>
      <c r="AI180" s="16"/>
      <c r="AJ180" s="16"/>
      <c r="AK180" s="16"/>
      <c r="AL180" s="16"/>
      <c r="AM180" s="24"/>
      <c r="AN180" s="15"/>
      <c r="AO180" s="15"/>
      <c r="AP180" s="15"/>
      <c r="AQ180" s="15"/>
      <c r="AR180" s="15"/>
      <c r="AS180" s="15"/>
      <c r="AT180" s="15"/>
      <c r="AU180" s="15"/>
      <c r="AV180" s="16"/>
      <c r="AW180" s="24"/>
      <c r="AX180" s="24"/>
      <c r="AY180" s="24"/>
      <c r="AZ180" s="24"/>
      <c r="BA180" s="16"/>
      <c r="BB180" s="24"/>
      <c r="BC180" s="24"/>
      <c r="BD180" s="24"/>
      <c r="BE180" s="24"/>
      <c r="BF180" s="16"/>
      <c r="BG180" s="24"/>
      <c r="BH180" s="24"/>
      <c r="BI180" s="24"/>
      <c r="BJ180" s="24"/>
      <c r="BK180" s="16"/>
    </row>
    <row r="181" spans="1:63" s="4" customFormat="1" ht="18">
      <c r="A181" s="247"/>
      <c r="B181" s="247"/>
      <c r="C181" s="247"/>
      <c r="D181" s="249"/>
      <c r="E181" s="247"/>
      <c r="F181" s="247"/>
      <c r="G181" s="249"/>
      <c r="H181" s="249"/>
      <c r="I181" s="178" t="s">
        <v>240</v>
      </c>
      <c r="J181" s="161">
        <f t="shared" si="60"/>
        <v>994</v>
      </c>
      <c r="K181" s="164">
        <f>+K183</f>
        <v>0</v>
      </c>
      <c r="L181" s="164">
        <f t="shared" si="67"/>
        <v>0</v>
      </c>
      <c r="M181" s="164">
        <f t="shared" si="67"/>
        <v>0</v>
      </c>
      <c r="N181" s="164">
        <f t="shared" si="67"/>
        <v>0</v>
      </c>
      <c r="O181" s="164">
        <f t="shared" si="67"/>
        <v>0</v>
      </c>
      <c r="P181" s="164">
        <f t="shared" si="67"/>
        <v>0</v>
      </c>
      <c r="Q181" s="164">
        <f t="shared" si="67"/>
        <v>0</v>
      </c>
      <c r="R181" s="164"/>
      <c r="S181" s="164"/>
      <c r="T181" s="164">
        <f t="shared" si="67"/>
        <v>0</v>
      </c>
      <c r="U181" s="164">
        <f t="shared" si="67"/>
        <v>994</v>
      </c>
      <c r="V181" s="164">
        <f t="shared" si="67"/>
        <v>33</v>
      </c>
      <c r="W181" s="164">
        <f t="shared" si="67"/>
        <v>0</v>
      </c>
      <c r="X181" s="164">
        <f t="shared" si="67"/>
        <v>994</v>
      </c>
      <c r="Y181" s="164">
        <f t="shared" si="67"/>
        <v>0</v>
      </c>
      <c r="Z181" s="164">
        <f t="shared" si="67"/>
        <v>0</v>
      </c>
      <c r="AA181" s="164">
        <f t="shared" si="67"/>
        <v>0</v>
      </c>
      <c r="AB181" s="164">
        <f>(W181+X181+Y181)*10%</f>
        <v>99.4</v>
      </c>
      <c r="AC181" s="164">
        <f t="shared" si="66"/>
        <v>0</v>
      </c>
      <c r="AD181" s="164">
        <f>+AB181+AC181</f>
        <v>99.4</v>
      </c>
      <c r="AE181" s="24"/>
      <c r="AF181" s="142"/>
      <c r="AG181" s="16"/>
      <c r="AH181" s="16"/>
      <c r="AI181" s="16"/>
      <c r="AJ181" s="16"/>
      <c r="AK181" s="16"/>
      <c r="AL181" s="16"/>
      <c r="AM181" s="24"/>
      <c r="AN181" s="15"/>
      <c r="AO181" s="15"/>
      <c r="AP181" s="15"/>
      <c r="AQ181" s="15"/>
      <c r="AR181" s="15"/>
      <c r="AS181" s="15"/>
      <c r="AT181" s="15"/>
      <c r="AU181" s="15"/>
      <c r="AV181" s="16"/>
      <c r="AW181" s="24"/>
      <c r="AX181" s="24"/>
      <c r="AY181" s="24"/>
      <c r="AZ181" s="24"/>
      <c r="BA181" s="16"/>
      <c r="BB181" s="24"/>
      <c r="BC181" s="24"/>
      <c r="BD181" s="24"/>
      <c r="BE181" s="24"/>
      <c r="BF181" s="16"/>
      <c r="BG181" s="24"/>
      <c r="BH181" s="24"/>
      <c r="BI181" s="24"/>
      <c r="BJ181" s="24"/>
      <c r="BK181" s="16"/>
    </row>
    <row r="182" spans="1:63" s="4" customFormat="1" ht="18">
      <c r="A182" s="246"/>
      <c r="B182" s="246"/>
      <c r="C182" s="246"/>
      <c r="D182" s="246"/>
      <c r="E182" s="248" t="s">
        <v>49</v>
      </c>
      <c r="F182" s="246"/>
      <c r="G182" s="248" t="s">
        <v>183</v>
      </c>
      <c r="H182" s="248" t="s">
        <v>184</v>
      </c>
      <c r="I182" s="178" t="s">
        <v>239</v>
      </c>
      <c r="J182" s="161">
        <f t="shared" si="60"/>
        <v>812</v>
      </c>
      <c r="K182" s="164">
        <f>+K190</f>
        <v>0</v>
      </c>
      <c r="L182" s="164">
        <f t="shared" ref="L182:AD183" si="68">L184+L186+L188+L190</f>
        <v>0</v>
      </c>
      <c r="M182" s="164">
        <f t="shared" si="68"/>
        <v>0</v>
      </c>
      <c r="N182" s="164">
        <f t="shared" si="68"/>
        <v>0</v>
      </c>
      <c r="O182" s="164">
        <f t="shared" si="68"/>
        <v>0</v>
      </c>
      <c r="P182" s="164">
        <f t="shared" si="68"/>
        <v>0</v>
      </c>
      <c r="Q182" s="164">
        <f t="shared" si="68"/>
        <v>0</v>
      </c>
      <c r="R182" s="164"/>
      <c r="S182" s="164"/>
      <c r="T182" s="164">
        <f t="shared" si="68"/>
        <v>0</v>
      </c>
      <c r="U182" s="164">
        <f t="shared" si="68"/>
        <v>812</v>
      </c>
      <c r="V182" s="164">
        <f t="shared" si="68"/>
        <v>33</v>
      </c>
      <c r="W182" s="164">
        <f t="shared" si="68"/>
        <v>0</v>
      </c>
      <c r="X182" s="164">
        <f t="shared" si="68"/>
        <v>812</v>
      </c>
      <c r="Y182" s="164">
        <f t="shared" si="68"/>
        <v>0</v>
      </c>
      <c r="Z182" s="164">
        <f t="shared" si="68"/>
        <v>0</v>
      </c>
      <c r="AA182" s="164">
        <f t="shared" si="68"/>
        <v>0</v>
      </c>
      <c r="AB182" s="164">
        <f>+(W182+X182+Y182)*10%</f>
        <v>81.2</v>
      </c>
      <c r="AC182" s="164">
        <f t="shared" si="66"/>
        <v>0</v>
      </c>
      <c r="AD182" s="164">
        <f t="shared" si="68"/>
        <v>81.2</v>
      </c>
      <c r="AE182" s="24"/>
      <c r="AF182" s="142"/>
      <c r="AG182" s="16"/>
      <c r="AH182" s="16"/>
      <c r="AI182" s="16"/>
      <c r="AJ182" s="16"/>
      <c r="AK182" s="16"/>
      <c r="AL182" s="16"/>
      <c r="AM182" s="24"/>
      <c r="AN182" s="15"/>
      <c r="AO182" s="15"/>
      <c r="AP182" s="15"/>
      <c r="AQ182" s="15"/>
      <c r="AR182" s="15"/>
      <c r="AS182" s="15"/>
      <c r="AT182" s="15"/>
      <c r="AU182" s="15"/>
      <c r="AV182" s="16"/>
      <c r="AW182" s="24"/>
      <c r="AX182" s="24"/>
      <c r="AY182" s="24"/>
      <c r="AZ182" s="24"/>
      <c r="BA182" s="16"/>
      <c r="BB182" s="24"/>
      <c r="BC182" s="24"/>
      <c r="BD182" s="24"/>
      <c r="BE182" s="24"/>
      <c r="BF182" s="16"/>
      <c r="BG182" s="24"/>
      <c r="BH182" s="24"/>
      <c r="BI182" s="24"/>
      <c r="BJ182" s="24"/>
      <c r="BK182" s="16"/>
    </row>
    <row r="183" spans="1:63" s="4" customFormat="1" ht="18">
      <c r="A183" s="247"/>
      <c r="B183" s="247"/>
      <c r="C183" s="247"/>
      <c r="D183" s="247"/>
      <c r="E183" s="249"/>
      <c r="F183" s="247"/>
      <c r="G183" s="249"/>
      <c r="H183" s="249"/>
      <c r="I183" s="178" t="s">
        <v>240</v>
      </c>
      <c r="J183" s="161">
        <f t="shared" si="60"/>
        <v>812</v>
      </c>
      <c r="K183" s="164">
        <f>+K191</f>
        <v>0</v>
      </c>
      <c r="L183" s="164">
        <f t="shared" si="68"/>
        <v>0</v>
      </c>
      <c r="M183" s="164">
        <f t="shared" si="68"/>
        <v>0</v>
      </c>
      <c r="N183" s="164">
        <f t="shared" si="68"/>
        <v>0</v>
      </c>
      <c r="O183" s="164">
        <f t="shared" si="68"/>
        <v>0</v>
      </c>
      <c r="P183" s="164">
        <f t="shared" si="68"/>
        <v>0</v>
      </c>
      <c r="Q183" s="164">
        <f t="shared" si="68"/>
        <v>0</v>
      </c>
      <c r="R183" s="164"/>
      <c r="S183" s="164"/>
      <c r="T183" s="164">
        <f t="shared" si="68"/>
        <v>0</v>
      </c>
      <c r="U183" s="164">
        <f t="shared" si="68"/>
        <v>812</v>
      </c>
      <c r="V183" s="164">
        <f t="shared" si="68"/>
        <v>33</v>
      </c>
      <c r="W183" s="164">
        <f t="shared" si="68"/>
        <v>0</v>
      </c>
      <c r="X183" s="164">
        <f t="shared" si="68"/>
        <v>812</v>
      </c>
      <c r="Y183" s="164">
        <f t="shared" si="68"/>
        <v>0</v>
      </c>
      <c r="Z183" s="164">
        <f t="shared" si="68"/>
        <v>0</v>
      </c>
      <c r="AA183" s="164">
        <f t="shared" si="68"/>
        <v>0</v>
      </c>
      <c r="AB183" s="164">
        <f>+(W183+X183+Y183)*10%</f>
        <v>81.2</v>
      </c>
      <c r="AC183" s="164">
        <f t="shared" si="66"/>
        <v>0</v>
      </c>
      <c r="AD183" s="164">
        <f t="shared" si="68"/>
        <v>81.2</v>
      </c>
      <c r="AE183" s="24"/>
      <c r="AF183" s="142"/>
      <c r="AG183" s="16"/>
      <c r="AH183" s="16"/>
      <c r="AI183" s="16"/>
      <c r="AJ183" s="16"/>
      <c r="AK183" s="16"/>
      <c r="AL183" s="16"/>
      <c r="AM183" s="24"/>
      <c r="AN183" s="15"/>
      <c r="AO183" s="15"/>
      <c r="AP183" s="15"/>
      <c r="AQ183" s="15"/>
      <c r="AR183" s="15"/>
      <c r="AS183" s="15"/>
      <c r="AT183" s="15"/>
      <c r="AU183" s="15"/>
      <c r="AV183" s="16"/>
      <c r="AW183" s="24"/>
      <c r="AX183" s="24"/>
      <c r="AY183" s="24"/>
      <c r="AZ183" s="24"/>
      <c r="BA183" s="16"/>
      <c r="BB183" s="24"/>
      <c r="BC183" s="24"/>
      <c r="BD183" s="24"/>
      <c r="BE183" s="24"/>
      <c r="BF183" s="16"/>
      <c r="BG183" s="24"/>
      <c r="BH183" s="24"/>
      <c r="BI183" s="24"/>
      <c r="BJ183" s="24"/>
      <c r="BK183" s="16"/>
    </row>
    <row r="184" spans="1:63" s="4" customFormat="1" ht="18">
      <c r="A184" s="246"/>
      <c r="B184" s="246"/>
      <c r="C184" s="246"/>
      <c r="D184" s="246"/>
      <c r="E184" s="246"/>
      <c r="F184" s="246" t="s">
        <v>49</v>
      </c>
      <c r="G184" s="246" t="s">
        <v>185</v>
      </c>
      <c r="H184" s="246" t="s">
        <v>186</v>
      </c>
      <c r="I184" s="178" t="s">
        <v>239</v>
      </c>
      <c r="J184" s="161">
        <f t="shared" si="60"/>
        <v>0</v>
      </c>
      <c r="K184" s="164">
        <f t="shared" ref="K184:K189" si="69">M184+N184+O184+Q184</f>
        <v>0</v>
      </c>
      <c r="L184" s="56"/>
      <c r="M184" s="56"/>
      <c r="N184" s="56"/>
      <c r="O184" s="56"/>
      <c r="P184" s="56"/>
      <c r="Q184" s="56"/>
      <c r="R184" s="56"/>
      <c r="S184" s="56"/>
      <c r="T184" s="56"/>
      <c r="U184" s="164">
        <f t="shared" ref="U184:U189" si="70">W184+X184+Y184+AA184</f>
        <v>0</v>
      </c>
      <c r="V184" s="56"/>
      <c r="W184" s="145"/>
      <c r="X184" s="145"/>
      <c r="Y184" s="145"/>
      <c r="Z184" s="145"/>
      <c r="AA184" s="145"/>
      <c r="AB184" s="145"/>
      <c r="AC184" s="145"/>
      <c r="AD184" s="56"/>
      <c r="AE184" s="19"/>
      <c r="AF184" s="142"/>
      <c r="AG184" s="16"/>
      <c r="AH184" s="16"/>
      <c r="AI184" s="16"/>
      <c r="AJ184" s="16"/>
      <c r="AK184" s="16"/>
      <c r="AL184" s="16"/>
      <c r="AM184" s="19"/>
      <c r="AN184" s="15"/>
      <c r="AO184" s="15"/>
      <c r="AP184" s="15"/>
      <c r="AQ184" s="15"/>
      <c r="AR184" s="15"/>
      <c r="AS184" s="15"/>
      <c r="AT184" s="15"/>
      <c r="AU184" s="15"/>
      <c r="AV184" s="16"/>
      <c r="AW184" s="19"/>
      <c r="AX184" s="19"/>
      <c r="AY184" s="19"/>
      <c r="AZ184" s="19"/>
      <c r="BA184" s="16"/>
      <c r="BB184" s="19"/>
      <c r="BC184" s="19"/>
      <c r="BD184" s="19"/>
      <c r="BE184" s="19"/>
      <c r="BF184" s="16"/>
      <c r="BG184" s="19"/>
      <c r="BH184" s="19"/>
      <c r="BI184" s="19"/>
      <c r="BJ184" s="19"/>
      <c r="BK184" s="16"/>
    </row>
    <row r="185" spans="1:63" s="4" customFormat="1" ht="18">
      <c r="A185" s="247"/>
      <c r="B185" s="247"/>
      <c r="C185" s="247"/>
      <c r="D185" s="247"/>
      <c r="E185" s="247"/>
      <c r="F185" s="247"/>
      <c r="G185" s="247"/>
      <c r="H185" s="247"/>
      <c r="I185" s="178" t="s">
        <v>240</v>
      </c>
      <c r="J185" s="161">
        <f t="shared" si="60"/>
        <v>0</v>
      </c>
      <c r="K185" s="164">
        <f t="shared" si="69"/>
        <v>0</v>
      </c>
      <c r="L185" s="162"/>
      <c r="M185" s="162"/>
      <c r="N185" s="162"/>
      <c r="O185" s="162"/>
      <c r="P185" s="162"/>
      <c r="Q185" s="162"/>
      <c r="R185" s="162"/>
      <c r="S185" s="162"/>
      <c r="T185" s="162"/>
      <c r="U185" s="164">
        <f t="shared" si="70"/>
        <v>0</v>
      </c>
      <c r="V185" s="162"/>
      <c r="W185" s="162"/>
      <c r="X185" s="162"/>
      <c r="Y185" s="162"/>
      <c r="Z185" s="162"/>
      <c r="AA185" s="162"/>
      <c r="AB185" s="162"/>
      <c r="AC185" s="162"/>
      <c r="AD185" s="162"/>
      <c r="AE185" s="19"/>
      <c r="AF185" s="142"/>
      <c r="AG185" s="16"/>
      <c r="AH185" s="16"/>
      <c r="AI185" s="16"/>
      <c r="AJ185" s="16"/>
      <c r="AK185" s="16"/>
      <c r="AL185" s="16"/>
      <c r="AM185" s="19"/>
      <c r="AN185" s="15"/>
      <c r="AO185" s="15"/>
      <c r="AP185" s="15"/>
      <c r="AQ185" s="15"/>
      <c r="AR185" s="15"/>
      <c r="AS185" s="15"/>
      <c r="AT185" s="15"/>
      <c r="AU185" s="15"/>
      <c r="AV185" s="16"/>
      <c r="AW185" s="19"/>
      <c r="AX185" s="19"/>
      <c r="AY185" s="19"/>
      <c r="AZ185" s="19"/>
      <c r="BA185" s="16"/>
      <c r="BB185" s="19"/>
      <c r="BC185" s="19"/>
      <c r="BD185" s="19"/>
      <c r="BE185" s="19"/>
      <c r="BF185" s="16"/>
      <c r="BG185" s="19"/>
      <c r="BH185" s="19"/>
      <c r="BI185" s="19"/>
      <c r="BJ185" s="19"/>
      <c r="BK185" s="16"/>
    </row>
    <row r="186" spans="1:63" s="4" customFormat="1" ht="25.5" customHeight="1">
      <c r="A186" s="246"/>
      <c r="B186" s="246"/>
      <c r="C186" s="246"/>
      <c r="D186" s="246"/>
      <c r="E186" s="246"/>
      <c r="F186" s="246" t="s">
        <v>89</v>
      </c>
      <c r="G186" s="246" t="s">
        <v>187</v>
      </c>
      <c r="H186" s="246" t="s">
        <v>188</v>
      </c>
      <c r="I186" s="178" t="s">
        <v>239</v>
      </c>
      <c r="J186" s="161">
        <f t="shared" si="60"/>
        <v>548</v>
      </c>
      <c r="K186" s="164">
        <f t="shared" si="69"/>
        <v>0</v>
      </c>
      <c r="L186" s="56"/>
      <c r="M186" s="56"/>
      <c r="N186" s="56"/>
      <c r="O186" s="56"/>
      <c r="P186" s="56"/>
      <c r="Q186" s="56"/>
      <c r="R186" s="56"/>
      <c r="S186" s="56"/>
      <c r="T186" s="56"/>
      <c r="U186" s="164">
        <f t="shared" si="70"/>
        <v>548</v>
      </c>
      <c r="V186" s="56"/>
      <c r="W186" s="145"/>
      <c r="X186" s="145">
        <v>548</v>
      </c>
      <c r="Y186" s="145"/>
      <c r="Z186" s="145"/>
      <c r="AA186" s="145"/>
      <c r="AB186" s="162">
        <f>+(W186+X186+Y186)*10%</f>
        <v>54.800000000000004</v>
      </c>
      <c r="AC186" s="162">
        <f>+AA186*10%</f>
        <v>0</v>
      </c>
      <c r="AD186" s="162">
        <f>+AB186+AC186</f>
        <v>54.800000000000004</v>
      </c>
      <c r="AE186" s="19"/>
      <c r="AF186" s="142"/>
      <c r="AG186" s="16"/>
      <c r="AH186" s="16"/>
      <c r="AI186" s="16"/>
      <c r="AJ186" s="16"/>
      <c r="AK186" s="16"/>
      <c r="AL186" s="16"/>
      <c r="AM186" s="19"/>
      <c r="AN186" s="15"/>
      <c r="AO186" s="15"/>
      <c r="AP186" s="15"/>
      <c r="AQ186" s="15"/>
      <c r="AR186" s="15"/>
      <c r="AS186" s="15"/>
      <c r="AT186" s="15"/>
      <c r="AU186" s="15"/>
      <c r="AV186" s="16"/>
      <c r="AW186" s="19"/>
      <c r="AX186" s="19"/>
      <c r="AY186" s="19"/>
      <c r="AZ186" s="19"/>
      <c r="BA186" s="16"/>
      <c r="BB186" s="19"/>
      <c r="BC186" s="19"/>
      <c r="BD186" s="19"/>
      <c r="BE186" s="19"/>
      <c r="BF186" s="16"/>
      <c r="BG186" s="19"/>
      <c r="BH186" s="19"/>
      <c r="BI186" s="19"/>
      <c r="BJ186" s="19"/>
      <c r="BK186" s="16"/>
    </row>
    <row r="187" spans="1:63" s="4" customFormat="1" ht="18">
      <c r="A187" s="247"/>
      <c r="B187" s="247"/>
      <c r="C187" s="247"/>
      <c r="D187" s="247"/>
      <c r="E187" s="247"/>
      <c r="F187" s="247"/>
      <c r="G187" s="247"/>
      <c r="H187" s="247"/>
      <c r="I187" s="178" t="s">
        <v>240</v>
      </c>
      <c r="J187" s="161">
        <f t="shared" si="60"/>
        <v>548</v>
      </c>
      <c r="K187" s="164">
        <f t="shared" si="69"/>
        <v>0</v>
      </c>
      <c r="L187" s="162"/>
      <c r="M187" s="162"/>
      <c r="N187" s="162"/>
      <c r="O187" s="162"/>
      <c r="P187" s="162"/>
      <c r="Q187" s="162"/>
      <c r="R187" s="162"/>
      <c r="S187" s="162"/>
      <c r="T187" s="162"/>
      <c r="U187" s="164">
        <f t="shared" si="70"/>
        <v>548</v>
      </c>
      <c r="V187" s="162"/>
      <c r="W187" s="162"/>
      <c r="X187" s="162">
        <v>548</v>
      </c>
      <c r="Y187" s="162"/>
      <c r="Z187" s="162"/>
      <c r="AA187" s="162"/>
      <c r="AB187" s="162">
        <f>+(W187+X187+Y187)*10%</f>
        <v>54.800000000000004</v>
      </c>
      <c r="AC187" s="162">
        <f>+AA187*10%</f>
        <v>0</v>
      </c>
      <c r="AD187" s="162">
        <f>+AB187+AC187</f>
        <v>54.800000000000004</v>
      </c>
      <c r="AE187" s="19"/>
      <c r="AF187" s="142"/>
      <c r="AG187" s="16"/>
      <c r="AH187" s="16"/>
      <c r="AI187" s="16"/>
      <c r="AJ187" s="16"/>
      <c r="AK187" s="16"/>
      <c r="AL187" s="16"/>
      <c r="AM187" s="19"/>
      <c r="AN187" s="15"/>
      <c r="AO187" s="15"/>
      <c r="AP187" s="15"/>
      <c r="AQ187" s="15"/>
      <c r="AR187" s="15"/>
      <c r="AS187" s="15"/>
      <c r="AT187" s="15"/>
      <c r="AU187" s="15"/>
      <c r="AV187" s="16"/>
      <c r="AW187" s="19"/>
      <c r="AX187" s="19"/>
      <c r="AY187" s="19"/>
      <c r="AZ187" s="19"/>
      <c r="BA187" s="16"/>
      <c r="BB187" s="19"/>
      <c r="BC187" s="19"/>
      <c r="BD187" s="19"/>
      <c r="BE187" s="19"/>
      <c r="BF187" s="16"/>
      <c r="BG187" s="19"/>
      <c r="BH187" s="19"/>
      <c r="BI187" s="19"/>
      <c r="BJ187" s="19"/>
      <c r="BK187" s="16"/>
    </row>
    <row r="188" spans="1:63" s="4" customFormat="1" ht="21.75" customHeight="1">
      <c r="A188" s="246"/>
      <c r="B188" s="246"/>
      <c r="C188" s="246"/>
      <c r="D188" s="246"/>
      <c r="E188" s="246"/>
      <c r="F188" s="246" t="s">
        <v>62</v>
      </c>
      <c r="G188" s="246" t="s">
        <v>189</v>
      </c>
      <c r="H188" s="246" t="s">
        <v>190</v>
      </c>
      <c r="I188" s="178" t="s">
        <v>239</v>
      </c>
      <c r="J188" s="161">
        <f t="shared" si="60"/>
        <v>0</v>
      </c>
      <c r="K188" s="164">
        <f t="shared" si="69"/>
        <v>0</v>
      </c>
      <c r="L188" s="56"/>
      <c r="M188" s="56"/>
      <c r="N188" s="56"/>
      <c r="O188" s="56"/>
      <c r="P188" s="56"/>
      <c r="Q188" s="56"/>
      <c r="R188" s="56"/>
      <c r="S188" s="56"/>
      <c r="T188" s="56"/>
      <c r="U188" s="164">
        <f t="shared" si="70"/>
        <v>0</v>
      </c>
      <c r="V188" s="56"/>
      <c r="W188" s="145"/>
      <c r="X188" s="145"/>
      <c r="Y188" s="145"/>
      <c r="Z188" s="145"/>
      <c r="AA188" s="145"/>
      <c r="AB188" s="145"/>
      <c r="AC188" s="145"/>
      <c r="AD188" s="56"/>
      <c r="AE188" s="19"/>
      <c r="AF188" s="142"/>
      <c r="AG188" s="16"/>
      <c r="AH188" s="16"/>
      <c r="AI188" s="16"/>
      <c r="AJ188" s="16"/>
      <c r="AK188" s="16"/>
      <c r="AL188" s="16"/>
      <c r="AM188" s="19"/>
      <c r="AN188" s="15"/>
      <c r="AO188" s="15"/>
      <c r="AP188" s="15"/>
      <c r="AQ188" s="15"/>
      <c r="AR188" s="15"/>
      <c r="AS188" s="15"/>
      <c r="AT188" s="15"/>
      <c r="AU188" s="15"/>
      <c r="AV188" s="16"/>
      <c r="AW188" s="19"/>
      <c r="AX188" s="19"/>
      <c r="AY188" s="19"/>
      <c r="AZ188" s="19"/>
      <c r="BA188" s="16"/>
      <c r="BB188" s="19"/>
      <c r="BC188" s="19"/>
      <c r="BD188" s="19"/>
      <c r="BE188" s="19"/>
      <c r="BF188" s="16"/>
      <c r="BG188" s="19"/>
      <c r="BH188" s="19"/>
      <c r="BI188" s="19"/>
      <c r="BJ188" s="19"/>
      <c r="BK188" s="16"/>
    </row>
    <row r="189" spans="1:63" s="4" customFormat="1" ht="18">
      <c r="A189" s="247"/>
      <c r="B189" s="247"/>
      <c r="C189" s="247"/>
      <c r="D189" s="247"/>
      <c r="E189" s="247"/>
      <c r="F189" s="247"/>
      <c r="G189" s="247"/>
      <c r="H189" s="247"/>
      <c r="I189" s="178" t="s">
        <v>240</v>
      </c>
      <c r="J189" s="161">
        <f t="shared" si="60"/>
        <v>0</v>
      </c>
      <c r="K189" s="164">
        <f t="shared" si="69"/>
        <v>0</v>
      </c>
      <c r="L189" s="162"/>
      <c r="M189" s="162"/>
      <c r="N189" s="162"/>
      <c r="O189" s="162"/>
      <c r="P189" s="162"/>
      <c r="Q189" s="162"/>
      <c r="R189" s="162"/>
      <c r="S189" s="162"/>
      <c r="T189" s="162"/>
      <c r="U189" s="164">
        <f t="shared" si="70"/>
        <v>0</v>
      </c>
      <c r="V189" s="162"/>
      <c r="W189" s="162"/>
      <c r="X189" s="162"/>
      <c r="Y189" s="162"/>
      <c r="Z189" s="162"/>
      <c r="AA189" s="162"/>
      <c r="AB189" s="162"/>
      <c r="AC189" s="162"/>
      <c r="AD189" s="162"/>
      <c r="AE189" s="19"/>
      <c r="AF189" s="142"/>
      <c r="AG189" s="16"/>
      <c r="AH189" s="16"/>
      <c r="AI189" s="16"/>
      <c r="AJ189" s="16"/>
      <c r="AK189" s="16"/>
      <c r="AL189" s="16"/>
      <c r="AM189" s="19"/>
      <c r="AN189" s="15"/>
      <c r="AO189" s="15"/>
      <c r="AP189" s="15"/>
      <c r="AQ189" s="15"/>
      <c r="AR189" s="15"/>
      <c r="AS189" s="15"/>
      <c r="AT189" s="15"/>
      <c r="AU189" s="15"/>
      <c r="AV189" s="16"/>
      <c r="AW189" s="19"/>
      <c r="AX189" s="19"/>
      <c r="AY189" s="19"/>
      <c r="AZ189" s="19"/>
      <c r="BA189" s="16"/>
      <c r="BB189" s="19"/>
      <c r="BC189" s="19"/>
      <c r="BD189" s="19"/>
      <c r="BE189" s="19"/>
      <c r="BF189" s="16"/>
      <c r="BG189" s="19"/>
      <c r="BH189" s="19"/>
      <c r="BI189" s="19"/>
      <c r="BJ189" s="19"/>
      <c r="BK189" s="16"/>
    </row>
    <row r="190" spans="1:63" s="4" customFormat="1" ht="18">
      <c r="A190" s="246"/>
      <c r="B190" s="246"/>
      <c r="C190" s="246"/>
      <c r="D190" s="246"/>
      <c r="E190" s="246"/>
      <c r="F190" s="246" t="s">
        <v>86</v>
      </c>
      <c r="G190" s="246" t="s">
        <v>191</v>
      </c>
      <c r="H190" s="246" t="s">
        <v>192</v>
      </c>
      <c r="I190" s="178" t="s">
        <v>239</v>
      </c>
      <c r="J190" s="161">
        <f t="shared" si="60"/>
        <v>264</v>
      </c>
      <c r="K190" s="164">
        <f>+M190+N190+O190+Q190</f>
        <v>0</v>
      </c>
      <c r="L190" s="56"/>
      <c r="M190" s="56"/>
      <c r="N190" s="56"/>
      <c r="O190" s="56"/>
      <c r="P190" s="56"/>
      <c r="Q190" s="56"/>
      <c r="R190" s="56"/>
      <c r="S190" s="56"/>
      <c r="T190" s="56"/>
      <c r="U190" s="164">
        <f>+W190+X190+Y190+AA190</f>
        <v>264</v>
      </c>
      <c r="V190" s="56">
        <v>33</v>
      </c>
      <c r="W190" s="145"/>
      <c r="X190" s="145">
        <v>264</v>
      </c>
      <c r="Y190" s="145"/>
      <c r="Z190" s="145"/>
      <c r="AA190" s="145"/>
      <c r="AB190" s="162">
        <f>+(W190+X190+Y190)*10%</f>
        <v>26.400000000000002</v>
      </c>
      <c r="AC190" s="162">
        <f>+AA190*10%</f>
        <v>0</v>
      </c>
      <c r="AD190" s="162">
        <f>+AB190+AC190</f>
        <v>26.400000000000002</v>
      </c>
      <c r="AE190" s="19"/>
      <c r="AF190" s="142"/>
      <c r="AG190" s="16"/>
      <c r="AH190" s="16"/>
      <c r="AI190" s="16"/>
      <c r="AJ190" s="16"/>
      <c r="AK190" s="16"/>
      <c r="AL190" s="16"/>
      <c r="AM190" s="19"/>
      <c r="AN190" s="15"/>
      <c r="AO190" s="15"/>
      <c r="AP190" s="15"/>
      <c r="AQ190" s="15"/>
      <c r="AR190" s="15"/>
      <c r="AS190" s="15"/>
      <c r="AT190" s="15"/>
      <c r="AU190" s="15"/>
      <c r="AV190" s="16"/>
      <c r="AW190" s="19"/>
      <c r="AX190" s="19"/>
      <c r="AY190" s="19"/>
      <c r="AZ190" s="19"/>
      <c r="BA190" s="16"/>
      <c r="BB190" s="19"/>
      <c r="BC190" s="19"/>
      <c r="BD190" s="19"/>
      <c r="BE190" s="19"/>
      <c r="BF190" s="16"/>
      <c r="BG190" s="19"/>
      <c r="BH190" s="19"/>
      <c r="BI190" s="19"/>
      <c r="BJ190" s="19"/>
      <c r="BK190" s="16"/>
    </row>
    <row r="191" spans="1:63" s="4" customFormat="1" ht="18">
      <c r="A191" s="247"/>
      <c r="B191" s="247"/>
      <c r="C191" s="247"/>
      <c r="D191" s="247"/>
      <c r="E191" s="247"/>
      <c r="F191" s="247"/>
      <c r="G191" s="247"/>
      <c r="H191" s="247"/>
      <c r="I191" s="178" t="s">
        <v>240</v>
      </c>
      <c r="J191" s="161">
        <f t="shared" si="60"/>
        <v>264</v>
      </c>
      <c r="K191" s="164">
        <f>+M191+N191+O191+Q191</f>
        <v>0</v>
      </c>
      <c r="L191" s="162"/>
      <c r="M191" s="162"/>
      <c r="N191" s="162"/>
      <c r="O191" s="162"/>
      <c r="P191" s="162"/>
      <c r="Q191" s="162"/>
      <c r="R191" s="162"/>
      <c r="S191" s="162"/>
      <c r="T191" s="162"/>
      <c r="U191" s="164">
        <f>+W191+X191+Y191+AA191</f>
        <v>264</v>
      </c>
      <c r="V191" s="162">
        <v>33</v>
      </c>
      <c r="W191" s="162"/>
      <c r="X191" s="162">
        <v>264</v>
      </c>
      <c r="Y191" s="162"/>
      <c r="Z191" s="162"/>
      <c r="AA191" s="162"/>
      <c r="AB191" s="162">
        <f>+(W191+X191+Y191)*10%</f>
        <v>26.400000000000002</v>
      </c>
      <c r="AC191" s="162">
        <f>+AA191*10%</f>
        <v>0</v>
      </c>
      <c r="AD191" s="162">
        <f>+AB191+AC191</f>
        <v>26.400000000000002</v>
      </c>
      <c r="AE191" s="19"/>
      <c r="AF191" s="142"/>
      <c r="AG191" s="16"/>
      <c r="AH191" s="16"/>
      <c r="AI191" s="16"/>
      <c r="AJ191" s="16"/>
      <c r="AK191" s="16"/>
      <c r="AL191" s="16"/>
      <c r="AM191" s="19"/>
      <c r="AN191" s="15"/>
      <c r="AO191" s="15"/>
      <c r="AP191" s="15"/>
      <c r="AQ191" s="15"/>
      <c r="AR191" s="15"/>
      <c r="AS191" s="15"/>
      <c r="AT191" s="15"/>
      <c r="AU191" s="15"/>
      <c r="AV191" s="16"/>
      <c r="AW191" s="19"/>
      <c r="AX191" s="19"/>
      <c r="AY191" s="19"/>
      <c r="AZ191" s="19"/>
      <c r="BA191" s="16"/>
      <c r="BB191" s="19"/>
      <c r="BC191" s="19"/>
      <c r="BD191" s="19"/>
      <c r="BE191" s="19"/>
      <c r="BF191" s="16"/>
      <c r="BG191" s="19"/>
      <c r="BH191" s="19"/>
      <c r="BI191" s="19"/>
      <c r="BJ191" s="19"/>
      <c r="BK191" s="16"/>
    </row>
    <row r="192" spans="1:63" s="4" customFormat="1" ht="18">
      <c r="A192" s="246"/>
      <c r="B192" s="246"/>
      <c r="C192" s="246"/>
      <c r="D192" s="248" t="s">
        <v>181</v>
      </c>
      <c r="E192" s="244" t="s">
        <v>62</v>
      </c>
      <c r="F192" s="246"/>
      <c r="G192" s="248" t="s">
        <v>193</v>
      </c>
      <c r="H192" s="289">
        <v>71.03</v>
      </c>
      <c r="I192" s="178" t="s">
        <v>239</v>
      </c>
      <c r="J192" s="161">
        <f t="shared" si="60"/>
        <v>182</v>
      </c>
      <c r="K192" s="164">
        <f>M192+N192+O192+Q192</f>
        <v>0</v>
      </c>
      <c r="L192" s="57"/>
      <c r="M192" s="57"/>
      <c r="N192" s="57"/>
      <c r="O192" s="57"/>
      <c r="P192" s="57"/>
      <c r="Q192" s="57"/>
      <c r="R192" s="57"/>
      <c r="S192" s="57"/>
      <c r="T192" s="57"/>
      <c r="U192" s="164">
        <f>W192+X192+Y192+AA192</f>
        <v>182</v>
      </c>
      <c r="V192" s="57"/>
      <c r="W192" s="147"/>
      <c r="X192" s="147">
        <v>182</v>
      </c>
      <c r="Y192" s="147"/>
      <c r="Z192" s="147"/>
      <c r="AA192" s="147"/>
      <c r="AB192" s="162">
        <f>+(W192+X192+Y192)*10%</f>
        <v>18.2</v>
      </c>
      <c r="AC192" s="162">
        <f>+AA192*10%</f>
        <v>0</v>
      </c>
      <c r="AD192" s="162">
        <f>+AB192+AC192</f>
        <v>18.2</v>
      </c>
      <c r="AE192" s="19"/>
      <c r="AF192" s="142"/>
      <c r="AG192" s="16"/>
      <c r="AH192" s="16"/>
      <c r="AI192" s="16"/>
      <c r="AJ192" s="16"/>
      <c r="AK192" s="16"/>
      <c r="AL192" s="16"/>
      <c r="AM192" s="19"/>
      <c r="AN192" s="15"/>
      <c r="AO192" s="15"/>
      <c r="AP192" s="15"/>
      <c r="AQ192" s="15"/>
      <c r="AR192" s="15"/>
      <c r="AS192" s="15"/>
      <c r="AT192" s="15"/>
      <c r="AU192" s="15"/>
      <c r="AV192" s="16"/>
      <c r="AW192" s="19"/>
      <c r="AX192" s="19"/>
      <c r="AY192" s="19"/>
      <c r="AZ192" s="19"/>
      <c r="BA192" s="16"/>
      <c r="BB192" s="19"/>
      <c r="BC192" s="19"/>
      <c r="BD192" s="19"/>
      <c r="BE192" s="19"/>
      <c r="BF192" s="16"/>
      <c r="BG192" s="19"/>
      <c r="BH192" s="19"/>
      <c r="BI192" s="19"/>
      <c r="BJ192" s="19"/>
      <c r="BK192" s="16"/>
    </row>
    <row r="193" spans="1:63" s="4" customFormat="1" ht="18">
      <c r="A193" s="247"/>
      <c r="B193" s="247"/>
      <c r="C193" s="247"/>
      <c r="D193" s="249"/>
      <c r="E193" s="245"/>
      <c r="F193" s="247"/>
      <c r="G193" s="249"/>
      <c r="H193" s="290"/>
      <c r="I193" s="178" t="s">
        <v>240</v>
      </c>
      <c r="J193" s="161">
        <f t="shared" si="60"/>
        <v>182</v>
      </c>
      <c r="K193" s="164">
        <f>M193+N193+O193+Q193</f>
        <v>0</v>
      </c>
      <c r="L193" s="162"/>
      <c r="M193" s="162"/>
      <c r="N193" s="162"/>
      <c r="O193" s="162"/>
      <c r="P193" s="162"/>
      <c r="Q193" s="162"/>
      <c r="R193" s="162"/>
      <c r="S193" s="162"/>
      <c r="T193" s="162"/>
      <c r="U193" s="164">
        <f>W193+X193+Y193+AA193</f>
        <v>182</v>
      </c>
      <c r="V193" s="162"/>
      <c r="W193" s="162"/>
      <c r="X193" s="162">
        <v>182</v>
      </c>
      <c r="Y193" s="162"/>
      <c r="Z193" s="162"/>
      <c r="AA193" s="162"/>
      <c r="AB193" s="162">
        <f>+(W193+X193+Y193)*10%</f>
        <v>18.2</v>
      </c>
      <c r="AC193" s="162">
        <f>+AA193*10%</f>
        <v>0</v>
      </c>
      <c r="AD193" s="162">
        <f>+AB193+AC193</f>
        <v>18.2</v>
      </c>
      <c r="AE193" s="19"/>
      <c r="AF193" s="142"/>
      <c r="AG193" s="16"/>
      <c r="AH193" s="16"/>
      <c r="AI193" s="16"/>
      <c r="AJ193" s="16"/>
      <c r="AK193" s="16"/>
      <c r="AL193" s="16"/>
      <c r="AM193" s="19"/>
      <c r="AN193" s="15"/>
      <c r="AO193" s="15"/>
      <c r="AP193" s="15"/>
      <c r="AQ193" s="15"/>
      <c r="AR193" s="15"/>
      <c r="AS193" s="15"/>
      <c r="AT193" s="15"/>
      <c r="AU193" s="15"/>
      <c r="AV193" s="16"/>
      <c r="AW193" s="19"/>
      <c r="AX193" s="19"/>
      <c r="AY193" s="19"/>
      <c r="AZ193" s="19"/>
      <c r="BA193" s="16"/>
      <c r="BB193" s="19"/>
      <c r="BC193" s="19"/>
      <c r="BD193" s="19"/>
      <c r="BE193" s="19"/>
      <c r="BF193" s="16"/>
      <c r="BG193" s="19"/>
      <c r="BH193" s="19"/>
      <c r="BI193" s="19"/>
      <c r="BJ193" s="19"/>
      <c r="BK193" s="16"/>
    </row>
    <row r="194" spans="1:63" s="4" customFormat="1" ht="21" customHeight="1">
      <c r="A194" s="248"/>
      <c r="B194" s="248" t="s">
        <v>49</v>
      </c>
      <c r="C194" s="248"/>
      <c r="D194" s="248"/>
      <c r="E194" s="248"/>
      <c r="F194" s="248"/>
      <c r="G194" s="248" t="s">
        <v>194</v>
      </c>
      <c r="H194" s="248" t="s">
        <v>170</v>
      </c>
      <c r="I194" s="178" t="s">
        <v>239</v>
      </c>
      <c r="J194" s="161">
        <f t="shared" si="60"/>
        <v>25102</v>
      </c>
      <c r="K194" s="164">
        <f>K196</f>
        <v>8102</v>
      </c>
      <c r="L194" s="164">
        <f t="shared" ref="L194:AD195" si="71">L196</f>
        <v>405</v>
      </c>
      <c r="M194" s="164">
        <f t="shared" si="71"/>
        <v>90</v>
      </c>
      <c r="N194" s="164">
        <f t="shared" si="71"/>
        <v>3384</v>
      </c>
      <c r="O194" s="164">
        <f t="shared" si="71"/>
        <v>2887</v>
      </c>
      <c r="P194" s="164">
        <f t="shared" si="71"/>
        <v>355</v>
      </c>
      <c r="Q194" s="164">
        <f t="shared" si="71"/>
        <v>1741</v>
      </c>
      <c r="R194" s="164">
        <f>+R196</f>
        <v>382.8</v>
      </c>
      <c r="S194" s="164">
        <f>+S196</f>
        <v>115.10000000000001</v>
      </c>
      <c r="T194" s="164">
        <f t="shared" si="71"/>
        <v>497.90000000000003</v>
      </c>
      <c r="U194" s="164">
        <f t="shared" si="71"/>
        <v>17000</v>
      </c>
      <c r="V194" s="164">
        <f t="shared" si="71"/>
        <v>511.40000000000003</v>
      </c>
      <c r="W194" s="164">
        <f t="shared" si="71"/>
        <v>13118</v>
      </c>
      <c r="X194" s="164">
        <f t="shared" si="71"/>
        <v>2594</v>
      </c>
      <c r="Y194" s="164">
        <f t="shared" si="71"/>
        <v>860</v>
      </c>
      <c r="Z194" s="164">
        <f t="shared" si="71"/>
        <v>218.60000000000002</v>
      </c>
      <c r="AA194" s="164">
        <f t="shared" si="71"/>
        <v>428</v>
      </c>
      <c r="AB194" s="164">
        <f>+AB196+AB324</f>
        <v>318</v>
      </c>
      <c r="AC194" s="164">
        <f>+AC196+AC324</f>
        <v>41.2</v>
      </c>
      <c r="AD194" s="164">
        <f t="shared" si="71"/>
        <v>359.20000000000005</v>
      </c>
      <c r="AF194" s="142"/>
      <c r="AG194" s="16"/>
      <c r="AH194" s="16"/>
      <c r="AI194" s="16"/>
      <c r="AJ194" s="16"/>
      <c r="AK194" s="16"/>
      <c r="AL194" s="16"/>
      <c r="AN194" s="15"/>
      <c r="AO194" s="15"/>
      <c r="AP194" s="15"/>
      <c r="AQ194" s="15"/>
      <c r="AR194" s="15"/>
      <c r="AS194" s="15"/>
      <c r="AT194" s="15"/>
      <c r="AU194" s="30"/>
    </row>
    <row r="195" spans="1:63" s="4" customFormat="1" ht="18">
      <c r="A195" s="249"/>
      <c r="B195" s="249"/>
      <c r="C195" s="249"/>
      <c r="D195" s="249"/>
      <c r="E195" s="249"/>
      <c r="F195" s="249"/>
      <c r="G195" s="249"/>
      <c r="H195" s="249"/>
      <c r="I195" s="178" t="s">
        <v>240</v>
      </c>
      <c r="J195" s="161">
        <f t="shared" si="60"/>
        <v>25102</v>
      </c>
      <c r="K195" s="164">
        <f>K197</f>
        <v>8102</v>
      </c>
      <c r="L195" s="164">
        <f t="shared" si="71"/>
        <v>405</v>
      </c>
      <c r="M195" s="164">
        <f t="shared" si="71"/>
        <v>90</v>
      </c>
      <c r="N195" s="164">
        <f t="shared" si="71"/>
        <v>3384</v>
      </c>
      <c r="O195" s="164">
        <f t="shared" si="71"/>
        <v>2887</v>
      </c>
      <c r="P195" s="164">
        <f t="shared" si="71"/>
        <v>355</v>
      </c>
      <c r="Q195" s="164">
        <f t="shared" si="71"/>
        <v>1741</v>
      </c>
      <c r="R195" s="164">
        <f>+R197</f>
        <v>382.8</v>
      </c>
      <c r="S195" s="164">
        <f>+S197</f>
        <v>115.10000000000001</v>
      </c>
      <c r="T195" s="164">
        <f t="shared" si="71"/>
        <v>497.90000000000003</v>
      </c>
      <c r="U195" s="164">
        <f t="shared" si="71"/>
        <v>17000</v>
      </c>
      <c r="V195" s="164">
        <f t="shared" si="71"/>
        <v>511.40000000000003</v>
      </c>
      <c r="W195" s="164">
        <f t="shared" si="71"/>
        <v>2044</v>
      </c>
      <c r="X195" s="164">
        <f t="shared" si="71"/>
        <v>10430</v>
      </c>
      <c r="Y195" s="164">
        <f t="shared" si="71"/>
        <v>3532</v>
      </c>
      <c r="Z195" s="164">
        <f t="shared" si="71"/>
        <v>218.60000000000002</v>
      </c>
      <c r="AA195" s="164">
        <f t="shared" si="71"/>
        <v>994</v>
      </c>
      <c r="AB195" s="164">
        <f>+AB197+AB325</f>
        <v>318</v>
      </c>
      <c r="AC195" s="164">
        <f>+AC197+AC325</f>
        <v>41.2</v>
      </c>
      <c r="AD195" s="164">
        <f t="shared" si="71"/>
        <v>359.20000000000005</v>
      </c>
      <c r="AF195" s="142"/>
      <c r="AG195" s="16"/>
      <c r="AH195" s="16"/>
      <c r="AI195" s="16"/>
      <c r="AJ195" s="16"/>
      <c r="AK195" s="16"/>
      <c r="AL195" s="16"/>
      <c r="AN195" s="15"/>
      <c r="AO195" s="15"/>
      <c r="AP195" s="15"/>
      <c r="AQ195" s="15"/>
      <c r="AR195" s="15"/>
      <c r="AS195" s="15"/>
      <c r="AT195" s="15"/>
      <c r="AU195" s="30"/>
    </row>
    <row r="196" spans="1:63" s="4" customFormat="1" ht="18">
      <c r="A196" s="252"/>
      <c r="B196" s="252"/>
      <c r="C196" s="252" t="s">
        <v>62</v>
      </c>
      <c r="D196" s="252"/>
      <c r="E196" s="252"/>
      <c r="F196" s="252"/>
      <c r="G196" s="252" t="s">
        <v>195</v>
      </c>
      <c r="H196" s="252" t="s">
        <v>196</v>
      </c>
      <c r="I196" s="178" t="s">
        <v>239</v>
      </c>
      <c r="J196" s="161">
        <f t="shared" si="60"/>
        <v>25102</v>
      </c>
      <c r="K196" s="164">
        <f>K48</f>
        <v>8102</v>
      </c>
      <c r="L196" s="164">
        <f t="shared" ref="L196:AD196" si="72">L48</f>
        <v>405</v>
      </c>
      <c r="M196" s="164">
        <f t="shared" si="72"/>
        <v>90</v>
      </c>
      <c r="N196" s="164">
        <f t="shared" si="72"/>
        <v>3384</v>
      </c>
      <c r="O196" s="164">
        <f t="shared" si="72"/>
        <v>2887</v>
      </c>
      <c r="P196" s="164">
        <f t="shared" si="72"/>
        <v>355</v>
      </c>
      <c r="Q196" s="164">
        <f t="shared" si="72"/>
        <v>1741</v>
      </c>
      <c r="R196" s="164">
        <f>+R48</f>
        <v>382.8</v>
      </c>
      <c r="S196" s="164">
        <f>+S48</f>
        <v>115.10000000000001</v>
      </c>
      <c r="T196" s="164">
        <f t="shared" si="72"/>
        <v>497.90000000000003</v>
      </c>
      <c r="U196" s="164">
        <f>+W196+X196+Y196+AA196</f>
        <v>17000</v>
      </c>
      <c r="V196" s="164">
        <f t="shared" si="72"/>
        <v>511.40000000000003</v>
      </c>
      <c r="W196" s="164">
        <f t="shared" si="72"/>
        <v>13118</v>
      </c>
      <c r="X196" s="164">
        <f t="shared" si="72"/>
        <v>2594</v>
      </c>
      <c r="Y196" s="164">
        <f t="shared" si="72"/>
        <v>860</v>
      </c>
      <c r="Z196" s="164">
        <f t="shared" si="72"/>
        <v>218.60000000000002</v>
      </c>
      <c r="AA196" s="164">
        <f t="shared" si="72"/>
        <v>428</v>
      </c>
      <c r="AB196" s="164">
        <f>+AB31</f>
        <v>318</v>
      </c>
      <c r="AC196" s="164">
        <f>+AC31</f>
        <v>41.2</v>
      </c>
      <c r="AD196" s="164">
        <f t="shared" si="72"/>
        <v>359.20000000000005</v>
      </c>
      <c r="AF196" s="142"/>
      <c r="AG196" s="16"/>
      <c r="AH196" s="16"/>
      <c r="AI196" s="16"/>
      <c r="AJ196" s="16"/>
      <c r="AK196" s="16"/>
      <c r="AL196" s="16"/>
      <c r="AN196" s="15"/>
      <c r="AO196" s="15"/>
      <c r="AP196" s="15"/>
      <c r="AQ196" s="15"/>
      <c r="AR196" s="15"/>
      <c r="AS196" s="15"/>
      <c r="AT196" s="15"/>
      <c r="AU196" s="30"/>
    </row>
    <row r="197" spans="1:63" s="4" customFormat="1" ht="18">
      <c r="A197" s="252"/>
      <c r="B197" s="252"/>
      <c r="C197" s="252"/>
      <c r="D197" s="252"/>
      <c r="E197" s="252"/>
      <c r="F197" s="252"/>
      <c r="G197" s="252"/>
      <c r="H197" s="252"/>
      <c r="I197" s="178" t="s">
        <v>240</v>
      </c>
      <c r="J197" s="161">
        <f t="shared" si="60"/>
        <v>25102</v>
      </c>
      <c r="K197" s="164">
        <f t="shared" ref="K197:AD197" si="73">K49</f>
        <v>8102</v>
      </c>
      <c r="L197" s="164">
        <f t="shared" si="73"/>
        <v>405</v>
      </c>
      <c r="M197" s="164">
        <f t="shared" si="73"/>
        <v>90</v>
      </c>
      <c r="N197" s="164">
        <f t="shared" si="73"/>
        <v>3384</v>
      </c>
      <c r="O197" s="164">
        <f t="shared" si="73"/>
        <v>2887</v>
      </c>
      <c r="P197" s="164">
        <f t="shared" si="73"/>
        <v>355</v>
      </c>
      <c r="Q197" s="164">
        <f t="shared" si="73"/>
        <v>1741</v>
      </c>
      <c r="R197" s="164">
        <f>+R49</f>
        <v>382.8</v>
      </c>
      <c r="S197" s="164">
        <f>+S49</f>
        <v>115.10000000000001</v>
      </c>
      <c r="T197" s="164">
        <f t="shared" si="73"/>
        <v>497.90000000000003</v>
      </c>
      <c r="U197" s="164">
        <f t="shared" ref="U197:U211" si="74">+W197+X197+Y197+AA197</f>
        <v>17000</v>
      </c>
      <c r="V197" s="164">
        <f t="shared" si="73"/>
        <v>511.40000000000003</v>
      </c>
      <c r="W197" s="164">
        <f t="shared" si="73"/>
        <v>2044</v>
      </c>
      <c r="X197" s="164">
        <f t="shared" si="73"/>
        <v>10430</v>
      </c>
      <c r="Y197" s="164">
        <f t="shared" si="73"/>
        <v>3532</v>
      </c>
      <c r="Z197" s="164">
        <f t="shared" si="73"/>
        <v>218.60000000000002</v>
      </c>
      <c r="AA197" s="164">
        <f t="shared" si="73"/>
        <v>994</v>
      </c>
      <c r="AB197" s="164">
        <f>+AB32</f>
        <v>318</v>
      </c>
      <c r="AC197" s="164">
        <f>+AC32</f>
        <v>41.2</v>
      </c>
      <c r="AD197" s="164">
        <f t="shared" si="73"/>
        <v>359.20000000000005</v>
      </c>
      <c r="AF197" s="142"/>
      <c r="AG197" s="16"/>
      <c r="AH197" s="16"/>
      <c r="AI197" s="16"/>
      <c r="AJ197" s="16"/>
      <c r="AK197" s="16"/>
      <c r="AL197" s="16"/>
      <c r="AN197" s="15"/>
      <c r="AO197" s="15"/>
      <c r="AP197" s="15"/>
      <c r="AQ197" s="15"/>
      <c r="AR197" s="15"/>
      <c r="AS197" s="15"/>
      <c r="AT197" s="15"/>
      <c r="AU197" s="30"/>
    </row>
    <row r="198" spans="1:63" s="2" customFormat="1" ht="23.25" hidden="1" customHeight="1" thickBot="1">
      <c r="A198" s="293"/>
      <c r="B198" s="294"/>
      <c r="C198" s="294"/>
      <c r="D198" s="294"/>
      <c r="E198" s="294"/>
      <c r="F198" s="294"/>
      <c r="G198" s="294"/>
      <c r="H198" s="294"/>
      <c r="I198" s="294"/>
      <c r="J198" s="294"/>
      <c r="K198" s="294"/>
      <c r="L198" s="294"/>
      <c r="M198" s="294"/>
      <c r="N198" s="294"/>
      <c r="O198" s="294"/>
      <c r="P198" s="294"/>
      <c r="Q198" s="294"/>
      <c r="R198" s="294"/>
      <c r="S198" s="294"/>
      <c r="T198" s="295"/>
      <c r="U198" s="164">
        <f t="shared" si="74"/>
        <v>0</v>
      </c>
      <c r="V198" s="62"/>
      <c r="W198" s="151"/>
      <c r="X198" s="151"/>
      <c r="Y198" s="151"/>
      <c r="Z198" s="151"/>
      <c r="AA198" s="151"/>
      <c r="AB198" s="151"/>
      <c r="AC198" s="151"/>
      <c r="AD198" s="62"/>
      <c r="AF198" s="16"/>
      <c r="AN198" s="15"/>
    </row>
    <row r="199" spans="1:63" s="2" customFormat="1" ht="19.5" hidden="1" customHeight="1">
      <c r="A199" s="63"/>
      <c r="B199" s="64"/>
      <c r="C199" s="65"/>
      <c r="D199" s="65"/>
      <c r="E199" s="65"/>
      <c r="F199" s="65"/>
      <c r="G199" s="66" t="s">
        <v>197</v>
      </c>
      <c r="H199" s="67"/>
      <c r="I199" s="68"/>
      <c r="J199" s="69">
        <f>M199+N199+O199+Q199</f>
        <v>0</v>
      </c>
      <c r="K199" s="70"/>
      <c r="L199" s="70"/>
      <c r="M199" s="71">
        <f>M204+M206</f>
        <v>0</v>
      </c>
      <c r="N199" s="72">
        <f>N204+N206</f>
        <v>0</v>
      </c>
      <c r="O199" s="72">
        <f>O204+O206</f>
        <v>0</v>
      </c>
      <c r="P199" s="73"/>
      <c r="Q199" s="69">
        <f>Q204+Q206</f>
        <v>0</v>
      </c>
      <c r="R199" s="73"/>
      <c r="S199" s="73"/>
      <c r="T199" s="74"/>
      <c r="U199" s="164">
        <f t="shared" si="74"/>
        <v>0</v>
      </c>
      <c r="V199" s="62"/>
      <c r="W199" s="151"/>
      <c r="X199" s="151"/>
      <c r="Y199" s="151"/>
      <c r="Z199" s="151"/>
      <c r="AA199" s="151"/>
      <c r="AB199" s="151"/>
      <c r="AC199" s="151"/>
      <c r="AD199" s="62"/>
      <c r="AF199" s="16"/>
      <c r="AN199" s="15"/>
    </row>
    <row r="200" spans="1:63" s="2" customFormat="1" ht="19.5" hidden="1" customHeight="1">
      <c r="A200" s="63"/>
      <c r="B200" s="64"/>
      <c r="C200" s="65"/>
      <c r="D200" s="65"/>
      <c r="E200" s="65"/>
      <c r="F200" s="65"/>
      <c r="G200" s="66" t="s">
        <v>198</v>
      </c>
      <c r="H200" s="67"/>
      <c r="I200" s="75"/>
      <c r="J200" s="76"/>
      <c r="K200" s="77"/>
      <c r="L200" s="77"/>
      <c r="M200" s="78"/>
      <c r="N200" s="79"/>
      <c r="O200" s="79"/>
      <c r="P200" s="80"/>
      <c r="Q200" s="76"/>
      <c r="R200" s="80"/>
      <c r="S200" s="80"/>
      <c r="T200" s="81"/>
      <c r="U200" s="164">
        <f t="shared" si="74"/>
        <v>0</v>
      </c>
      <c r="V200" s="62"/>
      <c r="W200" s="151"/>
      <c r="X200" s="151"/>
      <c r="Y200" s="151"/>
      <c r="Z200" s="151"/>
      <c r="AA200" s="151"/>
      <c r="AB200" s="151"/>
      <c r="AC200" s="151"/>
      <c r="AD200" s="62"/>
      <c r="AF200" s="16"/>
      <c r="AN200" s="15"/>
    </row>
    <row r="201" spans="1:63" s="2" customFormat="1" ht="19.5" hidden="1" customHeight="1">
      <c r="A201" s="82" t="s">
        <v>199</v>
      </c>
      <c r="B201" s="83"/>
      <c r="C201" s="65"/>
      <c r="D201" s="65"/>
      <c r="E201" s="65"/>
      <c r="F201" s="65"/>
      <c r="G201" s="66" t="s">
        <v>200</v>
      </c>
      <c r="H201" s="84" t="s">
        <v>201</v>
      </c>
      <c r="I201" s="75"/>
      <c r="J201" s="76"/>
      <c r="K201" s="77"/>
      <c r="L201" s="77"/>
      <c r="M201" s="78"/>
      <c r="N201" s="79"/>
      <c r="O201" s="79"/>
      <c r="P201" s="80"/>
      <c r="Q201" s="76"/>
      <c r="R201" s="80"/>
      <c r="S201" s="80"/>
      <c r="T201" s="81"/>
      <c r="U201" s="164">
        <f t="shared" si="74"/>
        <v>0</v>
      </c>
      <c r="V201" s="62"/>
      <c r="W201" s="151"/>
      <c r="X201" s="151"/>
      <c r="Y201" s="151"/>
      <c r="Z201" s="151"/>
      <c r="AA201" s="151"/>
      <c r="AB201" s="151"/>
      <c r="AC201" s="151"/>
      <c r="AD201" s="62"/>
      <c r="AF201" s="16"/>
      <c r="AN201" s="15"/>
    </row>
    <row r="202" spans="1:63" s="2" customFormat="1" ht="19.5" hidden="1" customHeight="1">
      <c r="A202" s="85"/>
      <c r="B202" s="86" t="s">
        <v>126</v>
      </c>
      <c r="C202" s="86" t="s">
        <v>202</v>
      </c>
      <c r="D202" s="86"/>
      <c r="E202" s="87"/>
      <c r="F202" s="87"/>
      <c r="G202" s="88" t="s">
        <v>203</v>
      </c>
      <c r="H202" s="89" t="s">
        <v>204</v>
      </c>
      <c r="I202" s="75"/>
      <c r="J202" s="76"/>
      <c r="K202" s="77"/>
      <c r="L202" s="77"/>
      <c r="M202" s="78"/>
      <c r="N202" s="79"/>
      <c r="O202" s="79"/>
      <c r="P202" s="80"/>
      <c r="Q202" s="76"/>
      <c r="R202" s="80"/>
      <c r="S202" s="80"/>
      <c r="T202" s="81"/>
      <c r="U202" s="164">
        <f t="shared" si="74"/>
        <v>0</v>
      </c>
      <c r="V202" s="62"/>
      <c r="W202" s="151"/>
      <c r="X202" s="151"/>
      <c r="Y202" s="151"/>
      <c r="Z202" s="151"/>
      <c r="AA202" s="151"/>
      <c r="AB202" s="151"/>
      <c r="AC202" s="151"/>
      <c r="AD202" s="62"/>
      <c r="AF202" s="16"/>
      <c r="AN202" s="15"/>
    </row>
    <row r="203" spans="1:63" s="2" customFormat="1" ht="19.5" hidden="1" customHeight="1">
      <c r="A203" s="90"/>
      <c r="B203" s="83"/>
      <c r="C203" s="91"/>
      <c r="D203" s="91"/>
      <c r="E203" s="91"/>
      <c r="F203" s="91"/>
      <c r="G203" s="92" t="s">
        <v>42</v>
      </c>
      <c r="H203" s="93"/>
      <c r="I203" s="75"/>
      <c r="J203" s="76"/>
      <c r="K203" s="77"/>
      <c r="L203" s="77"/>
      <c r="M203" s="78"/>
      <c r="N203" s="79"/>
      <c r="O203" s="79"/>
      <c r="P203" s="80"/>
      <c r="Q203" s="76"/>
      <c r="R203" s="80"/>
      <c r="S203" s="80"/>
      <c r="T203" s="81"/>
      <c r="U203" s="164">
        <f t="shared" si="74"/>
        <v>0</v>
      </c>
      <c r="V203" s="62"/>
      <c r="W203" s="151"/>
      <c r="X203" s="151"/>
      <c r="Y203" s="151"/>
      <c r="Z203" s="151"/>
      <c r="AA203" s="151"/>
      <c r="AB203" s="151"/>
      <c r="AC203" s="151"/>
      <c r="AD203" s="62"/>
      <c r="AF203" s="16"/>
      <c r="AN203" s="15"/>
    </row>
    <row r="204" spans="1:63" s="2" customFormat="1" ht="18" hidden="1">
      <c r="A204" s="82" t="s">
        <v>205</v>
      </c>
      <c r="B204" s="83"/>
      <c r="C204" s="91"/>
      <c r="D204" s="91"/>
      <c r="E204" s="91"/>
      <c r="F204" s="91"/>
      <c r="G204" s="92" t="s">
        <v>206</v>
      </c>
      <c r="H204" s="94" t="s">
        <v>207</v>
      </c>
      <c r="I204" s="95"/>
      <c r="J204" s="96">
        <f t="shared" ref="J204:J211" si="75">M204+N204+O204+Q204</f>
        <v>0</v>
      </c>
      <c r="K204" s="97"/>
      <c r="L204" s="97"/>
      <c r="M204" s="98">
        <f>M205</f>
        <v>0</v>
      </c>
      <c r="N204" s="99">
        <f>N205</f>
        <v>0</v>
      </c>
      <c r="O204" s="99">
        <f>O205</f>
        <v>0</v>
      </c>
      <c r="P204" s="100"/>
      <c r="Q204" s="96">
        <f>Q205</f>
        <v>0</v>
      </c>
      <c r="R204" s="100"/>
      <c r="S204" s="100"/>
      <c r="T204" s="100"/>
      <c r="U204" s="164">
        <f t="shared" si="74"/>
        <v>0</v>
      </c>
      <c r="V204" s="62"/>
      <c r="W204" s="151"/>
      <c r="X204" s="151"/>
      <c r="Y204" s="151"/>
      <c r="Z204" s="151"/>
      <c r="AA204" s="151"/>
      <c r="AB204" s="151"/>
      <c r="AC204" s="151"/>
      <c r="AD204" s="62"/>
      <c r="AF204" s="16"/>
      <c r="AN204" s="15"/>
    </row>
    <row r="205" spans="1:63" s="2" customFormat="1" ht="32.25" hidden="1" customHeight="1">
      <c r="A205" s="90"/>
      <c r="B205" s="101" t="s">
        <v>126</v>
      </c>
      <c r="C205" s="101" t="s">
        <v>208</v>
      </c>
      <c r="D205" s="91"/>
      <c r="E205" s="91"/>
      <c r="F205" s="91"/>
      <c r="G205" s="92" t="s">
        <v>209</v>
      </c>
      <c r="H205" s="94" t="s">
        <v>210</v>
      </c>
      <c r="I205" s="95"/>
      <c r="J205" s="96">
        <f t="shared" si="75"/>
        <v>0</v>
      </c>
      <c r="K205" s="97"/>
      <c r="L205" s="97"/>
      <c r="M205" s="98">
        <f>M210</f>
        <v>0</v>
      </c>
      <c r="N205" s="99">
        <f>N210</f>
        <v>0</v>
      </c>
      <c r="O205" s="99">
        <f>O210</f>
        <v>0</v>
      </c>
      <c r="P205" s="100"/>
      <c r="Q205" s="96">
        <f>Q210</f>
        <v>0</v>
      </c>
      <c r="R205" s="100"/>
      <c r="S205" s="100"/>
      <c r="T205" s="100"/>
      <c r="U205" s="164">
        <f t="shared" si="74"/>
        <v>0</v>
      </c>
      <c r="V205" s="62"/>
      <c r="W205" s="151"/>
      <c r="X205" s="151"/>
      <c r="Y205" s="151"/>
      <c r="Z205" s="151"/>
      <c r="AA205" s="151"/>
      <c r="AB205" s="151"/>
      <c r="AC205" s="151"/>
      <c r="AD205" s="62"/>
      <c r="AF205" s="16"/>
      <c r="AN205" s="15"/>
    </row>
    <row r="206" spans="1:63" s="2" customFormat="1" ht="32.25" hidden="1" customHeight="1">
      <c r="A206" s="82" t="s">
        <v>211</v>
      </c>
      <c r="B206" s="83"/>
      <c r="C206" s="83"/>
      <c r="D206" s="91"/>
      <c r="E206" s="91"/>
      <c r="F206" s="91"/>
      <c r="G206" s="92" t="s">
        <v>212</v>
      </c>
      <c r="H206" s="94" t="s">
        <v>213</v>
      </c>
      <c r="I206" s="95"/>
      <c r="J206" s="96">
        <f t="shared" si="75"/>
        <v>0</v>
      </c>
      <c r="K206" s="97"/>
      <c r="L206" s="97"/>
      <c r="M206" s="98">
        <f>M207</f>
        <v>0</v>
      </c>
      <c r="N206" s="99">
        <f>N207</f>
        <v>0</v>
      </c>
      <c r="O206" s="99">
        <f>O207</f>
        <v>0</v>
      </c>
      <c r="P206" s="100"/>
      <c r="Q206" s="96">
        <f>Q207</f>
        <v>0</v>
      </c>
      <c r="R206" s="100"/>
      <c r="S206" s="100"/>
      <c r="T206" s="100"/>
      <c r="U206" s="164">
        <f t="shared" si="74"/>
        <v>0</v>
      </c>
      <c r="V206" s="62"/>
      <c r="W206" s="151"/>
      <c r="X206" s="151"/>
      <c r="Y206" s="151"/>
      <c r="Z206" s="151"/>
      <c r="AA206" s="151"/>
      <c r="AB206" s="151"/>
      <c r="AC206" s="151"/>
      <c r="AD206" s="62"/>
      <c r="AF206" s="16"/>
      <c r="AN206" s="15"/>
    </row>
    <row r="207" spans="1:63" s="2" customFormat="1" ht="18.75" hidden="1" thickBot="1">
      <c r="A207" s="102"/>
      <c r="B207" s="103" t="s">
        <v>126</v>
      </c>
      <c r="C207" s="103" t="s">
        <v>214</v>
      </c>
      <c r="D207" s="104"/>
      <c r="E207" s="104"/>
      <c r="F207" s="104"/>
      <c r="G207" s="105" t="s">
        <v>215</v>
      </c>
      <c r="H207" s="106" t="s">
        <v>216</v>
      </c>
      <c r="I207" s="107"/>
      <c r="J207" s="108">
        <f t="shared" si="75"/>
        <v>0</v>
      </c>
      <c r="K207" s="109"/>
      <c r="L207" s="109"/>
      <c r="M207" s="110">
        <f>M211</f>
        <v>0</v>
      </c>
      <c r="N207" s="111">
        <f>N211</f>
        <v>0</v>
      </c>
      <c r="O207" s="111">
        <f>O211</f>
        <v>0</v>
      </c>
      <c r="P207" s="112"/>
      <c r="Q207" s="108">
        <f>Q211</f>
        <v>0</v>
      </c>
      <c r="R207" s="112"/>
      <c r="S207" s="112"/>
      <c r="T207" s="112"/>
      <c r="U207" s="164">
        <f t="shared" si="74"/>
        <v>0</v>
      </c>
      <c r="V207" s="62"/>
      <c r="W207" s="151"/>
      <c r="X207" s="151"/>
      <c r="Y207" s="151"/>
      <c r="Z207" s="151"/>
      <c r="AA207" s="151"/>
      <c r="AB207" s="151"/>
      <c r="AC207" s="151"/>
      <c r="AD207" s="62"/>
      <c r="AF207" s="16"/>
      <c r="AN207" s="15"/>
    </row>
    <row r="208" spans="1:63" ht="18" hidden="1">
      <c r="A208" s="113" t="s">
        <v>217</v>
      </c>
      <c r="B208" s="114"/>
      <c r="C208" s="64"/>
      <c r="D208" s="114"/>
      <c r="E208" s="114"/>
      <c r="F208" s="114"/>
      <c r="G208" s="115" t="s">
        <v>218</v>
      </c>
      <c r="H208" s="116"/>
      <c r="I208" s="117" t="e">
        <f t="shared" ref="I208" si="76">I209</f>
        <v>#REF!</v>
      </c>
      <c r="J208" s="118" t="e">
        <f t="shared" si="75"/>
        <v>#REF!</v>
      </c>
      <c r="K208" s="119"/>
      <c r="L208" s="119"/>
      <c r="M208" s="120" t="e">
        <f t="shared" ref="M208:Q208" si="77">M209</f>
        <v>#REF!</v>
      </c>
      <c r="N208" s="121" t="e">
        <f t="shared" si="77"/>
        <v>#REF!</v>
      </c>
      <c r="O208" s="121" t="e">
        <f t="shared" si="77"/>
        <v>#REF!</v>
      </c>
      <c r="P208" s="122"/>
      <c r="Q208" s="118" t="e">
        <f t="shared" si="77"/>
        <v>#REF!</v>
      </c>
      <c r="R208" s="123"/>
      <c r="S208" s="123"/>
      <c r="T208" s="123"/>
      <c r="U208" s="164">
        <f t="shared" si="74"/>
        <v>0</v>
      </c>
      <c r="V208" s="33"/>
      <c r="W208" s="152"/>
      <c r="X208" s="152"/>
      <c r="Y208" s="152"/>
      <c r="Z208" s="152"/>
      <c r="AA208" s="152"/>
      <c r="AB208" s="152"/>
      <c r="AC208" s="152"/>
      <c r="AD208" s="33"/>
      <c r="AF208" s="16"/>
      <c r="AN208" s="15"/>
    </row>
    <row r="209" spans="1:40" ht="18" hidden="1">
      <c r="A209" s="90"/>
      <c r="B209" s="101" t="s">
        <v>49</v>
      </c>
      <c r="C209" s="83"/>
      <c r="D209" s="124"/>
      <c r="E209" s="124"/>
      <c r="F209" s="124"/>
      <c r="G209" s="125" t="s">
        <v>50</v>
      </c>
      <c r="H209" s="126" t="s">
        <v>219</v>
      </c>
      <c r="I209" s="184" t="e">
        <f>#REF!</f>
        <v>#REF!</v>
      </c>
      <c r="J209" s="186" t="e">
        <f t="shared" si="75"/>
        <v>#REF!</v>
      </c>
      <c r="K209" s="185"/>
      <c r="L209" s="185"/>
      <c r="M209" s="187" t="e">
        <f>#REF!</f>
        <v>#REF!</v>
      </c>
      <c r="N209" s="188" t="e">
        <f>#REF!</f>
        <v>#REF!</v>
      </c>
      <c r="O209" s="188" t="e">
        <f>#REF!</f>
        <v>#REF!</v>
      </c>
      <c r="P209" s="189"/>
      <c r="Q209" s="186" t="e">
        <f>#REF!</f>
        <v>#REF!</v>
      </c>
      <c r="R209" s="123"/>
      <c r="S209" s="123"/>
      <c r="T209" s="123"/>
      <c r="U209" s="164">
        <f t="shared" si="74"/>
        <v>0</v>
      </c>
      <c r="V209" s="33"/>
      <c r="W209" s="152"/>
      <c r="X209" s="152"/>
      <c r="Y209" s="152"/>
      <c r="Z209" s="152"/>
      <c r="AA209" s="152"/>
      <c r="AB209" s="152"/>
      <c r="AC209" s="152"/>
      <c r="AD209" s="33"/>
      <c r="AF209" s="16"/>
      <c r="AN209" s="15"/>
    </row>
    <row r="210" spans="1:40" ht="18" hidden="1">
      <c r="A210" s="193"/>
      <c r="B210" s="59"/>
      <c r="C210" s="48"/>
      <c r="D210" s="48"/>
      <c r="E210" s="48"/>
      <c r="F210" s="54"/>
      <c r="G210" s="194"/>
      <c r="H210" s="195"/>
      <c r="I210" s="190" t="s">
        <v>240</v>
      </c>
      <c r="J210" s="196">
        <f t="shared" si="75"/>
        <v>0</v>
      </c>
      <c r="K210" s="196"/>
      <c r="L210" s="196"/>
      <c r="M210" s="196"/>
      <c r="N210" s="196"/>
      <c r="O210" s="196"/>
      <c r="P210" s="196"/>
      <c r="Q210" s="196"/>
      <c r="R210" s="196"/>
      <c r="S210" s="196"/>
      <c r="T210" s="196"/>
      <c r="U210" s="164">
        <f t="shared" si="74"/>
        <v>0</v>
      </c>
      <c r="V210" s="191"/>
      <c r="W210" s="192"/>
      <c r="X210" s="192"/>
      <c r="Y210" s="192"/>
      <c r="Z210" s="192"/>
      <c r="AA210" s="192"/>
      <c r="AB210" s="192"/>
      <c r="AC210" s="192"/>
      <c r="AD210" s="192"/>
      <c r="AF210" s="16"/>
      <c r="AN210" s="15"/>
    </row>
    <row r="211" spans="1:40" ht="18.75" hidden="1" thickBot="1">
      <c r="A211" s="197"/>
      <c r="B211" s="198"/>
      <c r="C211" s="199"/>
      <c r="D211" s="198"/>
      <c r="E211" s="198"/>
      <c r="F211" s="198"/>
      <c r="G211" s="200"/>
      <c r="H211" s="201"/>
      <c r="I211" s="196">
        <f>J211</f>
        <v>0</v>
      </c>
      <c r="J211" s="196">
        <f t="shared" si="75"/>
        <v>0</v>
      </c>
      <c r="K211" s="196"/>
      <c r="L211" s="196"/>
      <c r="M211" s="196"/>
      <c r="N211" s="196"/>
      <c r="O211" s="196"/>
      <c r="P211" s="196"/>
      <c r="Q211" s="196"/>
      <c r="R211" s="196"/>
      <c r="S211" s="196"/>
      <c r="T211" s="196"/>
      <c r="U211" s="164">
        <f t="shared" si="74"/>
        <v>0</v>
      </c>
      <c r="V211" s="191"/>
      <c r="W211" s="192"/>
      <c r="X211" s="192"/>
      <c r="Y211" s="192"/>
      <c r="Z211" s="192"/>
      <c r="AA211" s="192"/>
      <c r="AB211" s="192"/>
      <c r="AC211" s="192"/>
      <c r="AD211" s="192"/>
      <c r="AF211" s="16"/>
      <c r="AN211" s="15"/>
    </row>
    <row r="212" spans="1:40" ht="10.5" customHeight="1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</row>
    <row r="213" spans="1:40" ht="16.5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</row>
    <row r="214" spans="1:40" s="7" customFormat="1" ht="17.25" customHeight="1">
      <c r="A214" s="127"/>
      <c r="B214" s="128"/>
      <c r="C214" s="128"/>
      <c r="D214" s="128"/>
      <c r="E214" s="128"/>
      <c r="F214" s="128"/>
      <c r="G214" s="129" t="s">
        <v>232</v>
      </c>
      <c r="H214" s="129"/>
      <c r="I214" s="175" t="s">
        <v>254</v>
      </c>
      <c r="J214" s="175"/>
      <c r="K214" s="176"/>
      <c r="L214" s="177"/>
      <c r="M214" s="177"/>
      <c r="N214" s="177"/>
      <c r="O214" s="177"/>
      <c r="P214" s="177"/>
      <c r="Q214" s="177"/>
      <c r="R214" s="177"/>
      <c r="S214" s="177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</row>
    <row r="215" spans="1:40" s="7" customFormat="1" ht="6" customHeight="1">
      <c r="A215" s="127"/>
      <c r="B215" s="128"/>
      <c r="C215" s="128"/>
      <c r="D215" s="128"/>
      <c r="E215" s="128"/>
      <c r="F215" s="128"/>
      <c r="G215" s="129"/>
      <c r="H215" s="129"/>
      <c r="I215" s="175"/>
      <c r="J215" s="175"/>
      <c r="K215" s="176"/>
      <c r="L215" s="177"/>
      <c r="M215" s="177"/>
      <c r="N215" s="177"/>
      <c r="O215" s="177"/>
      <c r="P215" s="177"/>
      <c r="Q215" s="177"/>
      <c r="R215" s="177"/>
      <c r="S215" s="177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</row>
    <row r="216" spans="1:40" s="7" customFormat="1" ht="20.25" customHeight="1">
      <c r="A216" s="127"/>
      <c r="B216" s="128"/>
      <c r="C216" s="128"/>
      <c r="D216" s="128"/>
      <c r="E216" s="128"/>
      <c r="F216" s="128"/>
      <c r="G216" s="137"/>
      <c r="H216" s="130"/>
      <c r="I216" s="177"/>
      <c r="J216" s="177"/>
      <c r="K216" s="177"/>
      <c r="L216" s="177"/>
      <c r="M216" s="177"/>
      <c r="N216" s="177"/>
      <c r="O216" s="177"/>
      <c r="P216" s="177"/>
      <c r="Q216" s="177"/>
      <c r="R216" s="177"/>
      <c r="S216" s="177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</row>
    <row r="217" spans="1:40" s="7" customFormat="1" ht="15.75" customHeight="1">
      <c r="A217" s="127"/>
      <c r="B217" s="128"/>
      <c r="C217" s="128"/>
      <c r="D217" s="128"/>
      <c r="E217" s="128"/>
      <c r="F217" s="128"/>
      <c r="G217" s="137"/>
      <c r="H217" s="130"/>
      <c r="I217" s="177"/>
      <c r="J217" s="177"/>
      <c r="K217" s="177"/>
      <c r="L217" s="177"/>
      <c r="M217" s="177"/>
      <c r="N217" s="177"/>
      <c r="O217" s="41" t="s">
        <v>255</v>
      </c>
      <c r="P217" s="177"/>
      <c r="Q217" s="177"/>
      <c r="R217" s="177"/>
      <c r="S217" s="177"/>
      <c r="T217" s="41"/>
      <c r="U217" s="41"/>
      <c r="V217" s="41"/>
      <c r="W217" s="41"/>
      <c r="X217" s="3"/>
      <c r="Y217" s="41" t="s">
        <v>256</v>
      </c>
      <c r="Z217" s="3"/>
      <c r="AA217" s="3"/>
      <c r="AB217" s="3"/>
      <c r="AC217" s="3"/>
      <c r="AD217" s="41"/>
    </row>
    <row r="218" spans="1:40" s="7" customFormat="1" ht="22.5" customHeight="1">
      <c r="A218" s="127"/>
      <c r="B218" s="128"/>
      <c r="C218" s="128"/>
      <c r="D218" s="128"/>
      <c r="E218" s="128"/>
      <c r="F218" s="128"/>
      <c r="G218" s="137"/>
      <c r="H218" s="130"/>
      <c r="I218" s="41"/>
      <c r="J218" s="41"/>
      <c r="K218" s="177"/>
      <c r="L218" s="41"/>
      <c r="M218" s="41"/>
      <c r="N218" s="41"/>
      <c r="O218" s="41"/>
      <c r="P218" s="41"/>
      <c r="Q218" s="41"/>
      <c r="R218" s="41"/>
      <c r="S218" s="41"/>
      <c r="T218" s="3"/>
      <c r="U218" s="41"/>
      <c r="V218" s="3"/>
      <c r="W218" s="3"/>
      <c r="X218" s="41"/>
      <c r="Y218" s="41"/>
      <c r="Z218" s="3"/>
      <c r="AA218" s="3"/>
      <c r="AB218" s="3"/>
      <c r="AC218" s="3"/>
      <c r="AD218" s="41"/>
    </row>
    <row r="219" spans="1:40" s="7" customFormat="1" ht="24.75" customHeight="1">
      <c r="A219" s="127"/>
      <c r="B219" s="128"/>
      <c r="C219" s="128"/>
      <c r="D219" s="128"/>
      <c r="E219" s="128"/>
      <c r="F219" s="128"/>
      <c r="G219" s="137"/>
      <c r="H219" s="130"/>
      <c r="I219" s="41"/>
      <c r="J219" s="41"/>
      <c r="K219" s="41"/>
      <c r="L219" s="41"/>
      <c r="M219" s="41"/>
      <c r="N219" s="41"/>
      <c r="O219" s="3"/>
      <c r="P219" s="3"/>
      <c r="Q219" s="41"/>
      <c r="R219" s="41"/>
      <c r="S219" s="41"/>
      <c r="T219" s="3"/>
      <c r="U219" s="41"/>
      <c r="V219" s="3"/>
      <c r="W219" s="3"/>
      <c r="X219" s="41"/>
      <c r="Y219" s="41"/>
      <c r="Z219" s="41"/>
      <c r="AA219" s="41"/>
      <c r="AB219" s="41"/>
      <c r="AC219" s="41"/>
      <c r="AD219" s="41"/>
    </row>
    <row r="220" spans="1:40" s="7" customFormat="1" ht="15.75" customHeight="1">
      <c r="A220" s="127"/>
      <c r="B220" s="128"/>
      <c r="C220" s="128"/>
      <c r="D220" s="128"/>
      <c r="E220" s="128"/>
      <c r="F220" s="128"/>
      <c r="G220" s="137"/>
      <c r="H220" s="130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H220" s="41"/>
      <c r="AI220" s="41"/>
      <c r="AJ220" s="41"/>
    </row>
    <row r="221" spans="1:40" s="7" customFormat="1" ht="15.75" customHeight="1">
      <c r="A221" s="127"/>
      <c r="B221" s="128"/>
      <c r="C221" s="128"/>
      <c r="D221" s="128"/>
      <c r="E221" s="128"/>
      <c r="F221" s="128"/>
      <c r="G221" s="137"/>
      <c r="H221" s="130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H221" s="41"/>
      <c r="AI221" s="41"/>
      <c r="AJ221" s="41"/>
    </row>
    <row r="222" spans="1:40" s="7" customFormat="1" ht="15.75" customHeight="1">
      <c r="A222" s="127"/>
      <c r="B222" s="128"/>
      <c r="C222" s="128"/>
      <c r="D222" s="128"/>
      <c r="E222" s="128"/>
      <c r="F222" s="128"/>
      <c r="G222" s="137"/>
      <c r="H222" s="130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</row>
    <row r="223" spans="1:40" s="7" customFormat="1" ht="13.15" customHeight="1">
      <c r="A223" s="127"/>
      <c r="B223" s="128"/>
      <c r="C223" s="128"/>
      <c r="D223" s="128"/>
      <c r="E223" s="128"/>
      <c r="F223" s="128"/>
      <c r="G223" s="129"/>
      <c r="H223" s="130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</row>
    <row r="224" spans="1:40" s="7" customFormat="1" ht="13.15" customHeight="1">
      <c r="A224" s="127"/>
      <c r="B224" s="128"/>
      <c r="C224" s="128"/>
      <c r="D224" s="128"/>
      <c r="E224" s="128"/>
      <c r="F224" s="128"/>
      <c r="G224" s="129"/>
      <c r="H224" s="130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</row>
    <row r="225" spans="1:30" s="7" customFormat="1" ht="15.75" customHeight="1">
      <c r="A225" s="127"/>
      <c r="B225" s="128"/>
      <c r="C225" s="128"/>
      <c r="D225" s="128"/>
      <c r="E225" s="128"/>
      <c r="F225" s="128"/>
      <c r="G225" s="296" t="s">
        <v>231</v>
      </c>
      <c r="H225" s="297"/>
      <c r="I225" s="297"/>
      <c r="J225" s="297"/>
      <c r="K225" s="297"/>
      <c r="L225" s="297"/>
      <c r="M225" s="297"/>
      <c r="N225" s="297"/>
      <c r="O225" s="297"/>
      <c r="P225" s="297"/>
      <c r="Q225" s="41"/>
      <c r="R225" s="41"/>
      <c r="S225" s="41"/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</row>
    <row r="226" spans="1:30" s="7" customFormat="1" ht="18" customHeight="1">
      <c r="A226" s="127"/>
      <c r="B226" s="131"/>
      <c r="C226" s="128"/>
      <c r="D226" s="128"/>
      <c r="E226" s="128"/>
      <c r="F226" s="128"/>
      <c r="G226" s="298" t="s">
        <v>242</v>
      </c>
      <c r="H226" s="297"/>
      <c r="I226" s="297"/>
      <c r="J226" s="297"/>
      <c r="K226" s="297"/>
      <c r="L226" s="297"/>
      <c r="M226" s="297"/>
      <c r="N226" s="297"/>
      <c r="O226" s="297"/>
      <c r="P226" s="40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</row>
    <row r="227" spans="1:30" s="7" customFormat="1" ht="13.15" customHeight="1">
      <c r="A227" s="127"/>
      <c r="B227" s="131"/>
      <c r="C227" s="128"/>
      <c r="D227" s="128"/>
      <c r="E227" s="128"/>
      <c r="F227" s="128"/>
      <c r="G227" s="132"/>
      <c r="H227" s="130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</row>
    <row r="228" spans="1:30" s="7" customFormat="1" ht="13.15" customHeight="1">
      <c r="A228" s="133"/>
      <c r="B228" s="131"/>
      <c r="C228" s="134"/>
      <c r="D228" s="131"/>
      <c r="E228" s="128"/>
      <c r="F228" s="128"/>
      <c r="G228" s="132"/>
      <c r="H228" s="130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</row>
    <row r="229" spans="1:30" s="7" customFormat="1" ht="18.75" customHeight="1">
      <c r="A229" s="41"/>
      <c r="B229" s="41"/>
      <c r="C229" s="41"/>
      <c r="D229" s="41"/>
      <c r="E229" s="41"/>
      <c r="F229" s="41"/>
      <c r="G229" s="129" t="s">
        <v>220</v>
      </c>
      <c r="H229" s="129"/>
      <c r="I229" s="292" t="s">
        <v>278</v>
      </c>
      <c r="J229" s="292"/>
      <c r="K229" s="292"/>
      <c r="L229" s="41"/>
      <c r="M229" s="41"/>
      <c r="N229" s="41"/>
      <c r="P229" s="225"/>
      <c r="Q229" s="225"/>
      <c r="R229" s="292" t="s">
        <v>221</v>
      </c>
      <c r="S229" s="292"/>
      <c r="T229" s="225"/>
      <c r="U229" s="225"/>
      <c r="V229" s="225"/>
      <c r="W229" s="225"/>
      <c r="X229" s="41"/>
      <c r="Y229" s="41"/>
      <c r="Z229" s="41"/>
      <c r="AA229" s="41"/>
      <c r="AB229" s="41"/>
      <c r="AC229" s="41"/>
      <c r="AD229" s="41"/>
    </row>
    <row r="230" spans="1:30" s="7" customFormat="1" ht="12.75" customHeight="1">
      <c r="A230" s="41"/>
      <c r="B230" s="41"/>
      <c r="C230" s="41"/>
      <c r="D230" s="41"/>
      <c r="E230" s="41"/>
      <c r="F230" s="41"/>
      <c r="G230" s="129"/>
      <c r="H230" s="129"/>
      <c r="I230" s="129"/>
      <c r="J230" s="135"/>
      <c r="K230" s="41"/>
      <c r="L230" s="41"/>
      <c r="M230" s="41"/>
      <c r="N230" s="41"/>
      <c r="O230" s="136"/>
      <c r="P230" s="136"/>
      <c r="Q230" s="136"/>
      <c r="R230" s="136"/>
      <c r="S230" s="136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</row>
    <row r="231" spans="1:30" s="7" customFormat="1" ht="16.5" customHeight="1">
      <c r="A231" s="41"/>
      <c r="B231" s="41"/>
      <c r="C231" s="41"/>
      <c r="D231" s="41"/>
      <c r="E231" s="41"/>
      <c r="F231" s="41"/>
      <c r="G231" s="129"/>
      <c r="H231" s="129"/>
      <c r="I231" s="129"/>
      <c r="J231" s="291"/>
      <c r="K231" s="291"/>
      <c r="L231" s="291"/>
      <c r="M231" s="41"/>
      <c r="N231" s="292"/>
      <c r="O231" s="292"/>
      <c r="P231" s="292"/>
      <c r="Q231" s="292"/>
      <c r="R231" s="292"/>
      <c r="S231" s="292"/>
      <c r="T231" s="292"/>
      <c r="U231" s="292"/>
      <c r="V231" s="41"/>
      <c r="W231" s="41"/>
      <c r="X231" s="41"/>
      <c r="Y231" s="41"/>
      <c r="Z231" s="41"/>
      <c r="AA231" s="41"/>
      <c r="AB231" s="41"/>
      <c r="AC231" s="41"/>
      <c r="AD231" s="41"/>
    </row>
    <row r="232" spans="1:30" s="7" customFormat="1" ht="18.75">
      <c r="A232" s="6"/>
      <c r="B232" s="5"/>
      <c r="C232" s="5"/>
      <c r="D232" s="9"/>
      <c r="E232" s="6"/>
      <c r="F232" s="6"/>
      <c r="G232" s="10"/>
      <c r="H232" s="8"/>
    </row>
    <row r="233" spans="1:30" s="7" customFormat="1" ht="18.75"/>
  </sheetData>
  <mergeCells count="694">
    <mergeCell ref="J231:L231"/>
    <mergeCell ref="N231:U231"/>
    <mergeCell ref="G196:G197"/>
    <mergeCell ref="H196:H197"/>
    <mergeCell ref="A198:T198"/>
    <mergeCell ref="G225:P225"/>
    <mergeCell ref="G226:O226"/>
    <mergeCell ref="A196:A197"/>
    <mergeCell ref="B196:B197"/>
    <mergeCell ref="C196:C197"/>
    <mergeCell ref="D196:D197"/>
    <mergeCell ref="E196:E197"/>
    <mergeCell ref="F196:F197"/>
    <mergeCell ref="R229:S229"/>
    <mergeCell ref="I229:K229"/>
    <mergeCell ref="G192:G193"/>
    <mergeCell ref="H192:H193"/>
    <mergeCell ref="A194:A195"/>
    <mergeCell ref="B194:B195"/>
    <mergeCell ref="C194:C195"/>
    <mergeCell ref="D194:D195"/>
    <mergeCell ref="E194:E195"/>
    <mergeCell ref="F194:F195"/>
    <mergeCell ref="G194:G195"/>
    <mergeCell ref="H194:H195"/>
    <mergeCell ref="A192:A193"/>
    <mergeCell ref="B192:B193"/>
    <mergeCell ref="C192:C193"/>
    <mergeCell ref="D192:D193"/>
    <mergeCell ref="E192:E193"/>
    <mergeCell ref="F192:F193"/>
    <mergeCell ref="G188:G189"/>
    <mergeCell ref="H188:H189"/>
    <mergeCell ref="A190:A191"/>
    <mergeCell ref="B190:B191"/>
    <mergeCell ref="C190:C191"/>
    <mergeCell ref="D190:D191"/>
    <mergeCell ref="E190:E191"/>
    <mergeCell ref="F190:F191"/>
    <mergeCell ref="G190:G191"/>
    <mergeCell ref="H190:H191"/>
    <mergeCell ref="A188:A189"/>
    <mergeCell ref="B188:B189"/>
    <mergeCell ref="C188:C189"/>
    <mergeCell ref="D188:D189"/>
    <mergeCell ref="E188:E189"/>
    <mergeCell ref="F188:F189"/>
    <mergeCell ref="G184:G185"/>
    <mergeCell ref="H184:H185"/>
    <mergeCell ref="A186:A187"/>
    <mergeCell ref="B186:B187"/>
    <mergeCell ref="C186:C187"/>
    <mergeCell ref="D186:D187"/>
    <mergeCell ref="E186:E187"/>
    <mergeCell ref="F186:F187"/>
    <mergeCell ref="G186:G187"/>
    <mergeCell ref="H186:H187"/>
    <mergeCell ref="A184:A185"/>
    <mergeCell ref="B184:B185"/>
    <mergeCell ref="C184:C185"/>
    <mergeCell ref="D184:D185"/>
    <mergeCell ref="E184:E185"/>
    <mergeCell ref="F184:F185"/>
    <mergeCell ref="G180:G181"/>
    <mergeCell ref="H180:H181"/>
    <mergeCell ref="A182:A183"/>
    <mergeCell ref="B182:B183"/>
    <mergeCell ref="C182:C183"/>
    <mergeCell ref="D182:D183"/>
    <mergeCell ref="E182:E183"/>
    <mergeCell ref="F182:F183"/>
    <mergeCell ref="G182:G183"/>
    <mergeCell ref="H182:H183"/>
    <mergeCell ref="A180:A181"/>
    <mergeCell ref="B180:B181"/>
    <mergeCell ref="C180:C181"/>
    <mergeCell ref="D180:D181"/>
    <mergeCell ref="E180:E181"/>
    <mergeCell ref="F180:F181"/>
    <mergeCell ref="G176:G177"/>
    <mergeCell ref="H176:H177"/>
    <mergeCell ref="A178:A179"/>
    <mergeCell ref="B178:B179"/>
    <mergeCell ref="C178:C179"/>
    <mergeCell ref="D178:D179"/>
    <mergeCell ref="E178:E179"/>
    <mergeCell ref="F178:F179"/>
    <mergeCell ref="G178:G179"/>
    <mergeCell ref="H178:H179"/>
    <mergeCell ref="A176:A177"/>
    <mergeCell ref="B176:B177"/>
    <mergeCell ref="C176:C177"/>
    <mergeCell ref="D176:D177"/>
    <mergeCell ref="E176:E177"/>
    <mergeCell ref="F176:F177"/>
    <mergeCell ref="G172:G173"/>
    <mergeCell ref="H172:H173"/>
    <mergeCell ref="A174:A175"/>
    <mergeCell ref="B174:B175"/>
    <mergeCell ref="C174:C175"/>
    <mergeCell ref="D174:D175"/>
    <mergeCell ref="E174:E175"/>
    <mergeCell ref="F174:F175"/>
    <mergeCell ref="G174:G175"/>
    <mergeCell ref="H174:H175"/>
    <mergeCell ref="A172:A173"/>
    <mergeCell ref="B172:B173"/>
    <mergeCell ref="C172:C173"/>
    <mergeCell ref="D172:D173"/>
    <mergeCell ref="E172:E173"/>
    <mergeCell ref="F172:F173"/>
    <mergeCell ref="G167:G169"/>
    <mergeCell ref="H167:H169"/>
    <mergeCell ref="A170:A171"/>
    <mergeCell ref="B170:B171"/>
    <mergeCell ref="C170:C171"/>
    <mergeCell ref="D170:D171"/>
    <mergeCell ref="E170:E171"/>
    <mergeCell ref="F170:F171"/>
    <mergeCell ref="G170:G171"/>
    <mergeCell ref="H170:H171"/>
    <mergeCell ref="A167:A169"/>
    <mergeCell ref="B167:B169"/>
    <mergeCell ref="C167:C169"/>
    <mergeCell ref="D167:D169"/>
    <mergeCell ref="E167:E169"/>
    <mergeCell ref="F167:F169"/>
    <mergeCell ref="G160:G161"/>
    <mergeCell ref="H160:H161"/>
    <mergeCell ref="A162:A163"/>
    <mergeCell ref="B162:B163"/>
    <mergeCell ref="C162:C163"/>
    <mergeCell ref="D162:D163"/>
    <mergeCell ref="E162:E163"/>
    <mergeCell ref="F162:F163"/>
    <mergeCell ref="G162:G163"/>
    <mergeCell ref="H162:H163"/>
    <mergeCell ref="A160:A161"/>
    <mergeCell ref="B160:B161"/>
    <mergeCell ref="C160:C161"/>
    <mergeCell ref="D160:D161"/>
    <mergeCell ref="E160:E161"/>
    <mergeCell ref="F160:F161"/>
    <mergeCell ref="G156:G157"/>
    <mergeCell ref="H156:H157"/>
    <mergeCell ref="A158:A159"/>
    <mergeCell ref="B158:B159"/>
    <mergeCell ref="C158:C159"/>
    <mergeCell ref="D158:D159"/>
    <mergeCell ref="E158:E159"/>
    <mergeCell ref="F158:F159"/>
    <mergeCell ref="G158:G159"/>
    <mergeCell ref="H158:H159"/>
    <mergeCell ref="A156:A157"/>
    <mergeCell ref="B156:B157"/>
    <mergeCell ref="C156:C157"/>
    <mergeCell ref="D156:D157"/>
    <mergeCell ref="E156:E157"/>
    <mergeCell ref="F156:F157"/>
    <mergeCell ref="G152:G153"/>
    <mergeCell ref="H152:H153"/>
    <mergeCell ref="A154:A155"/>
    <mergeCell ref="B154:B155"/>
    <mergeCell ref="C154:C155"/>
    <mergeCell ref="D154:D155"/>
    <mergeCell ref="E154:E155"/>
    <mergeCell ref="F154:F155"/>
    <mergeCell ref="G154:G155"/>
    <mergeCell ref="H154:H155"/>
    <mergeCell ref="A152:A153"/>
    <mergeCell ref="B152:B153"/>
    <mergeCell ref="C152:C153"/>
    <mergeCell ref="D152:D153"/>
    <mergeCell ref="E152:E153"/>
    <mergeCell ref="F152:F153"/>
    <mergeCell ref="G148:G149"/>
    <mergeCell ref="H148:H149"/>
    <mergeCell ref="A150:A151"/>
    <mergeCell ref="B150:B151"/>
    <mergeCell ref="C150:C151"/>
    <mergeCell ref="D150:D151"/>
    <mergeCell ref="E150:E151"/>
    <mergeCell ref="F150:F151"/>
    <mergeCell ref="G150:G151"/>
    <mergeCell ref="H150:H151"/>
    <mergeCell ref="A148:A149"/>
    <mergeCell ref="B148:B149"/>
    <mergeCell ref="C148:C149"/>
    <mergeCell ref="D148:D149"/>
    <mergeCell ref="E148:E149"/>
    <mergeCell ref="F148:F149"/>
    <mergeCell ref="G144:G145"/>
    <mergeCell ref="H144:H145"/>
    <mergeCell ref="A146:A147"/>
    <mergeCell ref="B146:B147"/>
    <mergeCell ref="C146:C147"/>
    <mergeCell ref="D146:D147"/>
    <mergeCell ref="E146:E147"/>
    <mergeCell ref="F146:F147"/>
    <mergeCell ref="G146:G147"/>
    <mergeCell ref="H146:H147"/>
    <mergeCell ref="A144:A145"/>
    <mergeCell ref="B144:B145"/>
    <mergeCell ref="C144:C145"/>
    <mergeCell ref="D144:D145"/>
    <mergeCell ref="E144:E145"/>
    <mergeCell ref="F144:F145"/>
    <mergeCell ref="G140:G141"/>
    <mergeCell ref="H140:H141"/>
    <mergeCell ref="A142:A143"/>
    <mergeCell ref="B142:B143"/>
    <mergeCell ref="C142:C143"/>
    <mergeCell ref="D142:D143"/>
    <mergeCell ref="E142:E143"/>
    <mergeCell ref="F142:F143"/>
    <mergeCell ref="G142:G143"/>
    <mergeCell ref="H142:H143"/>
    <mergeCell ref="A140:A141"/>
    <mergeCell ref="B140:B141"/>
    <mergeCell ref="C140:C141"/>
    <mergeCell ref="D140:D141"/>
    <mergeCell ref="E140:E141"/>
    <mergeCell ref="F140:F141"/>
    <mergeCell ref="G136:G137"/>
    <mergeCell ref="H136:H137"/>
    <mergeCell ref="A138:A139"/>
    <mergeCell ref="B138:B139"/>
    <mergeCell ref="C138:C139"/>
    <mergeCell ref="D138:D139"/>
    <mergeCell ref="E138:E139"/>
    <mergeCell ref="F138:F139"/>
    <mergeCell ref="G138:G139"/>
    <mergeCell ref="H138:H139"/>
    <mergeCell ref="A136:A137"/>
    <mergeCell ref="B136:B137"/>
    <mergeCell ref="C136:C137"/>
    <mergeCell ref="D136:D137"/>
    <mergeCell ref="E136:E137"/>
    <mergeCell ref="F136:F137"/>
    <mergeCell ref="G132:G133"/>
    <mergeCell ref="H132:H133"/>
    <mergeCell ref="A134:A135"/>
    <mergeCell ref="B134:B135"/>
    <mergeCell ref="C134:C135"/>
    <mergeCell ref="D134:D135"/>
    <mergeCell ref="E134:E135"/>
    <mergeCell ref="F134:F135"/>
    <mergeCell ref="G134:G135"/>
    <mergeCell ref="H134:H135"/>
    <mergeCell ref="A132:A133"/>
    <mergeCell ref="B132:B133"/>
    <mergeCell ref="C132:C133"/>
    <mergeCell ref="D132:D133"/>
    <mergeCell ref="E132:E133"/>
    <mergeCell ref="F132:F133"/>
    <mergeCell ref="G128:G129"/>
    <mergeCell ref="H128:H129"/>
    <mergeCell ref="A130:A131"/>
    <mergeCell ref="B130:B131"/>
    <mergeCell ref="C130:C131"/>
    <mergeCell ref="D130:D131"/>
    <mergeCell ref="E130:E131"/>
    <mergeCell ref="F130:F131"/>
    <mergeCell ref="G130:G131"/>
    <mergeCell ref="H130:H131"/>
    <mergeCell ref="A128:A129"/>
    <mergeCell ref="B128:B129"/>
    <mergeCell ref="C128:C129"/>
    <mergeCell ref="D128:D129"/>
    <mergeCell ref="E128:E129"/>
    <mergeCell ref="F128:F129"/>
    <mergeCell ref="G124:G125"/>
    <mergeCell ref="H124:H125"/>
    <mergeCell ref="A126:A127"/>
    <mergeCell ref="B126:B127"/>
    <mergeCell ref="C126:C127"/>
    <mergeCell ref="D126:D127"/>
    <mergeCell ref="E126:E127"/>
    <mergeCell ref="F126:F127"/>
    <mergeCell ref="G126:G127"/>
    <mergeCell ref="H126:H127"/>
    <mergeCell ref="A124:A125"/>
    <mergeCell ref="B124:B125"/>
    <mergeCell ref="C124:C125"/>
    <mergeCell ref="D124:D125"/>
    <mergeCell ref="E124:E125"/>
    <mergeCell ref="F124:F125"/>
    <mergeCell ref="G120:G121"/>
    <mergeCell ref="H120:H121"/>
    <mergeCell ref="A122:A123"/>
    <mergeCell ref="B122:B123"/>
    <mergeCell ref="C122:C123"/>
    <mergeCell ref="D122:D123"/>
    <mergeCell ref="E122:E123"/>
    <mergeCell ref="F122:F123"/>
    <mergeCell ref="G122:G123"/>
    <mergeCell ref="H122:H123"/>
    <mergeCell ref="A120:A121"/>
    <mergeCell ref="B120:B121"/>
    <mergeCell ref="C120:C121"/>
    <mergeCell ref="D120:D121"/>
    <mergeCell ref="E120:E121"/>
    <mergeCell ref="F120:F121"/>
    <mergeCell ref="G116:G117"/>
    <mergeCell ref="H116:H117"/>
    <mergeCell ref="A118:A119"/>
    <mergeCell ref="B118:B119"/>
    <mergeCell ref="C118:C119"/>
    <mergeCell ref="D118:D119"/>
    <mergeCell ref="E118:E119"/>
    <mergeCell ref="F118:F119"/>
    <mergeCell ref="G118:G119"/>
    <mergeCell ref="H118:H119"/>
    <mergeCell ref="A116:A117"/>
    <mergeCell ref="B116:B117"/>
    <mergeCell ref="C116:C117"/>
    <mergeCell ref="D116:D117"/>
    <mergeCell ref="E116:E117"/>
    <mergeCell ref="F116:F117"/>
    <mergeCell ref="G112:G113"/>
    <mergeCell ref="H112:H113"/>
    <mergeCell ref="A114:A115"/>
    <mergeCell ref="B114:B115"/>
    <mergeCell ref="C114:C115"/>
    <mergeCell ref="D114:D115"/>
    <mergeCell ref="E114:E115"/>
    <mergeCell ref="F114:F115"/>
    <mergeCell ref="G114:G115"/>
    <mergeCell ref="H114:H115"/>
    <mergeCell ref="A112:A113"/>
    <mergeCell ref="B112:B113"/>
    <mergeCell ref="C112:C113"/>
    <mergeCell ref="D112:D113"/>
    <mergeCell ref="E112:E113"/>
    <mergeCell ref="F112:F113"/>
    <mergeCell ref="G108:G109"/>
    <mergeCell ref="H108:H109"/>
    <mergeCell ref="A110:A111"/>
    <mergeCell ref="B110:B111"/>
    <mergeCell ref="C110:C111"/>
    <mergeCell ref="D110:D111"/>
    <mergeCell ref="E110:E111"/>
    <mergeCell ref="F110:F111"/>
    <mergeCell ref="G110:G111"/>
    <mergeCell ref="H110:H111"/>
    <mergeCell ref="A108:A109"/>
    <mergeCell ref="B108:B109"/>
    <mergeCell ref="C108:C109"/>
    <mergeCell ref="D108:D109"/>
    <mergeCell ref="E108:E109"/>
    <mergeCell ref="F108:F109"/>
    <mergeCell ref="G104:G105"/>
    <mergeCell ref="H104:H105"/>
    <mergeCell ref="A106:A107"/>
    <mergeCell ref="B106:B107"/>
    <mergeCell ref="C106:C107"/>
    <mergeCell ref="D106:D107"/>
    <mergeCell ref="E106:E107"/>
    <mergeCell ref="F106:F107"/>
    <mergeCell ref="G106:G107"/>
    <mergeCell ref="H106:H107"/>
    <mergeCell ref="A104:A105"/>
    <mergeCell ref="B104:B105"/>
    <mergeCell ref="C104:C105"/>
    <mergeCell ref="D104:D105"/>
    <mergeCell ref="E104:E105"/>
    <mergeCell ref="F104:F105"/>
    <mergeCell ref="G100:G101"/>
    <mergeCell ref="H100:H101"/>
    <mergeCell ref="A102:A103"/>
    <mergeCell ref="B102:B103"/>
    <mergeCell ref="C102:C103"/>
    <mergeCell ref="D102:D103"/>
    <mergeCell ref="E102:E103"/>
    <mergeCell ref="F102:F103"/>
    <mergeCell ref="G102:G103"/>
    <mergeCell ref="H102:H103"/>
    <mergeCell ref="A100:A101"/>
    <mergeCell ref="B100:B101"/>
    <mergeCell ref="C100:C101"/>
    <mergeCell ref="D100:D101"/>
    <mergeCell ref="E100:E101"/>
    <mergeCell ref="F100:F101"/>
    <mergeCell ref="G96:G97"/>
    <mergeCell ref="H96:H97"/>
    <mergeCell ref="A98:A99"/>
    <mergeCell ref="B98:B99"/>
    <mergeCell ref="C98:C99"/>
    <mergeCell ref="D98:D99"/>
    <mergeCell ref="E98:E99"/>
    <mergeCell ref="F98:F99"/>
    <mergeCell ref="G98:G99"/>
    <mergeCell ref="H98:H99"/>
    <mergeCell ref="A96:A97"/>
    <mergeCell ref="B96:B97"/>
    <mergeCell ref="C96:C97"/>
    <mergeCell ref="D96:D97"/>
    <mergeCell ref="E96:E97"/>
    <mergeCell ref="F96:F97"/>
    <mergeCell ref="G92:G93"/>
    <mergeCell ref="H92:H93"/>
    <mergeCell ref="A94:A95"/>
    <mergeCell ref="B94:B95"/>
    <mergeCell ref="C94:C95"/>
    <mergeCell ref="D94:D95"/>
    <mergeCell ref="E94:E95"/>
    <mergeCell ref="F94:F95"/>
    <mergeCell ref="G94:G95"/>
    <mergeCell ref="H94:H95"/>
    <mergeCell ref="A92:A93"/>
    <mergeCell ref="B92:B93"/>
    <mergeCell ref="C92:C93"/>
    <mergeCell ref="D92:D93"/>
    <mergeCell ref="E92:E93"/>
    <mergeCell ref="F92:F93"/>
    <mergeCell ref="G88:G89"/>
    <mergeCell ref="H88:H89"/>
    <mergeCell ref="A90:A91"/>
    <mergeCell ref="B90:B91"/>
    <mergeCell ref="C90:C91"/>
    <mergeCell ref="D90:D91"/>
    <mergeCell ref="E90:E91"/>
    <mergeCell ref="F90:F91"/>
    <mergeCell ref="G90:G91"/>
    <mergeCell ref="H90:H91"/>
    <mergeCell ref="A88:A89"/>
    <mergeCell ref="B88:B89"/>
    <mergeCell ref="C88:C89"/>
    <mergeCell ref="D88:D89"/>
    <mergeCell ref="E88:E89"/>
    <mergeCell ref="F88:F89"/>
    <mergeCell ref="G84:G85"/>
    <mergeCell ref="H84:H85"/>
    <mergeCell ref="A86:A87"/>
    <mergeCell ref="B86:B87"/>
    <mergeCell ref="C86:C87"/>
    <mergeCell ref="D86:D87"/>
    <mergeCell ref="E86:E87"/>
    <mergeCell ref="F86:F87"/>
    <mergeCell ref="G86:G87"/>
    <mergeCell ref="H86:H87"/>
    <mergeCell ref="A84:A85"/>
    <mergeCell ref="B84:B85"/>
    <mergeCell ref="C84:C85"/>
    <mergeCell ref="D84:D85"/>
    <mergeCell ref="E84:E85"/>
    <mergeCell ref="F84:F85"/>
    <mergeCell ref="G80:G81"/>
    <mergeCell ref="H80:H81"/>
    <mergeCell ref="A82:A83"/>
    <mergeCell ref="B82:B83"/>
    <mergeCell ref="C82:C83"/>
    <mergeCell ref="D82:D83"/>
    <mergeCell ref="E82:E83"/>
    <mergeCell ref="F82:F83"/>
    <mergeCell ref="G82:G83"/>
    <mergeCell ref="H82:H83"/>
    <mergeCell ref="A80:A81"/>
    <mergeCell ref="B80:B81"/>
    <mergeCell ref="C80:C81"/>
    <mergeCell ref="D80:D81"/>
    <mergeCell ref="E80:E81"/>
    <mergeCell ref="F80:F81"/>
    <mergeCell ref="G76:G77"/>
    <mergeCell ref="H76:H77"/>
    <mergeCell ref="A78:A79"/>
    <mergeCell ref="B78:B79"/>
    <mergeCell ref="C78:C79"/>
    <mergeCell ref="D78:D79"/>
    <mergeCell ref="E78:E79"/>
    <mergeCell ref="F78:F79"/>
    <mergeCell ref="G78:G79"/>
    <mergeCell ref="H78:H79"/>
    <mergeCell ref="A76:A77"/>
    <mergeCell ref="B76:B77"/>
    <mergeCell ref="C76:C77"/>
    <mergeCell ref="D76:D77"/>
    <mergeCell ref="E76:E77"/>
    <mergeCell ref="F76:F77"/>
    <mergeCell ref="G72:G73"/>
    <mergeCell ref="H72:H73"/>
    <mergeCell ref="A74:A75"/>
    <mergeCell ref="B74:B75"/>
    <mergeCell ref="C74:C75"/>
    <mergeCell ref="D74:D75"/>
    <mergeCell ref="E74:E75"/>
    <mergeCell ref="F74:F75"/>
    <mergeCell ref="G74:G75"/>
    <mergeCell ref="H74:H75"/>
    <mergeCell ref="A72:A73"/>
    <mergeCell ref="B72:B73"/>
    <mergeCell ref="C72:C73"/>
    <mergeCell ref="D72:D73"/>
    <mergeCell ref="E72:E73"/>
    <mergeCell ref="F72:F73"/>
    <mergeCell ref="G68:G69"/>
    <mergeCell ref="H68:H69"/>
    <mergeCell ref="A70:A71"/>
    <mergeCell ref="B70:B71"/>
    <mergeCell ref="C70:C71"/>
    <mergeCell ref="D70:D71"/>
    <mergeCell ref="E70:E71"/>
    <mergeCell ref="F70:F71"/>
    <mergeCell ref="G70:G71"/>
    <mergeCell ref="H70:H71"/>
    <mergeCell ref="A68:A69"/>
    <mergeCell ref="B68:B69"/>
    <mergeCell ref="C68:C69"/>
    <mergeCell ref="D68:D69"/>
    <mergeCell ref="E68:E69"/>
    <mergeCell ref="F68:F69"/>
    <mergeCell ref="G64:G65"/>
    <mergeCell ref="H64:H65"/>
    <mergeCell ref="A66:A67"/>
    <mergeCell ref="B66:B67"/>
    <mergeCell ref="C66:C67"/>
    <mergeCell ref="D66:D67"/>
    <mergeCell ref="E66:E67"/>
    <mergeCell ref="F66:F67"/>
    <mergeCell ref="G66:G67"/>
    <mergeCell ref="H66:H67"/>
    <mergeCell ref="A64:A65"/>
    <mergeCell ref="B64:B65"/>
    <mergeCell ref="C64:C65"/>
    <mergeCell ref="D64:D65"/>
    <mergeCell ref="E64:E65"/>
    <mergeCell ref="F64:F65"/>
    <mergeCell ref="G60:G61"/>
    <mergeCell ref="H60:H61"/>
    <mergeCell ref="A62:A63"/>
    <mergeCell ref="B62:B63"/>
    <mergeCell ref="C62:C63"/>
    <mergeCell ref="D62:D63"/>
    <mergeCell ref="E62:E63"/>
    <mergeCell ref="F62:F63"/>
    <mergeCell ref="G62:G63"/>
    <mergeCell ref="H62:H63"/>
    <mergeCell ref="A60:A61"/>
    <mergeCell ref="B60:B61"/>
    <mergeCell ref="C60:C61"/>
    <mergeCell ref="D60:D61"/>
    <mergeCell ref="E60:E61"/>
    <mergeCell ref="F60:F61"/>
    <mergeCell ref="G56:G57"/>
    <mergeCell ref="H56:H57"/>
    <mergeCell ref="A58:A59"/>
    <mergeCell ref="B58:B59"/>
    <mergeCell ref="C58:C59"/>
    <mergeCell ref="D58:D59"/>
    <mergeCell ref="E58:E59"/>
    <mergeCell ref="F58:F59"/>
    <mergeCell ref="G58:G59"/>
    <mergeCell ref="H58:H59"/>
    <mergeCell ref="A56:A57"/>
    <mergeCell ref="B56:B57"/>
    <mergeCell ref="C56:C57"/>
    <mergeCell ref="D56:D57"/>
    <mergeCell ref="E56:E57"/>
    <mergeCell ref="F56:F57"/>
    <mergeCell ref="G52:G53"/>
    <mergeCell ref="H52:H53"/>
    <mergeCell ref="A54:A55"/>
    <mergeCell ref="B54:B55"/>
    <mergeCell ref="C54:C55"/>
    <mergeCell ref="D54:D55"/>
    <mergeCell ref="E54:E55"/>
    <mergeCell ref="F54:F55"/>
    <mergeCell ref="G54:G55"/>
    <mergeCell ref="H54:H55"/>
    <mergeCell ref="A52:A53"/>
    <mergeCell ref="B52:B53"/>
    <mergeCell ref="C52:C53"/>
    <mergeCell ref="D52:D53"/>
    <mergeCell ref="E52:E53"/>
    <mergeCell ref="F52:F53"/>
    <mergeCell ref="G48:G49"/>
    <mergeCell ref="H48:H49"/>
    <mergeCell ref="A50:A51"/>
    <mergeCell ref="B50:B51"/>
    <mergeCell ref="C50:C51"/>
    <mergeCell ref="D50:D51"/>
    <mergeCell ref="E50:E51"/>
    <mergeCell ref="F50:F51"/>
    <mergeCell ref="G50:G51"/>
    <mergeCell ref="H50:H51"/>
    <mergeCell ref="BE46:BE47"/>
    <mergeCell ref="BF46:BF47"/>
    <mergeCell ref="BJ46:BJ47"/>
    <mergeCell ref="BK46:BK47"/>
    <mergeCell ref="A48:A49"/>
    <mergeCell ref="B48:B49"/>
    <mergeCell ref="C48:C49"/>
    <mergeCell ref="D48:D49"/>
    <mergeCell ref="E48:E49"/>
    <mergeCell ref="F48:F49"/>
    <mergeCell ref="AN46:AN47"/>
    <mergeCell ref="AO46:AO47"/>
    <mergeCell ref="AU46:AU47"/>
    <mergeCell ref="AV46:AV47"/>
    <mergeCell ref="AZ46:AZ47"/>
    <mergeCell ref="BA46:BA47"/>
    <mergeCell ref="G46:G47"/>
    <mergeCell ref="H46:H47"/>
    <mergeCell ref="AE46:AE47"/>
    <mergeCell ref="AF46:AF47"/>
    <mergeCell ref="AI46:AI47"/>
    <mergeCell ref="AJ46:AJ47"/>
    <mergeCell ref="A46:A47"/>
    <mergeCell ref="B46:B47"/>
    <mergeCell ref="C46:C47"/>
    <mergeCell ref="D46:D47"/>
    <mergeCell ref="E46:E47"/>
    <mergeCell ref="F46:F47"/>
    <mergeCell ref="G42:G43"/>
    <mergeCell ref="H42:H43"/>
    <mergeCell ref="A44:A45"/>
    <mergeCell ref="B44:B45"/>
    <mergeCell ref="C44:C45"/>
    <mergeCell ref="D44:D45"/>
    <mergeCell ref="E44:E45"/>
    <mergeCell ref="F44:F45"/>
    <mergeCell ref="G44:G45"/>
    <mergeCell ref="H44:H45"/>
    <mergeCell ref="A42:A43"/>
    <mergeCell ref="B42:B43"/>
    <mergeCell ref="C42:C43"/>
    <mergeCell ref="D42:D43"/>
    <mergeCell ref="E42:E43"/>
    <mergeCell ref="F42:F43"/>
    <mergeCell ref="G37:G38"/>
    <mergeCell ref="H37:H38"/>
    <mergeCell ref="A40:A41"/>
    <mergeCell ref="B40:B41"/>
    <mergeCell ref="C40:C41"/>
    <mergeCell ref="D40:D41"/>
    <mergeCell ref="E40:E41"/>
    <mergeCell ref="F40:F41"/>
    <mergeCell ref="G40:G41"/>
    <mergeCell ref="H40:H41"/>
    <mergeCell ref="A37:A38"/>
    <mergeCell ref="B37:B38"/>
    <mergeCell ref="C37:C38"/>
    <mergeCell ref="D37:D38"/>
    <mergeCell ref="E37:E38"/>
    <mergeCell ref="F37:F38"/>
    <mergeCell ref="G33:G34"/>
    <mergeCell ref="H33:H34"/>
    <mergeCell ref="A35:A36"/>
    <mergeCell ref="B35:B36"/>
    <mergeCell ref="C35:C36"/>
    <mergeCell ref="D35:D36"/>
    <mergeCell ref="E35:E36"/>
    <mergeCell ref="F35:F36"/>
    <mergeCell ref="G35:G36"/>
    <mergeCell ref="H35:H36"/>
    <mergeCell ref="A33:A34"/>
    <mergeCell ref="B33:B34"/>
    <mergeCell ref="C33:C34"/>
    <mergeCell ref="D33:D34"/>
    <mergeCell ref="E33:E34"/>
    <mergeCell ref="F33:F34"/>
    <mergeCell ref="A12:A13"/>
    <mergeCell ref="B12:B13"/>
    <mergeCell ref="C12:C13"/>
    <mergeCell ref="D12:D13"/>
    <mergeCell ref="E12:E13"/>
    <mergeCell ref="F12:F13"/>
    <mergeCell ref="U12:U13"/>
    <mergeCell ref="V12:AD12"/>
    <mergeCell ref="A31:A32"/>
    <mergeCell ref="B31:B32"/>
    <mergeCell ref="C31:C32"/>
    <mergeCell ref="D31:D32"/>
    <mergeCell ref="E31:E32"/>
    <mergeCell ref="F31:F32"/>
    <mergeCell ref="G31:G32"/>
    <mergeCell ref="H31:H32"/>
    <mergeCell ref="G12:G13"/>
    <mergeCell ref="H12:H13"/>
    <mergeCell ref="I12:I13"/>
    <mergeCell ref="J12:J13"/>
    <mergeCell ref="K12:K13"/>
    <mergeCell ref="L12:T12"/>
    <mergeCell ref="A2:H2"/>
    <mergeCell ref="V2:Y2"/>
    <mergeCell ref="J4:U4"/>
    <mergeCell ref="AI7:AQ7"/>
    <mergeCell ref="H8:J8"/>
    <mergeCell ref="A10:F10"/>
    <mergeCell ref="K11:T11"/>
    <mergeCell ref="U11:AD11"/>
    <mergeCell ref="K5:T5"/>
    <mergeCell ref="K3:T3"/>
    <mergeCell ref="K2:T2"/>
  </mergeCells>
  <printOptions horizontalCentered="1"/>
  <pageMargins left="0" right="0" top="0.74803149606299213" bottom="0.74803149606299213" header="0.31496062992125984" footer="0.31496062992125984"/>
  <pageSetup paperSize="9" scale="50" fitToHeight="0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formular nou</vt:lpstr>
      <vt:lpstr>'formular nou'!Print_Area</vt:lpstr>
      <vt:lpstr>'formular nou'!Print_Titles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Serban</dc:creator>
  <cp:lastModifiedBy>Alina Sandu</cp:lastModifiedBy>
  <cp:lastPrinted>2019-04-10T09:08:27Z</cp:lastPrinted>
  <dcterms:created xsi:type="dcterms:W3CDTF">2017-05-26T10:15:29Z</dcterms:created>
  <dcterms:modified xsi:type="dcterms:W3CDTF">2019-05-08T12:30:18Z</dcterms:modified>
</cp:coreProperties>
</file>