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8835" tabRatio="601"/>
  </bookViews>
  <sheets>
    <sheet name="Sheet1" sheetId="1" r:id="rId1"/>
    <sheet name="Sheet2" sheetId="2" r:id="rId2"/>
  </sheets>
  <definedNames>
    <definedName name="_xlnm._FilterDatabase" localSheetId="0" hidden="1">Sheet1!$A$185:$DF$230</definedName>
    <definedName name="_xlnm.Print_Area" localSheetId="0">Sheet1!$N:$U</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9" i="1" l="1"/>
  <c r="P229" i="1"/>
  <c r="Q229" i="1"/>
  <c r="R229" i="1"/>
  <c r="S229" i="1"/>
  <c r="U229" i="1"/>
  <c r="V229" i="1"/>
  <c r="W229" i="1"/>
  <c r="N229" i="1"/>
  <c r="S228" i="1"/>
  <c r="V58" i="1" l="1"/>
  <c r="V54" i="1"/>
  <c r="W33" i="1"/>
  <c r="V33" i="1"/>
  <c r="V18" i="1"/>
  <c r="S227" i="1" l="1"/>
  <c r="V189" i="1" l="1"/>
  <c r="V223" i="1"/>
  <c r="V202" i="1"/>
  <c r="V188" i="1"/>
  <c r="V185" i="1"/>
  <c r="W168" i="1"/>
  <c r="V168" i="1"/>
  <c r="W84" i="1"/>
  <c r="V84" i="1"/>
  <c r="V26" i="1"/>
  <c r="W16" i="1"/>
  <c r="V16" i="1"/>
  <c r="S226" i="1" l="1"/>
  <c r="W134" i="1" l="1"/>
  <c r="V134" i="1"/>
  <c r="V56" i="1" l="1"/>
  <c r="U175" i="1" l="1"/>
  <c r="U170" i="1"/>
  <c r="U155" i="1"/>
  <c r="U135" i="1"/>
  <c r="U120" i="1"/>
  <c r="U115" i="1"/>
  <c r="U102" i="1"/>
  <c r="U98" i="1"/>
  <c r="U94" i="1"/>
  <c r="U91" i="1"/>
  <c r="U88" i="1"/>
  <c r="U85" i="1"/>
  <c r="U51" i="1"/>
  <c r="U47" i="1"/>
  <c r="U43" i="1"/>
  <c r="U39" i="1"/>
  <c r="U35" i="1"/>
  <c r="U23" i="1"/>
  <c r="U19" i="1"/>
  <c r="V63" i="1"/>
  <c r="W63" i="1"/>
  <c r="U63" i="1"/>
  <c r="O63" i="1"/>
  <c r="P63" i="1"/>
  <c r="Q63" i="1"/>
  <c r="R63" i="1"/>
  <c r="N63" i="1"/>
  <c r="S62" i="1" l="1"/>
  <c r="S61" i="1"/>
  <c r="S60" i="1" l="1"/>
  <c r="S59" i="1"/>
  <c r="S31" i="1" l="1"/>
  <c r="W91" i="1" l="1"/>
  <c r="V91" i="1"/>
  <c r="O91" i="1"/>
  <c r="P91" i="1"/>
  <c r="Q91" i="1"/>
  <c r="R91" i="1"/>
  <c r="S91" i="1"/>
  <c r="N91" i="1"/>
  <c r="W135" i="1"/>
  <c r="V135" i="1"/>
  <c r="O135" i="1"/>
  <c r="P135" i="1"/>
  <c r="Q135" i="1"/>
  <c r="R135" i="1"/>
  <c r="W170" i="1"/>
  <c r="O170" i="1"/>
  <c r="P170" i="1"/>
  <c r="Q170" i="1"/>
  <c r="R170" i="1"/>
  <c r="W85" i="1"/>
  <c r="O85" i="1"/>
  <c r="P85" i="1"/>
  <c r="Q85" i="1"/>
  <c r="R85" i="1"/>
  <c r="S21" i="1"/>
  <c r="W19" i="1"/>
  <c r="O19" i="1"/>
  <c r="P19" i="1"/>
  <c r="Q19" i="1"/>
  <c r="R19" i="1"/>
  <c r="S222" i="1" l="1"/>
  <c r="S223" i="1"/>
  <c r="S224" i="1"/>
  <c r="S225" i="1"/>
  <c r="S219" i="1"/>
  <c r="S220" i="1"/>
  <c r="S221" i="1"/>
  <c r="S216" i="1"/>
  <c r="S217" i="1"/>
  <c r="S218" i="1"/>
  <c r="S213" i="1"/>
  <c r="S214" i="1"/>
  <c r="S215" i="1"/>
  <c r="S210" i="1"/>
  <c r="S211" i="1"/>
  <c r="S212" i="1"/>
  <c r="S208" i="1"/>
  <c r="S209" i="1"/>
  <c r="S206" i="1"/>
  <c r="S207" i="1"/>
  <c r="S202" i="1"/>
  <c r="S203" i="1"/>
  <c r="S204" i="1"/>
  <c r="S205" i="1"/>
  <c r="S200" i="1"/>
  <c r="S201" i="1"/>
  <c r="S198" i="1"/>
  <c r="S199" i="1"/>
  <c r="S196" i="1"/>
  <c r="S197" i="1"/>
  <c r="S194" i="1"/>
  <c r="S195" i="1"/>
  <c r="S192" i="1"/>
  <c r="S193" i="1"/>
  <c r="S189" i="1"/>
  <c r="S190" i="1"/>
  <c r="S191" i="1"/>
  <c r="S188" i="1"/>
  <c r="S186" i="1"/>
  <c r="S187" i="1"/>
  <c r="S185" i="1"/>
  <c r="S168" i="1"/>
  <c r="S170" i="1" s="1"/>
  <c r="S134" i="1"/>
  <c r="S135" i="1" s="1"/>
  <c r="S84" i="1"/>
  <c r="S85" i="1" s="1"/>
  <c r="S58" i="1"/>
  <c r="S56" i="1"/>
  <c r="S57" i="1"/>
  <c r="S54" i="1"/>
  <c r="S55" i="1"/>
  <c r="S53" i="1"/>
  <c r="S49" i="1"/>
  <c r="S33" i="1"/>
  <c r="S27" i="1"/>
  <c r="S26" i="1"/>
  <c r="S25" i="1"/>
  <c r="S17" i="1"/>
  <c r="S18" i="1"/>
  <c r="S16" i="1"/>
  <c r="S63" i="1" l="1"/>
  <c r="S19" i="1"/>
  <c r="N35" i="1"/>
  <c r="N28" i="1"/>
  <c r="N23" i="1"/>
  <c r="N19" i="1"/>
  <c r="N135" i="1"/>
  <c r="N170" i="1" l="1"/>
  <c r="V85" i="1"/>
  <c r="N85" i="1"/>
  <c r="V19" i="1" l="1"/>
  <c r="W120" i="1" l="1"/>
  <c r="V120" i="1"/>
  <c r="O120" i="1"/>
  <c r="P120" i="1"/>
  <c r="Q120" i="1"/>
  <c r="R120" i="1"/>
  <c r="S120" i="1"/>
  <c r="N120" i="1"/>
  <c r="W115" i="1"/>
  <c r="V115" i="1"/>
  <c r="O115" i="1"/>
  <c r="P115" i="1"/>
  <c r="Q115" i="1"/>
  <c r="R115" i="1"/>
  <c r="S115" i="1"/>
  <c r="N115" i="1"/>
  <c r="W43" i="1"/>
  <c r="V43" i="1"/>
  <c r="O43" i="1"/>
  <c r="P43" i="1"/>
  <c r="Q43" i="1"/>
  <c r="R43" i="1"/>
  <c r="S43" i="1"/>
  <c r="N43" i="1"/>
  <c r="W175" i="1"/>
  <c r="V175" i="1"/>
  <c r="O175" i="1"/>
  <c r="P175" i="1"/>
  <c r="Q175" i="1"/>
  <c r="R175" i="1"/>
  <c r="S175" i="1"/>
  <c r="N175" i="1"/>
  <c r="W155" i="1"/>
  <c r="V155" i="1"/>
  <c r="O155" i="1"/>
  <c r="P155" i="1"/>
  <c r="Q155" i="1"/>
  <c r="R155" i="1"/>
  <c r="S155" i="1"/>
  <c r="N155" i="1"/>
  <c r="W102" i="1"/>
  <c r="V102" i="1"/>
  <c r="O102" i="1"/>
  <c r="P102" i="1"/>
  <c r="Q102" i="1"/>
  <c r="R102" i="1"/>
  <c r="S102" i="1"/>
  <c r="N102" i="1"/>
  <c r="W98" i="1"/>
  <c r="V98" i="1"/>
  <c r="O98" i="1"/>
  <c r="P98" i="1"/>
  <c r="Q98" i="1"/>
  <c r="R98" i="1"/>
  <c r="S98" i="1"/>
  <c r="N98" i="1"/>
  <c r="W94" i="1"/>
  <c r="V94" i="1"/>
  <c r="O94" i="1"/>
  <c r="P94" i="1"/>
  <c r="Q94" i="1"/>
  <c r="R94" i="1"/>
  <c r="S94" i="1"/>
  <c r="N94" i="1"/>
  <c r="W88" i="1"/>
  <c r="V88" i="1"/>
  <c r="S88" i="1"/>
  <c r="R88" i="1"/>
  <c r="Q88" i="1"/>
  <c r="P88" i="1"/>
  <c r="O88" i="1"/>
  <c r="N88" i="1"/>
  <c r="W51" i="1"/>
  <c r="V51" i="1"/>
  <c r="R51" i="1"/>
  <c r="Q51" i="1"/>
  <c r="P51" i="1"/>
  <c r="O51" i="1"/>
  <c r="N51" i="1"/>
  <c r="W47" i="1"/>
  <c r="V47" i="1"/>
  <c r="S47" i="1"/>
  <c r="R47" i="1"/>
  <c r="Q47" i="1"/>
  <c r="P47" i="1"/>
  <c r="O47" i="1"/>
  <c r="N47" i="1"/>
  <c r="W39" i="1"/>
  <c r="V39" i="1"/>
  <c r="S39" i="1"/>
  <c r="R39" i="1"/>
  <c r="Q39" i="1"/>
  <c r="P39" i="1"/>
  <c r="O39" i="1"/>
  <c r="N39" i="1"/>
  <c r="W35" i="1"/>
  <c r="V35" i="1"/>
  <c r="R35" i="1"/>
  <c r="Q35" i="1"/>
  <c r="P35" i="1"/>
  <c r="O35" i="1"/>
  <c r="W28" i="1"/>
  <c r="V28" i="1"/>
  <c r="U28" i="1"/>
  <c r="U230" i="1" s="1"/>
  <c r="R28" i="1"/>
  <c r="Q28" i="1"/>
  <c r="P28" i="1"/>
  <c r="O28" i="1"/>
  <c r="W23" i="1"/>
  <c r="V23" i="1"/>
  <c r="R23" i="1"/>
  <c r="Q23" i="1"/>
  <c r="P23" i="1"/>
  <c r="O23" i="1"/>
  <c r="S35" i="1"/>
  <c r="O230" i="1" l="1"/>
  <c r="Q230" i="1"/>
  <c r="R230" i="1"/>
  <c r="N230" i="1"/>
  <c r="P230" i="1"/>
  <c r="W230" i="1"/>
  <c r="T26" i="1"/>
  <c r="T27" i="1" s="1"/>
  <c r="T208" i="1"/>
  <c r="T209" i="1" s="1"/>
  <c r="T210" i="1" s="1"/>
  <c r="T21" i="1"/>
  <c r="S23" i="1"/>
  <c r="T49" i="1"/>
  <c r="S51" i="1"/>
  <c r="L49" i="1"/>
  <c r="S28" i="1" l="1"/>
  <c r="S230" i="1" s="1"/>
  <c r="V170" i="1"/>
  <c r="V186" i="1" l="1"/>
  <c r="V230" i="1" l="1"/>
</calcChain>
</file>

<file path=xl/comments1.xml><?xml version="1.0" encoding="utf-8"?>
<comments xmlns="http://schemas.openxmlformats.org/spreadsheetml/2006/main">
  <authors>
    <author>Cristina Elena Hodina</author>
  </authors>
  <commentList>
    <comment ref="V187" authorId="0">
      <text>
        <r>
          <rPr>
            <b/>
            <sz val="9"/>
            <color indexed="81"/>
            <rFont val="Tahoma"/>
            <family val="2"/>
            <charset val="238"/>
          </rPr>
          <t>Cristina Elena Hodina:</t>
        </r>
        <r>
          <rPr>
            <sz val="9"/>
            <color indexed="81"/>
            <rFont val="Tahoma"/>
            <family val="2"/>
            <charset val="238"/>
          </rPr>
          <t xml:space="preserve">
exclusiv suma de 1.067,16 lei recuperată</t>
        </r>
      </text>
    </comment>
  </commentList>
</comments>
</file>

<file path=xl/sharedStrings.xml><?xml version="1.0" encoding="utf-8"?>
<sst xmlns="http://schemas.openxmlformats.org/spreadsheetml/2006/main" count="660" uniqueCount="364">
  <si>
    <t>Nr. crt.</t>
  </si>
  <si>
    <t>Titlu proiect</t>
  </si>
  <si>
    <t xml:space="preserve">Regiune </t>
  </si>
  <si>
    <t>Localitate</t>
  </si>
  <si>
    <t>Tip beneficiar</t>
  </si>
  <si>
    <t>Total valoare proiect</t>
  </si>
  <si>
    <t>Act aditional NR.</t>
  </si>
  <si>
    <t>Cheltuieli neeligibile</t>
  </si>
  <si>
    <t>Fonduri UE</t>
  </si>
  <si>
    <t>Anexa 3</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</si>
  <si>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</si>
  <si>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</si>
  <si>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</si>
  <si>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</si>
  <si>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</si>
  <si>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</si>
  <si>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</si>
  <si>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</si>
  <si>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</si>
  <si>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</si>
  <si>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</si>
  <si>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</si>
  <si>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</si>
  <si>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</si>
  <si>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</si>
  <si>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</si>
  <si>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JUDEŢUL ALBA</t>
  </si>
  <si>
    <t>JUDEŢUL ARAD</t>
  </si>
  <si>
    <t>JUDEŢUL VRANCEA</t>
  </si>
  <si>
    <t>TOTAL ALBA</t>
  </si>
  <si>
    <t>TOTAL ARAD</t>
  </si>
  <si>
    <t>TOTAL VRANCEA</t>
  </si>
  <si>
    <t>PROIECTE CU ACOPERIRE NAŢIONALĂ (DACĂ ESTE CAZUL)</t>
  </si>
  <si>
    <t>TOTAL PROIECTE CU ACOPERIRE NAŢIONALĂ</t>
  </si>
  <si>
    <t>JUDEŢUL ARGEȘ</t>
  </si>
  <si>
    <t>JUDEŢUL BACĂU</t>
  </si>
  <si>
    <t>JUDEŢUL BIHOR</t>
  </si>
  <si>
    <t>JUDEŢUL BISTRIȚA-NĂSĂUD</t>
  </si>
  <si>
    <t>JUDEŢUL BOTOȘANI</t>
  </si>
  <si>
    <t>JUDEŢUL BRAȘOV</t>
  </si>
  <si>
    <t>JUDEŢUL BRĂILA</t>
  </si>
  <si>
    <t>JUDEŢUL BUCUREȘTI</t>
  </si>
  <si>
    <t>JUDEŢUL BUZĂU</t>
  </si>
  <si>
    <t>JUDEŢUL CARAȘ-SEVERIN</t>
  </si>
  <si>
    <t>JUDEŢUL CLUJ</t>
  </si>
  <si>
    <t>JUDEŢUL CONSTANȚA</t>
  </si>
  <si>
    <t>JUDEŢUL COVASNA</t>
  </si>
  <si>
    <t>JUDEŢUL CĂLĂRAȘI</t>
  </si>
  <si>
    <t>JUDEŢUL DOLJ</t>
  </si>
  <si>
    <t>JUDEŢUL DÂMBOVIȚA</t>
  </si>
  <si>
    <t>JUDEŢUL GALAȚI</t>
  </si>
  <si>
    <t>JUDEŢUL GIURGIU</t>
  </si>
  <si>
    <t>JUDEŢUL GORJ</t>
  </si>
  <si>
    <t>JUDEŢUL HARGHITA</t>
  </si>
  <si>
    <t>JUDEŢUL HUNEDOARA</t>
  </si>
  <si>
    <t>JUDEŢUL IALOMIȚA</t>
  </si>
  <si>
    <t>JUDEŢUL IAȘI</t>
  </si>
  <si>
    <t>JUDEŢUL ILFOV</t>
  </si>
  <si>
    <t>JUDEŢUL MARAMUREȘ</t>
  </si>
  <si>
    <t>JUDEŢUL MEHEDINȚI</t>
  </si>
  <si>
    <t>JUDEŢUL MUREȘ</t>
  </si>
  <si>
    <t>JUDEŢUL NEAMȚ</t>
  </si>
  <si>
    <t>JUDEŢUL OLT</t>
  </si>
  <si>
    <t>JUDEŢUL PRAHOVA</t>
  </si>
  <si>
    <t>JUDEŢUL SATU MARE</t>
  </si>
  <si>
    <t>JUDEŢUL SIBIU</t>
  </si>
  <si>
    <t>JUDEŢUL SUCEAVA</t>
  </si>
  <si>
    <t>JUDEŢUL SĂLAJ</t>
  </si>
  <si>
    <t>JUDEŢUL TELEORMAN</t>
  </si>
  <si>
    <t>JUDEŢUL TIMIȘ</t>
  </si>
  <si>
    <t>JUDEŢUL TULCEA</t>
  </si>
  <si>
    <t>JUDEŢUL VASLUI</t>
  </si>
  <si>
    <t>JUDEŢUL VÂLCEA</t>
  </si>
  <si>
    <t>TOTAL VÂLCEA</t>
  </si>
  <si>
    <t>TOTAL ARGEȘ</t>
  </si>
  <si>
    <t>TOTAL BACĂU</t>
  </si>
  <si>
    <t>TOTAL BIHOR</t>
  </si>
  <si>
    <t>TOTAL BISTRIȚA-NĂSĂUD</t>
  </si>
  <si>
    <t>TOTAL BOTOȘANI</t>
  </si>
  <si>
    <t>TOTAL BRAȘOV</t>
  </si>
  <si>
    <t>TOTAL BRĂILA</t>
  </si>
  <si>
    <t>TOTAL BUCUREȘTI</t>
  </si>
  <si>
    <t>TOTAL BUZĂU</t>
  </si>
  <si>
    <t>TOTAL CARAȘ-SEVERIN</t>
  </si>
  <si>
    <t>TOTAL  CLUJ</t>
  </si>
  <si>
    <t>TOTAL CONSTANȚA</t>
  </si>
  <si>
    <t>TOTAL COVASNA</t>
  </si>
  <si>
    <t>TOTAL CĂLĂRAȘI</t>
  </si>
  <si>
    <t>TOTAL DOLJ</t>
  </si>
  <si>
    <t>TOTAL DÂMBOVIȚA</t>
  </si>
  <si>
    <t>TOTAL GALAȚI</t>
  </si>
  <si>
    <t>TOTAL GIURGIU</t>
  </si>
  <si>
    <t>TOTAL GORJ</t>
  </si>
  <si>
    <t>TOTAL HARGHITA</t>
  </si>
  <si>
    <t>TOTAL HUNEDOARA</t>
  </si>
  <si>
    <t>TOTAL IALOMIȚA</t>
  </si>
  <si>
    <t>TOTAL IAȘI</t>
  </si>
  <si>
    <t>TOTAL ILFOV</t>
  </si>
  <si>
    <t>TOTAL MARAMUREȘ</t>
  </si>
  <si>
    <t>TOTAL MEHEDINȚI</t>
  </si>
  <si>
    <t>TOTAL MUREȘ</t>
  </si>
  <si>
    <t>TOTAL NEAMȚ</t>
  </si>
  <si>
    <t>TOTAL OLT</t>
  </si>
  <si>
    <t>TOTAL PRAHOVA</t>
  </si>
  <si>
    <t>TOTAL SATU MARE</t>
  </si>
  <si>
    <t>TOTAL SIBIU</t>
  </si>
  <si>
    <t>TOTAL SUCEAVA</t>
  </si>
  <si>
    <t>TOTAL SĂLAJ</t>
  </si>
  <si>
    <t>TOTAL TELEORMAN</t>
  </si>
  <si>
    <t>TOTAL TIMIȘ</t>
  </si>
  <si>
    <t>TOTAL TULCEA</t>
  </si>
  <si>
    <t>TOTAL VASLUI</t>
  </si>
  <si>
    <t>LISTA PROIECTELOR CONTRACTATE - PROGRAMUL OPERATIONAL ASISTENȚĂ TEHNICĂ 2014-2020</t>
  </si>
  <si>
    <t>Sprijin pentru identificarea, gestionarea şi implementarea proiectelor Ministerului Comunicaţiilor şi pentru Societatea Informaţională         
finanţate în cadrul axei 2 POC 2014 - 2020</t>
  </si>
  <si>
    <t>Ministerul Comunicațiilor și Societății Informaționale</t>
  </si>
  <si>
    <t>Scopul proiectului este de a asigura sprijin pentru MCSI în realizarea obiectivelor Strategiei Agenda Digitală pentru România 2020.
Obiectivul specific al proiectul constă în crearea unei echipe de profesionişti la nivelul MCSI care să asigure dezvoltarea și implementarea portofoliului de proiecte finanțat din POC 2014-2020.</t>
  </si>
  <si>
    <t>85% (RMPD) 
80% (RMD)</t>
  </si>
  <si>
    <t>autoritate publică centrală</t>
  </si>
  <si>
    <t>în implementare</t>
  </si>
  <si>
    <t>AP 1/ 1.1.1</t>
  </si>
  <si>
    <t>Instruire în ceea ce privește aplicarea legislației în domeniul ajutorului de stat pentru beneficiarii FESI de la nivel local</t>
  </si>
  <si>
    <t>Agenția Națională a Funcționarilor Publici</t>
  </si>
  <si>
    <t>Obiectivul general al proiectului constă în dezvoltarea capacității administrației publice de a realiza implementarea și absorbția eficace și eficientă a Fondurilor ESI, sprijinind totodată, procesul de implementare şi aplicare a legislaţiei UE în domeniul ajutorului de stat. 
Proiectul va contribui la consolidarea capacității administrative de implementare şi aplicare a legislației UE în domeniul ajutorului de stat, ca urmare a instruirii unui număr de 378 de persoane din cadrul administrației publice locale, care aplică procedurile în domeniul ajutorului de stat și care sunt potențiali beneficiari/ beneficiari FESI.
Prin formarea profesională în domeniul ajutorului de stat se vor crea premisele necesare elaborării unor măsuri de sprijin la nivel local, care să fie complementare măsurilor de ajutor de stat finanțate din fonduri ESI, asigurându-se, în același timp, respectarea legislației în domeniul ajutorului de stat.</t>
  </si>
  <si>
    <t>Comunicarea fondurilor ESI in noua perioada de programare</t>
  </si>
  <si>
    <t>Ministerul Fondurilor Europene prin Serviciul Comunicare Instrumente Structurale</t>
  </si>
  <si>
    <t>Obiectivul proiectului este de a sprijini diseminarea informațiilor referitoare la instrumentele structurale 2014-2020, asigurând o diseminare coordonată la nivel naţional la nivelul UE a mesajelor generale pe aceasta temă.
Rezultatele prevăzute în cadrul proiectului sunt organizarea unui eveniment de informare și schimb de experiență și bune practici în comunicarea fondurilor ESI la nivelul UE, a unui eveniment de promovare, pentru comunicatorii români, a rolului UE și al instituțiilor care coordonează implementarea fondurilor ESI în România și organizarea unor evenimente de presă.</t>
  </si>
  <si>
    <t>AP 1/1.2.1</t>
  </si>
  <si>
    <t>AP1/1.1.1</t>
  </si>
  <si>
    <t>Ministerul Afacerilor Interne</t>
  </si>
  <si>
    <t>Proiectul vizează creșterea ratei de contractare a proiectelor depuse de MAI în marja POC 2014-2020 și POIM 2014-2020 prin creșterea capacității resursei umane din MAI de a accesa și implementa proiecte finanțate din fonduri ESI prin pregătirea aplicată în domenii specifice accesării și implementării proiectelor. Prin acest proiect, MAI, în calitate de beneficiar, va pregăti 480 de persoane implicate în accesarea și gestionarea fondurilor ESI.</t>
  </si>
  <si>
    <t>AP 1/1.1.1</t>
  </si>
  <si>
    <t>Asistență tehnică pentru asigurarea funcționării mecanismului ITI din perspectiva SIDD (DD) și a structurii ADI-ITI Delta Dunării la nivel executiv și partenerial</t>
  </si>
  <si>
    <t>Asociația pentru Dezvoltare Intercomunitară – Instrumentul Teritorial Integrat Delta Dunării</t>
  </si>
  <si>
    <t>Obiectivul general al proiectului constă în asigurarea coordonării, pregătirii, actualizării, implementării și monitorizării SIDD(DD), a Planului de acțiune și a mecanismului pentru implementarea ITI Delta Dunării, în vederea îmbunătățirii calității vieții populației și susținerii unei dezvoltări și creșteri economice durabile, inteligente, favorabile incluziunii în zona Deltei Dunării.
Obiectivele specifice ale proiectului sunt:
- susținerea implementării și monitorizării SIDD(DD) într-un cadru larg partenerial pentru asigurarea dezvoltării teritoriale integrate economic şi social a zonei Deltei Dunării, prin susținerea iniţierii, promovării și derulării unor proiecte comune în interesul comunităților locale, precum și a unor proiecte individuale de dezvoltare integrată a zonei;
- susținerea beneficiarilor eligibili pentru accesarea și utilizarea corespunzătoare a fondurilor europene structurale și de investiții (FESI) alocate în cadrul Programelor Operaţionale 2014-2020 (în cadrul cărora atât administraţiile publice locale, inclusiv în parteneriat cu alți factori interesați ca şi solicitanţi ai finanţărilor nerambursabile, cât și beneficiarii din sectorul privat sunt declarați eligibili);
- promovarea mecanismului ITI și a rezultatelor implementării lui de către ADI ITI Delta Dunării, la nivel local/național și european.</t>
  </si>
  <si>
    <t>Tulcea</t>
  </si>
  <si>
    <t>Babadag, Isaccea, Măcin și Sulina</t>
  </si>
  <si>
    <t>asociație de dezvoltare intercomunitară</t>
  </si>
  <si>
    <t>Instruire orizontală pentru potențialii beneficiari și beneficiarii FESI, precum și instruire specifică pentru beneficiarii POAT</t>
  </si>
  <si>
    <t>Obiectivul  general al proiectului  este reprezentat  de consolidarea capacității beneficiarilor  implicați în gestionarea  FESI, precum și dezvoltarea capacității potențialilor beneficiari  și beneficiarilor  POAT de a implementa  proiecte și gestiona fonduri europene nerambursabile.
Obiectivele specifice sunt: 
- consolidarea capacității potențialilor beneficiari și beneficiarilor implicați în gestionarea FESI prin  formarea orizontală în domeniul  achizițiilor  publice - noul pachet legislativ/noul sistem de verificare și tematici precum: prevenirea neregulilor  și fraudei, conflictul de interese și incompatibilități;
- dezvoltarea capacității potențialilor beneficiari și beneficiarilor POAT prin  formarea  specifică în domeniul  elaborării  cererilor  de finanțare și al elaborării  cererilor  de rambursare aferente POAT.</t>
  </si>
  <si>
    <t>AP1/1.2.1</t>
  </si>
  <si>
    <t>Sprijin pentru realizarea evenimentelor din Planul de Comunicare pentru IS 2014-2020</t>
  </si>
  <si>
    <t>Ministerul Dezvoltării Regionale, Administrației Publice și Fondurilor Europene prin Serviciul Comunicare Instrumente Structurale și Helpdesk</t>
  </si>
  <si>
    <t>Obiectivele proiectului vizează organizarea evenimentelor anuale aferente FESI pentru POIM, POC și POAT, contribuind la transparența și credibilitatea fondurilor ESI și politicii de coeziune a UE, pe de-o parte, și promovarea valorilor europene, a beneficiilor integrării și a transformărilor petrecute în societatea românească după momentul aderării României la UE, pe de altă parte.</t>
  </si>
  <si>
    <t>Asigurarea de servicii de asistență tehnică din partea experților Băncii Europene de Investiții pentru gestionarea Programului Operațional Infrastructură Mare (POIM) 2014 - 2020 la nivelul beneficiarilor din sectoarele de transport, mediu și prevenirea riscurilor</t>
  </si>
  <si>
    <t>Ministerul Fondurilor Europene prin Autoritatea de Management pentru Programul Operațional Infrastructură Mare</t>
  </si>
  <si>
    <t xml:space="preserve">Proiectul își propune, ca obiectiv general, întărirea capacității beneficiarilor din sectoarele de transport, mediu și prevenirea riscurilor în procesul de pregătire, implementare și management al portofoliului de proiecte POIM, inclusiv sprijin în îndeplinirea condiționalităților ex-ante.
</t>
  </si>
  <si>
    <t>Campanii de Comunicare pentru promovarea fondurilor ESI 2014-2020</t>
  </si>
  <si>
    <t xml:space="preserve">Ministerul Fondurilor Europene prin Serviciul Comunicare Instrumente Structurale </t>
  </si>
  <si>
    <t xml:space="preserve">Obiectivul general al proiectului este de creștere a nivelului de conștientizare a publicului larg cu privire Ia contribuția Uniunii Europene Ia dezvoltarea României prin implementarea programelor operaționale finanțate din Fondurile ESI 2014- 2020 care aduc beneficii Ia nivelul întregii societăți.
Obiectivul specific al proiectului este acela de a promova și transmite informații referitoare Ia Fondurile ESI 2014 - 2020, asigurând o diseminare coordonată Ia nivel național a mesajelor pe această temă și monitorizarea felului în care acestea sunt receptate Ia nivelul publicului larg și a mass-media.
</t>
  </si>
  <si>
    <t>Centrul Național de Informare pentru FESI 2014-2020</t>
  </si>
  <si>
    <t>Obiectivul general al proiectului este diseminarea eficientă în rândul publicului larg și a segmentelor de public țintă, la nivel național, a informațiilor referitoare la fondurile ESI, naționale și extracomunitare, la modalitățile de accesare și beneficiile acestora pentru întreaga societate, contribuind la creșterea nivelului de conștientizare cu privire la rolul și contribuția UE la co-finanțarea proiectelor (inclusiv prioritățile politice ale UE și obiectivele politicii de coeziune).</t>
  </si>
  <si>
    <t>AP 2/2.1.2</t>
  </si>
  <si>
    <t>Implementarea Planului de Evaluare a Programului Operațional Asistență Tehnică 2014-2020</t>
  </si>
  <si>
    <t>Obiectivul general al proiectului este de a facilita un management informat al POAT 2014-2020 și adoptarea deciziilor pe bază de dovezi.
Obiectivul specific al proiectului este de a implementa Planul de Evaluare a POAT 2014-2020.
Proiectul va pune la dispoziţia factorilor de decizie şi de formulare a politicilor, precum şi managerilor de programe, informaţii pertinente şi analize credibile privind:
- contribuția POAT la întărirea capacității beneficiarilor FESI/POAT, POIM și POC;
- contribuția POAT la diseminarea informațiilor privind FESI/POAT, POIM și POC;
- contribuția POAT la coordonarea și controlul FESI;
- contribuția POAT la gestionarea POAT, POIM și POC;
- contribuția POAT la funcționalitatea și eficiența sistemului informatic;
- contribuția POAT la eficiența și eficacitatea resurselor umane din sistemul FESI.</t>
  </si>
  <si>
    <t>AP 2/2.1.1</t>
  </si>
  <si>
    <t>Sprijin pentru evaluarea proiectelor primite în cadrul Axei prioritare 2 POC 2014-2020 (TIC)</t>
  </si>
  <si>
    <t>Ministerul Comunicațiilor și Societății Informaționale prin Organismul Intermediar pentru Promovarea Societății Informaționale</t>
  </si>
  <si>
    <t>Obiectivul  proiectului  constă  în  asigurarea  expertizei  în  domeniul  evaluării  proiectelor depuse în perioada 2015 -2018 -Axa prioritară2 POC 2014 -2020 (TIC).</t>
  </si>
  <si>
    <t>Audit tehnic al lucrărilor aferente obiectului de investiții „Reabilitarea secțiunilor de cale ferată București Nord-București Băneasa și Fetești-Constanța”</t>
  </si>
  <si>
    <t>Ministerul Fondurilor Europene prin Autoritatea de Management pentru Programul Operațional Sectorial Transport</t>
  </si>
  <si>
    <t>Obiectivul specific vizează asigurarea de expertiză pentru AM POS Transport 2007-2013, necesară realizării unui audit tehnic în scopul creșterii ratei de absorbție a fondurilor nerambursabile alocate POS T 2007-2013, prin confirmarea îndeplinirii condițiilor de eligibilitate pentru rambursarea din bugetul POS T 2007-2013 a cheltuielilor aferente obiectivului de investiții “Reabilitarea secțiunilor de cale ferată București Nord – București Băneasa și Fetești – Constanța”.
Rezultatul anticipat al proiectului este un raport de audit tehnic al lucrărilor aferente obiectivului de investiţii “Reabilitarea secţiunilor de cale ferată Bucureşti Nord – Bucureşti Băneasa şi Feteşti – Constanţa”.</t>
  </si>
  <si>
    <t>Implementarea Planului de Evaluare a Programului Operațional Competitivitate 2014-2020</t>
  </si>
  <si>
    <t>Obiectivul general al proiectului este de a facilita un management informat al POC 2014-2020 și adoptarea deciziilor pe bază de dovezi.
Obiectivul specific al proiectului este de a implementa Planul de Evaluare a POC 2014-2020.
Proiectul va pune la dispoziţia factorilor de decizie şi de formulare a politicilor, precum şi managerilor de programe, informaţii pertinente şi analize credibile privind:
- intervenţiile POC privind capacitatea de CDI în domeniile de specializare inteligentă și în sănătate;
- intervenţiile POC legate de îmbunătăţirea participării organismelor şi întreprinderilor româneşti de cercetare la Orizont 2020;
- intervenţiile POC legate de investiţiile private în CDI;
- intervenţiile POC legate de transferul de cunoştinţe, tehnologie şi personal cu competenţe CDI între mediul public de cercetare şi cel privat;
- intervenţiile POC legate de accesul la infrastructura de comunicaţii în bandă largă de mare viteză;
- intervenţiile POC în sectorul TIC din perspectiva creşterii competitivităţii economice;
- intervenţiile POC în domeniul sistemelor de e-guvernare;
- intervenţiile POC în domeniul creşterii gradului de utilizare a Internetului.</t>
  </si>
  <si>
    <t>Sprijin din punct de vedere logistic în ceea ce privește desfășurarea activităților specifice Organismului Intermediar pentru Promovarea Societății Informaționale</t>
  </si>
  <si>
    <t>Obiectivul proiectului este de a asigura condiţiile logistice necesare OIPSI pentru implementarea Axei Prioritare 2 aferentă POC pentru închiderea POS CCE, precum şi o utilizare eficientă atât a FEDR cât şi a resurselor naţionale.</t>
  </si>
  <si>
    <t>Sprijin pentru efectuarea vizitelor la fața locului în vederea închiderii perioadei de programare 2007-2013 aferentă Axei Prioritare 4 din cadrul POS CCE</t>
  </si>
  <si>
    <t>Ministerul Energiei</t>
  </si>
  <si>
    <t>Obiectivul general al proiectului constă în asigurarea sprijinului necesar OI Energie pentru realizarea activităților de control și monitorizare proiecte POS CCE pentru închiderea perioadei de programare 2007-2013. 
Obiectivul specific al proiectului constă în eficientizarea activității OI Energie de efectuare a vizitelor obligatorii de control la fața locului pentru cererile de rambursare finale și a vizitelor de monitorizare privind îndeplinirea indicatorilor de rezultat pe perioada de durabilitate a proiectelor finanțate din Axa prioritară 4 a POS CCE.</t>
  </si>
  <si>
    <t>Asistență tehnică pentru susținerea capacității de evaluare</t>
  </si>
  <si>
    <t>Obiectivul general al proiectului este de a contribui la realizarea unei culturi comune de evaluare, la nivel orizontal în sistemul de gestionare FESI.
Obiectivul specific al proiectului este de asigura o capacitate adecvată a funcției de evaluare a Acordului de Parteneriat și programelor operaționale finanțate din FESI, precum și operaționalizarea și funcționarea rețelei de evaluare coordonată de Grupul de Lucru pentru Evaluarea Performanței.
Rezultate prevăzute ale proiectului sunt următoarele:
- seturi de date statistice și administrative verificate și pregătite pentru fiecare evaluare prevăzută în planurile de evaluare ale AP, POC, POCU, POAT și POIM;
- capacitate administrativă adecvată a Unității Centrale de Evaluare;
- nivel crescut de rigurozitate științifică a evaluărilor AP, POC, POCU și POIM;
- dialog crescut cu privire la evaluarea FESI;
- competențe crescute în domeniul evaluării.</t>
  </si>
  <si>
    <t>AP2/2.1.2</t>
  </si>
  <si>
    <t>Implementare Planului de Evaluare a Acordului de Parteneriat</t>
  </si>
  <si>
    <t xml:space="preserve">Obiectivul general al proiectului este de a facilita un management informat al Acordului de Parteneriat 2014-2020 şi adoptarea deciziilor pe bază de dovezi.
Obiectivul specific al proiectului este de a implementa Planul de Evaluare a Acordului de Parteneriat 2014-2020, tema D „Evaluarea mecanismelor și capacităţii de implementare a Fondurilor ESI” şi tema E „Evaluarea progresului în îndeplinirea indicatorilor din Cadrul de Performanţă”.
Rezultate prevăzute ale proiectului sunt: mecanismele și capacitatea de implementare a FESI și progresul în îndeplinirea indicatorilor din Cadrul de Performanță.
</t>
  </si>
  <si>
    <t>Sprijinirea Autorității de Certificare și Plată în vederea gestionării eficiente a Fondurilor Europene Structurale și de Investiții</t>
  </si>
  <si>
    <t>Ministerul Finanțelor Publice prin Autoritatea de Certificare și Plată</t>
  </si>
  <si>
    <t>Obiectivul general al proiectului îl constituie dezvoltarea capacității ACP în vederea gestionării eficiente a FESI, în timp ce obiectivele specifice vizează asigurarea funcționării ACP la standarde europene, asigurarea de consultanță pentru ACP, precum și asigurarea de expertiză și asistență tehnică în vederea realizării verificărilor suplimentare ocazionate de închiderea perioadei de programare 2007-2013.</t>
  </si>
  <si>
    <t>AP2/2.1.1</t>
  </si>
  <si>
    <t>Sprijin pentru MInisterul Fondurilor Europene, inclusiv AM POAT, AM POC, AM/OIR POIM, prin asigurarea cheltuielilor cu relocarea și a spațiului de arhivă (I)</t>
  </si>
  <si>
    <t>Ministerul Fondurilor Europene</t>
  </si>
  <si>
    <t>Obiectivul proiectului îl constituie sprijinirea MFE pentru derularea activităților specifice, prin asigurarea cheltuielilor aferente relocărilor pe parcursul anului 2016 și închirierierea unui spațiu de arhivă pentru perioada aprilie-decembrie 2016.</t>
  </si>
  <si>
    <t>Sprijin pentru MDRAPFE inclusiv AM POC, AM/OIR POSM/DRI POIM, prin asigurarea diverselor cheltuieli cu autoturismele (I)</t>
  </si>
  <si>
    <t xml:space="preserve">Proiectul vizează asigurarea cheltuielilor necesare utilizării în condiții optime a autoturismelor eligibile din POAT, pentru buna implementare a POC și POIM și asigurarea monitorizării post-implementare a proiectelor POS CCE, POS M și POS T.
</t>
  </si>
  <si>
    <t>Sprijin acordat Organismului Intermediar POS CCE din cadrul ADR Nord-Est în perioada 01.01.2016-31.12.2018 în procesul de închidere a POS CCE 2007-2013 în Regiunea Nord-Est</t>
  </si>
  <si>
    <t>Agenția pentru Dezvoltare Regională Nord-Est</t>
  </si>
  <si>
    <t xml:space="preserve">Obiectivul general al proiectului este de a sprijini finalizarea implementării și închiderea Ia timp și în bune condiții a POS CCE 2007-2013 în Regiunea Nord-Est, prin asigurarea resurselor necesare activităților de verificare a cheltuielilor, monitorizare a implementării și durabilității investițiilor, în perioada 01.01.2016-31.12.2018. Obiectivele specifice ale proiectului vizează asigurarea  sprijinului necesar ADR Nord-Est pentru realizarea activităților specifice Acordului-Cadru de  delegare a atribuțiilor privind implementarea și închiderea POS CCE, precum și crearea premiselor pentru asigurarea, până Ia 31.12.2018 a unei tranziții facile între perioadele de programare.
</t>
  </si>
  <si>
    <t>Nord-Est</t>
  </si>
  <si>
    <t>Neamt</t>
  </si>
  <si>
    <t>Piatra Neamt</t>
  </si>
  <si>
    <t>ONG de utilitate publică</t>
  </si>
  <si>
    <t>Servicii pentru sprijinirea finalizarii procesului de desemnare in contextul finalizarii cerintelor pentru aplicatiile informatice</t>
  </si>
  <si>
    <t>Obiectivul general al proiectului este sprijinirea MFE/MDRAPFE în finalizarea procesului de desemnare în contextul finalizării aplicațiilor informatice MySMIS2014 și SMIS2014+, iar obiectivele specifice constau în susținerea procesului de transpunere a procedurilor specifice programelor operaționale în fluxuri și roluri armonizate și eficiente și în susținerea definitivării procedurilor și descrierii de sistem cu integrarea elementelor de utilizare a aplicațiilor informatice.</t>
  </si>
  <si>
    <t>Buc-Ilfov</t>
  </si>
  <si>
    <t>Bucuresti</t>
  </si>
  <si>
    <t>Sprijin pentru realizarea activităților de monitorizare proiecte, management financiar, verificare achiziții pentru perioada 2014-200, cât și pentru închiderea 2007-2013</t>
  </si>
  <si>
    <t>Obiectivul general al proiectului vizează asigurarea sprijinului necesar OIPSI pentru realizarea activităților de monitorizare proiecte, management financiar, verificare achiziții pentru Axa prioritară 2 POC 2014-2020 (TIC), cât și pentru închiderea Axei 3 POS CCE 2007-2013.
Obiectivele specifice vizează eficientizarea activității OIPSI, îmbunătățirea calității muncii OIPSI prin contractarea de servicii de expertiză tehnică și financiară de specialitate pentru proiectele finanțate din Axa prioritară 2 POC, precum și dezvoltarea capacității instituționale prin contractarea de servicii de expertiză tehnică a proiectelor aflate în durabilitate, aferente POS CCE 2007-2013.</t>
  </si>
  <si>
    <t>Sprijin acordat ADR SV Oltenia (Organism Intermediar POS CCE) în perioada 2016-2018 în procesul de închidere a POS CCE 2007-2013 la nivelul regiunii SV Oltenia</t>
  </si>
  <si>
    <t>Agenția pentru Dezvoltare Regională Sud-Vest Oltenia</t>
  </si>
  <si>
    <t>Obiectivul general al proiectului îl reprezintă acordarea de sprijin comprehensiv pentru realizarea gestionării și implementării transparente și eficiente a FESI în procesul de închidere a POS CCE 2007-2013, în perioada 2016-2018, în vederea unei tranziții facile către perioada de programare 2014-2020.
Obiectivul specific este acela de a asigura sprijinul necesar ADR SV Oltenia pentru realizarea activităților specifice Acordului-cadru de delegare a atribuțiilor privind implementarea și închiderea POS CCE 2007-2013.</t>
  </si>
  <si>
    <t>SV Oltenia</t>
  </si>
  <si>
    <t>Dolj</t>
  </si>
  <si>
    <t>Sprijin financiar pentru ADR Nord-Vest în vederea îndeplinirii activităților delegate privind implementarea POSCCE în perioada 2016-2018</t>
  </si>
  <si>
    <t>Agenția pentru Dezvoltare Regională Nord-Vest</t>
  </si>
  <si>
    <t>Obiectivul general al proiectului este de a sprijini finalizarea implementării și închiderea Ia timp și în bune condiții a POS CCE 2007-2013.
Obiectivul specific este de a asigura sprijinul necesar ADR NV pentru realizarea activităților specifice Acordului-cadru de delegare a atribuțiilor privind implementarea și închiderea POS CCE 2007-2013.</t>
  </si>
  <si>
    <t>NV</t>
  </si>
  <si>
    <t>Bihor</t>
  </si>
  <si>
    <t>Sprijin pentru eficientizarea îndeplinirii atribuțiilor OI Cercetare privind activitatea de evaluare a proiectelor primite în cadrul Axei prioritare 1 POC și pentru activitatea de verificarea administrativă</t>
  </si>
  <si>
    <t>Ministerul Cercetării și Inovării prin Organismul Intermediar pentru Cercetare</t>
  </si>
  <si>
    <t>Obiectivul general al proiectului vizează asigurarea sprijinului necesar OI Cercetare pentru realizarea eficientă a atribuțiilor delegate în vederea închiderii POS CCE 2007-2013 și implementării POC 2014-2020.
Obiectivele specifice vizează:
- asigurarea evaluării tehnico-financiare a propunerilor de proiecte depuse la competițiile POC Axa 1, de către experți cu o înaltă pregătire științifică, experiență în evaluarea proiectelor de cercetare, cu pregătire și cunoștințe de specialitate în domeniile de specializare inteligentă și sănătate și/sau cu expertiză în analiza economico-financiară;
- asigurarea verificării administrative și la fața locului a cererilor de rambursare/cererilor de plată pentru Axa 1 din POC și pentru proiectele nefinalizate la timp din Axa 2 a POS CCE 2007-2013 de către experți cu o înaltă pregătire științifică, experiență în evaluarea proiectelor de cercetare, cu pregătire și cunoștințe de specialitate în domeniile de specializare inteligentă și sănătate și/sau cu expertiză în analiza economico-financiară, atât în procesul de verificare la birou, cât și în procesul de verificare la fața locului;
- finalizarea verificării cererilor de rambursare ale Axei prioritare 2 a POS CCE 2007-2013.</t>
  </si>
  <si>
    <t>Sprijin acordat ADR Sud Muntenia / Organismul Intermediar POS CCE pentru managementul, implementarea, monitorizarea și controlul POS CCE în perioada 2016-2018</t>
  </si>
  <si>
    <t>Agenția pentru Dezvoltare Regională Sud Muntenia</t>
  </si>
  <si>
    <t xml:space="preserve">Obiectivul general al proiectului îl reprezintă acordarea de sprijin financiar, în perioada 2016-2018, pentru realizarea gestionării și implementării transparente și eficiente a FESI în procesul de închidere a perioadei de programare 2007-2013 și realizarea tranziției facile către perioada de programare 2014-2020.
Obiectivele specifice vizează:
- îndeplinirea corespunzătoare a atribuțiilor delegate de către AM POS CCE către OI POSCCE, constituit la nivelul ADR Sud Muntenia;
- gestionarea, în cadrul Axei prioritare 1, a operațiunilor 1.1.1, 1.1.2, 1.1.3 și 1.3.2 și a Axei prioritare 3 , operațiunea 3.1.1;
- contribuția la implementarea și absorbția eficace, eficientă și transparentă a fondurilor alocate prin POS CCE 2007-2013;
- întărirea capacității instituționale a ADR Sud Muntenia/OI POSCCE pentru îndeplinirea tuturor tipurilor de activități specifice desemnate prin Acordul-cadru de delegare a atribuțiilor privind implementarea POS CCE 2007-2013.
</t>
  </si>
  <si>
    <t>Sud Muntenia</t>
  </si>
  <si>
    <t>Arges</t>
  </si>
  <si>
    <t>Sprijin logistic și salarial acordat în perioada 01.01.2016-31.12.2018 pentru ADR Centru în calitate de OI POS CCE în procesul de închidere a POS CCE 2007-2013</t>
  </si>
  <si>
    <t>Agenția pentru Dezvoltare Regională Centru</t>
  </si>
  <si>
    <t>Obiectivul general al proiectului este de a sprijini procesul de închidere a POS CCE 2007-2013, prin îndeplinirea corespunzătoare și la timp a tuturor atribuțiilor delegate de către AM POS CCE către OI POSCCE înființat în cadrul ADR Centru, prin asigurarea de sprijin logistic și salarial pentru personalul implicat în proiect.</t>
  </si>
  <si>
    <t>Centru</t>
  </si>
  <si>
    <t>Alba</t>
  </si>
  <si>
    <t xml:space="preserve">Sprijinirea  ADR SE in calitate de OI POS CCE, in perioada 2016-2018, pentru monitorizarea proiectelor finantate in cadrul POSCCE 2007-2013 </t>
  </si>
  <si>
    <t>Agenția pentru Dezvoltare Regională Sud Est</t>
  </si>
  <si>
    <t>Obiectivul general al proiectului constă în asigurarea unui management și al unui control eficient al intervențiilor finanțate din Fondurile Structurale prin sprijinul acordat ADR SE, în calitate de OI POSCCE, în perioada 2016-2018.</t>
  </si>
  <si>
    <t>SE</t>
  </si>
  <si>
    <t xml:space="preserve">Brăila </t>
  </si>
  <si>
    <t>Asigurarea de servicii de asistență tehnică din partea experților BEI pentru gestionarea POIM 2014 - 2020 la nivelul AM POIM și a OI Transport și pentru închiderea POS Mediu și POS Transport 2007-2013 la nivelul AM POS Transport și AM POS Mediu</t>
  </si>
  <si>
    <t>Proiectul  își propune, ca obiectiv general, întărirea  capacității Autorității de Management POIM din cadrul MDRAPFE și OI Transport din cadrul MT în gestionarea   POlM și sprijinirea  MDRAPFE în închiderea  programelor operaționale 2007-2013 POS Mediu și POS Transport.</t>
  </si>
  <si>
    <t>Sprijin acordat Organismului Intermediar din cadrul ADR Vest în perioada 01.01.2016-31.12.2018 pentru managementul, implementarea, monitorizarea și controlul POS CCE în Regiunea Vest, conform Acordului de delegare semnat cu AM POS CCE</t>
  </si>
  <si>
    <t>Agenția pentru Dezvoltare Regională Vest</t>
  </si>
  <si>
    <t xml:space="preserve">Obiectivul general al proiectului este de a sprijini finalizarea implementării și închiderea Ia timp și în bune condiții a POS CCE 2007-2013.
Obiectivul specific al proiectului este de a asigura sprijinul necesar ADR Vest pentru realizarea activităților specifice Acordului-cadru de delegare a atribuțiilor privind implementarea și închiderea POS CCE.
</t>
  </si>
  <si>
    <t>VEST</t>
  </si>
  <si>
    <t xml:space="preserve">Arad </t>
  </si>
  <si>
    <t>Arad</t>
  </si>
  <si>
    <t>AP 2/ 2.1.1</t>
  </si>
  <si>
    <t>Sprjiin pentru MFE/MDRAPFE în coordonarea FESI și gestionarea POC, POIM și POAT 2014-2020 prin asigurarea cheltuielilor cu deplasările</t>
  </si>
  <si>
    <t xml:space="preserve">Obiectivul  general îl constituie sprijinirea funcționării  MFE/MDRAPFE, în calitate de autoritate pentru coordonarea FESI și de AM pentru POAT, POC, POS CCE, POS T, POS M, AM și OI pentru POIM, prin asigurarea cheltuielilor cu deplasările personalu/ui MDRAPFE, eligibil din POAT.
Obiective specifice: 1. Asigurarea cheltuielilor cu deplasările personalului MFE/ MDRAPFE pentru buna desfășurare a activităților legate de coordonarea  FESI/IS și implementarea POC, POIM și  POAT, precum și pentru închiderea POS CCE/ POAT/ POS Transport și POS Mediu.
</t>
  </si>
  <si>
    <t>AP 2/ 2.1.2</t>
  </si>
  <si>
    <t>Implementarea Planului de Evaluare a pentru POIM 2014-2020</t>
  </si>
  <si>
    <t xml:space="preserve">Obiectivul general al proiectului este de a facilita un management informat al Programul Operațional lnfrastructură Mare (POIM) 2014-2020 și adoptarea deciziilor pe bază de dovezi.
Obiectivul specific al proiectului este de a implementa Planul de Evaluare pentru Programul Operațional lnfrastructură Mare (POIM) 2014-2020.
</t>
  </si>
  <si>
    <t>Sprijin pentru MDRAPFE/MFE, inclusiv AM POAT, AM POC, AM/OIR POIM, prin asigurarea suportului logistic necesar desfășurării activității zilnice (I)</t>
  </si>
  <si>
    <t xml:space="preserve">Sprijin pentru MDRAPFE în coordonarea FESI și gestionarea POC, POIM și POAT 2014-2020 prin asigurarea suportului logistic (organizare evenimente, servicii  poștale și de curierat, echipamente IT, etc.) necesar desfășurării activității zilnice în condiții optime.
</t>
  </si>
  <si>
    <t>Argeș</t>
  </si>
  <si>
    <t>Pitești</t>
  </si>
  <si>
    <t>Buc Ilfov</t>
  </si>
  <si>
    <t>Sprijin pentru MFE și MDRAPFE în coordonarea FESI și gestionarea POC, POIM și POAT 2014-2020 prin asigurarea cheltuielilor cu serviciile informatice și de comunicații, achiziții licențe, soft-uri, etc., altele decât cele pentru SMIS 2014+</t>
  </si>
  <si>
    <t>Obiectivul general al proiectului il constituie sprijinirea MFE/MDRAPFE in coordanarea FESI si gestionarea POC, POIM si POAT 2014-2020 si inchiderea POST, POSM, POSCCE, POAT 2007-2013.
Obiectivul specific al proiectului il constituie asigurarea cheltuielilor pentru achizitia de softuri altele decat cele pentru SMIS 2014+, inclusiv cele financiar-contabile, licente, certificate digitale, servicii de asistenta tehnica necesare bunei desfasurari a activitatii de mentenanta aferenta.</t>
  </si>
  <si>
    <t>Sprijin pentru efectuarea vizitelorde monitorizare post-implementare a proiectelor finantate din Axa Prioritara 4 a POSCCE II</t>
  </si>
  <si>
    <t>Ministerul Energiei prin Organismul Intermediar pentru Energie</t>
  </si>
  <si>
    <t>Obiectivul  general al proiectului il constituie asigurarea inchiderii  eficiente  a Axei prioritare 4 POS CCE 2007-2013 in vederea reducerii  riscului de  dezangajare  a fondurilor ca urmare a neindeplinirii obiectivelor/indicatorilor de rezultat asumati de beneficiari prin contractele de finantare.
Obiectivul specific este obtinerea de sprijin  pentru OI Energie pentru efectuarea vizitelor de monitorizare post implementare, in vederea colectarii informatiilor reale la fata locului, pentru  proiectele finantate din Axa Prioritara 4 POS CCE.</t>
  </si>
  <si>
    <t>AP 3/3.1.1</t>
  </si>
  <si>
    <t>Formarea profesională a personalului autorităților competente pentru protecția mediului privind evaluarea impactului asupra mediului și evaluarea de mediu pentru perioada 2014-2020</t>
  </si>
  <si>
    <t>Ministerul Mediului</t>
  </si>
  <si>
    <t>Proiectul va contribui în mod direct la îndeplinirea condiționalității generale ex-ante referitoare la EIA și SEA prevăzută în anexa XI a Regulamentului UE nr. 1303/2013 de stabilire a unor dispoziții comune privind Fondurile ESI și în cadrul Acordului de Parteneriat aprobat de Comisia Europeană pentru perioada de  programare 2014-2020, respectiv la aplicarea adecvată a legislației Uniunii privind protecția mediului referitoare la EIA și SEA. De  asemenea, în vederea  accesării și implementării proiectelor din cadrul programelor operaționale cu finanțare din fonduri europene la nivelul României pentru perioada de programare 2014-2020, este necesară asigurarea aplicării unitare și eficiente a legislației Uniunii în domeniul protecției mediului cu privire la EIA și SEA. În acest sens, rezultatele proiectului vor sprijini procesul de derulare al procedurilor EIA și SEA precum și emiterea actelor de reglementare aferente proiectelor care se finanțează din fonduri europene. 
Proiectul va consta în 13 sesiuni de instruire a personalului din cadrul  autorităților pentru protecția mediului  (care  nu  a  fost  instruit  în prima  etapa  a acestui proiect, derulat în 2015), al autorităților de management ale POIM, POR, PNDR, POPAM, POC precum și ale organismelor intermediare eferente.</t>
  </si>
  <si>
    <t>Sprijin pentru finanţarea cheltuielilor de personal efectuate în perioada decembrie 2015 – decembrie 2017, 
pentru personalul OIPSI implicat în gestionarea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</si>
  <si>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OI PSI cu atribuţii în coordonarea FESI. </t>
  </si>
  <si>
    <t>AP 3/3.1.2</t>
  </si>
  <si>
    <t>Sprijin pentru finanţarea cheltuielilor de personal efectuate în perioada decembrie 2015-decembrie 2017
pentru  personalul Ministerului Fondurilor Europene implicat în coordonarea, gestionarea şi controlul FESI</t>
  </si>
  <si>
    <t xml:space="preserve">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al proiectului constă în sprijinirea sistemului de remunerare a personalului din cadrul MFE cu atribuţii în coordonarea FESI şi gestionarea POAT, POIM şi POC.
</t>
  </si>
  <si>
    <t>AP3/3.1.1</t>
  </si>
  <si>
    <t>Perfecționarea pregătirii profesionale a personalului Autorității de Audit care își desfășoară activitatea în domeniul auditului Fondurilor ESI</t>
  </si>
  <si>
    <t>Curtea de Conturi a României - Autoritatea de Audit</t>
  </si>
  <si>
    <t>Obiectivul proiectului constă în pregătirea și perfecționarea continuă a personalului Autorității de Audit implicat  în  auditarea  Fondurilor  ESI,  în  vederea dobândirii unor cunoștințe aprofundate pentru îndeplinirea atribuțiilor ce decurg din punerea în aplicare a prevederilor regulamentelor comunitare și a legislației naționale aferente. În urma derulării proiectului vor fi obținute performanțe profesionale îmbunătățite urmare experienței și informațiilor acumulate de către participanții la sesiunile de formare pe parcursul implementării proiectului.
În cadrul proiectului se estimează realizarea a 1.680 de zile-om instruire prin intermediul a 50 de sesiuni de instruire și 6 vizite de studiu realizate în instituții similare Autorității de Audit și/sau în cadrul unor instituții din Uniunea Europeană cu atribuții în domeniul FESI.</t>
  </si>
  <si>
    <t>Formarea continuă a personalului Autorității de Certificare și Plată în vederea gestionării eficiente a Fondurilor Europene Structurale și de Investiții (FESI)</t>
  </si>
  <si>
    <t xml:space="preserve">Obiectivul proiectului constă în instruirea personalului ACP din cadrul MFP, implicat în gestionarea financiară a instrumentelor structurale, în vederea dobândirii unor cunoștințe aprofundate pentru îndeplinirea atribuțiilor ce decurg din punerea în aplicare a prevederilor regulamentelor comunitare și a legislației naționale.  Totodată proiectul are în vedere instruirea personalului suport din cadrul Direcției Generale Economice implicat în gestionarea proiectelor finanțate din POAT 2014-2020, în care ACP este beneficiar. Îndeplinirea obiectivului proiectului contribuie la atingerea scopului axei prioritare 3 a 
POAT„Creșterea eficienței și eficacității resurselor umane implicate în sistemul de coordonare, gestionare  și control al FESI în România”. 
</t>
  </si>
  <si>
    <t>AP3/3.1.2</t>
  </si>
  <si>
    <t>Sprijin pentru finanţarea cheltuielilor de personal efectuate în perioada decembrie 2015-decembrie 2017, pentru personalul Autorității Naționale pentru Cercetare Științifică și Inovare implicat în gestionarea FESI</t>
  </si>
  <si>
    <t>Obiectivul general al proiectului vizează dezvoltarea unei politici îmbunătățite  a managementului resurselor umane care să asigure stabilitatea, calificarea și motivarea adecvată a personalului cu atribuții în coordonarea, gestionarea și controlul FESI. Obiectivul specific este sprijinirea sistemului de remunerare a personalului cu atribuții în coordonarea, gestionarea și controlul FESI din cadrul ANCSI.</t>
  </si>
  <si>
    <t>Sprijin pentru finanțarea parțială a cheltuielilor de personal efectuate, în perioada aprilie 2015 - decembrie 2017 de Ministerul Finanțelor Publice, pentru personalul Autorității de Certificare și Plată și cel al Direcției Generale de Inspecție Economico-Financiară Serviciul de Inspecție Fonduri Europene implicat în sistemul de coordonare, gestionare și control al FESI</t>
  </si>
  <si>
    <t>Ministerul Finanțelor Publice</t>
  </si>
  <si>
    <t>Obiectivul general al proiectului constă în dezvoltarea unei politici îmbunătăţite a managementului resurselor umane, care să asigure stabilitatea, calificarea şi motivarea adecvată a personalului cu atribuţii în gestionarea, coordonarea şi controlul FESI. 
Obiectivul specific vizează sprijinirea sistemului de remunerare a personalului cu atribuții în coordonarea, gestionarea și controlul FESI din cadrul MFP - ACP și Direcția Generală de Inspecție Economico-Financiară - Serviciul Inspecție Fonduri Europene.</t>
  </si>
  <si>
    <t xml:space="preserve">Bucuresti </t>
  </si>
  <si>
    <t>Sprijin pentru finanțarea cheltuielilor de personal efectuate în perioada februarie 2016 - noiembrie 2017 pentru personalul Serviciului de Telecomunicații Speciale implicat în dezvoltarea și mentenanța Sistemului Informatic Unitar SMIS 2014+ și a aplicației conexe MySMIS2014, precum și în administrarea resurselor tehnologice aferente acestora</t>
  </si>
  <si>
    <t xml:space="preserve"> Serviciul de Telecomunicații Speciale</t>
  </si>
  <si>
    <t>Obiectivul general al proiectului constă în dezvoltarea unei politici îmbunătăţite a managementului resurselor umane, care să asigure stabilitatea, calificarea şi motivarea adecvată a personalului propriu cu atribuţii în coordonarea, gestionarea şi controlul FESI.
Ca obiectiv specific, proiectul urmărește sprijinirea sistemului de remunerare și motivare a personalului din cadrul structurii STS care este responsabilă cu dezvoltarea și mentenanța sistemului informatic unitar SMIS2014+ și a aplicației conexe MySMIS2014, precum și cu administrarea produselor tehnologice aferente acestora, denumită în continuare Structura pentru dezvoltarea și mentenanța SMIS2014+ și MySMIS2014, prin asigurarea resurselor financiare necesare pentru plata parțială a cheltuielilor de personal aferente structurii respective.</t>
  </si>
  <si>
    <t>București</t>
  </si>
  <si>
    <t>Instruire pentru structurile din cadrul sistemului de coordonare, gestionare și control al FESI în România, pe tematici prioritare pentru dezvoltarea capacității manageriale pentru sistemul de coordonare, gestionare și control al FESI</t>
  </si>
  <si>
    <t>Obiectivul general al proiectului vizează dezvoltarea capacității manageriale a structurilor cu rol de coordonare, gestionare și control al FESI.
Obiectivele specifice reprezintă furnizarea unor module de formare pe tematici prioritare pentru un grup țintă de aprox. 1000 de persoane din cadrul structurilor cu rol de coordonare, gestionare și control al FESI, pe de-o parte, și întărirea cooperării interinstituționale în domeniul managementului fraudelor și neregulilor în contractele finanțate din FESI și aplicarea corecțiilor financiare pentru un grup de aproximativ 45 de persoane din cadrul structurilor cu rol de cooronare, gestionare și control al FESI.</t>
  </si>
  <si>
    <t>Sprijin pentru finanțarea cheltuielilor de personal pentru personalul Curții de Conturi - Autoritatea de Audit implicat în coordonarea, gestionarea și controlul FESI</t>
  </si>
  <si>
    <t>Obiectivul general al proiectului constă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</si>
  <si>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Alba Iulia</t>
  </si>
  <si>
    <t>Sesiuni de instruire pentru personalul OI Cercetare</t>
  </si>
  <si>
    <t>Obiectivul general al proiectului vizează dezvoltarea unei politici îmbunătățite  a managementului resurselor umane care să asigure stabilitatea, calificarea și motivarea adecvată a personalului implicat în implementarea Axei prioritare 1 aferentă POC. 
Obiectivul specific vizează întărirea capacității instituționale a OI Cercetare prin organizarea de activități de instruire profesională a personalului, în conformitate cu specificul postului și cu nevoile prioritare identificate la nivelul OI Cercetare, în scopul sprijinirii activităților de evaluare/monitorizare/control/achiziții publice la nivelul Axei prioritare 1 POC.</t>
  </si>
  <si>
    <t>Formare continuă a personalului MDRAPFE în vederea gestionării eficiente a FESI</t>
  </si>
  <si>
    <t>Obiectivul general al proiectului constă în întărirea capacității resursei umane implicate în coordonarea, gestionarea și controlul FESI. 
Obiectivul specific al proiectului constă în instruirea personalului MDRAPFE implicat în coordonarea FESI și gestionarea POAT, POIM și POC, în vederea dobândirii cunoștințelor necesare pentru îndeplinirea atribuțiilor ce decurg din punerea în aplicare a prevederilor regulamentelor comunitare și a legislației naționale.</t>
  </si>
  <si>
    <t>Dezvoltarea continuă a competențelor personalului din cadrul OIPSI</t>
  </si>
  <si>
    <t xml:space="preserve">Proiectul vizează creșterea eficienței și eficacității resurselor umane implicate în sistemul de coordonare, gestionare și control al FESI în România, respectiv întărirea capacității instituționale a OI PSI prin organizarea și/sau participarea la activități/cursuri de instruire profesională a personalului.
</t>
  </si>
  <si>
    <t>Sprijin pentru finanțarea cheltuielilor de personal pentru personalul OI Transport implicat în managementul POIM în perioada 2016-2017</t>
  </si>
  <si>
    <t>Ministerul Transporturilor</t>
  </si>
  <si>
    <t xml:space="preserve">Rezultatele așteptate în urma implementării proiectului vizează rambursarea cheltuielilor de tip salarial pentru 83 de posturi aferente OI Transport, contribuind astfel la îndeplinirea obiectivului specific privind sprijinirea sistemului de remunerare a personalului cu atribuții în gestionarea POIM din cadrul OI Transport.
Sprijinirea sistemuluide remunerare a personalului va conduce Ia atingerea obiectivului general, respectiv îmbunătățirea managementului resurselor umane  care asigură stabilitatea, calificarea și motivarea adecvată a personalului cu atribuții în gestionarea, coordonarea și controlul FESI pentru perioada de programare  2014-2020.
</t>
  </si>
  <si>
    <t>Continuarea sprijinului pentru finanțarea cheltuielilor de personal pentru personalul Curții de Conturi - Autoritatea de Audit implicat în coordonarea, gestionarea și controlul FESI</t>
  </si>
  <si>
    <t>Obiectivul general consta în dezvoltarea unei politici îmbunătățite a managementului resurselor umane care să asigure stabilitatea, calificarea și motivarea adecvată a personalului cu atribuții în gestionarea, coordonarea și controlul FESI.
Obiectivul specific constă în sprijinirea sistemului de remunerare a personalului cu atribuții în coordonarea, gestionarea și controlul FESI din cadrul Curții de Conturi – Autoritatea de Audit.</t>
  </si>
  <si>
    <t>Continuarea sprijinului pentru finanțarea cheltuielilor de personal pentru personalul OIPSI implicat în gestionarea POC si inchiderea POSCCE</t>
  </si>
  <si>
    <t>Obiectivul general al proiectului il constituie dezvoltarea unei politici imbunatatite a managementului resurselor umane, care sa asigure stabilitatea, calificarea si motivarea adecvata a personalului care lucreaza in cadrul MCSI cu atributii in gestionarea POC si inchiderea POS CCE.
Obiectivul specific al proiectului este sprijinirea sistemului de remunerare a personalului din cadrul OIPSI, cu atributii in gestionarea POC si inchiderea POS CCE.</t>
  </si>
  <si>
    <t>Sprijin pentru finanțarea cheltuielilor de personal pentru personalul SRI implicat în reralizarea activităților necesare operaționalizării și mentenanței sistemului integrat de management SMIS2014+/MySMIS2014 de gestiune a fondurilor europene</t>
  </si>
  <si>
    <t>Serviciul Român de Informații prin UM 0296 București</t>
  </si>
  <si>
    <t>Sprijinirea sistemului de remunerare a personalului din cadrul SRI cu atribuții în realizarea activităților necesare operaționalizării modulelor aferente sistemului SMIS2014+/MySMIS2014, inclusiv asigurarea mentenanței acestora.</t>
  </si>
  <si>
    <t>Continuarea sprijinului pentru finanțarea cheltuielilor de personal pentru personalul autorității publice centrale, având calitatea de coordonator al implementării și gestionării FESI, precum și de Autoritate de Management pentru POAT, POC și POIM și pentru personalul structurilor suport implicat în coordonarea, gestionarea și controlul FESI (II)</t>
  </si>
  <si>
    <t>MDRAP</t>
  </si>
  <si>
    <t>Sprijinirea sistemului de remunerare a personalului din cadrul MDRAPFE cu atribuții în coordonarea FESI și gestionarea POAT, POIM și POC, din cadrul MDRAPFE, in perioada decembrie 2017 - martie 2018.</t>
  </si>
  <si>
    <t>Sprijin pentru MFE, inclusiv AM POAT, AM POC, AM/OIR POIM, prin asigurarea necesarului de consumabile si servicii necesare functionarii echipamentelor IT (I)</t>
  </si>
  <si>
    <t>Obiectivul proiectului este acela de a asigura necesarul de produse de papetărie, consumabile și servicii necesare funcționării echipamentelor IT, pentru desfășurarea activității zilnice în condiții optimea MFE, în calitate de coordonator FESI (inclusiv structuri suport) și de autoritate de gestionare a POC, POIM, POAT 2014-2020, POS T, POS M, POS CCE și POAT 2007-2013.</t>
  </si>
  <si>
    <t>Sprijinirea funcționării Autorității de Audit la standarde europene</t>
  </si>
  <si>
    <t xml:space="preserve">Obiectivul proiectului constă în dezvoltarea capacității instituționale a Autorității de Audit, prin sprijinirea funcționării acesteia (acoperirea cheltuielilor de funcționare, asigurarea cheltuielilor de deplasare, achiziția de mijloace fixe, obiecte de inventar și materiale consumabile, organizarea de întâlniri și evenimente etc.), în vederea asigurării unui cadru adecvat pentru gestionarea și controlul fondurilor ESI în România.
În urma derulării proiectului vor fi asigurate: 
- condiții logistice corespunzătoare pentru funcționarea Autorității de Audit;
- participarea personalului AA Ia activități  în scopul auditului fondurilor ESI; 
- stabilirea unei abordări unitare a activității de audit al fondurilor ESI și desfășurarea activității de audit al Fondurilor ESI Ia cele mai înalte standarde și întărirea cooperării cu instituții din țară și din străinătate, cu atribuții în domeniul Fondurilor ESI, inclusiv în vederea formulării unor puncte de vedere privind aspectele ridicate de CE;
- asigurarea unui nivel corespunzător de eficiență și calitate Ia nivelul activităților desfășurate de AA.
</t>
  </si>
  <si>
    <t>Ministerul Comunicatiilor si Societatii Informationale</t>
  </si>
  <si>
    <t>Ministerul Fondurilor Europene prin Direcția Coordonare Sistem și Monitorizare</t>
  </si>
  <si>
    <t>85%(RMPD)
80%(RMD)</t>
  </si>
  <si>
    <t>Ministerul Fondurilor Europene prin Serviciul Evaluare Programe</t>
  </si>
  <si>
    <t>Ministerul Fondurilor Europene prin Direcția Generală Management Financiar, Resurse Umane și Administrativ</t>
  </si>
  <si>
    <t>Continuarea sprijinului pentru finantarea cheltuielilor de personal pentru personalul autoritatii publice centrale, având calitatea de coordonator al implementarii si gestionarii FESI, precum si de Autoritate de Management pentru POAT, POC si POIM, si pentru personalul structurilor suport implicat in oordonarea, gestionarea si controlul FESI (III)</t>
  </si>
  <si>
    <t>MFE</t>
  </si>
  <si>
    <t>Sprijinirea sistemului de remunerare a personalului din cadrul MFE cu atribuții în coordonarea FESI și gestionarea POAT, POIM și POC, din cadrul MFE, in perioada aprilie 2018 - decembrie 2020.</t>
  </si>
  <si>
    <t>Dezvoltarea competențelor personalului Direcției Generale Organismul Intermediar pentru Transport (DGOIT) implicat în gestionarea Programului Operațional Infrastructură Mare (POIM)</t>
  </si>
  <si>
    <t>Ministerul Transporturilor - Direcția Generală Organismul Intermediar pentru Transport</t>
  </si>
  <si>
    <t>Obiectivul general al proiectului vizează întărirea capacității administrative a structurilor implicate în gestionarea POIM. Obiectivul specific al proiectului are în vedere pregătirea și perfecțuionarea continuă a personalului DG OI Transport implicat în gestionarea POIM, învederea dobândirii unor cunoștințe aprofundate pentru îndeplinirea atribuțiilor ce decurg din Acordul privind delegarea funcțiilor aferente gestionării Axelor prioritare de transport din POIM.</t>
  </si>
  <si>
    <t>Asigurarea condițiilor logistice și a cheltuielilor de deplasare necesare Organismului Intermediar pentru Transport pentru gestionarea Programulu operațional Infrastructură Mare (POIM)</t>
  </si>
  <si>
    <t>Obiectivul general al proiectului vizează asigurarea condițiilor necesare pentru coordonarea și controlul obiectivelor de investiții aferente sectorului transport finanțat prin POIM 2014-2020. Obiectivele specifice ale proiectului:                                      -sprijin pentru derularea activităților OIT prin asigurarea suportului logistic (autoturisme, imprimante A3, consumabile aferente și consumabile de birou);                                                                     -sprijin pentru derularea activităților OIT prin asigurarea cheltuielilor de deplasare.</t>
  </si>
  <si>
    <t>Sprijin logistic pentru activitatea OI Cercetare</t>
  </si>
  <si>
    <t>AP1/1.1.2</t>
  </si>
  <si>
    <t>Sprijin pentru implementarea proiectelor de comunicare ale MFE in calitate de beneficiar POAT</t>
  </si>
  <si>
    <t>Ministerul Fondurilor Europene - Serviciul Comunicare Instrumente Structurale</t>
  </si>
  <si>
    <t>Obiectivul general al proiectului vizează întărirea capacității SCIS din cadrul Direcției Comunicare din MFE pentru gestionarea portofoliului de proiecte în domeniul informării și comunicării IS.</t>
  </si>
  <si>
    <t>Obiectivul general al proiectului constă în asigurarea capacității instituționale a OI Cercetare, prin sprijinirea funcționării sale, în vederea asigurării unui cadru adecvat pentru gestionarea și controlul FESI în România. Asigurarea sprijinului necesar OI Cercetare pentru realizarea eficientă a atribuțiilor delegate în vederea închiderii POS CCE și implementării POC.</t>
  </si>
  <si>
    <t>TOTAL CONTRACTE/DECIZII DE FINANȚARE POAT 2014-2020</t>
  </si>
  <si>
    <t>Optimizarea capacității resursei umane din MAI pentru dezvoltarea și implementarea de proiecte finanțate din FESI</t>
  </si>
  <si>
    <t>MT - OI pentru Transport</t>
  </si>
  <si>
    <t>Continuarea sprijinului pentru finanțarea cheltuielilor de personal pentru personalul OI Transport implicat în managementul POIM</t>
  </si>
  <si>
    <t>Sprijinirea sistemului de remunerare a personalului cu atribuții în gestionarea POIM din cadrul OI Transport, in perioada octombrie 2017 - noiembrie 2020</t>
  </si>
  <si>
    <t>Finalizat</t>
  </si>
  <si>
    <t>Sprijin pentru evaluarea proiectelor depuse in cadrul Axei Prioritare 2 POC – Acţiunile 2.1.1 și 2.2.1</t>
  </si>
  <si>
    <t xml:space="preserve">Obiectivul general al proiectului vizează asigurarea expertizei în domeniul evaluării pentru proiectele depuse în cadrull Axei Prioritare 2-POC -Acțiunile 2.1.1 și 2.2.1, în perioada 2018-2019. Obiectivul specific are în vedere îmbunătățirea calității procesdului de evaluare tehnico-economică a cererilor de finanțare depuse în cadrul Axei Prioritare 2 POC -Acțiunile 2.1.1 și 2.2.1, în perioada 2018-2019, prin asigurarea unei evaluări calificate și obiective a proiectelor. </t>
  </si>
  <si>
    <t xml:space="preserve">Continuarea sprijinului pentru finanțarea parțială a cheltuielilor de personal pentru personalul Serviciului de Telecomunicatii Speciale implicat în dezvoltarea si mentenanta sistemului informatic unitar SMIS2014+ si a aplicatiei conexe MySMIS2014, precum si in administrarea produselor tehnologice aferente acestora </t>
  </si>
  <si>
    <t>STS</t>
  </si>
  <si>
    <t>Obiectivul general constă în dezvoltarea unei politici de RU care să asigure stabilitatea, calificarea și motivarea adecvată a personalului propriu cu atribuții în coordonarea, gestionarea și controlul fondurilor ESI</t>
  </si>
  <si>
    <r>
      <rPr>
        <b/>
        <sz val="11"/>
        <rFont val="Calibri"/>
        <family val="2"/>
        <charset val="238"/>
        <scheme val="minor"/>
      </rPr>
      <t>NOTĂ!</t>
    </r>
    <r>
      <rPr>
        <sz val="11"/>
        <rFont val="Calibri"/>
        <family val="2"/>
        <charset val="238"/>
        <scheme val="minor"/>
      </rPr>
      <t xml:space="preserve"> Programul Operațional Asistență Tehnică 2014 – 2020 este un program destinat întregului sistem de coordonare, gestionare și control al fondurilor ESI și al potențialilor beneficiari și beneficiarilor acestor fonduri, răspunzând prin natura sa orizontală nevoilor de la nivelul întregului teritoriu al țării. 
Astfel, deși locația principalilor beneficiari ai acestui PO (structurile de coordonare, gestionare și control al FESI) se situează în regiunea București-Ilfov, intervențiile finanțate din POAT, prin impactul pe care îl au asupra implementării tuturor PO, acoperă toate regiunile României. În acest sens, bugetul proiectelor POAT 2014-2020, indiferent de locația de implementare, este împărțit pe regiuni mai dezvoltate și regiuni mai puțin dezvoltate în baza unei pro-rate stabilită conform Programului Operațional Asistență Tehnică. 
Bugetul proiectelor care au mai multe locații de implementare nu se regăsește defalcat pe județe întrucât, în cererile de finanțare aprobate, nu este reflectat în acest mod.</t>
    </r>
  </si>
  <si>
    <t>Raportare cut-off date 30.09.2018</t>
  </si>
  <si>
    <t>AP 1/ 1.1.2</t>
  </si>
  <si>
    <t>Organizarea de evenimente de lucu privind implementare POIM</t>
  </si>
  <si>
    <t>MFE AM POIM</t>
  </si>
  <si>
    <t>Acordarea de asistenta CNAIR SA si CN CFR SA pentru indeplinirea conditionalitatilor ex-ante aferente POIM privind consolidarea capacitatii administrative – Criteriile 7.1. si 7.2. “Masuri care sa asigure capacitatea unor organisme intermediare si beneficiari de a asigura fluxul de proiecte pentru sectorul rutier si sectorul feroviar“ 2. Acordarea de asistenta tehnica pentru indeplinirea actiunilor aferente beneficiarilor POIM (ANAR, CNAIR) din cadrul Strategiei naţionale in domeniul achizitiilor publice, aprobate prin HG nr. 901/2015 3. Acordarea de sprijin Beneficiarilor din sectoarele de transport, mediu si prevenirea riscurilor in activitatile specifice de pregatire si gestionare a portofoliului de proiecte finantate prin POIM.</t>
  </si>
  <si>
    <t>in implementare</t>
  </si>
  <si>
    <t>Crt. No.</t>
  </si>
  <si>
    <t>Priority Axis/Investment priority</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</si>
  <si>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</si>
  <si>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</si>
  <si>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</si>
  <si>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</si>
  <si>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</si>
  <si>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</si>
  <si>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</si>
  <si>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</si>
  <si>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</si>
  <si>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</si>
  <si>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</si>
  <si>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</si>
  <si>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EU Funds</t>
  </si>
  <si>
    <t>National budget</t>
  </si>
  <si>
    <t>Beneficiary private contribution</t>
  </si>
  <si>
    <t>Private contribution</t>
  </si>
  <si>
    <t>Non eligible expenditure</t>
  </si>
  <si>
    <t>Financing</t>
  </si>
  <si>
    <t>Total value of the project</t>
  </si>
  <si>
    <t>Project status</t>
  </si>
  <si>
    <t>Aditional act  no.</t>
  </si>
  <si>
    <t>Eu Funds</t>
  </si>
  <si>
    <t>National contribution</t>
  </si>
  <si>
    <t>Beneficiary payments (lei)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</si>
</sst>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sz val="10"/>
      <name val="Calibri"/>
      <family val="2"/>
      <charset val="238"/>
    </font>
    <font>
      <sz val="12"/>
      <name val="Calibri"/>
      <family val="2"/>
      <charset val="238"/>
      <scheme val="minor"/>
    </font>
    <font>
      <b/>
      <sz val="10"/>
      <name val="Calibri"/>
      <family val="2"/>
      <charset val="238"/>
    </font>
    <font>
      <sz val="9"/>
      <color indexed="81"/>
      <name val="Tahoma"/>
      <family val="2"/>
      <charset val="238"/>
    </font>
    <font>
      <b/>
      <sz val="9"/>
      <color indexed="81"/>
      <name val="Tahoma"/>
      <family val="2"/>
      <charset val="238"/>
    </font>
    <font>
      <b/>
      <i/>
      <sz val="14"/>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45">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s>
  <cellStyleXfs count="1">
    <xf numFmtId="0" fontId="0" fillId="0" borderId="0"/>
  </cellStyleXfs>
  <cellXfs count="216">
    <xf numFmtId="0" fontId="0" fillId="0" borderId="0" xfId="0"/>
    <xf numFmtId="0" fontId="5" fillId="0" borderId="0" xfId="0" applyFont="1"/>
    <xf numFmtId="4" fontId="2" fillId="0" borderId="0" xfId="0" applyNumberFormat="1" applyFont="1" applyFill="1" applyBorder="1" applyAlignment="1">
      <alignment horizontal="center" vertical="center" wrapText="1"/>
    </xf>
    <xf numFmtId="0" fontId="5" fillId="0" borderId="5" xfId="0" applyFont="1" applyFill="1" applyBorder="1"/>
    <xf numFmtId="0" fontId="5" fillId="0" borderId="0" xfId="0" applyFont="1" applyFill="1" applyBorder="1"/>
    <xf numFmtId="4" fontId="1" fillId="3" borderId="24" xfId="0"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5" fillId="0" borderId="5" xfId="0" applyFont="1" applyFill="1" applyBorder="1" applyAlignment="1">
      <alignment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4" fontId="6"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top" wrapText="1"/>
    </xf>
    <xf numFmtId="14" fontId="6"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 fontId="1" fillId="3" borderId="37" xfId="0" applyNumberFormat="1" applyFont="1" applyFill="1" applyBorder="1" applyAlignment="1">
      <alignment horizontal="center" vertical="center"/>
    </xf>
    <xf numFmtId="4" fontId="1" fillId="3" borderId="27"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xf>
    <xf numFmtId="4" fontId="6" fillId="2" borderId="9"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Fill="1"/>
    <xf numFmtId="4" fontId="5" fillId="0" borderId="0" xfId="0" applyNumberFormat="1" applyFont="1" applyFill="1"/>
    <xf numFmtId="4" fontId="11" fillId="0" borderId="0" xfId="0" applyNumberFormat="1" applyFont="1" applyFill="1" applyAlignment="1">
      <alignment horizontal="right"/>
    </xf>
    <xf numFmtId="0" fontId="5" fillId="0" borderId="0" xfId="0" applyFont="1" applyBorder="1"/>
    <xf numFmtId="4" fontId="5" fillId="0" borderId="0" xfId="0" applyNumberFormat="1" applyFont="1" applyFill="1" applyAlignment="1">
      <alignment horizontal="right"/>
    </xf>
    <xf numFmtId="49" fontId="6"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4" fontId="6" fillId="0" borderId="10"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xf>
    <xf numFmtId="1" fontId="1" fillId="3" borderId="24"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0" fontId="5" fillId="3" borderId="0" xfId="0" applyFont="1" applyFill="1" applyBorder="1"/>
    <xf numFmtId="0" fontId="5" fillId="3" borderId="0" xfId="0" applyFont="1" applyFill="1"/>
    <xf numFmtId="0" fontId="3" fillId="0" borderId="14"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4" fontId="3" fillId="3" borderId="24"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6" fillId="0" borderId="20"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5" fillId="2" borderId="5" xfId="0" applyFont="1" applyFill="1" applyBorder="1" applyAlignment="1">
      <alignment vertical="center"/>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left" vertical="top" wrapText="1"/>
    </xf>
    <xf numFmtId="14" fontId="6"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0" fontId="5" fillId="2" borderId="0" xfId="0" applyFont="1" applyFill="1" applyBorder="1"/>
    <xf numFmtId="0" fontId="5" fillId="2" borderId="5" xfId="0" applyFont="1" applyFill="1" applyBorder="1"/>
    <xf numFmtId="4" fontId="3" fillId="3" borderId="25"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5" fillId="0" borderId="5" xfId="0" applyFont="1" applyBorder="1"/>
    <xf numFmtId="0" fontId="3" fillId="0" borderId="5"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 fillId="3" borderId="5" xfId="0" applyFont="1" applyFill="1" applyBorder="1"/>
    <xf numFmtId="0" fontId="3" fillId="2" borderId="5"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2" borderId="19" xfId="0" applyNumberFormat="1" applyFont="1" applyFill="1" applyBorder="1" applyAlignment="1">
      <alignment horizontal="center" vertical="center" wrapText="1"/>
    </xf>
    <xf numFmtId="0" fontId="5" fillId="2" borderId="9" xfId="0" applyFont="1" applyFill="1" applyBorder="1" applyAlignment="1">
      <alignment vertical="center"/>
    </xf>
    <xf numFmtId="0" fontId="6" fillId="2" borderId="9"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top" wrapText="1"/>
    </xf>
    <xf numFmtId="14" fontId="6" fillId="2" borderId="9"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8" fillId="2" borderId="9"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4" fontId="6" fillId="2" borderId="20"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14"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 fontId="6" fillId="0" borderId="20" xfId="0" applyNumberFormat="1" applyFont="1" applyBorder="1" applyAlignment="1">
      <alignment horizontal="center" vertical="center" wrapText="1"/>
    </xf>
    <xf numFmtId="0"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6"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 fillId="2" borderId="8"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1" fillId="3" borderId="36" xfId="0" applyNumberFormat="1" applyFont="1" applyFill="1" applyBorder="1" applyAlignment="1">
      <alignment horizontal="center" vertical="center" wrapText="1"/>
    </xf>
    <xf numFmtId="4" fontId="1" fillId="3" borderId="23" xfId="0" applyNumberFormat="1" applyFont="1" applyFill="1" applyBorder="1" applyAlignment="1">
      <alignment horizontal="center" vertical="center" wrapText="1"/>
    </xf>
    <xf numFmtId="0" fontId="5" fillId="0" borderId="5" xfId="0" applyFont="1" applyFill="1" applyBorder="1" applyAlignment="1">
      <alignment wrapText="1"/>
    </xf>
    <xf numFmtId="0" fontId="5" fillId="0" borderId="5" xfId="0" applyFont="1" applyFill="1" applyBorder="1" applyAlignment="1">
      <alignment horizontal="center" vertical="center" wrapText="1"/>
    </xf>
    <xf numFmtId="0" fontId="5" fillId="0" borderId="5" xfId="0" applyFont="1" applyFill="1" applyBorder="1" applyAlignment="1">
      <alignment vertical="top" wrapText="1"/>
    </xf>
    <xf numFmtId="49" fontId="5" fillId="2" borderId="9" xfId="0" applyNumberFormat="1" applyFont="1" applyFill="1" applyBorder="1" applyAlignment="1">
      <alignment horizontal="center" vertical="center"/>
    </xf>
    <xf numFmtId="0" fontId="2" fillId="2" borderId="9" xfId="0" applyNumberFormat="1" applyFont="1" applyFill="1" applyBorder="1" applyAlignment="1">
      <alignment horizontal="left" vertical="center" wrapText="1"/>
    </xf>
    <xf numFmtId="4" fontId="6" fillId="2" borderId="9" xfId="0" applyNumberFormat="1" applyFont="1" applyFill="1" applyBorder="1" applyAlignment="1">
      <alignment horizontal="center" vertical="center"/>
    </xf>
    <xf numFmtId="0" fontId="7" fillId="2" borderId="5"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xf>
    <xf numFmtId="0" fontId="5" fillId="2" borderId="0" xfId="0" applyFont="1" applyFill="1"/>
    <xf numFmtId="0" fontId="2"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center" vertical="center"/>
    </xf>
    <xf numFmtId="4" fontId="6" fillId="0" borderId="5" xfId="0" applyNumberFormat="1" applyFont="1" applyBorder="1" applyAlignment="1">
      <alignment horizontal="center" vertical="center"/>
    </xf>
    <xf numFmtId="4" fontId="1" fillId="0" borderId="3"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4" fontId="5" fillId="2" borderId="0" xfId="0" applyNumberFormat="1" applyFont="1" applyFill="1" applyBorder="1"/>
    <xf numFmtId="4" fontId="6" fillId="2" borderId="40" xfId="0" applyNumberFormat="1" applyFont="1" applyFill="1" applyBorder="1" applyAlignment="1">
      <alignment horizontal="center" vertical="center" wrapText="1"/>
    </xf>
    <xf numFmtId="0" fontId="5" fillId="0" borderId="9" xfId="0" applyFont="1" applyFill="1" applyBorder="1" applyAlignment="1">
      <alignment vertical="center"/>
    </xf>
    <xf numFmtId="4" fontId="6" fillId="0" borderId="9" xfId="0" applyNumberFormat="1" applyFont="1" applyFill="1" applyBorder="1" applyAlignment="1">
      <alignment horizontal="center" vertical="center"/>
    </xf>
    <xf numFmtId="0" fontId="6" fillId="0" borderId="41" xfId="0" applyFont="1" applyFill="1" applyBorder="1" applyAlignment="1">
      <alignment horizontal="center" vertical="center" wrapText="1"/>
    </xf>
    <xf numFmtId="4" fontId="6" fillId="2" borderId="42" xfId="0" applyNumberFormat="1" applyFont="1" applyFill="1" applyBorder="1" applyAlignment="1">
      <alignment horizontal="center" vertical="center" wrapText="1"/>
    </xf>
    <xf numFmtId="0" fontId="6" fillId="2" borderId="35"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0" borderId="40"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xf>
    <xf numFmtId="4" fontId="8" fillId="2" borderId="4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3" fillId="2" borderId="39" xfId="0" applyNumberFormat="1" applyFont="1" applyFill="1" applyBorder="1" applyAlignment="1">
      <alignment horizontal="center" vertical="center" wrapText="1"/>
    </xf>
    <xf numFmtId="4" fontId="1" fillId="3" borderId="44" xfId="0" applyNumberFormat="1" applyFont="1" applyFill="1" applyBorder="1" applyAlignment="1">
      <alignment horizontal="center" vertical="center" wrapText="1"/>
    </xf>
    <xf numFmtId="4" fontId="3" fillId="3" borderId="26" xfId="0" applyNumberFormat="1" applyFont="1" applyFill="1" applyBorder="1" applyAlignment="1">
      <alignment horizontal="center" vertical="center" wrapText="1"/>
    </xf>
    <xf numFmtId="4" fontId="6" fillId="0" borderId="9" xfId="0" applyNumberFormat="1" applyFont="1" applyBorder="1" applyAlignment="1">
      <alignment horizontal="center" vertical="center"/>
    </xf>
    <xf numFmtId="0" fontId="5" fillId="2" borderId="0" xfId="0" applyFont="1" applyFill="1" applyAlignment="1">
      <alignment horizontal="left" vertical="top"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3" borderId="21" xfId="0" applyNumberFormat="1" applyFont="1" applyFill="1" applyBorder="1" applyAlignment="1">
      <alignment horizontal="left" vertical="center" wrapText="1"/>
    </xf>
    <xf numFmtId="0" fontId="4" fillId="3" borderId="22" xfId="0" applyNumberFormat="1" applyFont="1" applyFill="1" applyBorder="1" applyAlignment="1">
      <alignment horizontal="left"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3" borderId="23" xfId="0" applyNumberFormat="1" applyFont="1" applyFill="1" applyBorder="1" applyAlignment="1">
      <alignment horizontal="left" vertical="center" wrapText="1"/>
    </xf>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3" borderId="34" xfId="0" applyNumberFormat="1" applyFont="1" applyFill="1" applyBorder="1" applyAlignment="1">
      <alignment horizontal="left" vertical="center" wrapText="1"/>
    </xf>
    <xf numFmtId="0" fontId="4" fillId="3" borderId="27" xfId="0" applyNumberFormat="1" applyFont="1" applyFill="1" applyBorder="1" applyAlignment="1">
      <alignment horizontal="left" vertical="center" wrapText="1"/>
    </xf>
    <xf numFmtId="0" fontId="4" fillId="0" borderId="34"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3" borderId="36" xfId="0" applyNumberFormat="1" applyFont="1" applyFill="1" applyBorder="1" applyAlignment="1">
      <alignment horizontal="left" vertical="center" wrapText="1"/>
    </xf>
    <xf numFmtId="0" fontId="4" fillId="3" borderId="24"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15" fontId="1" fillId="0" borderId="0"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3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237"/>
  <sheetViews>
    <sheetView tabSelected="1" zoomScale="70" zoomScaleNormal="70" workbookViewId="0">
      <selection activeCell="V12" sqref="V12:W14"/>
    </sheetView>
  </sheetViews>
  <sheetFormatPr defaultRowHeight="15" x14ac:dyDescent="0.25"/>
  <cols>
    <col min="1" max="1" width="5" style="1" customWidth="1"/>
    <col min="2" max="2" width="12.7109375" style="32" customWidth="1"/>
    <col min="3" max="3" width="18.28515625" style="1" customWidth="1"/>
    <col min="4" max="4" width="14.5703125" style="1" customWidth="1"/>
    <col min="5" max="5" width="41.42578125" style="1" customWidth="1"/>
    <col min="6" max="8" width="14.5703125" style="1" customWidth="1"/>
    <col min="9" max="9" width="12.42578125" style="1" customWidth="1"/>
    <col min="10" max="10" width="11.140625" style="1" customWidth="1"/>
    <col min="11" max="11" width="12.28515625" style="1" customWidth="1"/>
    <col min="12" max="12" width="12.7109375" style="33" customWidth="1"/>
    <col min="13" max="13" width="13.5703125" style="33" customWidth="1"/>
    <col min="14" max="14" width="20.42578125" style="1" customWidth="1"/>
    <col min="15" max="15" width="20.28515625" style="1" customWidth="1"/>
    <col min="16" max="16" width="20.85546875" style="1" customWidth="1"/>
    <col min="17" max="17" width="16.140625" style="1" customWidth="1"/>
    <col min="18" max="18" width="22" style="1" customWidth="1"/>
    <col min="19" max="19" width="20.85546875" style="1" customWidth="1"/>
    <col min="20" max="20" width="18" style="1" customWidth="1"/>
    <col min="21" max="21" width="13.28515625" style="1" customWidth="1"/>
    <col min="22" max="22" width="21.28515625" style="34" customWidth="1"/>
    <col min="23" max="23" width="17.42578125" style="34" customWidth="1"/>
    <col min="24" max="24" width="11.7109375" style="36" customWidth="1"/>
    <col min="25" max="110" width="9.140625" style="36"/>
    <col min="111" max="16384" width="9.140625" style="1"/>
  </cols>
  <sheetData>
    <row r="1" spans="1:110" ht="18.75" x14ac:dyDescent="0.3">
      <c r="W1" s="35" t="s">
        <v>9</v>
      </c>
    </row>
    <row r="4" spans="1:110" ht="15" customHeight="1" x14ac:dyDescent="0.25">
      <c r="W4" s="37"/>
    </row>
    <row r="6" spans="1:110" ht="15.75" customHeight="1" x14ac:dyDescent="0.25">
      <c r="A6" s="183" t="s">
        <v>112</v>
      </c>
      <c r="B6" s="184"/>
      <c r="C6" s="184"/>
      <c r="D6" s="184"/>
      <c r="E6" s="184"/>
      <c r="F6" s="184"/>
      <c r="G6" s="184"/>
      <c r="H6" s="184"/>
      <c r="I6" s="184"/>
      <c r="J6" s="184"/>
      <c r="K6" s="184"/>
      <c r="L6" s="184"/>
      <c r="M6" s="184"/>
      <c r="N6" s="184"/>
      <c r="O6" s="184"/>
      <c r="P6" s="184"/>
      <c r="Q6" s="184"/>
      <c r="R6" s="184"/>
      <c r="S6" s="184"/>
      <c r="T6" s="184"/>
      <c r="U6" s="184"/>
      <c r="V6" s="184"/>
      <c r="W6" s="184"/>
    </row>
    <row r="7" spans="1:110" ht="15.75" customHeight="1" x14ac:dyDescent="0.25">
      <c r="A7" s="202" t="s">
        <v>332</v>
      </c>
      <c r="B7" s="203"/>
      <c r="C7" s="203"/>
      <c r="D7" s="203"/>
      <c r="E7" s="203"/>
      <c r="F7" s="203"/>
      <c r="G7" s="203"/>
      <c r="H7" s="203"/>
      <c r="I7" s="203"/>
      <c r="J7" s="203"/>
      <c r="K7" s="203"/>
      <c r="L7" s="203"/>
      <c r="M7" s="203"/>
      <c r="N7" s="203"/>
      <c r="O7" s="203"/>
      <c r="P7" s="203"/>
      <c r="Q7" s="203"/>
      <c r="R7" s="203"/>
      <c r="S7" s="203"/>
      <c r="T7" s="203"/>
      <c r="U7" s="203"/>
      <c r="V7" s="203"/>
      <c r="W7" s="203"/>
    </row>
    <row r="8" spans="1:110" ht="16.5" thickBot="1" x14ac:dyDescent="0.3">
      <c r="A8" s="183"/>
      <c r="B8" s="184"/>
      <c r="C8" s="193"/>
      <c r="D8" s="193"/>
      <c r="E8" s="193"/>
      <c r="F8" s="193"/>
      <c r="G8" s="193"/>
      <c r="H8" s="193"/>
      <c r="I8" s="193"/>
      <c r="J8" s="193"/>
      <c r="K8" s="193"/>
      <c r="L8" s="193"/>
      <c r="M8" s="193"/>
      <c r="N8" s="194"/>
      <c r="O8" s="194"/>
      <c r="P8" s="194"/>
      <c r="Q8" s="194"/>
      <c r="R8" s="194"/>
      <c r="S8" s="194"/>
      <c r="T8" s="29"/>
      <c r="U8" s="29"/>
      <c r="V8" s="29"/>
      <c r="W8" s="2"/>
    </row>
    <row r="9" spans="1:110" ht="27.75" customHeight="1" x14ac:dyDescent="0.25">
      <c r="A9" s="195" t="s">
        <v>0</v>
      </c>
      <c r="B9" s="204" t="s">
        <v>10</v>
      </c>
      <c r="C9" s="198" t="s">
        <v>1</v>
      </c>
      <c r="D9" s="198" t="s">
        <v>16</v>
      </c>
      <c r="E9" s="204" t="s">
        <v>18</v>
      </c>
      <c r="F9" s="204" t="s">
        <v>17</v>
      </c>
      <c r="G9" s="204" t="s">
        <v>19</v>
      </c>
      <c r="H9" s="204" t="s">
        <v>20</v>
      </c>
      <c r="I9" s="198" t="s">
        <v>2</v>
      </c>
      <c r="J9" s="198" t="s">
        <v>21</v>
      </c>
      <c r="K9" s="198" t="s">
        <v>3</v>
      </c>
      <c r="L9" s="198" t="s">
        <v>4</v>
      </c>
      <c r="M9" s="204" t="s">
        <v>22</v>
      </c>
      <c r="N9" s="185" t="s">
        <v>11</v>
      </c>
      <c r="O9" s="185"/>
      <c r="P9" s="185"/>
      <c r="Q9" s="128"/>
      <c r="R9" s="128"/>
      <c r="S9" s="185" t="s">
        <v>5</v>
      </c>
      <c r="T9" s="188" t="s">
        <v>15</v>
      </c>
      <c r="U9" s="188" t="s">
        <v>6</v>
      </c>
      <c r="V9" s="207" t="s">
        <v>24</v>
      </c>
      <c r="W9" s="208"/>
    </row>
    <row r="10" spans="1:110" ht="24.75" customHeight="1" x14ac:dyDescent="0.25">
      <c r="A10" s="196"/>
      <c r="B10" s="205"/>
      <c r="C10" s="199"/>
      <c r="D10" s="199"/>
      <c r="E10" s="205"/>
      <c r="F10" s="205"/>
      <c r="G10" s="205"/>
      <c r="H10" s="205"/>
      <c r="I10" s="199"/>
      <c r="J10" s="199"/>
      <c r="K10" s="199"/>
      <c r="L10" s="199"/>
      <c r="M10" s="205"/>
      <c r="N10" s="191" t="s">
        <v>12</v>
      </c>
      <c r="O10" s="191"/>
      <c r="P10" s="191" t="s">
        <v>14</v>
      </c>
      <c r="Q10" s="211" t="s">
        <v>23</v>
      </c>
      <c r="R10" s="191" t="s">
        <v>7</v>
      </c>
      <c r="S10" s="186"/>
      <c r="T10" s="189"/>
      <c r="U10" s="189"/>
      <c r="V10" s="191" t="s">
        <v>8</v>
      </c>
      <c r="W10" s="209" t="s">
        <v>25</v>
      </c>
    </row>
    <row r="11" spans="1:110" ht="45" customHeight="1" thickBot="1" x14ac:dyDescent="0.3">
      <c r="A11" s="197"/>
      <c r="B11" s="206"/>
      <c r="C11" s="200"/>
      <c r="D11" s="200"/>
      <c r="E11" s="206"/>
      <c r="F11" s="206"/>
      <c r="G11" s="206"/>
      <c r="H11" s="206"/>
      <c r="I11" s="201"/>
      <c r="J11" s="201"/>
      <c r="K11" s="201"/>
      <c r="L11" s="201"/>
      <c r="M11" s="206"/>
      <c r="N11" s="131" t="s">
        <v>8</v>
      </c>
      <c r="O11" s="131" t="s">
        <v>13</v>
      </c>
      <c r="P11" s="187"/>
      <c r="Q11" s="212"/>
      <c r="R11" s="192"/>
      <c r="S11" s="187"/>
      <c r="T11" s="190"/>
      <c r="U11" s="190"/>
      <c r="V11" s="192"/>
      <c r="W11" s="210"/>
    </row>
    <row r="12" spans="1:110" ht="27.75" customHeight="1" x14ac:dyDescent="0.25">
      <c r="A12" s="195" t="s">
        <v>338</v>
      </c>
      <c r="B12" s="204" t="s">
        <v>339</v>
      </c>
      <c r="C12" s="198" t="s">
        <v>340</v>
      </c>
      <c r="D12" s="198" t="s">
        <v>341</v>
      </c>
      <c r="E12" s="204" t="s">
        <v>342</v>
      </c>
      <c r="F12" s="204" t="s">
        <v>343</v>
      </c>
      <c r="G12" s="204" t="s">
        <v>344</v>
      </c>
      <c r="H12" s="204" t="s">
        <v>345</v>
      </c>
      <c r="I12" s="198" t="s">
        <v>346</v>
      </c>
      <c r="J12" s="198" t="s">
        <v>347</v>
      </c>
      <c r="K12" s="198" t="s">
        <v>348</v>
      </c>
      <c r="L12" s="198" t="s">
        <v>349</v>
      </c>
      <c r="M12" s="204" t="s">
        <v>350</v>
      </c>
      <c r="N12" s="185" t="s">
        <v>351</v>
      </c>
      <c r="O12" s="185"/>
      <c r="P12" s="185"/>
      <c r="Q12" s="136"/>
      <c r="R12" s="136"/>
      <c r="S12" s="185" t="s">
        <v>358</v>
      </c>
      <c r="T12" s="188" t="s">
        <v>359</v>
      </c>
      <c r="U12" s="188" t="s">
        <v>360</v>
      </c>
      <c r="V12" s="207" t="s">
        <v>363</v>
      </c>
      <c r="W12" s="208"/>
    </row>
    <row r="13" spans="1:110" ht="24.75" customHeight="1" x14ac:dyDescent="0.25">
      <c r="A13" s="196"/>
      <c r="B13" s="205"/>
      <c r="C13" s="199"/>
      <c r="D13" s="199"/>
      <c r="E13" s="205"/>
      <c r="F13" s="205"/>
      <c r="G13" s="205"/>
      <c r="H13" s="205"/>
      <c r="I13" s="199"/>
      <c r="J13" s="199"/>
      <c r="K13" s="199"/>
      <c r="L13" s="199"/>
      <c r="M13" s="205"/>
      <c r="N13" s="191" t="s">
        <v>357</v>
      </c>
      <c r="O13" s="191"/>
      <c r="P13" s="191" t="s">
        <v>354</v>
      </c>
      <c r="Q13" s="211" t="s">
        <v>355</v>
      </c>
      <c r="R13" s="191" t="s">
        <v>356</v>
      </c>
      <c r="S13" s="186"/>
      <c r="T13" s="189"/>
      <c r="U13" s="189"/>
      <c r="V13" s="191" t="s">
        <v>361</v>
      </c>
      <c r="W13" s="209" t="s">
        <v>362</v>
      </c>
    </row>
    <row r="14" spans="1:110" ht="45" customHeight="1" thickBot="1" x14ac:dyDescent="0.3">
      <c r="A14" s="197"/>
      <c r="B14" s="206"/>
      <c r="C14" s="200"/>
      <c r="D14" s="200"/>
      <c r="E14" s="206"/>
      <c r="F14" s="206"/>
      <c r="G14" s="206"/>
      <c r="H14" s="206"/>
      <c r="I14" s="201"/>
      <c r="J14" s="201"/>
      <c r="K14" s="201"/>
      <c r="L14" s="201"/>
      <c r="M14" s="206"/>
      <c r="N14" s="135" t="s">
        <v>352</v>
      </c>
      <c r="O14" s="135" t="s">
        <v>353</v>
      </c>
      <c r="P14" s="187"/>
      <c r="Q14" s="212"/>
      <c r="R14" s="192"/>
      <c r="S14" s="187"/>
      <c r="T14" s="190"/>
      <c r="U14" s="190"/>
      <c r="V14" s="192"/>
      <c r="W14" s="210"/>
    </row>
    <row r="15" spans="1:110" ht="15.75" customHeight="1" x14ac:dyDescent="0.25">
      <c r="A15" s="168" t="s">
        <v>26</v>
      </c>
      <c r="B15" s="169"/>
      <c r="C15" s="169"/>
      <c r="D15" s="169"/>
      <c r="E15" s="169"/>
      <c r="F15" s="169"/>
      <c r="G15" s="169"/>
      <c r="H15" s="169"/>
      <c r="I15" s="169"/>
      <c r="J15" s="169"/>
      <c r="K15" s="169"/>
      <c r="L15" s="169"/>
      <c r="M15" s="169"/>
      <c r="N15" s="169"/>
      <c r="O15" s="169"/>
      <c r="P15" s="169"/>
      <c r="Q15" s="169"/>
      <c r="R15" s="169"/>
      <c r="S15" s="169"/>
      <c r="T15" s="169"/>
      <c r="U15" s="169"/>
      <c r="V15" s="169"/>
      <c r="W15" s="170"/>
    </row>
    <row r="16" spans="1:110" s="33" customFormat="1" ht="117" customHeight="1" x14ac:dyDescent="0.25">
      <c r="A16" s="9">
        <v>1</v>
      </c>
      <c r="B16" s="38" t="s">
        <v>154</v>
      </c>
      <c r="C16" s="11" t="s">
        <v>213</v>
      </c>
      <c r="D16" s="12" t="s">
        <v>214</v>
      </c>
      <c r="E16" s="39" t="s">
        <v>215</v>
      </c>
      <c r="F16" s="14">
        <v>42370</v>
      </c>
      <c r="G16" s="14">
        <v>43465</v>
      </c>
      <c r="H16" s="12" t="s">
        <v>116</v>
      </c>
      <c r="I16" s="132" t="s">
        <v>216</v>
      </c>
      <c r="J16" s="132" t="s">
        <v>217</v>
      </c>
      <c r="K16" s="15" t="s">
        <v>277</v>
      </c>
      <c r="L16" s="12" t="s">
        <v>188</v>
      </c>
      <c r="M16" s="12">
        <v>121</v>
      </c>
      <c r="N16" s="8">
        <v>3508500.52</v>
      </c>
      <c r="O16" s="8">
        <v>634011.46</v>
      </c>
      <c r="P16" s="8">
        <v>0</v>
      </c>
      <c r="Q16" s="8">
        <v>0</v>
      </c>
      <c r="R16" s="8">
        <v>11636812.18</v>
      </c>
      <c r="S16" s="16">
        <f>N16+O16+P16+Q16+R16</f>
        <v>15779324.16</v>
      </c>
      <c r="T16" s="17" t="s">
        <v>118</v>
      </c>
      <c r="U16" s="12">
        <v>1</v>
      </c>
      <c r="V16" s="63">
        <f>2081225.88+172117.48+28673.86</f>
        <v>2282017.2199999997</v>
      </c>
      <c r="W16" s="66">
        <f>376092.6+31102.87+5181.57</f>
        <v>412377.04</v>
      </c>
      <c r="X16" s="67"/>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row>
    <row r="17" spans="1:110" s="124" customFormat="1" ht="140.25" x14ac:dyDescent="0.25">
      <c r="A17" s="56">
        <v>2</v>
      </c>
      <c r="B17" s="126" t="s">
        <v>262</v>
      </c>
      <c r="C17" s="58" t="s">
        <v>275</v>
      </c>
      <c r="D17" s="59" t="s">
        <v>258</v>
      </c>
      <c r="E17" s="125" t="s">
        <v>276</v>
      </c>
      <c r="F17" s="61">
        <v>42339</v>
      </c>
      <c r="G17" s="61">
        <v>43100</v>
      </c>
      <c r="H17" s="59" t="s">
        <v>116</v>
      </c>
      <c r="I17" s="62" t="s">
        <v>216</v>
      </c>
      <c r="J17" s="62" t="s">
        <v>217</v>
      </c>
      <c r="K17" s="122" t="s">
        <v>277</v>
      </c>
      <c r="L17" s="59" t="s">
        <v>117</v>
      </c>
      <c r="M17" s="59">
        <v>121</v>
      </c>
      <c r="N17" s="123">
        <v>56019436.090000004</v>
      </c>
      <c r="O17" s="123">
        <v>0</v>
      </c>
      <c r="P17" s="123">
        <v>10123117.9</v>
      </c>
      <c r="Q17" s="123">
        <v>0</v>
      </c>
      <c r="R17" s="123">
        <v>0</v>
      </c>
      <c r="S17" s="64">
        <f t="shared" ref="S17:S18" si="0">N17+O17+P17+Q17+R17</f>
        <v>66142553.990000002</v>
      </c>
      <c r="T17" s="65" t="s">
        <v>325</v>
      </c>
      <c r="U17" s="59">
        <v>2</v>
      </c>
      <c r="V17" s="31">
        <v>56019436.090000004</v>
      </c>
      <c r="W17" s="66">
        <v>0</v>
      </c>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row>
    <row r="18" spans="1:110" s="3" customFormat="1" ht="320.25" customHeight="1" thickBot="1" x14ac:dyDescent="0.3">
      <c r="A18" s="18">
        <v>3</v>
      </c>
      <c r="B18" s="141" t="s">
        <v>154</v>
      </c>
      <c r="C18" s="19" t="s">
        <v>299</v>
      </c>
      <c r="D18" s="20" t="s">
        <v>258</v>
      </c>
      <c r="E18" s="21" t="s">
        <v>300</v>
      </c>
      <c r="F18" s="22">
        <v>42339</v>
      </c>
      <c r="G18" s="22">
        <v>43465</v>
      </c>
      <c r="H18" s="20" t="s">
        <v>116</v>
      </c>
      <c r="I18" s="23" t="s">
        <v>216</v>
      </c>
      <c r="J18" s="23" t="s">
        <v>217</v>
      </c>
      <c r="K18" s="24" t="s">
        <v>277</v>
      </c>
      <c r="L18" s="20" t="s">
        <v>117</v>
      </c>
      <c r="M18" s="20">
        <v>122</v>
      </c>
      <c r="N18" s="7">
        <v>15028878.73</v>
      </c>
      <c r="O18" s="7">
        <v>0</v>
      </c>
      <c r="P18" s="7">
        <v>2715827.25</v>
      </c>
      <c r="Q18" s="142">
        <v>0</v>
      </c>
      <c r="R18" s="7">
        <v>3121247.94</v>
      </c>
      <c r="S18" s="25">
        <f t="shared" si="0"/>
        <v>20865953.920000002</v>
      </c>
      <c r="T18" s="26" t="s">
        <v>118</v>
      </c>
      <c r="U18" s="143">
        <v>2</v>
      </c>
      <c r="V18" s="31">
        <f>2901352.78+2113195.52+925814.92+1457419.85</f>
        <v>7397783.0700000003</v>
      </c>
      <c r="W18" s="144">
        <v>0</v>
      </c>
      <c r="X18" s="67"/>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row>
    <row r="19" spans="1:110" s="46" customFormat="1" ht="16.5" thickBot="1" x14ac:dyDescent="0.3">
      <c r="A19" s="161" t="s">
        <v>29</v>
      </c>
      <c r="B19" s="162"/>
      <c r="C19" s="162"/>
      <c r="D19" s="162"/>
      <c r="E19" s="162"/>
      <c r="F19" s="162"/>
      <c r="G19" s="162"/>
      <c r="H19" s="162"/>
      <c r="I19" s="162"/>
      <c r="J19" s="162"/>
      <c r="K19" s="162"/>
      <c r="L19" s="162"/>
      <c r="M19" s="167"/>
      <c r="N19" s="5">
        <f>N16+N17+N18</f>
        <v>74556815.340000004</v>
      </c>
      <c r="O19" s="5">
        <f t="shared" ref="O19:S19" si="1">O16+O17+O18</f>
        <v>634011.46</v>
      </c>
      <c r="P19" s="5">
        <f t="shared" si="1"/>
        <v>12838945.15</v>
      </c>
      <c r="Q19" s="5">
        <f t="shared" si="1"/>
        <v>0</v>
      </c>
      <c r="R19" s="5">
        <f t="shared" si="1"/>
        <v>14758060.119999999</v>
      </c>
      <c r="S19" s="5">
        <f t="shared" si="1"/>
        <v>102787832.07000001</v>
      </c>
      <c r="T19" s="5"/>
      <c r="U19" s="42">
        <f t="shared" ref="U19:W19" si="2">U16+U17+U18</f>
        <v>5</v>
      </c>
      <c r="V19" s="43">
        <f t="shared" si="2"/>
        <v>65699236.380000003</v>
      </c>
      <c r="W19" s="44">
        <f t="shared" si="2"/>
        <v>412377.04</v>
      </c>
      <c r="X19" s="67"/>
      <c r="Y19" s="67"/>
      <c r="Z19" s="67"/>
      <c r="AA19" s="67"/>
      <c r="AB19" s="67"/>
      <c r="AC19" s="67"/>
      <c r="AD19" s="67"/>
      <c r="AE19" s="67"/>
      <c r="AF19" s="67"/>
      <c r="AG19" s="67"/>
      <c r="AH19" s="67"/>
      <c r="AI19" s="67"/>
      <c r="AJ19" s="67"/>
      <c r="AK19" s="67"/>
      <c r="AL19" s="67"/>
      <c r="AM19" s="67"/>
      <c r="AN19" s="67"/>
      <c r="AO19" s="67"/>
      <c r="AP19" s="67"/>
      <c r="AQ19" s="67"/>
      <c r="AR19" s="67"/>
      <c r="AS19" s="67"/>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row>
    <row r="20" spans="1:110" ht="14.25" customHeight="1" x14ac:dyDescent="0.25">
      <c r="A20" s="168" t="s">
        <v>27</v>
      </c>
      <c r="B20" s="169"/>
      <c r="C20" s="169"/>
      <c r="D20" s="169"/>
      <c r="E20" s="169"/>
      <c r="F20" s="169"/>
      <c r="G20" s="169"/>
      <c r="H20" s="169"/>
      <c r="I20" s="169"/>
      <c r="J20" s="169"/>
      <c r="K20" s="169"/>
      <c r="L20" s="169"/>
      <c r="M20" s="169"/>
      <c r="N20" s="169"/>
      <c r="O20" s="169"/>
      <c r="P20" s="169"/>
      <c r="Q20" s="169"/>
      <c r="R20" s="169"/>
      <c r="S20" s="169"/>
      <c r="T20" s="169"/>
      <c r="U20" s="169"/>
      <c r="V20" s="169"/>
      <c r="W20" s="170"/>
    </row>
    <row r="21" spans="1:110" s="3" customFormat="1" ht="183" customHeight="1" x14ac:dyDescent="0.25">
      <c r="A21" s="9">
        <v>1</v>
      </c>
      <c r="B21" s="38" t="s">
        <v>154</v>
      </c>
      <c r="C21" s="11" t="s">
        <v>225</v>
      </c>
      <c r="D21" s="12" t="s">
        <v>226</v>
      </c>
      <c r="E21" s="39" t="s">
        <v>227</v>
      </c>
      <c r="F21" s="14">
        <v>42370</v>
      </c>
      <c r="G21" s="14">
        <v>43465</v>
      </c>
      <c r="H21" s="12" t="s">
        <v>116</v>
      </c>
      <c r="I21" s="132" t="s">
        <v>228</v>
      </c>
      <c r="J21" s="132" t="s">
        <v>229</v>
      </c>
      <c r="K21" s="132" t="s">
        <v>230</v>
      </c>
      <c r="L21" s="12" t="s">
        <v>188</v>
      </c>
      <c r="M21" s="12">
        <v>121</v>
      </c>
      <c r="N21" s="8">
        <v>830942.88</v>
      </c>
      <c r="O21" s="8">
        <v>150157.4</v>
      </c>
      <c r="P21" s="8">
        <v>0</v>
      </c>
      <c r="Q21" s="8">
        <v>0</v>
      </c>
      <c r="R21" s="8">
        <v>0</v>
      </c>
      <c r="S21" s="16">
        <f>N21+O21+Q21+R21</f>
        <v>981100.28</v>
      </c>
      <c r="T21" s="17" t="str">
        <f>T16</f>
        <v>în implementare</v>
      </c>
      <c r="U21" s="12">
        <v>1</v>
      </c>
      <c r="V21" s="8">
        <v>615275.85</v>
      </c>
      <c r="W21" s="40">
        <v>111184.78</v>
      </c>
      <c r="X21" s="67"/>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row>
    <row r="22" spans="1:110" ht="16.5" thickBot="1" x14ac:dyDescent="0.3">
      <c r="A22" s="47"/>
      <c r="B22" s="48"/>
      <c r="C22" s="49"/>
      <c r="D22" s="49"/>
      <c r="E22" s="48"/>
      <c r="F22" s="48"/>
      <c r="G22" s="48"/>
      <c r="H22" s="48"/>
      <c r="I22" s="48"/>
      <c r="J22" s="48"/>
      <c r="K22" s="48"/>
      <c r="L22" s="48"/>
      <c r="M22" s="48"/>
      <c r="N22" s="50"/>
      <c r="O22" s="50"/>
      <c r="P22" s="51"/>
      <c r="Q22" s="50"/>
      <c r="R22" s="50"/>
      <c r="S22" s="51"/>
      <c r="T22" s="51"/>
      <c r="U22" s="51"/>
      <c r="V22" s="51"/>
      <c r="W22" s="52"/>
    </row>
    <row r="23" spans="1:110" s="46" customFormat="1" ht="17.25" customHeight="1" thickBot="1" x14ac:dyDescent="0.3">
      <c r="A23" s="161" t="s">
        <v>30</v>
      </c>
      <c r="B23" s="162"/>
      <c r="C23" s="162"/>
      <c r="D23" s="162"/>
      <c r="E23" s="162"/>
      <c r="F23" s="162"/>
      <c r="G23" s="162"/>
      <c r="H23" s="162"/>
      <c r="I23" s="162"/>
      <c r="J23" s="162"/>
      <c r="K23" s="162"/>
      <c r="L23" s="162"/>
      <c r="M23" s="167"/>
      <c r="N23" s="5">
        <f>N21</f>
        <v>830942.88</v>
      </c>
      <c r="O23" s="5">
        <f t="shared" ref="O23:S23" si="3">O21</f>
        <v>150157.4</v>
      </c>
      <c r="P23" s="53">
        <f t="shared" si="3"/>
        <v>0</v>
      </c>
      <c r="Q23" s="5">
        <f t="shared" si="3"/>
        <v>0</v>
      </c>
      <c r="R23" s="5">
        <f t="shared" si="3"/>
        <v>0</v>
      </c>
      <c r="S23" s="5">
        <f t="shared" si="3"/>
        <v>981100.28</v>
      </c>
      <c r="T23" s="53"/>
      <c r="U23" s="42">
        <f>U21</f>
        <v>1</v>
      </c>
      <c r="V23" s="5">
        <f>V21</f>
        <v>615275.85</v>
      </c>
      <c r="W23" s="6">
        <f>W21</f>
        <v>111184.78</v>
      </c>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row>
    <row r="24" spans="1:110" ht="15.75" customHeight="1" x14ac:dyDescent="0.25">
      <c r="A24" s="168" t="s">
        <v>34</v>
      </c>
      <c r="B24" s="169"/>
      <c r="C24" s="169"/>
      <c r="D24" s="169"/>
      <c r="E24" s="169"/>
      <c r="F24" s="169"/>
      <c r="G24" s="169"/>
      <c r="H24" s="169"/>
      <c r="I24" s="169"/>
      <c r="J24" s="169"/>
      <c r="K24" s="169"/>
      <c r="L24" s="169"/>
      <c r="M24" s="169"/>
      <c r="N24" s="169"/>
      <c r="O24" s="169"/>
      <c r="P24" s="169"/>
      <c r="Q24" s="169"/>
      <c r="R24" s="169"/>
      <c r="S24" s="169"/>
      <c r="T24" s="169"/>
      <c r="U24" s="169"/>
      <c r="V24" s="169"/>
      <c r="W24" s="170"/>
    </row>
    <row r="25" spans="1:110" s="124" customFormat="1" ht="293.25" x14ac:dyDescent="0.25">
      <c r="A25" s="56">
        <v>1</v>
      </c>
      <c r="B25" s="70" t="s">
        <v>154</v>
      </c>
      <c r="C25" s="58" t="s">
        <v>208</v>
      </c>
      <c r="D25" s="59" t="s">
        <v>209</v>
      </c>
      <c r="E25" s="125" t="s">
        <v>210</v>
      </c>
      <c r="F25" s="61">
        <v>42370</v>
      </c>
      <c r="G25" s="61">
        <v>43465</v>
      </c>
      <c r="H25" s="59" t="s">
        <v>116</v>
      </c>
      <c r="I25" s="62" t="s">
        <v>211</v>
      </c>
      <c r="J25" s="62" t="s">
        <v>212</v>
      </c>
      <c r="K25" s="62" t="s">
        <v>240</v>
      </c>
      <c r="L25" s="59" t="s">
        <v>188</v>
      </c>
      <c r="M25" s="59">
        <v>121</v>
      </c>
      <c r="N25" s="63">
        <v>2517797.35</v>
      </c>
      <c r="O25" s="63">
        <v>454984.22</v>
      </c>
      <c r="P25" s="63">
        <v>0</v>
      </c>
      <c r="Q25" s="63">
        <v>0</v>
      </c>
      <c r="R25" s="63">
        <v>10892592.09</v>
      </c>
      <c r="S25" s="64">
        <f>N25+O25+P25+Q25+R25</f>
        <v>13865373.66</v>
      </c>
      <c r="T25" s="65" t="s">
        <v>118</v>
      </c>
      <c r="U25" s="145">
        <v>0</v>
      </c>
      <c r="V25" s="63">
        <v>1359534.23</v>
      </c>
      <c r="W25" s="66">
        <v>245677.69</v>
      </c>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row>
    <row r="26" spans="1:110" s="33" customFormat="1" ht="114.75" x14ac:dyDescent="0.25">
      <c r="A26" s="9">
        <v>2</v>
      </c>
      <c r="B26" s="70" t="s">
        <v>231</v>
      </c>
      <c r="C26" s="11" t="s">
        <v>237</v>
      </c>
      <c r="D26" s="12" t="s">
        <v>178</v>
      </c>
      <c r="E26" s="39" t="s">
        <v>238</v>
      </c>
      <c r="F26" s="14">
        <v>42051</v>
      </c>
      <c r="G26" s="14">
        <v>44012</v>
      </c>
      <c r="H26" s="12" t="s">
        <v>116</v>
      </c>
      <c r="I26" s="132" t="s">
        <v>211</v>
      </c>
      <c r="J26" s="132" t="s">
        <v>239</v>
      </c>
      <c r="K26" s="132" t="s">
        <v>240</v>
      </c>
      <c r="L26" s="12" t="s">
        <v>117</v>
      </c>
      <c r="M26" s="12">
        <v>121</v>
      </c>
      <c r="N26" s="8">
        <v>9188140.0800000001</v>
      </c>
      <c r="O26" s="8">
        <v>0</v>
      </c>
      <c r="P26" s="8">
        <v>1660363.47</v>
      </c>
      <c r="Q26" s="8">
        <v>0</v>
      </c>
      <c r="R26" s="8">
        <v>106939.64</v>
      </c>
      <c r="S26" s="16">
        <f>N26+O26+P26+Q26+R26</f>
        <v>10955443.190000001</v>
      </c>
      <c r="T26" s="17" t="str">
        <f t="shared" ref="T26" si="4">T25</f>
        <v>în implementare</v>
      </c>
      <c r="U26" s="12">
        <v>0</v>
      </c>
      <c r="V26" s="146">
        <f>499888.48+78405.84</f>
        <v>578294.31999999995</v>
      </c>
      <c r="W26" s="40">
        <v>0</v>
      </c>
      <c r="X26" s="67"/>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row>
    <row r="27" spans="1:110" s="33" customFormat="1" ht="185.25" customHeight="1" thickBot="1" x14ac:dyDescent="0.3">
      <c r="A27" s="18">
        <v>3</v>
      </c>
      <c r="B27" s="100" t="s">
        <v>154</v>
      </c>
      <c r="C27" s="19" t="s">
        <v>242</v>
      </c>
      <c r="D27" s="20" t="s">
        <v>178</v>
      </c>
      <c r="E27" s="54" t="s">
        <v>243</v>
      </c>
      <c r="F27" s="22">
        <v>42370</v>
      </c>
      <c r="G27" s="22">
        <v>44104</v>
      </c>
      <c r="H27" s="20" t="s">
        <v>116</v>
      </c>
      <c r="I27" s="23" t="s">
        <v>211</v>
      </c>
      <c r="J27" s="23" t="s">
        <v>239</v>
      </c>
      <c r="K27" s="23" t="s">
        <v>240</v>
      </c>
      <c r="L27" s="20" t="s">
        <v>117</v>
      </c>
      <c r="M27" s="20">
        <v>121</v>
      </c>
      <c r="N27" s="7">
        <v>1616795.15</v>
      </c>
      <c r="O27" s="7">
        <v>0</v>
      </c>
      <c r="P27" s="7">
        <v>292166.59999999998</v>
      </c>
      <c r="Q27" s="7">
        <v>0</v>
      </c>
      <c r="R27" s="7">
        <v>974.5</v>
      </c>
      <c r="S27" s="25">
        <f>N27+O27+P27+Q27+R27</f>
        <v>1909936.25</v>
      </c>
      <c r="T27" s="26" t="str">
        <f>T26</f>
        <v>în implementare</v>
      </c>
      <c r="U27" s="20">
        <v>0</v>
      </c>
      <c r="V27" s="31">
        <v>163140.01</v>
      </c>
      <c r="W27" s="55">
        <v>0</v>
      </c>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row>
    <row r="28" spans="1:110" s="46" customFormat="1" ht="17.25" customHeight="1" thickBot="1" x14ac:dyDescent="0.3">
      <c r="A28" s="161" t="s">
        <v>74</v>
      </c>
      <c r="B28" s="162"/>
      <c r="C28" s="162"/>
      <c r="D28" s="162"/>
      <c r="E28" s="162"/>
      <c r="F28" s="162"/>
      <c r="G28" s="162"/>
      <c r="H28" s="162"/>
      <c r="I28" s="162"/>
      <c r="J28" s="162"/>
      <c r="K28" s="162"/>
      <c r="L28" s="162"/>
      <c r="M28" s="167"/>
      <c r="N28" s="5">
        <f>N25+N26+N27</f>
        <v>13322732.58</v>
      </c>
      <c r="O28" s="5">
        <f t="shared" ref="O28:S28" si="5">O25+O26+O27</f>
        <v>454984.22</v>
      </c>
      <c r="P28" s="5">
        <f t="shared" si="5"/>
        <v>1952530.0699999998</v>
      </c>
      <c r="Q28" s="5">
        <f t="shared" si="5"/>
        <v>0</v>
      </c>
      <c r="R28" s="5">
        <f t="shared" si="5"/>
        <v>11000506.23</v>
      </c>
      <c r="S28" s="5">
        <f t="shared" si="5"/>
        <v>26730753.100000001</v>
      </c>
      <c r="T28" s="5"/>
      <c r="U28" s="5">
        <f>U25+U26+U27</f>
        <v>0</v>
      </c>
      <c r="V28" s="6">
        <f>V25+V26+V27</f>
        <v>2100968.5599999996</v>
      </c>
      <c r="W28" s="44">
        <f>W25+W26+W27</f>
        <v>245677.69</v>
      </c>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row>
    <row r="29" spans="1:110" ht="15.75" customHeight="1" x14ac:dyDescent="0.25">
      <c r="A29" s="168" t="s">
        <v>35</v>
      </c>
      <c r="B29" s="169"/>
      <c r="C29" s="169"/>
      <c r="D29" s="169"/>
      <c r="E29" s="169"/>
      <c r="F29" s="169"/>
      <c r="G29" s="169"/>
      <c r="H29" s="169"/>
      <c r="I29" s="169"/>
      <c r="J29" s="169"/>
      <c r="K29" s="169"/>
      <c r="L29" s="169"/>
      <c r="M29" s="169"/>
      <c r="N29" s="169"/>
      <c r="O29" s="169"/>
      <c r="P29" s="169"/>
      <c r="Q29" s="169"/>
      <c r="R29" s="169"/>
      <c r="S29" s="169"/>
      <c r="T29" s="169"/>
      <c r="U29" s="169"/>
      <c r="V29" s="169"/>
      <c r="W29" s="170"/>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row>
    <row r="30" spans="1:110" s="68" customFormat="1" ht="42.75" customHeight="1" thickBot="1" x14ac:dyDescent="0.3">
      <c r="A30" s="56">
        <v>1</v>
      </c>
      <c r="B30" s="57"/>
      <c r="C30" s="58"/>
      <c r="D30" s="59"/>
      <c r="E30" s="60"/>
      <c r="F30" s="61"/>
      <c r="G30" s="61"/>
      <c r="H30" s="59"/>
      <c r="I30" s="62"/>
      <c r="J30" s="62"/>
      <c r="K30" s="62"/>
      <c r="L30" s="59"/>
      <c r="M30" s="59"/>
      <c r="N30" s="63"/>
      <c r="O30" s="63"/>
      <c r="P30" s="63"/>
      <c r="Q30" s="57"/>
      <c r="R30" s="63"/>
      <c r="S30" s="64"/>
      <c r="T30" s="65"/>
      <c r="U30" s="59"/>
      <c r="V30" s="63"/>
      <c r="W30" s="66"/>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row>
    <row r="31" spans="1:110" s="46" customFormat="1" ht="17.25" customHeight="1" thickBot="1" x14ac:dyDescent="0.3">
      <c r="A31" s="161" t="s">
        <v>75</v>
      </c>
      <c r="B31" s="162"/>
      <c r="C31" s="162"/>
      <c r="D31" s="162"/>
      <c r="E31" s="162"/>
      <c r="F31" s="162"/>
      <c r="G31" s="162"/>
      <c r="H31" s="162"/>
      <c r="I31" s="162"/>
      <c r="J31" s="162"/>
      <c r="K31" s="162"/>
      <c r="L31" s="162"/>
      <c r="M31" s="167"/>
      <c r="N31" s="5">
        <v>0</v>
      </c>
      <c r="O31" s="5">
        <v>0</v>
      </c>
      <c r="P31" s="53">
        <v>0</v>
      </c>
      <c r="Q31" s="5">
        <v>0</v>
      </c>
      <c r="R31" s="5">
        <v>0</v>
      </c>
      <c r="S31" s="53">
        <f>N31+O31+P31+Q31+R31</f>
        <v>0</v>
      </c>
      <c r="T31" s="53"/>
      <c r="U31" s="53">
        <v>0</v>
      </c>
      <c r="V31" s="53">
        <v>0</v>
      </c>
      <c r="W31" s="69">
        <v>0</v>
      </c>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row>
    <row r="32" spans="1:110" s="46" customFormat="1" ht="15.75" customHeight="1" x14ac:dyDescent="0.25">
      <c r="A32" s="213" t="s">
        <v>36</v>
      </c>
      <c r="B32" s="214"/>
      <c r="C32" s="214"/>
      <c r="D32" s="214"/>
      <c r="E32" s="214"/>
      <c r="F32" s="214"/>
      <c r="G32" s="214"/>
      <c r="H32" s="214"/>
      <c r="I32" s="214"/>
      <c r="J32" s="214"/>
      <c r="K32" s="214"/>
      <c r="L32" s="214"/>
      <c r="M32" s="214"/>
      <c r="N32" s="214"/>
      <c r="O32" s="214"/>
      <c r="P32" s="214"/>
      <c r="Q32" s="214"/>
      <c r="R32" s="214"/>
      <c r="S32" s="214"/>
      <c r="T32" s="214"/>
      <c r="U32" s="214"/>
      <c r="V32" s="214"/>
      <c r="W32" s="215"/>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row>
    <row r="33" spans="1:110" s="3" customFormat="1" ht="114.75" x14ac:dyDescent="0.25">
      <c r="A33" s="9">
        <v>1</v>
      </c>
      <c r="B33" s="70" t="s">
        <v>154</v>
      </c>
      <c r="C33" s="11" t="s">
        <v>200</v>
      </c>
      <c r="D33" s="12" t="s">
        <v>201</v>
      </c>
      <c r="E33" s="39" t="s">
        <v>202</v>
      </c>
      <c r="F33" s="14">
        <v>42309</v>
      </c>
      <c r="G33" s="14">
        <v>43465</v>
      </c>
      <c r="H33" s="12" t="s">
        <v>116</v>
      </c>
      <c r="I33" s="132" t="s">
        <v>203</v>
      </c>
      <c r="J33" s="132" t="s">
        <v>204</v>
      </c>
      <c r="K33" s="132"/>
      <c r="L33" s="12" t="s">
        <v>188</v>
      </c>
      <c r="M33" s="12">
        <v>121</v>
      </c>
      <c r="N33" s="8">
        <v>4179608.68</v>
      </c>
      <c r="O33" s="8">
        <v>755285.56</v>
      </c>
      <c r="P33" s="8">
        <v>0</v>
      </c>
      <c r="Q33" s="8">
        <v>0</v>
      </c>
      <c r="R33" s="8">
        <v>11522376.83</v>
      </c>
      <c r="S33" s="16">
        <f>N33+O33+P33+Q33+R33</f>
        <v>16457271.07</v>
      </c>
      <c r="T33" s="17" t="s">
        <v>118</v>
      </c>
      <c r="U33" s="112">
        <v>3</v>
      </c>
      <c r="V33" s="8">
        <f>2862698.11+198078.59</f>
        <v>3060776.6999999997</v>
      </c>
      <c r="W33" s="73">
        <f>517310.28+35794.24</f>
        <v>553104.52</v>
      </c>
      <c r="X33" s="67"/>
      <c r="Y33" s="67"/>
      <c r="Z33" s="67"/>
      <c r="AA33" s="139"/>
      <c r="AB33" s="139"/>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ht="16.5" thickBot="1" x14ac:dyDescent="0.3">
      <c r="A34" s="47"/>
      <c r="B34" s="48"/>
      <c r="C34" s="49"/>
      <c r="D34" s="49"/>
      <c r="E34" s="48"/>
      <c r="F34" s="48"/>
      <c r="G34" s="48"/>
      <c r="H34" s="48"/>
      <c r="I34" s="48"/>
      <c r="J34" s="48"/>
      <c r="K34" s="48"/>
      <c r="L34" s="48"/>
      <c r="M34" s="48"/>
      <c r="N34" s="50"/>
      <c r="O34" s="50"/>
      <c r="P34" s="51"/>
      <c r="Q34" s="50"/>
      <c r="R34" s="50"/>
      <c r="S34" s="51"/>
      <c r="T34" s="51"/>
      <c r="U34" s="51"/>
      <c r="V34" s="51"/>
      <c r="W34" s="52"/>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row>
    <row r="35" spans="1:110" s="46" customFormat="1" ht="17.25" customHeight="1" thickBot="1" x14ac:dyDescent="0.3">
      <c r="A35" s="161" t="s">
        <v>76</v>
      </c>
      <c r="B35" s="162"/>
      <c r="C35" s="162"/>
      <c r="D35" s="162"/>
      <c r="E35" s="162"/>
      <c r="F35" s="162"/>
      <c r="G35" s="162"/>
      <c r="H35" s="162"/>
      <c r="I35" s="162"/>
      <c r="J35" s="162"/>
      <c r="K35" s="162"/>
      <c r="L35" s="162"/>
      <c r="M35" s="167"/>
      <c r="N35" s="5">
        <f>N33</f>
        <v>4179608.68</v>
      </c>
      <c r="O35" s="5">
        <f t="shared" ref="O35:S35" si="6">O33</f>
        <v>755285.56</v>
      </c>
      <c r="P35" s="5">
        <f t="shared" si="6"/>
        <v>0</v>
      </c>
      <c r="Q35" s="5">
        <f t="shared" si="6"/>
        <v>0</v>
      </c>
      <c r="R35" s="5">
        <f t="shared" si="6"/>
        <v>11522376.83</v>
      </c>
      <c r="S35" s="5">
        <f t="shared" si="6"/>
        <v>16457271.07</v>
      </c>
      <c r="T35" s="5"/>
      <c r="U35" s="5">
        <f>U33</f>
        <v>3</v>
      </c>
      <c r="V35" s="5">
        <f>V33</f>
        <v>3060776.6999999997</v>
      </c>
      <c r="W35" s="6">
        <f>W33</f>
        <v>553104.52</v>
      </c>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row>
    <row r="36" spans="1:110" ht="15.75" customHeight="1" x14ac:dyDescent="0.25">
      <c r="A36" s="168" t="s">
        <v>37</v>
      </c>
      <c r="B36" s="169"/>
      <c r="C36" s="169"/>
      <c r="D36" s="169"/>
      <c r="E36" s="169"/>
      <c r="F36" s="169"/>
      <c r="G36" s="169"/>
      <c r="H36" s="169"/>
      <c r="I36" s="169"/>
      <c r="J36" s="169"/>
      <c r="K36" s="169"/>
      <c r="L36" s="169"/>
      <c r="M36" s="169"/>
      <c r="N36" s="169"/>
      <c r="O36" s="169"/>
      <c r="P36" s="169"/>
      <c r="Q36" s="169"/>
      <c r="R36" s="169"/>
      <c r="S36" s="169"/>
      <c r="T36" s="169"/>
      <c r="U36" s="169"/>
      <c r="V36" s="169"/>
      <c r="W36" s="170"/>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row>
    <row r="37" spans="1:110" s="74" customFormat="1" ht="15.75" x14ac:dyDescent="0.25">
      <c r="A37" s="9">
        <v>1</v>
      </c>
      <c r="B37" s="70"/>
      <c r="C37" s="58"/>
      <c r="D37" s="59"/>
      <c r="E37" s="39"/>
      <c r="F37" s="71"/>
      <c r="G37" s="71"/>
      <c r="H37" s="72"/>
      <c r="I37" s="132"/>
      <c r="J37" s="132"/>
      <c r="K37" s="132"/>
      <c r="L37" s="12"/>
      <c r="M37" s="12"/>
      <c r="N37" s="8"/>
      <c r="O37" s="8"/>
      <c r="P37" s="8"/>
      <c r="Q37" s="8"/>
      <c r="R37" s="8"/>
      <c r="S37" s="16"/>
      <c r="T37" s="17"/>
      <c r="U37" s="12"/>
      <c r="V37" s="8"/>
      <c r="W37" s="73"/>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row>
    <row r="38" spans="1:110" ht="16.5" thickBot="1" x14ac:dyDescent="0.3">
      <c r="A38" s="47"/>
      <c r="B38" s="48"/>
      <c r="C38" s="49"/>
      <c r="D38" s="49"/>
      <c r="E38" s="48"/>
      <c r="F38" s="48"/>
      <c r="G38" s="48"/>
      <c r="H38" s="48"/>
      <c r="I38" s="48"/>
      <c r="J38" s="48"/>
      <c r="K38" s="48"/>
      <c r="L38" s="48"/>
      <c r="M38" s="48"/>
      <c r="N38" s="50"/>
      <c r="O38" s="50"/>
      <c r="P38" s="51"/>
      <c r="Q38" s="50"/>
      <c r="R38" s="50"/>
      <c r="S38" s="51"/>
      <c r="T38" s="51"/>
      <c r="U38" s="51"/>
      <c r="V38" s="51"/>
      <c r="W38" s="52"/>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row>
    <row r="39" spans="1:110" s="46" customFormat="1" ht="17.25" customHeight="1" thickBot="1" x14ac:dyDescent="0.3">
      <c r="A39" s="161" t="s">
        <v>77</v>
      </c>
      <c r="B39" s="162"/>
      <c r="C39" s="162"/>
      <c r="D39" s="162"/>
      <c r="E39" s="162"/>
      <c r="F39" s="162"/>
      <c r="G39" s="162"/>
      <c r="H39" s="162"/>
      <c r="I39" s="162"/>
      <c r="J39" s="162"/>
      <c r="K39" s="162"/>
      <c r="L39" s="162"/>
      <c r="M39" s="167"/>
      <c r="N39" s="5">
        <f t="shared" ref="N39:S39" si="7">N37</f>
        <v>0</v>
      </c>
      <c r="O39" s="5">
        <f t="shared" si="7"/>
        <v>0</v>
      </c>
      <c r="P39" s="53">
        <f t="shared" si="7"/>
        <v>0</v>
      </c>
      <c r="Q39" s="5">
        <f t="shared" si="7"/>
        <v>0</v>
      </c>
      <c r="R39" s="5">
        <f t="shared" si="7"/>
        <v>0</v>
      </c>
      <c r="S39" s="53">
        <f t="shared" si="7"/>
        <v>0</v>
      </c>
      <c r="T39" s="53"/>
      <c r="U39" s="53">
        <f>U37</f>
        <v>0</v>
      </c>
      <c r="V39" s="53">
        <f>V37</f>
        <v>0</v>
      </c>
      <c r="W39" s="69">
        <f>W37</f>
        <v>0</v>
      </c>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row>
    <row r="40" spans="1:110" ht="15.75" customHeight="1" thickBot="1" x14ac:dyDescent="0.3">
      <c r="A40" s="163" t="s">
        <v>38</v>
      </c>
      <c r="B40" s="164"/>
      <c r="C40" s="164"/>
      <c r="D40" s="164"/>
      <c r="E40" s="164"/>
      <c r="F40" s="164"/>
      <c r="G40" s="164"/>
      <c r="H40" s="164"/>
      <c r="I40" s="164"/>
      <c r="J40" s="164"/>
      <c r="K40" s="164"/>
      <c r="L40" s="164"/>
      <c r="M40" s="164"/>
      <c r="N40" s="164"/>
      <c r="O40" s="164"/>
      <c r="P40" s="164"/>
      <c r="Q40" s="164"/>
      <c r="R40" s="164"/>
      <c r="S40" s="164"/>
      <c r="T40" s="164"/>
      <c r="U40" s="164"/>
      <c r="V40" s="164"/>
      <c r="W40" s="166"/>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row>
    <row r="41" spans="1:110" ht="15.75" x14ac:dyDescent="0.25">
      <c r="A41" s="47">
        <v>1</v>
      </c>
      <c r="B41" s="48"/>
      <c r="C41" s="49"/>
      <c r="D41" s="49"/>
      <c r="E41" s="48"/>
      <c r="F41" s="48"/>
      <c r="G41" s="48"/>
      <c r="H41" s="48"/>
      <c r="I41" s="48"/>
      <c r="J41" s="48"/>
      <c r="K41" s="48"/>
      <c r="L41" s="48"/>
      <c r="M41" s="48"/>
      <c r="N41" s="50"/>
      <c r="O41" s="50"/>
      <c r="P41" s="51"/>
      <c r="Q41" s="50"/>
      <c r="R41" s="50"/>
      <c r="S41" s="51"/>
      <c r="T41" s="51"/>
      <c r="U41" s="51"/>
      <c r="V41" s="51"/>
      <c r="W41" s="52"/>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row>
    <row r="42" spans="1:110" ht="16.5" thickBot="1" x14ac:dyDescent="0.3">
      <c r="A42" s="9">
        <v>2</v>
      </c>
      <c r="B42" s="48"/>
      <c r="C42" s="75"/>
      <c r="D42" s="75"/>
      <c r="E42" s="48"/>
      <c r="F42" s="48"/>
      <c r="G42" s="48"/>
      <c r="H42" s="48"/>
      <c r="I42" s="132"/>
      <c r="J42" s="132"/>
      <c r="K42" s="132"/>
      <c r="L42" s="132"/>
      <c r="M42" s="48"/>
      <c r="N42" s="130"/>
      <c r="O42" s="130"/>
      <c r="P42" s="129"/>
      <c r="Q42" s="50"/>
      <c r="R42" s="130"/>
      <c r="S42" s="129"/>
      <c r="T42" s="129"/>
      <c r="U42" s="129"/>
      <c r="V42" s="129"/>
      <c r="W42" s="76"/>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row>
    <row r="43" spans="1:110" s="46" customFormat="1" ht="17.25" customHeight="1" thickBot="1" x14ac:dyDescent="0.3">
      <c r="A43" s="161" t="s">
        <v>78</v>
      </c>
      <c r="B43" s="162"/>
      <c r="C43" s="162"/>
      <c r="D43" s="162"/>
      <c r="E43" s="162"/>
      <c r="F43" s="162"/>
      <c r="G43" s="162"/>
      <c r="H43" s="162"/>
      <c r="I43" s="162"/>
      <c r="J43" s="162"/>
      <c r="K43" s="162"/>
      <c r="L43" s="162"/>
      <c r="M43" s="167"/>
      <c r="N43" s="5">
        <f>N41</f>
        <v>0</v>
      </c>
      <c r="O43" s="5">
        <f t="shared" ref="O43:S43" si="8">O41</f>
        <v>0</v>
      </c>
      <c r="P43" s="5">
        <f t="shared" si="8"/>
        <v>0</v>
      </c>
      <c r="Q43" s="5">
        <f t="shared" si="8"/>
        <v>0</v>
      </c>
      <c r="R43" s="5">
        <f t="shared" si="8"/>
        <v>0</v>
      </c>
      <c r="S43" s="5">
        <f t="shared" si="8"/>
        <v>0</v>
      </c>
      <c r="T43" s="53"/>
      <c r="U43" s="53">
        <f>U41</f>
        <v>0</v>
      </c>
      <c r="V43" s="53">
        <f>V41</f>
        <v>0</v>
      </c>
      <c r="W43" s="69">
        <f>W41</f>
        <v>0</v>
      </c>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row>
    <row r="44" spans="1:110" ht="15.75" customHeight="1" x14ac:dyDescent="0.25">
      <c r="A44" s="168" t="s">
        <v>39</v>
      </c>
      <c r="B44" s="169"/>
      <c r="C44" s="169"/>
      <c r="D44" s="169"/>
      <c r="E44" s="169"/>
      <c r="F44" s="169"/>
      <c r="G44" s="169"/>
      <c r="H44" s="169"/>
      <c r="I44" s="169"/>
      <c r="J44" s="169"/>
      <c r="K44" s="169"/>
      <c r="L44" s="169"/>
      <c r="M44" s="169"/>
      <c r="N44" s="169"/>
      <c r="O44" s="169"/>
      <c r="P44" s="169"/>
      <c r="Q44" s="169"/>
      <c r="R44" s="169"/>
      <c r="S44" s="169"/>
      <c r="T44" s="169"/>
      <c r="U44" s="169"/>
      <c r="V44" s="169"/>
      <c r="W44" s="170"/>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row>
    <row r="45" spans="1:110" s="74" customFormat="1" ht="15.75" x14ac:dyDescent="0.25">
      <c r="A45" s="9">
        <v>1</v>
      </c>
      <c r="B45" s="70"/>
      <c r="C45" s="58"/>
      <c r="D45" s="59"/>
      <c r="E45" s="39"/>
      <c r="F45" s="71"/>
      <c r="G45" s="71"/>
      <c r="H45" s="72"/>
      <c r="I45" s="132"/>
      <c r="J45" s="132"/>
      <c r="K45" s="132"/>
      <c r="L45" s="12"/>
      <c r="M45" s="12"/>
      <c r="N45" s="8"/>
      <c r="O45" s="8"/>
      <c r="P45" s="8"/>
      <c r="Q45" s="8"/>
      <c r="R45" s="8"/>
      <c r="S45" s="16"/>
      <c r="T45" s="17"/>
      <c r="U45" s="12"/>
      <c r="V45" s="8"/>
      <c r="W45" s="73"/>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row>
    <row r="46" spans="1:110" ht="16.5" thickBot="1" x14ac:dyDescent="0.3">
      <c r="A46" s="47"/>
      <c r="B46" s="48"/>
      <c r="C46" s="49"/>
      <c r="D46" s="49"/>
      <c r="E46" s="48"/>
      <c r="F46" s="48"/>
      <c r="G46" s="48"/>
      <c r="H46" s="48"/>
      <c r="I46" s="48"/>
      <c r="J46" s="48"/>
      <c r="K46" s="48"/>
      <c r="L46" s="48"/>
      <c r="M46" s="48"/>
      <c r="N46" s="50"/>
      <c r="O46" s="50"/>
      <c r="P46" s="51"/>
      <c r="Q46" s="50"/>
      <c r="R46" s="50"/>
      <c r="S46" s="51"/>
      <c r="T46" s="51"/>
      <c r="U46" s="51"/>
      <c r="V46" s="51"/>
      <c r="W46" s="52"/>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row>
    <row r="47" spans="1:110" s="46" customFormat="1" ht="17.25" customHeight="1" thickBot="1" x14ac:dyDescent="0.3">
      <c r="A47" s="161" t="s">
        <v>79</v>
      </c>
      <c r="B47" s="162"/>
      <c r="C47" s="162"/>
      <c r="D47" s="162"/>
      <c r="E47" s="162"/>
      <c r="F47" s="162"/>
      <c r="G47" s="162"/>
      <c r="H47" s="162"/>
      <c r="I47" s="162"/>
      <c r="J47" s="162"/>
      <c r="K47" s="162"/>
      <c r="L47" s="162"/>
      <c r="M47" s="167"/>
      <c r="N47" s="5">
        <f t="shared" ref="N47:S47" si="9">N45</f>
        <v>0</v>
      </c>
      <c r="O47" s="5">
        <f t="shared" si="9"/>
        <v>0</v>
      </c>
      <c r="P47" s="53">
        <f t="shared" si="9"/>
        <v>0</v>
      </c>
      <c r="Q47" s="5">
        <f t="shared" si="9"/>
        <v>0</v>
      </c>
      <c r="R47" s="5">
        <f t="shared" si="9"/>
        <v>0</v>
      </c>
      <c r="S47" s="53">
        <f t="shared" si="9"/>
        <v>0</v>
      </c>
      <c r="T47" s="53"/>
      <c r="U47" s="53">
        <f>U45</f>
        <v>0</v>
      </c>
      <c r="V47" s="53">
        <f>V45</f>
        <v>0</v>
      </c>
      <c r="W47" s="69">
        <f>W45</f>
        <v>0</v>
      </c>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row>
    <row r="48" spans="1:110" ht="15.75" customHeight="1" x14ac:dyDescent="0.25">
      <c r="A48" s="168" t="s">
        <v>40</v>
      </c>
      <c r="B48" s="169"/>
      <c r="C48" s="169"/>
      <c r="D48" s="169"/>
      <c r="E48" s="169"/>
      <c r="F48" s="169"/>
      <c r="G48" s="169"/>
      <c r="H48" s="169"/>
      <c r="I48" s="169"/>
      <c r="J48" s="169"/>
      <c r="K48" s="169"/>
      <c r="L48" s="169"/>
      <c r="M48" s="169"/>
      <c r="N48" s="169"/>
      <c r="O48" s="169"/>
      <c r="P48" s="169"/>
      <c r="Q48" s="169"/>
      <c r="R48" s="169"/>
      <c r="S48" s="169"/>
      <c r="T48" s="169"/>
      <c r="U48" s="169"/>
      <c r="V48" s="169"/>
      <c r="W48" s="170"/>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row>
    <row r="49" spans="1:110" s="3" customFormat="1" ht="102" x14ac:dyDescent="0.25">
      <c r="A49" s="9">
        <v>1</v>
      </c>
      <c r="B49" s="70" t="s">
        <v>154</v>
      </c>
      <c r="C49" s="11" t="s">
        <v>218</v>
      </c>
      <c r="D49" s="12" t="s">
        <v>219</v>
      </c>
      <c r="E49" s="39" t="s">
        <v>220</v>
      </c>
      <c r="F49" s="14">
        <v>42370</v>
      </c>
      <c r="G49" s="14">
        <v>43465</v>
      </c>
      <c r="H49" s="12" t="s">
        <v>116</v>
      </c>
      <c r="I49" s="132" t="s">
        <v>221</v>
      </c>
      <c r="J49" s="132" t="s">
        <v>222</v>
      </c>
      <c r="K49" s="132"/>
      <c r="L49" s="12">
        <f>L48</f>
        <v>0</v>
      </c>
      <c r="M49" s="12">
        <v>121</v>
      </c>
      <c r="N49" s="8">
        <v>2409841.66</v>
      </c>
      <c r="O49" s="8">
        <v>435475.84</v>
      </c>
      <c r="P49" s="8">
        <v>0</v>
      </c>
      <c r="Q49" s="8">
        <v>0</v>
      </c>
      <c r="R49" s="8">
        <v>957504.7799999998</v>
      </c>
      <c r="S49" s="16">
        <f>N49+O49+P49+Q49+R49</f>
        <v>3802822.28</v>
      </c>
      <c r="T49" s="17">
        <f t="shared" ref="T49" si="10">T48</f>
        <v>0</v>
      </c>
      <c r="U49" s="112">
        <v>1</v>
      </c>
      <c r="V49" s="63">
        <v>1600973.07</v>
      </c>
      <c r="W49" s="66">
        <v>289307.43</v>
      </c>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110" ht="16.5" thickBot="1" x14ac:dyDescent="0.3">
      <c r="A50" s="47"/>
      <c r="B50" s="48"/>
      <c r="C50" s="49"/>
      <c r="D50" s="49"/>
      <c r="E50" s="48"/>
      <c r="F50" s="48"/>
      <c r="G50" s="48"/>
      <c r="H50" s="48"/>
      <c r="I50" s="48"/>
      <c r="J50" s="48"/>
      <c r="K50" s="48"/>
      <c r="L50" s="48"/>
      <c r="M50" s="48"/>
      <c r="N50" s="50"/>
      <c r="O50" s="50"/>
      <c r="P50" s="51"/>
      <c r="Q50" s="50"/>
      <c r="R50" s="50"/>
      <c r="S50" s="51"/>
      <c r="T50" s="51"/>
      <c r="U50" s="51"/>
      <c r="V50" s="51"/>
      <c r="W50" s="52"/>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row>
    <row r="51" spans="1:110" s="46" customFormat="1" ht="17.25" customHeight="1" thickBot="1" x14ac:dyDescent="0.3">
      <c r="A51" s="161" t="s">
        <v>80</v>
      </c>
      <c r="B51" s="162"/>
      <c r="C51" s="162"/>
      <c r="D51" s="162"/>
      <c r="E51" s="162"/>
      <c r="F51" s="162"/>
      <c r="G51" s="162"/>
      <c r="H51" s="162"/>
      <c r="I51" s="162"/>
      <c r="J51" s="162"/>
      <c r="K51" s="162"/>
      <c r="L51" s="162"/>
      <c r="M51" s="167"/>
      <c r="N51" s="5">
        <f t="shared" ref="N51:S51" si="11">N49</f>
        <v>2409841.66</v>
      </c>
      <c r="O51" s="5">
        <f t="shared" si="11"/>
        <v>435475.84</v>
      </c>
      <c r="P51" s="53">
        <f t="shared" si="11"/>
        <v>0</v>
      </c>
      <c r="Q51" s="5">
        <f t="shared" si="11"/>
        <v>0</v>
      </c>
      <c r="R51" s="5">
        <f t="shared" si="11"/>
        <v>957504.7799999998</v>
      </c>
      <c r="S51" s="5">
        <f t="shared" si="11"/>
        <v>3802822.28</v>
      </c>
      <c r="T51" s="53"/>
      <c r="U51" s="5">
        <f>U49</f>
        <v>1</v>
      </c>
      <c r="V51" s="5">
        <f>V49</f>
        <v>1600973.07</v>
      </c>
      <c r="W51" s="6">
        <f>W49</f>
        <v>289307.43</v>
      </c>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row>
    <row r="52" spans="1:110" ht="15.75" customHeight="1" x14ac:dyDescent="0.25">
      <c r="A52" s="168" t="s">
        <v>41</v>
      </c>
      <c r="B52" s="169"/>
      <c r="C52" s="169"/>
      <c r="D52" s="169"/>
      <c r="E52" s="169"/>
      <c r="F52" s="169"/>
      <c r="G52" s="169"/>
      <c r="H52" s="169"/>
      <c r="I52" s="169"/>
      <c r="J52" s="169"/>
      <c r="K52" s="169"/>
      <c r="L52" s="169"/>
      <c r="M52" s="169"/>
      <c r="N52" s="169"/>
      <c r="O52" s="169"/>
      <c r="P52" s="169"/>
      <c r="Q52" s="169"/>
      <c r="R52" s="169"/>
      <c r="S52" s="169"/>
      <c r="T52" s="169"/>
      <c r="U52" s="169"/>
      <c r="V52" s="169"/>
      <c r="W52" s="170"/>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row>
    <row r="53" spans="1:110" s="68" customFormat="1" ht="140.25" x14ac:dyDescent="0.25">
      <c r="A53" s="56">
        <v>1</v>
      </c>
      <c r="B53" s="70" t="s">
        <v>154</v>
      </c>
      <c r="C53" s="58" t="s">
        <v>189</v>
      </c>
      <c r="D53" s="59" t="s">
        <v>302</v>
      </c>
      <c r="E53" s="125" t="s">
        <v>190</v>
      </c>
      <c r="F53" s="61">
        <v>42583</v>
      </c>
      <c r="G53" s="61">
        <v>42855</v>
      </c>
      <c r="H53" s="59" t="s">
        <v>116</v>
      </c>
      <c r="I53" s="122" t="s">
        <v>191</v>
      </c>
      <c r="J53" s="62" t="s">
        <v>192</v>
      </c>
      <c r="K53" s="122" t="s">
        <v>192</v>
      </c>
      <c r="L53" s="59" t="s">
        <v>117</v>
      </c>
      <c r="M53" s="59">
        <v>121</v>
      </c>
      <c r="N53" s="63">
        <v>39231.360000000001</v>
      </c>
      <c r="O53" s="63">
        <v>0</v>
      </c>
      <c r="P53" s="63">
        <v>7089.39</v>
      </c>
      <c r="Q53" s="63">
        <v>0</v>
      </c>
      <c r="R53" s="63">
        <v>0</v>
      </c>
      <c r="S53" s="64">
        <f>N53+O53+P53+Q53+R53</f>
        <v>46320.75</v>
      </c>
      <c r="T53" s="65" t="s">
        <v>325</v>
      </c>
      <c r="U53" s="59">
        <v>0</v>
      </c>
      <c r="V53" s="31">
        <v>39231.360000000001</v>
      </c>
      <c r="W53" s="66">
        <v>0</v>
      </c>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row>
    <row r="54" spans="1:110" s="3" customFormat="1" ht="178.5" x14ac:dyDescent="0.25">
      <c r="A54" s="9">
        <v>2</v>
      </c>
      <c r="B54" s="70" t="s">
        <v>154</v>
      </c>
      <c r="C54" s="11" t="s">
        <v>223</v>
      </c>
      <c r="D54" s="12" t="s">
        <v>144</v>
      </c>
      <c r="E54" s="39" t="s">
        <v>224</v>
      </c>
      <c r="F54" s="14">
        <v>42552</v>
      </c>
      <c r="G54" s="14">
        <v>44012</v>
      </c>
      <c r="H54" s="12" t="s">
        <v>116</v>
      </c>
      <c r="I54" s="15" t="s">
        <v>191</v>
      </c>
      <c r="J54" s="132" t="s">
        <v>192</v>
      </c>
      <c r="K54" s="15" t="s">
        <v>192</v>
      </c>
      <c r="L54" s="12" t="s">
        <v>117</v>
      </c>
      <c r="M54" s="12">
        <v>121</v>
      </c>
      <c r="N54" s="8">
        <v>34365729.270000003</v>
      </c>
      <c r="O54" s="8">
        <v>0</v>
      </c>
      <c r="P54" s="8">
        <v>6210136.21</v>
      </c>
      <c r="Q54" s="8">
        <v>0</v>
      </c>
      <c r="R54" s="8">
        <v>0</v>
      </c>
      <c r="S54" s="16">
        <f t="shared" ref="S54:S62" si="12">N54+O54+P54+Q54+R54</f>
        <v>40575865.480000004</v>
      </c>
      <c r="T54" s="17" t="s">
        <v>337</v>
      </c>
      <c r="U54" s="112">
        <v>0</v>
      </c>
      <c r="V54" s="63">
        <f>4680629.86+2408154.07</f>
        <v>7088783.9299999997</v>
      </c>
      <c r="W54" s="140">
        <v>0</v>
      </c>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row>
    <row r="55" spans="1:110" s="68" customFormat="1" ht="265.5" customHeight="1" x14ac:dyDescent="0.25">
      <c r="A55" s="56">
        <v>3</v>
      </c>
      <c r="B55" s="126" t="s">
        <v>253</v>
      </c>
      <c r="C55" s="58" t="s">
        <v>269</v>
      </c>
      <c r="D55" s="59" t="s">
        <v>270</v>
      </c>
      <c r="E55" s="125" t="s">
        <v>271</v>
      </c>
      <c r="F55" s="61">
        <v>42401</v>
      </c>
      <c r="G55" s="61">
        <v>43100</v>
      </c>
      <c r="H55" s="59" t="s">
        <v>116</v>
      </c>
      <c r="I55" s="62" t="s">
        <v>241</v>
      </c>
      <c r="J55" s="62" t="s">
        <v>192</v>
      </c>
      <c r="K55" s="59" t="s">
        <v>272</v>
      </c>
      <c r="L55" s="59" t="s">
        <v>117</v>
      </c>
      <c r="M55" s="59">
        <v>121</v>
      </c>
      <c r="N55" s="123">
        <v>1709815.63</v>
      </c>
      <c r="O55" s="123">
        <v>0</v>
      </c>
      <c r="P55" s="123">
        <v>308976.07</v>
      </c>
      <c r="Q55" s="123">
        <v>0</v>
      </c>
      <c r="R55" s="123">
        <v>0</v>
      </c>
      <c r="S55" s="64">
        <f t="shared" si="12"/>
        <v>2018791.7</v>
      </c>
      <c r="T55" s="65" t="s">
        <v>325</v>
      </c>
      <c r="U55" s="59">
        <v>2</v>
      </c>
      <c r="V55" s="146">
        <v>1709815.63</v>
      </c>
      <c r="W55" s="66">
        <v>0</v>
      </c>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row>
    <row r="56" spans="1:110" s="3" customFormat="1" ht="191.25" x14ac:dyDescent="0.25">
      <c r="A56" s="9">
        <v>4</v>
      </c>
      <c r="B56" s="126" t="s">
        <v>247</v>
      </c>
      <c r="C56" s="11" t="s">
        <v>278</v>
      </c>
      <c r="D56" s="12" t="s">
        <v>206</v>
      </c>
      <c r="E56" s="39" t="s">
        <v>279</v>
      </c>
      <c r="F56" s="14">
        <v>42461</v>
      </c>
      <c r="G56" s="14">
        <v>43465</v>
      </c>
      <c r="H56" s="12" t="s">
        <v>116</v>
      </c>
      <c r="I56" s="132" t="s">
        <v>241</v>
      </c>
      <c r="J56" s="15" t="s">
        <v>268</v>
      </c>
      <c r="K56" s="15" t="s">
        <v>268</v>
      </c>
      <c r="L56" s="12" t="s">
        <v>117</v>
      </c>
      <c r="M56" s="12">
        <v>121</v>
      </c>
      <c r="N56" s="30">
        <v>764296.73</v>
      </c>
      <c r="O56" s="30">
        <v>0</v>
      </c>
      <c r="P56" s="30">
        <v>138113.95000000001</v>
      </c>
      <c r="Q56" s="30">
        <v>0</v>
      </c>
      <c r="R56" s="30">
        <v>0</v>
      </c>
      <c r="S56" s="16">
        <f t="shared" si="12"/>
        <v>902410.67999999993</v>
      </c>
      <c r="T56" s="17" t="s">
        <v>118</v>
      </c>
      <c r="U56" s="12">
        <v>0</v>
      </c>
      <c r="V56" s="8">
        <f>184571.69+170269.35</f>
        <v>354841.04000000004</v>
      </c>
      <c r="W56" s="40">
        <v>0</v>
      </c>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row>
    <row r="57" spans="1:110" s="68" customFormat="1" ht="216.75" x14ac:dyDescent="0.25">
      <c r="A57" s="56">
        <v>5</v>
      </c>
      <c r="B57" s="126" t="s">
        <v>253</v>
      </c>
      <c r="C57" s="58" t="s">
        <v>284</v>
      </c>
      <c r="D57" s="59" t="s">
        <v>285</v>
      </c>
      <c r="E57" s="125" t="s">
        <v>286</v>
      </c>
      <c r="F57" s="61">
        <v>42675</v>
      </c>
      <c r="G57" s="61">
        <v>43100</v>
      </c>
      <c r="H57" s="59" t="s">
        <v>116</v>
      </c>
      <c r="I57" s="62" t="s">
        <v>241</v>
      </c>
      <c r="J57" s="122" t="s">
        <v>268</v>
      </c>
      <c r="K57" s="59" t="s">
        <v>272</v>
      </c>
      <c r="L57" s="59" t="s">
        <v>117</v>
      </c>
      <c r="M57" s="59">
        <v>121</v>
      </c>
      <c r="N57" s="123">
        <v>6905288.3600000003</v>
      </c>
      <c r="O57" s="123">
        <v>0</v>
      </c>
      <c r="P57" s="123">
        <v>1247835.6399999999</v>
      </c>
      <c r="Q57" s="123">
        <v>0</v>
      </c>
      <c r="R57" s="123">
        <v>0</v>
      </c>
      <c r="S57" s="64">
        <f t="shared" si="12"/>
        <v>8153124</v>
      </c>
      <c r="T57" s="65" t="s">
        <v>325</v>
      </c>
      <c r="U57" s="59">
        <v>1</v>
      </c>
      <c r="V57" s="31">
        <v>6905288.3600000003</v>
      </c>
      <c r="W57" s="66">
        <v>0</v>
      </c>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row>
    <row r="58" spans="1:110" s="3" customFormat="1" ht="191.25" x14ac:dyDescent="0.25">
      <c r="A58" s="9">
        <v>6</v>
      </c>
      <c r="B58" s="57" t="s">
        <v>130</v>
      </c>
      <c r="C58" s="11" t="s">
        <v>143</v>
      </c>
      <c r="D58" s="12" t="s">
        <v>144</v>
      </c>
      <c r="E58" s="13" t="s">
        <v>145</v>
      </c>
      <c r="F58" s="14">
        <v>42552</v>
      </c>
      <c r="G58" s="14">
        <v>44012</v>
      </c>
      <c r="H58" s="12" t="s">
        <v>116</v>
      </c>
      <c r="I58" s="132" t="s">
        <v>241</v>
      </c>
      <c r="J58" s="15" t="s">
        <v>268</v>
      </c>
      <c r="K58" s="15" t="s">
        <v>268</v>
      </c>
      <c r="L58" s="12" t="s">
        <v>117</v>
      </c>
      <c r="M58" s="12">
        <v>121</v>
      </c>
      <c r="N58" s="8">
        <v>28331844.91</v>
      </c>
      <c r="O58" s="8">
        <v>0</v>
      </c>
      <c r="P58" s="8">
        <v>5119769.6100000003</v>
      </c>
      <c r="Q58" s="8">
        <v>0</v>
      </c>
      <c r="R58" s="8">
        <v>0</v>
      </c>
      <c r="S58" s="16">
        <f t="shared" si="12"/>
        <v>33451614.52</v>
      </c>
      <c r="T58" s="17" t="s">
        <v>118</v>
      </c>
      <c r="U58" s="112">
        <v>0</v>
      </c>
      <c r="V58" s="8">
        <f>3067673.91+3083260.89</f>
        <v>6150934.8000000007</v>
      </c>
      <c r="W58" s="147">
        <v>0</v>
      </c>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row>
    <row r="59" spans="1:110" s="3" customFormat="1" ht="165.75" x14ac:dyDescent="0.25">
      <c r="A59" s="9">
        <v>7</v>
      </c>
      <c r="B59" s="57" t="s">
        <v>256</v>
      </c>
      <c r="C59" s="11" t="s">
        <v>309</v>
      </c>
      <c r="D59" s="12" t="s">
        <v>310</v>
      </c>
      <c r="E59" s="13" t="s">
        <v>311</v>
      </c>
      <c r="F59" s="14">
        <v>43222</v>
      </c>
      <c r="G59" s="14">
        <v>44377</v>
      </c>
      <c r="H59" s="12" t="s">
        <v>116</v>
      </c>
      <c r="I59" s="132" t="s">
        <v>272</v>
      </c>
      <c r="J59" s="15" t="s">
        <v>268</v>
      </c>
      <c r="K59" s="15" t="s">
        <v>268</v>
      </c>
      <c r="L59" s="12" t="s">
        <v>117</v>
      </c>
      <c r="M59" s="12">
        <v>121</v>
      </c>
      <c r="N59" s="8">
        <v>1042024.94</v>
      </c>
      <c r="O59" s="8">
        <v>0</v>
      </c>
      <c r="P59" s="8">
        <v>188301.43</v>
      </c>
      <c r="Q59" s="8">
        <v>0</v>
      </c>
      <c r="R59" s="8">
        <v>28979.16</v>
      </c>
      <c r="S59" s="16">
        <f t="shared" si="12"/>
        <v>1259305.5299999998</v>
      </c>
      <c r="T59" s="17" t="s">
        <v>118</v>
      </c>
      <c r="U59" s="12">
        <v>0</v>
      </c>
      <c r="V59" s="148">
        <v>0</v>
      </c>
      <c r="W59" s="40">
        <v>0</v>
      </c>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row>
    <row r="60" spans="1:110" s="3" customFormat="1" ht="153" x14ac:dyDescent="0.25">
      <c r="A60" s="9">
        <v>8</v>
      </c>
      <c r="B60" s="57" t="s">
        <v>176</v>
      </c>
      <c r="C60" s="11" t="s">
        <v>312</v>
      </c>
      <c r="D60" s="12" t="s">
        <v>310</v>
      </c>
      <c r="E60" s="13" t="s">
        <v>313</v>
      </c>
      <c r="F60" s="14">
        <v>43222</v>
      </c>
      <c r="G60" s="14">
        <v>44377</v>
      </c>
      <c r="H60" s="12" t="s">
        <v>116</v>
      </c>
      <c r="I60" s="132" t="s">
        <v>272</v>
      </c>
      <c r="J60" s="15" t="s">
        <v>268</v>
      </c>
      <c r="K60" s="15" t="s">
        <v>268</v>
      </c>
      <c r="L60" s="12" t="s">
        <v>117</v>
      </c>
      <c r="M60" s="12">
        <v>121</v>
      </c>
      <c r="N60" s="8">
        <v>6715398.6399999997</v>
      </c>
      <c r="O60" s="8">
        <v>0</v>
      </c>
      <c r="P60" s="8">
        <v>1213521.19</v>
      </c>
      <c r="Q60" s="8">
        <v>0</v>
      </c>
      <c r="R60" s="8">
        <v>173054.34</v>
      </c>
      <c r="S60" s="16">
        <f t="shared" si="12"/>
        <v>8101974.1699999999</v>
      </c>
      <c r="T60" s="17" t="s">
        <v>118</v>
      </c>
      <c r="U60" s="12">
        <v>0</v>
      </c>
      <c r="V60" s="8">
        <v>0</v>
      </c>
      <c r="W60" s="40">
        <v>0</v>
      </c>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0" s="3" customFormat="1" ht="114.75" customHeight="1" x14ac:dyDescent="0.25">
      <c r="A61" s="9">
        <v>9</v>
      </c>
      <c r="B61" s="57" t="s">
        <v>176</v>
      </c>
      <c r="C61" s="11" t="s">
        <v>314</v>
      </c>
      <c r="D61" s="12" t="s">
        <v>206</v>
      </c>
      <c r="E61" s="13" t="s">
        <v>319</v>
      </c>
      <c r="F61" s="14">
        <v>42370</v>
      </c>
      <c r="G61" s="14">
        <v>43465</v>
      </c>
      <c r="H61" s="12" t="s">
        <v>116</v>
      </c>
      <c r="I61" s="132" t="s">
        <v>272</v>
      </c>
      <c r="J61" s="15" t="s">
        <v>268</v>
      </c>
      <c r="K61" s="15" t="s">
        <v>268</v>
      </c>
      <c r="L61" s="12" t="s">
        <v>117</v>
      </c>
      <c r="M61" s="12">
        <v>121</v>
      </c>
      <c r="N61" s="8">
        <v>8015241.9500000002</v>
      </c>
      <c r="O61" s="8">
        <v>0</v>
      </c>
      <c r="P61" s="8">
        <v>1448412.15</v>
      </c>
      <c r="Q61" s="8">
        <v>0</v>
      </c>
      <c r="R61" s="8">
        <v>217853.33</v>
      </c>
      <c r="S61" s="16">
        <f t="shared" si="12"/>
        <v>9681507.4299999997</v>
      </c>
      <c r="T61" s="17" t="s">
        <v>118</v>
      </c>
      <c r="U61" s="12">
        <v>0</v>
      </c>
      <c r="V61" s="8">
        <v>0</v>
      </c>
      <c r="W61" s="40">
        <v>0</v>
      </c>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row>
    <row r="62" spans="1:110" s="3" customFormat="1" ht="99" customHeight="1" thickBot="1" x14ac:dyDescent="0.3">
      <c r="A62" s="18">
        <v>10</v>
      </c>
      <c r="B62" s="85" t="s">
        <v>315</v>
      </c>
      <c r="C62" s="19" t="s">
        <v>316</v>
      </c>
      <c r="D62" s="20" t="s">
        <v>317</v>
      </c>
      <c r="E62" s="21" t="s">
        <v>318</v>
      </c>
      <c r="F62" s="22">
        <v>43252</v>
      </c>
      <c r="G62" s="22">
        <v>43830</v>
      </c>
      <c r="H62" s="20" t="s">
        <v>116</v>
      </c>
      <c r="I62" s="23" t="s">
        <v>272</v>
      </c>
      <c r="J62" s="24" t="s">
        <v>268</v>
      </c>
      <c r="K62" s="24" t="s">
        <v>268</v>
      </c>
      <c r="L62" s="20" t="s">
        <v>117</v>
      </c>
      <c r="M62" s="20">
        <v>123</v>
      </c>
      <c r="N62" s="7">
        <v>1093230.25</v>
      </c>
      <c r="O62" s="7">
        <v>0</v>
      </c>
      <c r="P62" s="7">
        <v>197635.39</v>
      </c>
      <c r="Q62" s="7">
        <v>0</v>
      </c>
      <c r="R62" s="7">
        <v>24573.67</v>
      </c>
      <c r="S62" s="25">
        <f t="shared" si="12"/>
        <v>1315439.31</v>
      </c>
      <c r="T62" s="26" t="s">
        <v>118</v>
      </c>
      <c r="U62" s="20">
        <v>0</v>
      </c>
      <c r="V62" s="7">
        <v>0</v>
      </c>
      <c r="W62" s="55">
        <v>0</v>
      </c>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row>
    <row r="63" spans="1:110" s="77" customFormat="1" ht="17.25" customHeight="1" thickBot="1" x14ac:dyDescent="0.3">
      <c r="A63" s="178" t="s">
        <v>81</v>
      </c>
      <c r="B63" s="179"/>
      <c r="C63" s="179"/>
      <c r="D63" s="179"/>
      <c r="E63" s="179"/>
      <c r="F63" s="179"/>
      <c r="G63" s="179"/>
      <c r="H63" s="179"/>
      <c r="I63" s="179"/>
      <c r="J63" s="179"/>
      <c r="K63" s="179"/>
      <c r="L63" s="179"/>
      <c r="M63" s="179"/>
      <c r="N63" s="5">
        <f>N60+N59+N58+N57+N56+N55+N54+N53+N61+N62</f>
        <v>88982102.040000007</v>
      </c>
      <c r="O63" s="5">
        <f t="shared" ref="O63:S63" si="13">O60+O59+O58+O57+O56+O55+O54+O53+O61+O62</f>
        <v>0</v>
      </c>
      <c r="P63" s="5">
        <f t="shared" si="13"/>
        <v>16079791.030000003</v>
      </c>
      <c r="Q63" s="5">
        <f t="shared" si="13"/>
        <v>0</v>
      </c>
      <c r="R63" s="5">
        <f t="shared" si="13"/>
        <v>444460.49999999994</v>
      </c>
      <c r="S63" s="5">
        <f t="shared" si="13"/>
        <v>105506353.57000002</v>
      </c>
      <c r="T63" s="5"/>
      <c r="U63" s="5">
        <f>U58+U57+U56+U55+U54+U53+U59+U60+U61+U62</f>
        <v>3</v>
      </c>
      <c r="V63" s="5">
        <f t="shared" ref="V63:W63" si="14">V58+V57+V56+V55+V54+V53+V59+V60+V61+V62</f>
        <v>22248895.119999997</v>
      </c>
      <c r="W63" s="6">
        <f t="shared" si="14"/>
        <v>0</v>
      </c>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row>
    <row r="64" spans="1:110" s="74" customFormat="1" ht="15.75" customHeight="1" x14ac:dyDescent="0.25">
      <c r="A64" s="180" t="s">
        <v>42</v>
      </c>
      <c r="B64" s="181"/>
      <c r="C64" s="181"/>
      <c r="D64" s="181"/>
      <c r="E64" s="181"/>
      <c r="F64" s="181"/>
      <c r="G64" s="181"/>
      <c r="H64" s="181"/>
      <c r="I64" s="181"/>
      <c r="J64" s="181"/>
      <c r="K64" s="181"/>
      <c r="L64" s="181"/>
      <c r="M64" s="181"/>
      <c r="N64" s="181"/>
      <c r="O64" s="181"/>
      <c r="P64" s="181"/>
      <c r="Q64" s="181"/>
      <c r="R64" s="181"/>
      <c r="S64" s="181"/>
      <c r="T64" s="181"/>
      <c r="U64" s="181"/>
      <c r="V64" s="181"/>
      <c r="W64" s="182"/>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row>
    <row r="65" spans="1:110" s="74" customFormat="1" ht="15.75" x14ac:dyDescent="0.25">
      <c r="A65" s="9">
        <v>1</v>
      </c>
      <c r="B65" s="62"/>
      <c r="C65" s="78"/>
      <c r="D65" s="78"/>
      <c r="E65" s="132"/>
      <c r="F65" s="132"/>
      <c r="G65" s="132"/>
      <c r="H65" s="132"/>
      <c r="I65" s="132"/>
      <c r="J65" s="132"/>
      <c r="K65" s="132"/>
      <c r="L65" s="132"/>
      <c r="M65" s="132"/>
      <c r="N65" s="130"/>
      <c r="O65" s="130"/>
      <c r="P65" s="129"/>
      <c r="Q65" s="130"/>
      <c r="R65" s="130"/>
      <c r="S65" s="129"/>
      <c r="T65" s="129"/>
      <c r="U65" s="129"/>
      <c r="V65" s="129"/>
      <c r="W65" s="76"/>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row>
    <row r="66" spans="1:110" s="74" customFormat="1" ht="16.5" thickBot="1" x14ac:dyDescent="0.3">
      <c r="A66" s="18">
        <v>2</v>
      </c>
      <c r="B66" s="79"/>
      <c r="C66" s="80"/>
      <c r="D66" s="80"/>
      <c r="E66" s="23"/>
      <c r="F66" s="23"/>
      <c r="G66" s="23"/>
      <c r="H66" s="23"/>
      <c r="I66" s="23"/>
      <c r="J66" s="23"/>
      <c r="K66" s="23"/>
      <c r="L66" s="23"/>
      <c r="M66" s="23"/>
      <c r="N66" s="134"/>
      <c r="O66" s="134"/>
      <c r="P66" s="81"/>
      <c r="Q66" s="134"/>
      <c r="R66" s="134"/>
      <c r="S66" s="81"/>
      <c r="T66" s="81"/>
      <c r="U66" s="81"/>
      <c r="V66" s="81"/>
      <c r="W66" s="82"/>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row>
    <row r="67" spans="1:110" s="77" customFormat="1" ht="17.25" customHeight="1" thickBot="1" x14ac:dyDescent="0.3">
      <c r="A67" s="178" t="s">
        <v>82</v>
      </c>
      <c r="B67" s="179"/>
      <c r="C67" s="179"/>
      <c r="D67" s="179"/>
      <c r="E67" s="179"/>
      <c r="F67" s="179"/>
      <c r="G67" s="179"/>
      <c r="H67" s="179"/>
      <c r="I67" s="179"/>
      <c r="J67" s="179"/>
      <c r="K67" s="179"/>
      <c r="L67" s="179"/>
      <c r="M67" s="179"/>
      <c r="N67" s="5">
        <v>0</v>
      </c>
      <c r="O67" s="5">
        <v>0</v>
      </c>
      <c r="P67" s="5">
        <v>0</v>
      </c>
      <c r="Q67" s="5">
        <v>0</v>
      </c>
      <c r="R67" s="5">
        <v>0</v>
      </c>
      <c r="S67" s="53">
        <v>0</v>
      </c>
      <c r="T67" s="53"/>
      <c r="U67" s="53">
        <v>0</v>
      </c>
      <c r="V67" s="53">
        <v>0</v>
      </c>
      <c r="W67" s="69">
        <v>0</v>
      </c>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row>
    <row r="68" spans="1:110" s="74" customFormat="1" ht="15.75" customHeight="1" x14ac:dyDescent="0.25">
      <c r="A68" s="180" t="s">
        <v>43</v>
      </c>
      <c r="B68" s="181"/>
      <c r="C68" s="181"/>
      <c r="D68" s="181"/>
      <c r="E68" s="181"/>
      <c r="F68" s="181"/>
      <c r="G68" s="181"/>
      <c r="H68" s="181"/>
      <c r="I68" s="181"/>
      <c r="J68" s="181"/>
      <c r="K68" s="181"/>
      <c r="L68" s="181"/>
      <c r="M68" s="181"/>
      <c r="N68" s="181"/>
      <c r="O68" s="181"/>
      <c r="P68" s="181"/>
      <c r="Q68" s="181"/>
      <c r="R68" s="181"/>
      <c r="S68" s="181"/>
      <c r="T68" s="181"/>
      <c r="U68" s="181"/>
      <c r="V68" s="181"/>
      <c r="W68" s="182"/>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row>
    <row r="69" spans="1:110" s="74" customFormat="1" ht="16.5" thickBot="1" x14ac:dyDescent="0.3">
      <c r="A69" s="18">
        <v>1</v>
      </c>
      <c r="B69" s="23"/>
      <c r="C69" s="83"/>
      <c r="D69" s="83"/>
      <c r="E69" s="23"/>
      <c r="F69" s="23"/>
      <c r="G69" s="23"/>
      <c r="H69" s="23"/>
      <c r="I69" s="23"/>
      <c r="J69" s="23"/>
      <c r="K69" s="23"/>
      <c r="L69" s="23"/>
      <c r="M69" s="23"/>
      <c r="N69" s="134"/>
      <c r="O69" s="134"/>
      <c r="P69" s="81"/>
      <c r="Q69" s="134"/>
      <c r="R69" s="134"/>
      <c r="S69" s="81"/>
      <c r="T69" s="81"/>
      <c r="U69" s="81"/>
      <c r="V69" s="81"/>
      <c r="W69" s="82"/>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row>
    <row r="70" spans="1:110" s="77" customFormat="1" ht="17.25" customHeight="1" thickBot="1" x14ac:dyDescent="0.3">
      <c r="A70" s="178" t="s">
        <v>83</v>
      </c>
      <c r="B70" s="179"/>
      <c r="C70" s="179"/>
      <c r="D70" s="179"/>
      <c r="E70" s="179"/>
      <c r="F70" s="179"/>
      <c r="G70" s="179"/>
      <c r="H70" s="179"/>
      <c r="I70" s="179"/>
      <c r="J70" s="179"/>
      <c r="K70" s="179"/>
      <c r="L70" s="179"/>
      <c r="M70" s="179"/>
      <c r="N70" s="5">
        <v>0</v>
      </c>
      <c r="O70" s="5">
        <v>0</v>
      </c>
      <c r="P70" s="5">
        <v>0</v>
      </c>
      <c r="Q70" s="5">
        <v>0</v>
      </c>
      <c r="R70" s="5">
        <v>0</v>
      </c>
      <c r="S70" s="5">
        <v>0</v>
      </c>
      <c r="T70" s="53"/>
      <c r="U70" s="53">
        <v>0</v>
      </c>
      <c r="V70" s="53">
        <v>0</v>
      </c>
      <c r="W70" s="69">
        <v>0</v>
      </c>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row>
    <row r="71" spans="1:110" s="74" customFormat="1" ht="15.75" customHeight="1" x14ac:dyDescent="0.25">
      <c r="A71" s="180" t="s">
        <v>44</v>
      </c>
      <c r="B71" s="181"/>
      <c r="C71" s="181"/>
      <c r="D71" s="181"/>
      <c r="E71" s="181"/>
      <c r="F71" s="181"/>
      <c r="G71" s="181"/>
      <c r="H71" s="181"/>
      <c r="I71" s="181"/>
      <c r="J71" s="181"/>
      <c r="K71" s="181"/>
      <c r="L71" s="181"/>
      <c r="M71" s="181"/>
      <c r="N71" s="181"/>
      <c r="O71" s="181"/>
      <c r="P71" s="181"/>
      <c r="Q71" s="181"/>
      <c r="R71" s="181"/>
      <c r="S71" s="181"/>
      <c r="T71" s="181"/>
      <c r="U71" s="181"/>
      <c r="V71" s="181"/>
      <c r="W71" s="182"/>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row>
    <row r="72" spans="1:110" s="68" customFormat="1" ht="27.75" customHeight="1" thickBot="1" x14ac:dyDescent="0.3">
      <c r="A72" s="84">
        <v>1</v>
      </c>
      <c r="B72" s="85"/>
      <c r="C72" s="86"/>
      <c r="D72" s="87"/>
      <c r="E72" s="88"/>
      <c r="F72" s="89"/>
      <c r="G72" s="89"/>
      <c r="H72" s="87"/>
      <c r="I72" s="79"/>
      <c r="J72" s="79"/>
      <c r="K72" s="90"/>
      <c r="L72" s="87"/>
      <c r="M72" s="87"/>
      <c r="N72" s="31"/>
      <c r="O72" s="31"/>
      <c r="P72" s="31"/>
      <c r="Q72" s="85"/>
      <c r="R72" s="31"/>
      <c r="S72" s="91"/>
      <c r="T72" s="92"/>
      <c r="U72" s="87"/>
      <c r="V72" s="31"/>
      <c r="W72" s="93"/>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row>
    <row r="73" spans="1:110" s="46" customFormat="1" ht="17.25" customHeight="1" thickBot="1" x14ac:dyDescent="0.3">
      <c r="A73" s="161" t="s">
        <v>84</v>
      </c>
      <c r="B73" s="162"/>
      <c r="C73" s="162"/>
      <c r="D73" s="162"/>
      <c r="E73" s="162"/>
      <c r="F73" s="162"/>
      <c r="G73" s="162"/>
      <c r="H73" s="162"/>
      <c r="I73" s="162"/>
      <c r="J73" s="162"/>
      <c r="K73" s="162"/>
      <c r="L73" s="162"/>
      <c r="M73" s="167"/>
      <c r="N73" s="5">
        <v>0</v>
      </c>
      <c r="O73" s="5">
        <v>0</v>
      </c>
      <c r="P73" s="5">
        <v>0</v>
      </c>
      <c r="Q73" s="5">
        <v>0</v>
      </c>
      <c r="R73" s="5">
        <v>0</v>
      </c>
      <c r="S73" s="5">
        <v>0</v>
      </c>
      <c r="T73" s="5"/>
      <c r="U73" s="53">
        <v>0</v>
      </c>
      <c r="V73" s="53">
        <v>0</v>
      </c>
      <c r="W73" s="69">
        <v>0</v>
      </c>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row>
    <row r="74" spans="1:110" ht="15.75" customHeight="1" x14ac:dyDescent="0.25">
      <c r="A74" s="168" t="s">
        <v>45</v>
      </c>
      <c r="B74" s="169"/>
      <c r="C74" s="169"/>
      <c r="D74" s="169"/>
      <c r="E74" s="169"/>
      <c r="F74" s="169"/>
      <c r="G74" s="169"/>
      <c r="H74" s="169"/>
      <c r="I74" s="169"/>
      <c r="J74" s="169"/>
      <c r="K74" s="169"/>
      <c r="L74" s="169"/>
      <c r="M74" s="169"/>
      <c r="N74" s="169"/>
      <c r="O74" s="169"/>
      <c r="P74" s="169"/>
      <c r="Q74" s="169"/>
      <c r="R74" s="169"/>
      <c r="S74" s="169"/>
      <c r="T74" s="169"/>
      <c r="U74" s="169"/>
      <c r="V74" s="169"/>
      <c r="W74" s="170"/>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row>
    <row r="75" spans="1:110" s="74" customFormat="1" ht="15.75" x14ac:dyDescent="0.25">
      <c r="A75" s="9">
        <v>2</v>
      </c>
      <c r="B75" s="70"/>
      <c r="C75" s="58"/>
      <c r="D75" s="59"/>
      <c r="E75" s="39"/>
      <c r="F75" s="71"/>
      <c r="G75" s="71"/>
      <c r="H75" s="72"/>
      <c r="I75" s="132"/>
      <c r="J75" s="132"/>
      <c r="K75" s="132"/>
      <c r="L75" s="12"/>
      <c r="M75" s="12"/>
      <c r="N75" s="8"/>
      <c r="O75" s="8"/>
      <c r="P75" s="8"/>
      <c r="Q75" s="8"/>
      <c r="R75" s="8"/>
      <c r="S75" s="16"/>
      <c r="T75" s="17"/>
      <c r="U75" s="12"/>
      <c r="V75" s="8"/>
      <c r="W75" s="73"/>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row>
    <row r="76" spans="1:110" ht="16.5" thickBot="1" x14ac:dyDescent="0.3">
      <c r="A76" s="94">
        <v>3</v>
      </c>
      <c r="B76" s="133"/>
      <c r="C76" s="95"/>
      <c r="D76" s="95"/>
      <c r="E76" s="133"/>
      <c r="F76" s="133"/>
      <c r="G76" s="133"/>
      <c r="H76" s="133"/>
      <c r="I76" s="133"/>
      <c r="J76" s="133"/>
      <c r="K76" s="133"/>
      <c r="L76" s="133"/>
      <c r="M76" s="133"/>
      <c r="N76" s="96"/>
      <c r="O76" s="96"/>
      <c r="P76" s="97"/>
      <c r="Q76" s="96"/>
      <c r="R76" s="96"/>
      <c r="S76" s="97"/>
      <c r="T76" s="97"/>
      <c r="U76" s="97"/>
      <c r="V76" s="97"/>
      <c r="W76" s="98"/>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row>
    <row r="77" spans="1:110" s="46" customFormat="1" ht="17.25" customHeight="1" thickBot="1" x14ac:dyDescent="0.3">
      <c r="A77" s="161" t="s">
        <v>85</v>
      </c>
      <c r="B77" s="162"/>
      <c r="C77" s="162"/>
      <c r="D77" s="162"/>
      <c r="E77" s="162"/>
      <c r="F77" s="162"/>
      <c r="G77" s="162"/>
      <c r="H77" s="162"/>
      <c r="I77" s="162"/>
      <c r="J77" s="162"/>
      <c r="K77" s="162"/>
      <c r="L77" s="162"/>
      <c r="M77" s="167"/>
      <c r="N77" s="5">
        <v>0</v>
      </c>
      <c r="O77" s="5">
        <v>0</v>
      </c>
      <c r="P77" s="5">
        <v>0</v>
      </c>
      <c r="Q77" s="5">
        <v>0</v>
      </c>
      <c r="R77" s="5">
        <v>0</v>
      </c>
      <c r="S77" s="5">
        <v>0</v>
      </c>
      <c r="T77" s="53"/>
      <c r="U77" s="53">
        <v>0</v>
      </c>
      <c r="V77" s="53">
        <v>0</v>
      </c>
      <c r="W77" s="69">
        <v>0</v>
      </c>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row>
    <row r="78" spans="1:110" ht="15.75" customHeight="1" x14ac:dyDescent="0.25">
      <c r="A78" s="168" t="s">
        <v>46</v>
      </c>
      <c r="B78" s="169"/>
      <c r="C78" s="169"/>
      <c r="D78" s="169"/>
      <c r="E78" s="169"/>
      <c r="F78" s="169"/>
      <c r="G78" s="169"/>
      <c r="H78" s="169"/>
      <c r="I78" s="169"/>
      <c r="J78" s="169"/>
      <c r="K78" s="169"/>
      <c r="L78" s="169"/>
      <c r="M78" s="169"/>
      <c r="N78" s="169"/>
      <c r="O78" s="169"/>
      <c r="P78" s="169"/>
      <c r="Q78" s="169"/>
      <c r="R78" s="169"/>
      <c r="S78" s="169"/>
      <c r="T78" s="169"/>
      <c r="U78" s="169"/>
      <c r="V78" s="169"/>
      <c r="W78" s="170"/>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row>
    <row r="79" spans="1:110" ht="16.5" thickBot="1" x14ac:dyDescent="0.3">
      <c r="A79" s="94">
        <v>1</v>
      </c>
      <c r="B79" s="133"/>
      <c r="C79" s="95"/>
      <c r="D79" s="95"/>
      <c r="E79" s="133"/>
      <c r="F79" s="133"/>
      <c r="G79" s="133"/>
      <c r="H79" s="133"/>
      <c r="I79" s="133"/>
      <c r="J79" s="133"/>
      <c r="K79" s="133"/>
      <c r="L79" s="133"/>
      <c r="M79" s="133"/>
      <c r="N79" s="96"/>
      <c r="O79" s="96"/>
      <c r="P79" s="97"/>
      <c r="Q79" s="96"/>
      <c r="R79" s="96"/>
      <c r="S79" s="97"/>
      <c r="T79" s="97"/>
      <c r="U79" s="97"/>
      <c r="V79" s="97"/>
      <c r="W79" s="98"/>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row>
    <row r="80" spans="1:110" s="46" customFormat="1" ht="17.25" customHeight="1" thickBot="1" x14ac:dyDescent="0.3">
      <c r="A80" s="161" t="s">
        <v>86</v>
      </c>
      <c r="B80" s="162"/>
      <c r="C80" s="162"/>
      <c r="D80" s="162"/>
      <c r="E80" s="162"/>
      <c r="F80" s="162"/>
      <c r="G80" s="162"/>
      <c r="H80" s="162"/>
      <c r="I80" s="162"/>
      <c r="J80" s="162"/>
      <c r="K80" s="162"/>
      <c r="L80" s="162"/>
      <c r="M80" s="167"/>
      <c r="N80" s="5">
        <v>0</v>
      </c>
      <c r="O80" s="5">
        <v>0</v>
      </c>
      <c r="P80" s="5">
        <v>0</v>
      </c>
      <c r="Q80" s="5">
        <v>0</v>
      </c>
      <c r="R80" s="5">
        <v>0</v>
      </c>
      <c r="S80" s="5">
        <v>0</v>
      </c>
      <c r="T80" s="53"/>
      <c r="U80" s="53">
        <v>0</v>
      </c>
      <c r="V80" s="53">
        <v>0</v>
      </c>
      <c r="W80" s="69">
        <v>0</v>
      </c>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row>
    <row r="81" spans="1:110" ht="15.75" customHeight="1" thickBot="1" x14ac:dyDescent="0.3">
      <c r="A81" s="168" t="s">
        <v>47</v>
      </c>
      <c r="B81" s="169"/>
      <c r="C81" s="169"/>
      <c r="D81" s="169"/>
      <c r="E81" s="169"/>
      <c r="F81" s="169"/>
      <c r="G81" s="169"/>
      <c r="H81" s="169"/>
      <c r="I81" s="169"/>
      <c r="J81" s="169"/>
      <c r="K81" s="169"/>
      <c r="L81" s="169"/>
      <c r="M81" s="169"/>
      <c r="N81" s="169"/>
      <c r="O81" s="169"/>
      <c r="P81" s="169"/>
      <c r="Q81" s="169"/>
      <c r="R81" s="169"/>
      <c r="S81" s="169"/>
      <c r="T81" s="169"/>
      <c r="U81" s="169"/>
      <c r="V81" s="169"/>
      <c r="W81" s="170"/>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row>
    <row r="82" spans="1:110" s="46" customFormat="1" ht="17.25" customHeight="1" thickBot="1" x14ac:dyDescent="0.3">
      <c r="A82" s="161" t="s">
        <v>87</v>
      </c>
      <c r="B82" s="162"/>
      <c r="C82" s="162"/>
      <c r="D82" s="162"/>
      <c r="E82" s="162"/>
      <c r="F82" s="162"/>
      <c r="G82" s="162"/>
      <c r="H82" s="162"/>
      <c r="I82" s="162"/>
      <c r="J82" s="162"/>
      <c r="K82" s="162"/>
      <c r="L82" s="162"/>
      <c r="M82" s="167"/>
      <c r="N82" s="5">
        <v>0</v>
      </c>
      <c r="O82" s="5">
        <v>0</v>
      </c>
      <c r="P82" s="5">
        <v>0</v>
      </c>
      <c r="Q82" s="5">
        <v>0</v>
      </c>
      <c r="R82" s="5">
        <v>0</v>
      </c>
      <c r="S82" s="5">
        <v>0</v>
      </c>
      <c r="T82" s="53"/>
      <c r="U82" s="99">
        <v>0</v>
      </c>
      <c r="V82" s="99">
        <v>0</v>
      </c>
      <c r="W82" s="113">
        <v>0</v>
      </c>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row>
    <row r="83" spans="1:110" ht="15.75" customHeight="1" x14ac:dyDescent="0.25">
      <c r="A83" s="168" t="s">
        <v>48</v>
      </c>
      <c r="B83" s="169"/>
      <c r="C83" s="169"/>
      <c r="D83" s="169"/>
      <c r="E83" s="169"/>
      <c r="F83" s="169"/>
      <c r="G83" s="169"/>
      <c r="H83" s="169"/>
      <c r="I83" s="169"/>
      <c r="J83" s="169"/>
      <c r="K83" s="169"/>
      <c r="L83" s="169"/>
      <c r="M83" s="169"/>
      <c r="N83" s="169"/>
      <c r="O83" s="169"/>
      <c r="P83" s="169"/>
      <c r="Q83" s="169"/>
      <c r="R83" s="169"/>
      <c r="S83" s="169"/>
      <c r="T83" s="169"/>
      <c r="U83" s="169"/>
      <c r="V83" s="169"/>
      <c r="W83" s="170"/>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row>
    <row r="84" spans="1:110" s="3" customFormat="1" ht="153.75" thickBot="1" x14ac:dyDescent="0.3">
      <c r="A84" s="18">
        <v>1</v>
      </c>
      <c r="B84" s="100" t="s">
        <v>154</v>
      </c>
      <c r="C84" s="19" t="s">
        <v>195</v>
      </c>
      <c r="D84" s="20" t="s">
        <v>196</v>
      </c>
      <c r="E84" s="54" t="s">
        <v>197</v>
      </c>
      <c r="F84" s="22">
        <v>42370</v>
      </c>
      <c r="G84" s="22">
        <v>43465</v>
      </c>
      <c r="H84" s="20" t="s">
        <v>116</v>
      </c>
      <c r="I84" s="23" t="s">
        <v>198</v>
      </c>
      <c r="J84" s="23" t="s">
        <v>199</v>
      </c>
      <c r="K84" s="23"/>
      <c r="L84" s="20" t="s">
        <v>188</v>
      </c>
      <c r="M84" s="20">
        <v>121</v>
      </c>
      <c r="N84" s="7">
        <v>1228667.03</v>
      </c>
      <c r="O84" s="7">
        <v>222029.03</v>
      </c>
      <c r="P84" s="7">
        <v>0</v>
      </c>
      <c r="Q84" s="7">
        <v>0</v>
      </c>
      <c r="R84" s="7">
        <v>993955.61</v>
      </c>
      <c r="S84" s="25">
        <f>N84+O84+P84+Q84+R84</f>
        <v>2444651.67</v>
      </c>
      <c r="T84" s="26" t="s">
        <v>118</v>
      </c>
      <c r="U84" s="20">
        <v>1</v>
      </c>
      <c r="V84" s="7">
        <f>644285.54+12656.69</f>
        <v>656942.23</v>
      </c>
      <c r="W84" s="55">
        <f>116427.07+2287.15</f>
        <v>118714.22</v>
      </c>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s="46" customFormat="1" ht="17.25" customHeight="1" thickBot="1" x14ac:dyDescent="0.3">
      <c r="A85" s="161" t="s">
        <v>88</v>
      </c>
      <c r="B85" s="162"/>
      <c r="C85" s="162"/>
      <c r="D85" s="162"/>
      <c r="E85" s="162"/>
      <c r="F85" s="162"/>
      <c r="G85" s="162"/>
      <c r="H85" s="162"/>
      <c r="I85" s="162"/>
      <c r="J85" s="162"/>
      <c r="K85" s="162"/>
      <c r="L85" s="162"/>
      <c r="M85" s="167"/>
      <c r="N85" s="5">
        <f t="shared" ref="N85:S85" si="15">N84</f>
        <v>1228667.03</v>
      </c>
      <c r="O85" s="5">
        <f t="shared" si="15"/>
        <v>222029.03</v>
      </c>
      <c r="P85" s="5">
        <f t="shared" si="15"/>
        <v>0</v>
      </c>
      <c r="Q85" s="5">
        <f t="shared" si="15"/>
        <v>0</v>
      </c>
      <c r="R85" s="5">
        <f t="shared" si="15"/>
        <v>993955.61</v>
      </c>
      <c r="S85" s="5">
        <f t="shared" si="15"/>
        <v>2444651.67</v>
      </c>
      <c r="T85" s="5"/>
      <c r="U85" s="5">
        <f>U84</f>
        <v>1</v>
      </c>
      <c r="V85" s="43">
        <f>V84</f>
        <v>656942.23</v>
      </c>
      <c r="W85" s="44">
        <f>W84</f>
        <v>118714.22</v>
      </c>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row>
    <row r="86" spans="1:110" ht="15.75" customHeight="1" x14ac:dyDescent="0.25">
      <c r="A86" s="168" t="s">
        <v>49</v>
      </c>
      <c r="B86" s="169"/>
      <c r="C86" s="169"/>
      <c r="D86" s="169"/>
      <c r="E86" s="169"/>
      <c r="F86" s="169"/>
      <c r="G86" s="169"/>
      <c r="H86" s="169"/>
      <c r="I86" s="169"/>
      <c r="J86" s="169"/>
      <c r="K86" s="169"/>
      <c r="L86" s="169"/>
      <c r="M86" s="169"/>
      <c r="N86" s="169"/>
      <c r="O86" s="169"/>
      <c r="P86" s="169"/>
      <c r="Q86" s="169"/>
      <c r="R86" s="169"/>
      <c r="S86" s="169"/>
      <c r="T86" s="169"/>
      <c r="U86" s="169"/>
      <c r="V86" s="169"/>
      <c r="W86" s="170"/>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row>
    <row r="87" spans="1:110" s="74" customFormat="1" ht="16.5" thickBot="1" x14ac:dyDescent="0.3">
      <c r="A87" s="18">
        <v>1</v>
      </c>
      <c r="B87" s="100"/>
      <c r="C87" s="86"/>
      <c r="D87" s="87"/>
      <c r="E87" s="54"/>
      <c r="F87" s="101"/>
      <c r="G87" s="101"/>
      <c r="H87" s="102"/>
      <c r="I87" s="23"/>
      <c r="J87" s="23"/>
      <c r="K87" s="23"/>
      <c r="L87" s="20"/>
      <c r="M87" s="20"/>
      <c r="N87" s="7"/>
      <c r="O87" s="7"/>
      <c r="P87" s="7"/>
      <c r="Q87" s="7"/>
      <c r="R87" s="7"/>
      <c r="S87" s="25"/>
      <c r="T87" s="26"/>
      <c r="U87" s="20"/>
      <c r="V87" s="7"/>
      <c r="W87" s="103"/>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row>
    <row r="88" spans="1:110" s="46" customFormat="1" ht="17.25" customHeight="1" thickBot="1" x14ac:dyDescent="0.3">
      <c r="A88" s="161" t="s">
        <v>89</v>
      </c>
      <c r="B88" s="162"/>
      <c r="C88" s="162"/>
      <c r="D88" s="162"/>
      <c r="E88" s="162"/>
      <c r="F88" s="162"/>
      <c r="G88" s="162"/>
      <c r="H88" s="162"/>
      <c r="I88" s="162"/>
      <c r="J88" s="162"/>
      <c r="K88" s="162"/>
      <c r="L88" s="162"/>
      <c r="M88" s="167"/>
      <c r="N88" s="5">
        <f t="shared" ref="N88:S88" si="16">N87</f>
        <v>0</v>
      </c>
      <c r="O88" s="5">
        <f t="shared" si="16"/>
        <v>0</v>
      </c>
      <c r="P88" s="53">
        <f t="shared" si="16"/>
        <v>0</v>
      </c>
      <c r="Q88" s="5">
        <f t="shared" si="16"/>
        <v>0</v>
      </c>
      <c r="R88" s="5">
        <f t="shared" si="16"/>
        <v>0</v>
      </c>
      <c r="S88" s="53">
        <f t="shared" si="16"/>
        <v>0</v>
      </c>
      <c r="T88" s="53"/>
      <c r="U88" s="53">
        <f>U87</f>
        <v>0</v>
      </c>
      <c r="V88" s="53">
        <f>V87</f>
        <v>0</v>
      </c>
      <c r="W88" s="69">
        <f>W87</f>
        <v>0</v>
      </c>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row>
    <row r="89" spans="1:110" ht="15.75" customHeight="1" x14ac:dyDescent="0.25">
      <c r="A89" s="171" t="s">
        <v>50</v>
      </c>
      <c r="B89" s="172"/>
      <c r="C89" s="172"/>
      <c r="D89" s="172"/>
      <c r="E89" s="172"/>
      <c r="F89" s="172"/>
      <c r="G89" s="172"/>
      <c r="H89" s="172"/>
      <c r="I89" s="172"/>
      <c r="J89" s="172"/>
      <c r="K89" s="172"/>
      <c r="L89" s="172"/>
      <c r="M89" s="172"/>
      <c r="N89" s="172"/>
      <c r="O89" s="172"/>
      <c r="P89" s="172"/>
      <c r="Q89" s="172"/>
      <c r="R89" s="172"/>
      <c r="S89" s="172"/>
      <c r="T89" s="172"/>
      <c r="U89" s="172"/>
      <c r="V89" s="172"/>
      <c r="W89" s="173"/>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row>
    <row r="90" spans="1:110" ht="15.75" customHeight="1" thickBot="1" x14ac:dyDescent="0.3">
      <c r="A90" s="151">
        <v>1</v>
      </c>
      <c r="B90" s="104"/>
      <c r="C90" s="104"/>
      <c r="D90" s="104"/>
      <c r="E90" s="104"/>
      <c r="F90" s="104"/>
      <c r="G90" s="104"/>
      <c r="H90" s="104"/>
      <c r="I90" s="104"/>
      <c r="J90" s="104"/>
      <c r="K90" s="104"/>
      <c r="L90" s="104"/>
      <c r="M90" s="104"/>
      <c r="N90" s="104"/>
      <c r="O90" s="104"/>
      <c r="P90" s="104"/>
      <c r="Q90" s="104"/>
      <c r="R90" s="104"/>
      <c r="S90" s="104"/>
      <c r="T90" s="104"/>
      <c r="U90" s="104"/>
      <c r="V90" s="105"/>
      <c r="W90" s="152"/>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row>
    <row r="91" spans="1:110" s="46" customFormat="1" ht="17.25" customHeight="1" thickBot="1" x14ac:dyDescent="0.3">
      <c r="A91" s="161" t="s">
        <v>90</v>
      </c>
      <c r="B91" s="162"/>
      <c r="C91" s="162"/>
      <c r="D91" s="162"/>
      <c r="E91" s="162"/>
      <c r="F91" s="162"/>
      <c r="G91" s="162"/>
      <c r="H91" s="162"/>
      <c r="I91" s="162"/>
      <c r="J91" s="162"/>
      <c r="K91" s="162"/>
      <c r="L91" s="162"/>
      <c r="M91" s="167"/>
      <c r="N91" s="5">
        <f>N90</f>
        <v>0</v>
      </c>
      <c r="O91" s="5">
        <f t="shared" ref="O91:S91" si="17">O90</f>
        <v>0</v>
      </c>
      <c r="P91" s="5">
        <f t="shared" si="17"/>
        <v>0</v>
      </c>
      <c r="Q91" s="5">
        <f t="shared" si="17"/>
        <v>0</v>
      </c>
      <c r="R91" s="5">
        <f t="shared" si="17"/>
        <v>0</v>
      </c>
      <c r="S91" s="5">
        <f t="shared" si="17"/>
        <v>0</v>
      </c>
      <c r="T91" s="53"/>
      <c r="U91" s="53">
        <f>U90</f>
        <v>0</v>
      </c>
      <c r="V91" s="53">
        <f>V90</f>
        <v>0</v>
      </c>
      <c r="W91" s="69">
        <f>W90</f>
        <v>0</v>
      </c>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row>
    <row r="92" spans="1:110" ht="15.75" customHeight="1" x14ac:dyDescent="0.25">
      <c r="A92" s="171" t="s">
        <v>51</v>
      </c>
      <c r="B92" s="172"/>
      <c r="C92" s="172"/>
      <c r="D92" s="172"/>
      <c r="E92" s="172"/>
      <c r="F92" s="172"/>
      <c r="G92" s="172"/>
      <c r="H92" s="172"/>
      <c r="I92" s="172"/>
      <c r="J92" s="172"/>
      <c r="K92" s="172"/>
      <c r="L92" s="172"/>
      <c r="M92" s="172"/>
      <c r="N92" s="172"/>
      <c r="O92" s="172"/>
      <c r="P92" s="172"/>
      <c r="Q92" s="172"/>
      <c r="R92" s="172"/>
      <c r="S92" s="172"/>
      <c r="T92" s="172"/>
      <c r="U92" s="172"/>
      <c r="V92" s="172"/>
      <c r="W92" s="173"/>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row>
    <row r="93" spans="1:110" s="74" customFormat="1" ht="16.5" thickBot="1" x14ac:dyDescent="0.3">
      <c r="A93" s="18">
        <v>1</v>
      </c>
      <c r="B93" s="100"/>
      <c r="C93" s="86"/>
      <c r="D93" s="87"/>
      <c r="E93" s="54"/>
      <c r="F93" s="101"/>
      <c r="G93" s="101"/>
      <c r="H93" s="102"/>
      <c r="I93" s="23"/>
      <c r="J93" s="23"/>
      <c r="K93" s="23"/>
      <c r="L93" s="20"/>
      <c r="M93" s="20"/>
      <c r="N93" s="7"/>
      <c r="O93" s="7"/>
      <c r="P93" s="7"/>
      <c r="Q93" s="7"/>
      <c r="R93" s="7"/>
      <c r="S93" s="25"/>
      <c r="T93" s="26"/>
      <c r="U93" s="20"/>
      <c r="V93" s="7"/>
      <c r="W93" s="103"/>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row>
    <row r="94" spans="1:110" s="46" customFormat="1" ht="17.25" customHeight="1" thickBot="1" x14ac:dyDescent="0.3">
      <c r="A94" s="161" t="s">
        <v>91</v>
      </c>
      <c r="B94" s="162"/>
      <c r="C94" s="162"/>
      <c r="D94" s="162"/>
      <c r="E94" s="162"/>
      <c r="F94" s="162"/>
      <c r="G94" s="162"/>
      <c r="H94" s="162"/>
      <c r="I94" s="162"/>
      <c r="J94" s="162"/>
      <c r="K94" s="162"/>
      <c r="L94" s="162"/>
      <c r="M94" s="167"/>
      <c r="N94" s="5">
        <f>N93</f>
        <v>0</v>
      </c>
      <c r="O94" s="5">
        <f t="shared" ref="O94:S94" si="18">O93</f>
        <v>0</v>
      </c>
      <c r="P94" s="5">
        <f t="shared" si="18"/>
        <v>0</v>
      </c>
      <c r="Q94" s="5">
        <f t="shared" si="18"/>
        <v>0</v>
      </c>
      <c r="R94" s="5">
        <f t="shared" si="18"/>
        <v>0</v>
      </c>
      <c r="S94" s="5">
        <f t="shared" si="18"/>
        <v>0</v>
      </c>
      <c r="T94" s="53"/>
      <c r="U94" s="53">
        <f>U93</f>
        <v>0</v>
      </c>
      <c r="V94" s="53">
        <f>V93</f>
        <v>0</v>
      </c>
      <c r="W94" s="69">
        <f>W93</f>
        <v>0</v>
      </c>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row>
    <row r="95" spans="1:110" ht="15.75" customHeight="1" x14ac:dyDescent="0.25">
      <c r="A95" s="171" t="s">
        <v>52</v>
      </c>
      <c r="B95" s="172"/>
      <c r="C95" s="172"/>
      <c r="D95" s="172"/>
      <c r="E95" s="172"/>
      <c r="F95" s="172"/>
      <c r="G95" s="172"/>
      <c r="H95" s="172"/>
      <c r="I95" s="172"/>
      <c r="J95" s="172"/>
      <c r="K95" s="172"/>
      <c r="L95" s="172"/>
      <c r="M95" s="172"/>
      <c r="N95" s="172"/>
      <c r="O95" s="172"/>
      <c r="P95" s="172"/>
      <c r="Q95" s="172"/>
      <c r="R95" s="172"/>
      <c r="S95" s="172"/>
      <c r="T95" s="172"/>
      <c r="U95" s="172"/>
      <c r="V95" s="172"/>
      <c r="W95" s="173"/>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row>
    <row r="96" spans="1:110" s="74" customFormat="1" ht="15.75" x14ac:dyDescent="0.25">
      <c r="A96" s="9">
        <v>1</v>
      </c>
      <c r="B96" s="70"/>
      <c r="C96" s="58"/>
      <c r="D96" s="59"/>
      <c r="E96" s="39"/>
      <c r="F96" s="71"/>
      <c r="G96" s="71"/>
      <c r="H96" s="72"/>
      <c r="I96" s="132"/>
      <c r="J96" s="132"/>
      <c r="K96" s="132"/>
      <c r="L96" s="12"/>
      <c r="M96" s="12"/>
      <c r="N96" s="8"/>
      <c r="O96" s="8"/>
      <c r="P96" s="8"/>
      <c r="Q96" s="106"/>
      <c r="R96" s="106"/>
      <c r="S96" s="107"/>
      <c r="T96" s="108"/>
      <c r="U96" s="72"/>
      <c r="V96" s="8"/>
      <c r="W96" s="73"/>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row>
    <row r="97" spans="1:110" ht="16.5" thickBot="1" x14ac:dyDescent="0.3">
      <c r="A97" s="47">
        <v>2</v>
      </c>
      <c r="B97" s="48"/>
      <c r="C97" s="49"/>
      <c r="D97" s="49"/>
      <c r="E97" s="48"/>
      <c r="F97" s="48"/>
      <c r="G97" s="48"/>
      <c r="H97" s="48"/>
      <c r="I97" s="48"/>
      <c r="J97" s="48"/>
      <c r="K97" s="48"/>
      <c r="L97" s="48"/>
      <c r="M97" s="48"/>
      <c r="N97" s="50"/>
      <c r="O97" s="50"/>
      <c r="P97" s="51"/>
      <c r="Q97" s="50"/>
      <c r="R97" s="50"/>
      <c r="S97" s="51"/>
      <c r="T97" s="51"/>
      <c r="U97" s="51"/>
      <c r="V97" s="51"/>
      <c r="W97" s="52"/>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row>
    <row r="98" spans="1:110" s="46" customFormat="1" ht="17.25" customHeight="1" thickBot="1" x14ac:dyDescent="0.3">
      <c r="A98" s="161" t="s">
        <v>92</v>
      </c>
      <c r="B98" s="162"/>
      <c r="C98" s="162"/>
      <c r="D98" s="162"/>
      <c r="E98" s="162"/>
      <c r="F98" s="162"/>
      <c r="G98" s="162"/>
      <c r="H98" s="162"/>
      <c r="I98" s="162"/>
      <c r="J98" s="162"/>
      <c r="K98" s="162"/>
      <c r="L98" s="162"/>
      <c r="M98" s="167"/>
      <c r="N98" s="5">
        <f t="shared" ref="N98:S98" si="19">N96</f>
        <v>0</v>
      </c>
      <c r="O98" s="5">
        <f t="shared" si="19"/>
        <v>0</v>
      </c>
      <c r="P98" s="5">
        <f t="shared" si="19"/>
        <v>0</v>
      </c>
      <c r="Q98" s="5">
        <f t="shared" si="19"/>
        <v>0</v>
      </c>
      <c r="R98" s="5">
        <f t="shared" si="19"/>
        <v>0</v>
      </c>
      <c r="S98" s="5">
        <f t="shared" si="19"/>
        <v>0</v>
      </c>
      <c r="T98" s="53"/>
      <c r="U98" s="53">
        <f>U96</f>
        <v>0</v>
      </c>
      <c r="V98" s="53">
        <f>V96</f>
        <v>0</v>
      </c>
      <c r="W98" s="69">
        <f>W96</f>
        <v>0</v>
      </c>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row>
    <row r="99" spans="1:110" ht="15.75" customHeight="1" x14ac:dyDescent="0.25">
      <c r="A99" s="168" t="s">
        <v>53</v>
      </c>
      <c r="B99" s="169"/>
      <c r="C99" s="169"/>
      <c r="D99" s="169"/>
      <c r="E99" s="169"/>
      <c r="F99" s="169"/>
      <c r="G99" s="169"/>
      <c r="H99" s="169"/>
      <c r="I99" s="169"/>
      <c r="J99" s="169"/>
      <c r="K99" s="169"/>
      <c r="L99" s="169"/>
      <c r="M99" s="169"/>
      <c r="N99" s="169"/>
      <c r="O99" s="169"/>
      <c r="P99" s="169"/>
      <c r="Q99" s="169"/>
      <c r="R99" s="169"/>
      <c r="S99" s="169"/>
      <c r="T99" s="169"/>
      <c r="U99" s="169"/>
      <c r="V99" s="169"/>
      <c r="W99" s="170"/>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row>
    <row r="100" spans="1:110" s="74" customFormat="1" ht="15.75" x14ac:dyDescent="0.25">
      <c r="A100" s="9">
        <v>1</v>
      </c>
      <c r="B100" s="70"/>
      <c r="C100" s="58"/>
      <c r="D100" s="59"/>
      <c r="E100" s="39"/>
      <c r="F100" s="71"/>
      <c r="G100" s="71"/>
      <c r="H100" s="72"/>
      <c r="I100" s="132"/>
      <c r="J100" s="132"/>
      <c r="K100" s="132"/>
      <c r="L100" s="12"/>
      <c r="M100" s="12"/>
      <c r="N100" s="8"/>
      <c r="O100" s="8"/>
      <c r="P100" s="8"/>
      <c r="Q100" s="8"/>
      <c r="R100" s="8"/>
      <c r="S100" s="16"/>
      <c r="T100" s="17"/>
      <c r="U100" s="12"/>
      <c r="V100" s="8"/>
      <c r="W100" s="73"/>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row>
    <row r="101" spans="1:110" ht="16.5" thickBot="1" x14ac:dyDescent="0.3">
      <c r="A101" s="47">
        <v>2</v>
      </c>
      <c r="B101" s="48"/>
      <c r="C101" s="49"/>
      <c r="D101" s="49"/>
      <c r="E101" s="48"/>
      <c r="F101" s="48"/>
      <c r="G101" s="48"/>
      <c r="H101" s="48"/>
      <c r="I101" s="48"/>
      <c r="J101" s="48"/>
      <c r="K101" s="48"/>
      <c r="L101" s="48"/>
      <c r="M101" s="48"/>
      <c r="N101" s="50"/>
      <c r="O101" s="50"/>
      <c r="P101" s="51"/>
      <c r="Q101" s="50"/>
      <c r="R101" s="50"/>
      <c r="S101" s="51"/>
      <c r="T101" s="51"/>
      <c r="U101" s="51"/>
      <c r="V101" s="51"/>
      <c r="W101" s="52"/>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row>
    <row r="102" spans="1:110" s="46" customFormat="1" ht="17.25" customHeight="1" thickBot="1" x14ac:dyDescent="0.3">
      <c r="A102" s="161" t="s">
        <v>93</v>
      </c>
      <c r="B102" s="162"/>
      <c r="C102" s="162"/>
      <c r="D102" s="162"/>
      <c r="E102" s="162"/>
      <c r="F102" s="162"/>
      <c r="G102" s="162"/>
      <c r="H102" s="162"/>
      <c r="I102" s="162"/>
      <c r="J102" s="162"/>
      <c r="K102" s="162"/>
      <c r="L102" s="162"/>
      <c r="M102" s="167"/>
      <c r="N102" s="5">
        <f t="shared" ref="N102:S102" si="20">N100</f>
        <v>0</v>
      </c>
      <c r="O102" s="5">
        <f t="shared" si="20"/>
        <v>0</v>
      </c>
      <c r="P102" s="5">
        <f t="shared" si="20"/>
        <v>0</v>
      </c>
      <c r="Q102" s="5">
        <f t="shared" si="20"/>
        <v>0</v>
      </c>
      <c r="R102" s="5">
        <f t="shared" si="20"/>
        <v>0</v>
      </c>
      <c r="S102" s="5">
        <f t="shared" si="20"/>
        <v>0</v>
      </c>
      <c r="T102" s="53"/>
      <c r="U102" s="53">
        <f>U100</f>
        <v>0</v>
      </c>
      <c r="V102" s="53">
        <f>V100</f>
        <v>0</v>
      </c>
      <c r="W102" s="69">
        <f>W100</f>
        <v>0</v>
      </c>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row>
    <row r="103" spans="1:110" ht="15.75" customHeight="1" x14ac:dyDescent="0.25">
      <c r="A103" s="168" t="s">
        <v>54</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70"/>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row>
    <row r="104" spans="1:110" ht="15.75" x14ac:dyDescent="0.25">
      <c r="A104" s="47">
        <v>1</v>
      </c>
      <c r="B104" s="109"/>
      <c r="C104" s="110"/>
      <c r="D104" s="110"/>
      <c r="E104" s="48"/>
      <c r="F104" s="48"/>
      <c r="G104" s="48"/>
      <c r="H104" s="48"/>
      <c r="I104" s="48"/>
      <c r="J104" s="48"/>
      <c r="K104" s="48"/>
      <c r="L104" s="48"/>
      <c r="M104" s="48"/>
      <c r="N104" s="50"/>
      <c r="O104" s="50"/>
      <c r="P104" s="51"/>
      <c r="Q104" s="50"/>
      <c r="R104" s="50"/>
      <c r="S104" s="51"/>
      <c r="T104" s="51"/>
      <c r="U104" s="51"/>
      <c r="V104" s="51"/>
      <c r="W104" s="52"/>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row>
    <row r="105" spans="1:110" ht="16.5" thickBot="1" x14ac:dyDescent="0.3">
      <c r="A105" s="18">
        <v>2</v>
      </c>
      <c r="B105" s="111"/>
      <c r="C105" s="80"/>
      <c r="D105" s="80"/>
      <c r="E105" s="133"/>
      <c r="F105" s="133"/>
      <c r="G105" s="133"/>
      <c r="H105" s="133"/>
      <c r="I105" s="23"/>
      <c r="J105" s="23"/>
      <c r="K105" s="23"/>
      <c r="L105" s="23"/>
      <c r="M105" s="133"/>
      <c r="N105" s="134"/>
      <c r="O105" s="134"/>
      <c r="P105" s="81"/>
      <c r="Q105" s="96"/>
      <c r="R105" s="134"/>
      <c r="S105" s="81"/>
      <c r="T105" s="81"/>
      <c r="U105" s="81"/>
      <c r="V105" s="81"/>
      <c r="W105" s="82"/>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row>
    <row r="106" spans="1:110" s="46" customFormat="1" ht="17.25" customHeight="1" thickBot="1" x14ac:dyDescent="0.3">
      <c r="A106" s="161" t="s">
        <v>94</v>
      </c>
      <c r="B106" s="162"/>
      <c r="C106" s="162"/>
      <c r="D106" s="162"/>
      <c r="E106" s="162"/>
      <c r="F106" s="162"/>
      <c r="G106" s="162"/>
      <c r="H106" s="162"/>
      <c r="I106" s="162"/>
      <c r="J106" s="162"/>
      <c r="K106" s="162"/>
      <c r="L106" s="162"/>
      <c r="M106" s="167"/>
      <c r="N106" s="5">
        <v>0</v>
      </c>
      <c r="O106" s="5">
        <v>0</v>
      </c>
      <c r="P106" s="5">
        <v>0</v>
      </c>
      <c r="Q106" s="5">
        <v>0</v>
      </c>
      <c r="R106" s="5">
        <v>0</v>
      </c>
      <c r="S106" s="5">
        <v>0</v>
      </c>
      <c r="T106" s="53"/>
      <c r="U106" s="53">
        <v>0</v>
      </c>
      <c r="V106" s="53">
        <v>0</v>
      </c>
      <c r="W106" s="69">
        <v>0</v>
      </c>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row>
    <row r="107" spans="1:110" ht="15.75" customHeight="1" x14ac:dyDescent="0.25">
      <c r="A107" s="171" t="s">
        <v>55</v>
      </c>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3"/>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row>
    <row r="108" spans="1:110" ht="15.75" x14ac:dyDescent="0.25">
      <c r="A108" s="47">
        <v>1</v>
      </c>
      <c r="B108" s="48"/>
      <c r="C108" s="49"/>
      <c r="D108" s="49"/>
      <c r="E108" s="48"/>
      <c r="F108" s="48"/>
      <c r="G108" s="48"/>
      <c r="H108" s="48"/>
      <c r="I108" s="48"/>
      <c r="J108" s="48"/>
      <c r="K108" s="48"/>
      <c r="L108" s="48"/>
      <c r="M108" s="48"/>
      <c r="N108" s="50"/>
      <c r="O108" s="50"/>
      <c r="P108" s="51"/>
      <c r="Q108" s="50"/>
      <c r="R108" s="50"/>
      <c r="S108" s="51"/>
      <c r="T108" s="51"/>
      <c r="U108" s="51"/>
      <c r="V108" s="51"/>
      <c r="W108" s="52"/>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row>
    <row r="109" spans="1:110" ht="16.5" thickBot="1" x14ac:dyDescent="0.3">
      <c r="A109" s="18">
        <v>2</v>
      </c>
      <c r="B109" s="133"/>
      <c r="C109" s="83"/>
      <c r="D109" s="83"/>
      <c r="E109" s="133"/>
      <c r="F109" s="133"/>
      <c r="G109" s="133"/>
      <c r="H109" s="133"/>
      <c r="I109" s="23"/>
      <c r="J109" s="23"/>
      <c r="K109" s="23"/>
      <c r="L109" s="23"/>
      <c r="M109" s="133"/>
      <c r="N109" s="134"/>
      <c r="O109" s="134"/>
      <c r="P109" s="81"/>
      <c r="Q109" s="96"/>
      <c r="R109" s="134"/>
      <c r="S109" s="81"/>
      <c r="T109" s="81"/>
      <c r="U109" s="81"/>
      <c r="V109" s="81"/>
      <c r="W109" s="82"/>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row>
    <row r="110" spans="1:110" s="46" customFormat="1" ht="17.25" customHeight="1" thickBot="1" x14ac:dyDescent="0.3">
      <c r="A110" s="161" t="s">
        <v>95</v>
      </c>
      <c r="B110" s="162"/>
      <c r="C110" s="162"/>
      <c r="D110" s="162"/>
      <c r="E110" s="162"/>
      <c r="F110" s="162"/>
      <c r="G110" s="162"/>
      <c r="H110" s="162"/>
      <c r="I110" s="162"/>
      <c r="J110" s="162"/>
      <c r="K110" s="162"/>
      <c r="L110" s="162"/>
      <c r="M110" s="167"/>
      <c r="N110" s="5">
        <v>0</v>
      </c>
      <c r="O110" s="5">
        <v>0</v>
      </c>
      <c r="P110" s="5">
        <v>0</v>
      </c>
      <c r="Q110" s="5">
        <v>0</v>
      </c>
      <c r="R110" s="5">
        <v>0</v>
      </c>
      <c r="S110" s="5">
        <v>0</v>
      </c>
      <c r="T110" s="53"/>
      <c r="U110" s="53">
        <v>0</v>
      </c>
      <c r="V110" s="53">
        <v>0</v>
      </c>
      <c r="W110" s="69">
        <v>0</v>
      </c>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row>
    <row r="111" spans="1:110" ht="15.75" customHeight="1" thickBot="1" x14ac:dyDescent="0.3">
      <c r="A111" s="176" t="s">
        <v>56</v>
      </c>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7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row>
    <row r="112" spans="1:110" ht="15.75" x14ac:dyDescent="0.25">
      <c r="A112" s="47">
        <v>1</v>
      </c>
      <c r="B112" s="48"/>
      <c r="C112" s="49"/>
      <c r="D112" s="49"/>
      <c r="E112" s="48"/>
      <c r="F112" s="48"/>
      <c r="G112" s="48"/>
      <c r="H112" s="48"/>
      <c r="I112" s="48"/>
      <c r="J112" s="48"/>
      <c r="K112" s="48"/>
      <c r="L112" s="48"/>
      <c r="M112" s="48"/>
      <c r="N112" s="50"/>
      <c r="O112" s="50"/>
      <c r="P112" s="51"/>
      <c r="Q112" s="50"/>
      <c r="R112" s="50"/>
      <c r="S112" s="51"/>
      <c r="T112" s="51"/>
      <c r="U112" s="51"/>
      <c r="V112" s="51"/>
      <c r="W112" s="52"/>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row>
    <row r="113" spans="1:110" ht="15.75" x14ac:dyDescent="0.25">
      <c r="A113" s="9">
        <v>2</v>
      </c>
      <c r="B113" s="48"/>
      <c r="C113" s="75"/>
      <c r="D113" s="75"/>
      <c r="E113" s="48"/>
      <c r="F113" s="48"/>
      <c r="G113" s="48"/>
      <c r="H113" s="48"/>
      <c r="I113" s="132"/>
      <c r="J113" s="132"/>
      <c r="K113" s="132"/>
      <c r="L113" s="132"/>
      <c r="M113" s="48"/>
      <c r="N113" s="130"/>
      <c r="O113" s="130"/>
      <c r="P113" s="129"/>
      <c r="Q113" s="50"/>
      <c r="R113" s="130"/>
      <c r="S113" s="129"/>
      <c r="T113" s="129"/>
      <c r="U113" s="129"/>
      <c r="V113" s="129"/>
      <c r="W113" s="76"/>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row>
    <row r="114" spans="1:110" ht="16.5" thickBot="1" x14ac:dyDescent="0.3">
      <c r="A114" s="18">
        <v>3</v>
      </c>
      <c r="B114" s="133"/>
      <c r="C114" s="83"/>
      <c r="D114" s="83"/>
      <c r="E114" s="133"/>
      <c r="F114" s="133"/>
      <c r="G114" s="133"/>
      <c r="H114" s="133"/>
      <c r="I114" s="23"/>
      <c r="J114" s="23"/>
      <c r="K114" s="23"/>
      <c r="L114" s="23"/>
      <c r="M114" s="133"/>
      <c r="N114" s="134"/>
      <c r="O114" s="134"/>
      <c r="P114" s="81"/>
      <c r="Q114" s="96"/>
      <c r="R114" s="134"/>
      <c r="S114" s="81"/>
      <c r="T114" s="81"/>
      <c r="U114" s="81"/>
      <c r="V114" s="81"/>
      <c r="W114" s="82"/>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row>
    <row r="115" spans="1:110" s="46" customFormat="1" ht="17.25" customHeight="1" thickBot="1" x14ac:dyDescent="0.3">
      <c r="A115" s="161" t="s">
        <v>96</v>
      </c>
      <c r="B115" s="162"/>
      <c r="C115" s="162"/>
      <c r="D115" s="162"/>
      <c r="E115" s="162"/>
      <c r="F115" s="162"/>
      <c r="G115" s="162"/>
      <c r="H115" s="162"/>
      <c r="I115" s="162"/>
      <c r="J115" s="162"/>
      <c r="K115" s="162"/>
      <c r="L115" s="162"/>
      <c r="M115" s="167"/>
      <c r="N115" s="5">
        <f>N112</f>
        <v>0</v>
      </c>
      <c r="O115" s="5">
        <f t="shared" ref="O115:S115" si="21">O112</f>
        <v>0</v>
      </c>
      <c r="P115" s="5">
        <f t="shared" si="21"/>
        <v>0</v>
      </c>
      <c r="Q115" s="5">
        <f t="shared" si="21"/>
        <v>0</v>
      </c>
      <c r="R115" s="5">
        <f t="shared" si="21"/>
        <v>0</v>
      </c>
      <c r="S115" s="5">
        <f t="shared" si="21"/>
        <v>0</v>
      </c>
      <c r="T115" s="53"/>
      <c r="U115" s="53">
        <f>U112</f>
        <v>0</v>
      </c>
      <c r="V115" s="53">
        <f>V112</f>
        <v>0</v>
      </c>
      <c r="W115" s="69">
        <f>W112</f>
        <v>0</v>
      </c>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row>
    <row r="116" spans="1:110" ht="15.75" customHeight="1" thickBot="1" x14ac:dyDescent="0.3">
      <c r="A116" s="163" t="s">
        <v>57</v>
      </c>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6"/>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row>
    <row r="117" spans="1:110" ht="15.75" x14ac:dyDescent="0.25">
      <c r="A117" s="47">
        <v>1</v>
      </c>
      <c r="B117" s="48"/>
      <c r="C117" s="49"/>
      <c r="D117" s="49"/>
      <c r="E117" s="48"/>
      <c r="F117" s="48"/>
      <c r="G117" s="48"/>
      <c r="H117" s="48"/>
      <c r="I117" s="48"/>
      <c r="J117" s="48"/>
      <c r="K117" s="48"/>
      <c r="L117" s="48"/>
      <c r="M117" s="48"/>
      <c r="N117" s="50"/>
      <c r="O117" s="50"/>
      <c r="P117" s="51"/>
      <c r="Q117" s="50"/>
      <c r="R117" s="50"/>
      <c r="S117" s="51"/>
      <c r="T117" s="51"/>
      <c r="U117" s="51"/>
      <c r="V117" s="51"/>
      <c r="W117" s="52"/>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row>
    <row r="118" spans="1:110" ht="15.75" x14ac:dyDescent="0.25">
      <c r="A118" s="9">
        <v>2</v>
      </c>
      <c r="B118" s="48"/>
      <c r="C118" s="75"/>
      <c r="D118" s="75"/>
      <c r="E118" s="48"/>
      <c r="F118" s="48"/>
      <c r="G118" s="48"/>
      <c r="H118" s="48"/>
      <c r="I118" s="132"/>
      <c r="J118" s="132"/>
      <c r="K118" s="132"/>
      <c r="L118" s="132"/>
      <c r="M118" s="48"/>
      <c r="N118" s="130"/>
      <c r="O118" s="130"/>
      <c r="P118" s="129"/>
      <c r="Q118" s="50"/>
      <c r="R118" s="130"/>
      <c r="S118" s="129"/>
      <c r="T118" s="129"/>
      <c r="U118" s="129"/>
      <c r="V118" s="129"/>
      <c r="W118" s="76"/>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row>
    <row r="119" spans="1:110" ht="16.5" thickBot="1" x14ac:dyDescent="0.3">
      <c r="A119" s="18">
        <v>3</v>
      </c>
      <c r="B119" s="133"/>
      <c r="C119" s="83"/>
      <c r="D119" s="83"/>
      <c r="E119" s="133"/>
      <c r="F119" s="133"/>
      <c r="G119" s="133"/>
      <c r="H119" s="133"/>
      <c r="I119" s="23"/>
      <c r="J119" s="23"/>
      <c r="K119" s="23"/>
      <c r="L119" s="23"/>
      <c r="M119" s="133"/>
      <c r="N119" s="134"/>
      <c r="O119" s="134"/>
      <c r="P119" s="81"/>
      <c r="Q119" s="96"/>
      <c r="R119" s="134"/>
      <c r="S119" s="81"/>
      <c r="T119" s="81"/>
      <c r="U119" s="81"/>
      <c r="V119" s="81"/>
      <c r="W119" s="82"/>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row>
    <row r="120" spans="1:110" s="46" customFormat="1" ht="17.25" customHeight="1" thickBot="1" x14ac:dyDescent="0.3">
      <c r="A120" s="161" t="s">
        <v>97</v>
      </c>
      <c r="B120" s="162"/>
      <c r="C120" s="162"/>
      <c r="D120" s="162"/>
      <c r="E120" s="162"/>
      <c r="F120" s="162"/>
      <c r="G120" s="162"/>
      <c r="H120" s="162"/>
      <c r="I120" s="162"/>
      <c r="J120" s="162"/>
      <c r="K120" s="162"/>
      <c r="L120" s="162"/>
      <c r="M120" s="167"/>
      <c r="N120" s="5">
        <f>N117</f>
        <v>0</v>
      </c>
      <c r="O120" s="5">
        <f t="shared" ref="O120:S120" si="22">O117</f>
        <v>0</v>
      </c>
      <c r="P120" s="5">
        <f t="shared" si="22"/>
        <v>0</v>
      </c>
      <c r="Q120" s="5">
        <f t="shared" si="22"/>
        <v>0</v>
      </c>
      <c r="R120" s="5">
        <f t="shared" si="22"/>
        <v>0</v>
      </c>
      <c r="S120" s="5">
        <f t="shared" si="22"/>
        <v>0</v>
      </c>
      <c r="T120" s="53"/>
      <c r="U120" s="53">
        <f>U117</f>
        <v>0</v>
      </c>
      <c r="V120" s="53">
        <f>V117</f>
        <v>0</v>
      </c>
      <c r="W120" s="69">
        <f>W117</f>
        <v>0</v>
      </c>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row>
    <row r="121" spans="1:110" ht="15.75" customHeight="1" x14ac:dyDescent="0.25">
      <c r="A121" s="168" t="s">
        <v>58</v>
      </c>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70"/>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row>
    <row r="122" spans="1:110" ht="15.75" x14ac:dyDescent="0.25">
      <c r="A122" s="47">
        <v>1</v>
      </c>
      <c r="B122" s="48"/>
      <c r="C122" s="49"/>
      <c r="D122" s="49"/>
      <c r="E122" s="48"/>
      <c r="F122" s="48"/>
      <c r="G122" s="48"/>
      <c r="H122" s="48"/>
      <c r="I122" s="48"/>
      <c r="J122" s="48"/>
      <c r="K122" s="48"/>
      <c r="L122" s="48"/>
      <c r="M122" s="48"/>
      <c r="N122" s="50"/>
      <c r="O122" s="50"/>
      <c r="P122" s="51"/>
      <c r="Q122" s="50"/>
      <c r="R122" s="50"/>
      <c r="S122" s="51"/>
      <c r="T122" s="51"/>
      <c r="U122" s="51"/>
      <c r="V122" s="51"/>
      <c r="W122" s="52"/>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row>
    <row r="123" spans="1:110" ht="16.5" thickBot="1" x14ac:dyDescent="0.3">
      <c r="A123" s="18">
        <v>2</v>
      </c>
      <c r="B123" s="133"/>
      <c r="C123" s="83"/>
      <c r="D123" s="83"/>
      <c r="E123" s="133"/>
      <c r="F123" s="133"/>
      <c r="G123" s="133"/>
      <c r="H123" s="133"/>
      <c r="I123" s="23"/>
      <c r="J123" s="23"/>
      <c r="K123" s="23"/>
      <c r="L123" s="23"/>
      <c r="M123" s="133"/>
      <c r="N123" s="134"/>
      <c r="O123" s="134"/>
      <c r="P123" s="81"/>
      <c r="Q123" s="96"/>
      <c r="R123" s="134"/>
      <c r="S123" s="81"/>
      <c r="T123" s="81"/>
      <c r="U123" s="81"/>
      <c r="V123" s="81"/>
      <c r="W123" s="82"/>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row>
    <row r="124" spans="1:110" s="46" customFormat="1" ht="17.25" customHeight="1" thickBot="1" x14ac:dyDescent="0.3">
      <c r="A124" s="161" t="s">
        <v>98</v>
      </c>
      <c r="B124" s="162"/>
      <c r="C124" s="162"/>
      <c r="D124" s="162"/>
      <c r="E124" s="162"/>
      <c r="F124" s="162"/>
      <c r="G124" s="162"/>
      <c r="H124" s="162"/>
      <c r="I124" s="162"/>
      <c r="J124" s="162"/>
      <c r="K124" s="162"/>
      <c r="L124" s="162"/>
      <c r="M124" s="167"/>
      <c r="N124" s="5">
        <v>0</v>
      </c>
      <c r="O124" s="5">
        <v>0</v>
      </c>
      <c r="P124" s="5">
        <v>0</v>
      </c>
      <c r="Q124" s="5">
        <v>0</v>
      </c>
      <c r="R124" s="5">
        <v>0</v>
      </c>
      <c r="S124" s="5">
        <v>0</v>
      </c>
      <c r="T124" s="53"/>
      <c r="U124" s="53">
        <v>0</v>
      </c>
      <c r="V124" s="53">
        <v>0</v>
      </c>
      <c r="W124" s="69">
        <v>0</v>
      </c>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row>
    <row r="125" spans="1:110" ht="15.75" customHeight="1" x14ac:dyDescent="0.25">
      <c r="A125" s="168" t="s">
        <v>59</v>
      </c>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70"/>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row>
    <row r="126" spans="1:110" ht="15.75" x14ac:dyDescent="0.25">
      <c r="A126" s="47">
        <v>1</v>
      </c>
      <c r="B126" s="48"/>
      <c r="C126" s="49"/>
      <c r="D126" s="49"/>
      <c r="E126" s="48"/>
      <c r="F126" s="48"/>
      <c r="G126" s="48"/>
      <c r="H126" s="48"/>
      <c r="I126" s="48"/>
      <c r="J126" s="48"/>
      <c r="K126" s="48"/>
      <c r="L126" s="48"/>
      <c r="M126" s="48"/>
      <c r="N126" s="50"/>
      <c r="O126" s="50"/>
      <c r="P126" s="51"/>
      <c r="Q126" s="50"/>
      <c r="R126" s="50"/>
      <c r="S126" s="51"/>
      <c r="T126" s="51"/>
      <c r="U126" s="51"/>
      <c r="V126" s="51"/>
      <c r="W126" s="52"/>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row>
    <row r="127" spans="1:110" ht="16.5" thickBot="1" x14ac:dyDescent="0.3">
      <c r="A127" s="18">
        <v>2</v>
      </c>
      <c r="B127" s="133"/>
      <c r="C127" s="83"/>
      <c r="D127" s="83"/>
      <c r="E127" s="133"/>
      <c r="F127" s="133"/>
      <c r="G127" s="133"/>
      <c r="H127" s="133"/>
      <c r="I127" s="23"/>
      <c r="J127" s="23"/>
      <c r="K127" s="23"/>
      <c r="L127" s="23"/>
      <c r="M127" s="133"/>
      <c r="N127" s="134"/>
      <c r="O127" s="134"/>
      <c r="P127" s="81"/>
      <c r="Q127" s="96"/>
      <c r="R127" s="134"/>
      <c r="S127" s="81"/>
      <c r="T127" s="81"/>
      <c r="U127" s="81"/>
      <c r="V127" s="81"/>
      <c r="W127" s="82"/>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row>
    <row r="128" spans="1:110" s="46" customFormat="1" ht="17.25" customHeight="1" thickBot="1" x14ac:dyDescent="0.3">
      <c r="A128" s="161" t="s">
        <v>99</v>
      </c>
      <c r="B128" s="162"/>
      <c r="C128" s="162"/>
      <c r="D128" s="162"/>
      <c r="E128" s="162"/>
      <c r="F128" s="162"/>
      <c r="G128" s="162"/>
      <c r="H128" s="162"/>
      <c r="I128" s="162"/>
      <c r="J128" s="162"/>
      <c r="K128" s="162"/>
      <c r="L128" s="162"/>
      <c r="M128" s="167"/>
      <c r="N128" s="5">
        <v>0</v>
      </c>
      <c r="O128" s="5">
        <v>0</v>
      </c>
      <c r="P128" s="5">
        <v>0</v>
      </c>
      <c r="Q128" s="5">
        <v>0</v>
      </c>
      <c r="R128" s="5">
        <v>0</v>
      </c>
      <c r="S128" s="5">
        <v>0</v>
      </c>
      <c r="T128" s="53"/>
      <c r="U128" s="53">
        <v>0</v>
      </c>
      <c r="V128" s="53">
        <v>0</v>
      </c>
      <c r="W128" s="69">
        <v>0</v>
      </c>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row>
    <row r="129" spans="1:110" ht="15.75" customHeight="1" x14ac:dyDescent="0.25">
      <c r="A129" s="168" t="s">
        <v>60</v>
      </c>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70"/>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row>
    <row r="130" spans="1:110" ht="15.75" x14ac:dyDescent="0.25">
      <c r="A130" s="47">
        <v>1</v>
      </c>
      <c r="B130" s="48"/>
      <c r="C130" s="49"/>
      <c r="D130" s="49"/>
      <c r="E130" s="48"/>
      <c r="F130" s="48"/>
      <c r="G130" s="48"/>
      <c r="H130" s="48"/>
      <c r="I130" s="48"/>
      <c r="J130" s="48"/>
      <c r="K130" s="48"/>
      <c r="L130" s="48"/>
      <c r="M130" s="48"/>
      <c r="N130" s="50"/>
      <c r="O130" s="50"/>
      <c r="P130" s="51"/>
      <c r="Q130" s="50"/>
      <c r="R130" s="50"/>
      <c r="S130" s="51"/>
      <c r="T130" s="51"/>
      <c r="U130" s="51"/>
      <c r="V130" s="51"/>
      <c r="W130" s="52"/>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row>
    <row r="131" spans="1:110" ht="16.5" thickBot="1" x14ac:dyDescent="0.3">
      <c r="A131" s="18">
        <v>2</v>
      </c>
      <c r="B131" s="133"/>
      <c r="C131" s="83"/>
      <c r="D131" s="83"/>
      <c r="E131" s="133"/>
      <c r="F131" s="133"/>
      <c r="G131" s="133"/>
      <c r="H131" s="133"/>
      <c r="I131" s="23"/>
      <c r="J131" s="23"/>
      <c r="K131" s="23"/>
      <c r="L131" s="23"/>
      <c r="M131" s="133"/>
      <c r="N131" s="134"/>
      <c r="O131" s="134"/>
      <c r="P131" s="81"/>
      <c r="Q131" s="96"/>
      <c r="R131" s="134"/>
      <c r="S131" s="81"/>
      <c r="T131" s="81"/>
      <c r="U131" s="81"/>
      <c r="V131" s="81"/>
      <c r="W131" s="82"/>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row>
    <row r="132" spans="1:110" s="46" customFormat="1" ht="17.25" customHeight="1" thickBot="1" x14ac:dyDescent="0.3">
      <c r="A132" s="161" t="s">
        <v>100</v>
      </c>
      <c r="B132" s="162"/>
      <c r="C132" s="162"/>
      <c r="D132" s="162"/>
      <c r="E132" s="162"/>
      <c r="F132" s="162"/>
      <c r="G132" s="162"/>
      <c r="H132" s="162"/>
      <c r="I132" s="162"/>
      <c r="J132" s="162"/>
      <c r="K132" s="162"/>
      <c r="L132" s="162"/>
      <c r="M132" s="167"/>
      <c r="N132" s="5">
        <v>0</v>
      </c>
      <c r="O132" s="5">
        <v>0</v>
      </c>
      <c r="P132" s="5">
        <v>0</v>
      </c>
      <c r="Q132" s="5">
        <v>0</v>
      </c>
      <c r="R132" s="5">
        <v>0</v>
      </c>
      <c r="S132" s="5">
        <v>0</v>
      </c>
      <c r="T132" s="53"/>
      <c r="U132" s="53">
        <v>0</v>
      </c>
      <c r="V132" s="53">
        <v>0</v>
      </c>
      <c r="W132" s="69">
        <v>0</v>
      </c>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row>
    <row r="133" spans="1:110" ht="15.75" customHeight="1" x14ac:dyDescent="0.25">
      <c r="A133" s="171" t="s">
        <v>61</v>
      </c>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3"/>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row>
    <row r="134" spans="1:110" s="3" customFormat="1" ht="204.75" thickBot="1" x14ac:dyDescent="0.3">
      <c r="A134" s="18">
        <v>1</v>
      </c>
      <c r="B134" s="79" t="s">
        <v>154</v>
      </c>
      <c r="C134" s="19" t="s">
        <v>182</v>
      </c>
      <c r="D134" s="20" t="s">
        <v>183</v>
      </c>
      <c r="E134" s="54" t="s">
        <v>184</v>
      </c>
      <c r="F134" s="22">
        <v>42370</v>
      </c>
      <c r="G134" s="22">
        <v>43465</v>
      </c>
      <c r="H134" s="20" t="s">
        <v>116</v>
      </c>
      <c r="I134" s="24" t="s">
        <v>185</v>
      </c>
      <c r="J134" s="23" t="s">
        <v>186</v>
      </c>
      <c r="K134" s="23" t="s">
        <v>187</v>
      </c>
      <c r="L134" s="20" t="s">
        <v>188</v>
      </c>
      <c r="M134" s="20">
        <v>121</v>
      </c>
      <c r="N134" s="7">
        <v>2207636.73</v>
      </c>
      <c r="O134" s="7">
        <v>398935.95</v>
      </c>
      <c r="P134" s="7">
        <v>0</v>
      </c>
      <c r="Q134" s="7">
        <v>0</v>
      </c>
      <c r="R134" s="7">
        <v>803807.58</v>
      </c>
      <c r="S134" s="25">
        <f>N134+O134+P134+Q134+R134</f>
        <v>3410380.2600000002</v>
      </c>
      <c r="T134" s="26" t="s">
        <v>118</v>
      </c>
      <c r="U134" s="143">
        <v>1</v>
      </c>
      <c r="V134" s="7">
        <f>1482895.73+163647.18</f>
        <v>1646542.91</v>
      </c>
      <c r="W134" s="40">
        <f>267970+29572.23</f>
        <v>297542.23</v>
      </c>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row>
    <row r="135" spans="1:110" s="46" customFormat="1" ht="17.25" customHeight="1" thickBot="1" x14ac:dyDescent="0.3">
      <c r="A135" s="161" t="s">
        <v>101</v>
      </c>
      <c r="B135" s="162"/>
      <c r="C135" s="162"/>
      <c r="D135" s="162"/>
      <c r="E135" s="162"/>
      <c r="F135" s="162"/>
      <c r="G135" s="162"/>
      <c r="H135" s="162"/>
      <c r="I135" s="162"/>
      <c r="J135" s="162"/>
      <c r="K135" s="162"/>
      <c r="L135" s="162"/>
      <c r="M135" s="167"/>
      <c r="N135" s="5">
        <f>N134</f>
        <v>2207636.73</v>
      </c>
      <c r="O135" s="5">
        <f t="shared" ref="O135:S135" si="23">O134</f>
        <v>398935.95</v>
      </c>
      <c r="P135" s="5">
        <f t="shared" si="23"/>
        <v>0</v>
      </c>
      <c r="Q135" s="5">
        <f t="shared" si="23"/>
        <v>0</v>
      </c>
      <c r="R135" s="5">
        <f t="shared" si="23"/>
        <v>803807.58</v>
      </c>
      <c r="S135" s="5">
        <f t="shared" si="23"/>
        <v>3410380.2600000002</v>
      </c>
      <c r="T135" s="5"/>
      <c r="U135" s="5">
        <f>U134</f>
        <v>1</v>
      </c>
      <c r="V135" s="6">
        <f>V134</f>
        <v>1646542.91</v>
      </c>
      <c r="W135" s="154">
        <f>W134</f>
        <v>297542.23</v>
      </c>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row>
    <row r="136" spans="1:110" ht="15.75" customHeight="1" x14ac:dyDescent="0.25">
      <c r="A136" s="171" t="s">
        <v>62</v>
      </c>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0"/>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row>
    <row r="137" spans="1:110" ht="15.75" x14ac:dyDescent="0.25">
      <c r="A137" s="47">
        <v>1</v>
      </c>
      <c r="B137" s="48"/>
      <c r="C137" s="49"/>
      <c r="D137" s="49"/>
      <c r="E137" s="48"/>
      <c r="F137" s="48"/>
      <c r="G137" s="48"/>
      <c r="H137" s="48"/>
      <c r="I137" s="48"/>
      <c r="J137" s="48"/>
      <c r="K137" s="48"/>
      <c r="L137" s="48"/>
      <c r="M137" s="48"/>
      <c r="N137" s="50"/>
      <c r="O137" s="50"/>
      <c r="P137" s="51"/>
      <c r="Q137" s="50"/>
      <c r="R137" s="50"/>
      <c r="S137" s="51"/>
      <c r="T137" s="51"/>
      <c r="U137" s="51"/>
      <c r="V137" s="51"/>
      <c r="W137" s="52"/>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row>
    <row r="138" spans="1:110" ht="16.5" thickBot="1" x14ac:dyDescent="0.3">
      <c r="A138" s="18">
        <v>2</v>
      </c>
      <c r="B138" s="133"/>
      <c r="C138" s="83"/>
      <c r="D138" s="83"/>
      <c r="E138" s="133"/>
      <c r="F138" s="133"/>
      <c r="G138" s="133"/>
      <c r="H138" s="133"/>
      <c r="I138" s="23"/>
      <c r="J138" s="23"/>
      <c r="K138" s="23"/>
      <c r="L138" s="23"/>
      <c r="M138" s="133"/>
      <c r="N138" s="134"/>
      <c r="O138" s="134"/>
      <c r="P138" s="81"/>
      <c r="Q138" s="96"/>
      <c r="R138" s="134"/>
      <c r="S138" s="81"/>
      <c r="T138" s="81"/>
      <c r="U138" s="81"/>
      <c r="V138" s="81"/>
      <c r="W138" s="82"/>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row>
    <row r="139" spans="1:110" s="46" customFormat="1" ht="17.25" customHeight="1" thickBot="1" x14ac:dyDescent="0.3">
      <c r="A139" s="161" t="s">
        <v>102</v>
      </c>
      <c r="B139" s="162"/>
      <c r="C139" s="162"/>
      <c r="D139" s="162"/>
      <c r="E139" s="162"/>
      <c r="F139" s="162"/>
      <c r="G139" s="162"/>
      <c r="H139" s="162"/>
      <c r="I139" s="162"/>
      <c r="J139" s="162"/>
      <c r="K139" s="162"/>
      <c r="L139" s="162"/>
      <c r="M139" s="167"/>
      <c r="N139" s="5">
        <v>0</v>
      </c>
      <c r="O139" s="5">
        <v>0</v>
      </c>
      <c r="P139" s="53">
        <v>0</v>
      </c>
      <c r="Q139" s="5">
        <v>0</v>
      </c>
      <c r="R139" s="5">
        <v>0</v>
      </c>
      <c r="S139" s="53">
        <v>0</v>
      </c>
      <c r="T139" s="53"/>
      <c r="U139" s="53">
        <v>0</v>
      </c>
      <c r="V139" s="69">
        <v>0</v>
      </c>
      <c r="W139" s="155">
        <v>0</v>
      </c>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row>
    <row r="140" spans="1:110" ht="15.75" customHeight="1" x14ac:dyDescent="0.25">
      <c r="A140" s="171" t="s">
        <v>63</v>
      </c>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0"/>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row>
    <row r="141" spans="1:110" ht="15.75" x14ac:dyDescent="0.25">
      <c r="A141" s="47">
        <v>1</v>
      </c>
      <c r="B141" s="48"/>
      <c r="C141" s="49"/>
      <c r="D141" s="49"/>
      <c r="E141" s="48"/>
      <c r="F141" s="48"/>
      <c r="G141" s="48"/>
      <c r="H141" s="48"/>
      <c r="I141" s="48"/>
      <c r="J141" s="48"/>
      <c r="K141" s="48"/>
      <c r="L141" s="48"/>
      <c r="M141" s="48"/>
      <c r="N141" s="50"/>
      <c r="O141" s="50"/>
      <c r="P141" s="51"/>
      <c r="Q141" s="50"/>
      <c r="R141" s="50"/>
      <c r="S141" s="51"/>
      <c r="T141" s="51"/>
      <c r="U141" s="51"/>
      <c r="V141" s="51"/>
      <c r="W141" s="52"/>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row>
    <row r="142" spans="1:110" ht="16.5" thickBot="1" x14ac:dyDescent="0.3">
      <c r="A142" s="18">
        <v>2</v>
      </c>
      <c r="B142" s="133"/>
      <c r="C142" s="83"/>
      <c r="D142" s="83"/>
      <c r="E142" s="133"/>
      <c r="F142" s="133"/>
      <c r="G142" s="133"/>
      <c r="H142" s="133"/>
      <c r="I142" s="23"/>
      <c r="J142" s="23"/>
      <c r="K142" s="23"/>
      <c r="L142" s="23"/>
      <c r="M142" s="133"/>
      <c r="N142" s="134"/>
      <c r="O142" s="134"/>
      <c r="P142" s="81"/>
      <c r="Q142" s="96"/>
      <c r="R142" s="134"/>
      <c r="S142" s="81"/>
      <c r="T142" s="81"/>
      <c r="U142" s="81"/>
      <c r="V142" s="81"/>
      <c r="W142" s="82"/>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row>
    <row r="143" spans="1:110" s="46" customFormat="1" ht="17.25" customHeight="1" thickBot="1" x14ac:dyDescent="0.3">
      <c r="A143" s="161" t="s">
        <v>103</v>
      </c>
      <c r="B143" s="162"/>
      <c r="C143" s="162"/>
      <c r="D143" s="162"/>
      <c r="E143" s="162"/>
      <c r="F143" s="162"/>
      <c r="G143" s="162"/>
      <c r="H143" s="162"/>
      <c r="I143" s="162"/>
      <c r="J143" s="162"/>
      <c r="K143" s="162"/>
      <c r="L143" s="162"/>
      <c r="M143" s="167"/>
      <c r="N143" s="5">
        <v>0</v>
      </c>
      <c r="O143" s="5">
        <v>0</v>
      </c>
      <c r="P143" s="5">
        <v>0</v>
      </c>
      <c r="Q143" s="5">
        <v>0</v>
      </c>
      <c r="R143" s="5">
        <v>0</v>
      </c>
      <c r="S143" s="5">
        <v>0</v>
      </c>
      <c r="T143" s="53"/>
      <c r="U143" s="53">
        <v>0</v>
      </c>
      <c r="V143" s="53">
        <v>0</v>
      </c>
      <c r="W143" s="69">
        <v>0</v>
      </c>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row>
    <row r="144" spans="1:110" ht="15.75" customHeight="1" x14ac:dyDescent="0.25">
      <c r="A144" s="168" t="s">
        <v>64</v>
      </c>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70"/>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row>
    <row r="145" spans="1:110" ht="15.75" x14ac:dyDescent="0.25">
      <c r="A145" s="47">
        <v>1</v>
      </c>
      <c r="B145" s="48"/>
      <c r="C145" s="49"/>
      <c r="D145" s="49"/>
      <c r="E145" s="48"/>
      <c r="F145" s="48"/>
      <c r="G145" s="48"/>
      <c r="H145" s="48"/>
      <c r="I145" s="48"/>
      <c r="J145" s="48"/>
      <c r="K145" s="48"/>
      <c r="L145" s="48"/>
      <c r="M145" s="48"/>
      <c r="N145" s="50"/>
      <c r="O145" s="50"/>
      <c r="P145" s="51"/>
      <c r="Q145" s="50"/>
      <c r="R145" s="50"/>
      <c r="S145" s="51"/>
      <c r="T145" s="51"/>
      <c r="U145" s="51"/>
      <c r="V145" s="51"/>
      <c r="W145" s="52"/>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row>
    <row r="146" spans="1:110" ht="16.5" thickBot="1" x14ac:dyDescent="0.3">
      <c r="A146" s="18">
        <v>2</v>
      </c>
      <c r="B146" s="133"/>
      <c r="C146" s="83"/>
      <c r="D146" s="83"/>
      <c r="E146" s="133"/>
      <c r="F146" s="133"/>
      <c r="G146" s="133"/>
      <c r="H146" s="133"/>
      <c r="I146" s="23"/>
      <c r="J146" s="23"/>
      <c r="K146" s="23"/>
      <c r="L146" s="23"/>
      <c r="M146" s="133"/>
      <c r="N146" s="134"/>
      <c r="O146" s="134"/>
      <c r="P146" s="81"/>
      <c r="Q146" s="96"/>
      <c r="R146" s="134"/>
      <c r="S146" s="81"/>
      <c r="T146" s="81"/>
      <c r="U146" s="81"/>
      <c r="V146" s="81"/>
      <c r="W146" s="82"/>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row>
    <row r="147" spans="1:110" s="46" customFormat="1" ht="17.25" customHeight="1" thickBot="1" x14ac:dyDescent="0.3">
      <c r="A147" s="161" t="s">
        <v>104</v>
      </c>
      <c r="B147" s="162"/>
      <c r="C147" s="162"/>
      <c r="D147" s="162"/>
      <c r="E147" s="162"/>
      <c r="F147" s="162"/>
      <c r="G147" s="162"/>
      <c r="H147" s="162"/>
      <c r="I147" s="162"/>
      <c r="J147" s="162"/>
      <c r="K147" s="162"/>
      <c r="L147" s="162"/>
      <c r="M147" s="167"/>
      <c r="N147" s="5">
        <v>0</v>
      </c>
      <c r="O147" s="5">
        <v>0</v>
      </c>
      <c r="P147" s="5">
        <v>0</v>
      </c>
      <c r="Q147" s="5">
        <v>0</v>
      </c>
      <c r="R147" s="5">
        <v>0</v>
      </c>
      <c r="S147" s="5">
        <v>0</v>
      </c>
      <c r="T147" s="53"/>
      <c r="U147" s="53">
        <v>0</v>
      </c>
      <c r="V147" s="53">
        <v>0</v>
      </c>
      <c r="W147" s="69">
        <v>0</v>
      </c>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row>
    <row r="148" spans="1:110" ht="15.75" customHeight="1" x14ac:dyDescent="0.25">
      <c r="A148" s="168" t="s">
        <v>65</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70"/>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row>
    <row r="149" spans="1:110" s="74" customFormat="1" ht="16.5" thickBot="1" x14ac:dyDescent="0.3">
      <c r="A149" s="18">
        <v>1</v>
      </c>
      <c r="B149" s="100"/>
      <c r="C149" s="86"/>
      <c r="D149" s="87"/>
      <c r="E149" s="54"/>
      <c r="F149" s="101"/>
      <c r="G149" s="101"/>
      <c r="H149" s="102"/>
      <c r="I149" s="23"/>
      <c r="J149" s="23"/>
      <c r="K149" s="23"/>
      <c r="L149" s="20"/>
      <c r="M149" s="20"/>
      <c r="N149" s="7"/>
      <c r="O149" s="7"/>
      <c r="P149" s="7"/>
      <c r="Q149" s="7"/>
      <c r="R149" s="7"/>
      <c r="S149" s="25"/>
      <c r="T149" s="26"/>
      <c r="U149" s="20"/>
      <c r="V149" s="7"/>
      <c r="W149" s="103"/>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row>
    <row r="150" spans="1:110" s="46" customFormat="1" ht="17.25" customHeight="1" thickBot="1" x14ac:dyDescent="0.3">
      <c r="A150" s="161" t="s">
        <v>105</v>
      </c>
      <c r="B150" s="162"/>
      <c r="C150" s="162"/>
      <c r="D150" s="162"/>
      <c r="E150" s="162"/>
      <c r="F150" s="162"/>
      <c r="G150" s="162"/>
      <c r="H150" s="162"/>
      <c r="I150" s="162"/>
      <c r="J150" s="162"/>
      <c r="K150" s="162"/>
      <c r="L150" s="162"/>
      <c r="M150" s="167"/>
      <c r="N150" s="5">
        <v>0</v>
      </c>
      <c r="O150" s="5">
        <v>0</v>
      </c>
      <c r="P150" s="5">
        <v>0</v>
      </c>
      <c r="Q150" s="5">
        <v>0</v>
      </c>
      <c r="R150" s="5">
        <v>0</v>
      </c>
      <c r="S150" s="5">
        <v>0</v>
      </c>
      <c r="T150" s="53"/>
      <c r="U150" s="53">
        <v>0</v>
      </c>
      <c r="V150" s="53">
        <v>0</v>
      </c>
      <c r="W150" s="69">
        <v>0</v>
      </c>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row>
    <row r="151" spans="1:110" ht="15.75" customHeight="1" thickBot="1" x14ac:dyDescent="0.3">
      <c r="A151" s="176" t="s">
        <v>66</v>
      </c>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7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row>
    <row r="152" spans="1:110" ht="15.75" x14ac:dyDescent="0.25">
      <c r="A152" s="47">
        <v>1</v>
      </c>
      <c r="B152" s="48"/>
      <c r="C152" s="49"/>
      <c r="D152" s="49"/>
      <c r="E152" s="48"/>
      <c r="F152" s="48"/>
      <c r="G152" s="48"/>
      <c r="H152" s="48"/>
      <c r="I152" s="48"/>
      <c r="J152" s="48"/>
      <c r="K152" s="48"/>
      <c r="L152" s="48"/>
      <c r="M152" s="48"/>
      <c r="N152" s="50"/>
      <c r="O152" s="50"/>
      <c r="P152" s="51"/>
      <c r="Q152" s="50"/>
      <c r="R152" s="50"/>
      <c r="S152" s="51"/>
      <c r="T152" s="51"/>
      <c r="U152" s="51"/>
      <c r="V152" s="51"/>
      <c r="W152" s="52"/>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row>
    <row r="153" spans="1:110" ht="15.75" x14ac:dyDescent="0.25">
      <c r="A153" s="9">
        <v>2</v>
      </c>
      <c r="B153" s="48"/>
      <c r="C153" s="75"/>
      <c r="D153" s="75"/>
      <c r="E153" s="48"/>
      <c r="F153" s="48"/>
      <c r="G153" s="48"/>
      <c r="H153" s="48"/>
      <c r="I153" s="132"/>
      <c r="J153" s="132"/>
      <c r="K153" s="132"/>
      <c r="L153" s="132"/>
      <c r="M153" s="48"/>
      <c r="N153" s="130"/>
      <c r="O153" s="130"/>
      <c r="P153" s="129"/>
      <c r="Q153" s="50"/>
      <c r="R153" s="130"/>
      <c r="S153" s="129"/>
      <c r="T153" s="129"/>
      <c r="U153" s="129"/>
      <c r="V153" s="129"/>
      <c r="W153" s="76"/>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row>
    <row r="154" spans="1:110" ht="16.5" thickBot="1" x14ac:dyDescent="0.3">
      <c r="A154" s="18">
        <v>3</v>
      </c>
      <c r="B154" s="133"/>
      <c r="C154" s="83"/>
      <c r="D154" s="83"/>
      <c r="E154" s="133"/>
      <c r="F154" s="133"/>
      <c r="G154" s="133"/>
      <c r="H154" s="133"/>
      <c r="I154" s="23"/>
      <c r="J154" s="23"/>
      <c r="K154" s="23"/>
      <c r="L154" s="23"/>
      <c r="M154" s="133"/>
      <c r="N154" s="134"/>
      <c r="O154" s="134"/>
      <c r="P154" s="81"/>
      <c r="Q154" s="96"/>
      <c r="R154" s="134"/>
      <c r="S154" s="81"/>
      <c r="T154" s="81"/>
      <c r="U154" s="81"/>
      <c r="V154" s="81"/>
      <c r="W154" s="82"/>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row>
    <row r="155" spans="1:110" s="46" customFormat="1" ht="17.25" customHeight="1" thickBot="1" x14ac:dyDescent="0.3">
      <c r="A155" s="161" t="s">
        <v>106</v>
      </c>
      <c r="B155" s="162"/>
      <c r="C155" s="162"/>
      <c r="D155" s="162"/>
      <c r="E155" s="162"/>
      <c r="F155" s="162"/>
      <c r="G155" s="162"/>
      <c r="H155" s="162"/>
      <c r="I155" s="162"/>
      <c r="J155" s="162"/>
      <c r="K155" s="162"/>
      <c r="L155" s="162"/>
      <c r="M155" s="167"/>
      <c r="N155" s="5">
        <f>N152</f>
        <v>0</v>
      </c>
      <c r="O155" s="5">
        <f t="shared" ref="O155:S155" si="24">O152</f>
        <v>0</v>
      </c>
      <c r="P155" s="5">
        <f t="shared" si="24"/>
        <v>0</v>
      </c>
      <c r="Q155" s="5">
        <f t="shared" si="24"/>
        <v>0</v>
      </c>
      <c r="R155" s="5">
        <f t="shared" si="24"/>
        <v>0</v>
      </c>
      <c r="S155" s="5">
        <f t="shared" si="24"/>
        <v>0</v>
      </c>
      <c r="T155" s="53"/>
      <c r="U155" s="53">
        <f>U153</f>
        <v>0</v>
      </c>
      <c r="V155" s="53">
        <f>V153</f>
        <v>0</v>
      </c>
      <c r="W155" s="69">
        <f>W153</f>
        <v>0</v>
      </c>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row>
    <row r="156" spans="1:110" ht="15.75" customHeight="1" x14ac:dyDescent="0.25">
      <c r="A156" s="168" t="s">
        <v>67</v>
      </c>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70"/>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row>
    <row r="157" spans="1:110" ht="15.75" x14ac:dyDescent="0.25">
      <c r="A157" s="47">
        <v>1</v>
      </c>
      <c r="B157" s="48"/>
      <c r="C157" s="49"/>
      <c r="D157" s="49"/>
      <c r="E157" s="48"/>
      <c r="F157" s="48"/>
      <c r="G157" s="48"/>
      <c r="H157" s="48"/>
      <c r="I157" s="48"/>
      <c r="J157" s="48"/>
      <c r="K157" s="48"/>
      <c r="L157" s="48"/>
      <c r="M157" s="48"/>
      <c r="N157" s="50"/>
      <c r="O157" s="50"/>
      <c r="P157" s="51"/>
      <c r="Q157" s="50"/>
      <c r="R157" s="50"/>
      <c r="S157" s="51"/>
      <c r="T157" s="51"/>
      <c r="U157" s="51"/>
      <c r="V157" s="51"/>
      <c r="W157" s="52"/>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row>
    <row r="158" spans="1:110" ht="16.5" thickBot="1" x14ac:dyDescent="0.3">
      <c r="A158" s="18">
        <v>2</v>
      </c>
      <c r="B158" s="133"/>
      <c r="C158" s="83"/>
      <c r="D158" s="83"/>
      <c r="E158" s="133"/>
      <c r="F158" s="133"/>
      <c r="G158" s="133"/>
      <c r="H158" s="133"/>
      <c r="I158" s="23"/>
      <c r="J158" s="23"/>
      <c r="K158" s="23"/>
      <c r="L158" s="23"/>
      <c r="M158" s="133"/>
      <c r="N158" s="134"/>
      <c r="O158" s="134"/>
      <c r="P158" s="81"/>
      <c r="Q158" s="96"/>
      <c r="R158" s="134"/>
      <c r="S158" s="81"/>
      <c r="T158" s="81"/>
      <c r="U158" s="81"/>
      <c r="V158" s="81"/>
      <c r="W158" s="82"/>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row>
    <row r="159" spans="1:110" s="46" customFormat="1" ht="17.25" customHeight="1" thickBot="1" x14ac:dyDescent="0.3">
      <c r="A159" s="161" t="s">
        <v>107</v>
      </c>
      <c r="B159" s="162"/>
      <c r="C159" s="162"/>
      <c r="D159" s="162"/>
      <c r="E159" s="162"/>
      <c r="F159" s="162"/>
      <c r="G159" s="162"/>
      <c r="H159" s="162"/>
      <c r="I159" s="162"/>
      <c r="J159" s="162"/>
      <c r="K159" s="162"/>
      <c r="L159" s="162"/>
      <c r="M159" s="167"/>
      <c r="N159" s="5">
        <v>0</v>
      </c>
      <c r="O159" s="5">
        <v>0</v>
      </c>
      <c r="P159" s="5">
        <v>0</v>
      </c>
      <c r="Q159" s="5">
        <v>0</v>
      </c>
      <c r="R159" s="5">
        <v>0</v>
      </c>
      <c r="S159" s="5">
        <v>0</v>
      </c>
      <c r="T159" s="53"/>
      <c r="U159" s="53">
        <v>0</v>
      </c>
      <c r="V159" s="53">
        <v>0</v>
      </c>
      <c r="W159" s="69">
        <v>0</v>
      </c>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row>
    <row r="160" spans="1:110" ht="15.75" customHeight="1" x14ac:dyDescent="0.25">
      <c r="A160" s="171" t="s">
        <v>68</v>
      </c>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3"/>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row>
    <row r="161" spans="1:110" ht="15.75" x14ac:dyDescent="0.25">
      <c r="A161" s="47">
        <v>1</v>
      </c>
      <c r="B161" s="48"/>
      <c r="C161" s="49"/>
      <c r="D161" s="49"/>
      <c r="E161" s="48"/>
      <c r="F161" s="48"/>
      <c r="G161" s="48"/>
      <c r="H161" s="48"/>
      <c r="I161" s="48"/>
      <c r="J161" s="48"/>
      <c r="K161" s="48"/>
      <c r="L161" s="48"/>
      <c r="M161" s="48"/>
      <c r="N161" s="50"/>
      <c r="O161" s="50"/>
      <c r="P161" s="51"/>
      <c r="Q161" s="50"/>
      <c r="R161" s="50"/>
      <c r="S161" s="51"/>
      <c r="T161" s="51"/>
      <c r="U161" s="51"/>
      <c r="V161" s="51"/>
      <c r="W161" s="52"/>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row>
    <row r="162" spans="1:110" ht="16.5" thickBot="1" x14ac:dyDescent="0.3">
      <c r="A162" s="18">
        <v>2</v>
      </c>
      <c r="B162" s="133"/>
      <c r="C162" s="83"/>
      <c r="D162" s="83"/>
      <c r="E162" s="133"/>
      <c r="F162" s="133"/>
      <c r="G162" s="133"/>
      <c r="H162" s="133"/>
      <c r="I162" s="23"/>
      <c r="J162" s="23"/>
      <c r="K162" s="23"/>
      <c r="L162" s="23"/>
      <c r="M162" s="133"/>
      <c r="N162" s="134"/>
      <c r="O162" s="134"/>
      <c r="P162" s="81"/>
      <c r="Q162" s="96"/>
      <c r="R162" s="134"/>
      <c r="S162" s="81"/>
      <c r="T162" s="81"/>
      <c r="U162" s="81"/>
      <c r="V162" s="81"/>
      <c r="W162" s="82"/>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row>
    <row r="163" spans="1:110" s="46" customFormat="1" ht="17.25" customHeight="1" thickBot="1" x14ac:dyDescent="0.3">
      <c r="A163" s="161" t="s">
        <v>108</v>
      </c>
      <c r="B163" s="162"/>
      <c r="C163" s="162"/>
      <c r="D163" s="162"/>
      <c r="E163" s="162"/>
      <c r="F163" s="162"/>
      <c r="G163" s="162"/>
      <c r="H163" s="162"/>
      <c r="I163" s="162"/>
      <c r="J163" s="162"/>
      <c r="K163" s="162"/>
      <c r="L163" s="162"/>
      <c r="M163" s="167"/>
      <c r="N163" s="5">
        <v>0</v>
      </c>
      <c r="O163" s="5">
        <v>0</v>
      </c>
      <c r="P163" s="5">
        <v>0</v>
      </c>
      <c r="Q163" s="5">
        <v>0</v>
      </c>
      <c r="R163" s="5">
        <v>0</v>
      </c>
      <c r="S163" s="5">
        <v>0</v>
      </c>
      <c r="T163" s="53"/>
      <c r="U163" s="53">
        <v>0</v>
      </c>
      <c r="V163" s="53">
        <v>0</v>
      </c>
      <c r="W163" s="69">
        <v>0</v>
      </c>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row>
    <row r="164" spans="1:110" ht="15.75" customHeight="1" x14ac:dyDescent="0.25">
      <c r="A164" s="171" t="s">
        <v>69</v>
      </c>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3"/>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row>
    <row r="165" spans="1:110" s="74" customFormat="1" ht="16.5" thickBot="1" x14ac:dyDescent="0.3">
      <c r="A165" s="18">
        <v>1</v>
      </c>
      <c r="B165" s="100"/>
      <c r="C165" s="86"/>
      <c r="D165" s="87"/>
      <c r="E165" s="54"/>
      <c r="F165" s="101"/>
      <c r="G165" s="101"/>
      <c r="H165" s="102"/>
      <c r="I165" s="23"/>
      <c r="J165" s="23"/>
      <c r="K165" s="23"/>
      <c r="L165" s="20"/>
      <c r="M165" s="20"/>
      <c r="N165" s="7"/>
      <c r="O165" s="7"/>
      <c r="P165" s="7"/>
      <c r="Q165" s="7"/>
      <c r="R165" s="7"/>
      <c r="S165" s="25"/>
      <c r="T165" s="26"/>
      <c r="U165" s="20"/>
      <c r="V165" s="7"/>
      <c r="W165" s="103"/>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row>
    <row r="166" spans="1:110" s="46" customFormat="1" ht="17.25" customHeight="1" thickBot="1" x14ac:dyDescent="0.3">
      <c r="A166" s="161" t="s">
        <v>109</v>
      </c>
      <c r="B166" s="162"/>
      <c r="C166" s="162"/>
      <c r="D166" s="162"/>
      <c r="E166" s="162"/>
      <c r="F166" s="162"/>
      <c r="G166" s="162"/>
      <c r="H166" s="162"/>
      <c r="I166" s="162"/>
      <c r="J166" s="162"/>
      <c r="K166" s="162"/>
      <c r="L166" s="162"/>
      <c r="M166" s="167"/>
      <c r="N166" s="5">
        <v>0</v>
      </c>
      <c r="O166" s="5">
        <v>0</v>
      </c>
      <c r="P166" s="5">
        <v>0</v>
      </c>
      <c r="Q166" s="5">
        <v>0</v>
      </c>
      <c r="R166" s="5">
        <v>0</v>
      </c>
      <c r="S166" s="5">
        <v>0</v>
      </c>
      <c r="T166" s="53"/>
      <c r="U166" s="53">
        <v>0</v>
      </c>
      <c r="V166" s="53">
        <v>0</v>
      </c>
      <c r="W166" s="69">
        <v>0</v>
      </c>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row>
    <row r="167" spans="1:110" ht="15.75" customHeight="1" x14ac:dyDescent="0.25">
      <c r="A167" s="171" t="s">
        <v>70</v>
      </c>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3"/>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row>
    <row r="168" spans="1:110" s="3" customFormat="1" ht="382.5" x14ac:dyDescent="0.25">
      <c r="A168" s="9">
        <v>1</v>
      </c>
      <c r="B168" s="62" t="s">
        <v>127</v>
      </c>
      <c r="C168" s="11" t="s">
        <v>131</v>
      </c>
      <c r="D168" s="12" t="s">
        <v>132</v>
      </c>
      <c r="E168" s="13" t="s">
        <v>133</v>
      </c>
      <c r="F168" s="14">
        <v>42370</v>
      </c>
      <c r="G168" s="14">
        <v>43465</v>
      </c>
      <c r="H168" s="12" t="s">
        <v>116</v>
      </c>
      <c r="I168" s="132" t="s">
        <v>221</v>
      </c>
      <c r="J168" s="132" t="s">
        <v>134</v>
      </c>
      <c r="K168" s="132" t="s">
        <v>135</v>
      </c>
      <c r="L168" s="12" t="s">
        <v>136</v>
      </c>
      <c r="M168" s="12">
        <v>121</v>
      </c>
      <c r="N168" s="8">
        <v>7963423.9199999999</v>
      </c>
      <c r="O168" s="8">
        <v>1439048.39</v>
      </c>
      <c r="P168" s="8">
        <v>0</v>
      </c>
      <c r="Q168" s="8">
        <v>191887.19</v>
      </c>
      <c r="R168" s="8">
        <v>29603.18</v>
      </c>
      <c r="S168" s="16">
        <f>N168+O168+P168+Q168+R168</f>
        <v>9623962.6799999997</v>
      </c>
      <c r="T168" s="17" t="s">
        <v>118</v>
      </c>
      <c r="U168" s="12">
        <v>6</v>
      </c>
      <c r="V168" s="8">
        <f>5406036.45+1338525.66</f>
        <v>6744562.1100000003</v>
      </c>
      <c r="W168" s="40">
        <f>595477.07+68504.3</f>
        <v>663981.37</v>
      </c>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row>
    <row r="169" spans="1:110" ht="16.5" thickBot="1" x14ac:dyDescent="0.3">
      <c r="A169" s="94">
        <v>2</v>
      </c>
      <c r="B169" s="133"/>
      <c r="C169" s="95"/>
      <c r="D169" s="95"/>
      <c r="E169" s="133"/>
      <c r="F169" s="133"/>
      <c r="G169" s="133"/>
      <c r="H169" s="133"/>
      <c r="I169" s="133"/>
      <c r="J169" s="133"/>
      <c r="K169" s="133"/>
      <c r="L169" s="133"/>
      <c r="M169" s="133"/>
      <c r="N169" s="96"/>
      <c r="O169" s="96"/>
      <c r="P169" s="97"/>
      <c r="Q169" s="96"/>
      <c r="R169" s="96"/>
      <c r="S169" s="97"/>
      <c r="T169" s="97"/>
      <c r="U169" s="97"/>
      <c r="V169" s="97"/>
      <c r="W169" s="98"/>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row>
    <row r="170" spans="1:110" s="46" customFormat="1" ht="17.25" customHeight="1" thickBot="1" x14ac:dyDescent="0.3">
      <c r="A170" s="161" t="s">
        <v>110</v>
      </c>
      <c r="B170" s="162"/>
      <c r="C170" s="162"/>
      <c r="D170" s="162"/>
      <c r="E170" s="162"/>
      <c r="F170" s="162"/>
      <c r="G170" s="162"/>
      <c r="H170" s="162"/>
      <c r="I170" s="162"/>
      <c r="J170" s="162"/>
      <c r="K170" s="162"/>
      <c r="L170" s="162"/>
      <c r="M170" s="162"/>
      <c r="N170" s="114">
        <f t="shared" ref="N170:S170" si="25">N168</f>
        <v>7963423.9199999999</v>
      </c>
      <c r="O170" s="5">
        <f t="shared" si="25"/>
        <v>1439048.39</v>
      </c>
      <c r="P170" s="5">
        <f t="shared" si="25"/>
        <v>0</v>
      </c>
      <c r="Q170" s="5">
        <f t="shared" si="25"/>
        <v>191887.19</v>
      </c>
      <c r="R170" s="5">
        <f t="shared" si="25"/>
        <v>29603.18</v>
      </c>
      <c r="S170" s="6">
        <f t="shared" si="25"/>
        <v>9623962.6799999997</v>
      </c>
      <c r="T170" s="115"/>
      <c r="U170" s="5">
        <f>U168</f>
        <v>6</v>
      </c>
      <c r="V170" s="5">
        <f>V168</f>
        <v>6744562.1100000003</v>
      </c>
      <c r="W170" s="6">
        <f>W168</f>
        <v>663981.37</v>
      </c>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row>
    <row r="171" spans="1:110" ht="15.75" customHeight="1" thickBot="1" x14ac:dyDescent="0.3">
      <c r="A171" s="163" t="s">
        <v>71</v>
      </c>
      <c r="B171" s="164"/>
      <c r="C171" s="164"/>
      <c r="D171" s="164"/>
      <c r="E171" s="164"/>
      <c r="F171" s="164"/>
      <c r="G171" s="164"/>
      <c r="H171" s="164"/>
      <c r="I171" s="164"/>
      <c r="J171" s="164"/>
      <c r="K171" s="164"/>
      <c r="L171" s="164"/>
      <c r="M171" s="164"/>
      <c r="N171" s="165"/>
      <c r="O171" s="165"/>
      <c r="P171" s="165"/>
      <c r="Q171" s="165"/>
      <c r="R171" s="165"/>
      <c r="S171" s="165"/>
      <c r="T171" s="164"/>
      <c r="U171" s="164"/>
      <c r="V171" s="164"/>
      <c r="W171" s="166"/>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row>
    <row r="172" spans="1:110" ht="15.75" x14ac:dyDescent="0.25">
      <c r="A172" s="47">
        <v>1</v>
      </c>
      <c r="B172" s="48"/>
      <c r="C172" s="49"/>
      <c r="D172" s="49"/>
      <c r="E172" s="48"/>
      <c r="F172" s="48"/>
      <c r="G172" s="48"/>
      <c r="H172" s="48"/>
      <c r="I172" s="48"/>
      <c r="J172" s="48"/>
      <c r="K172" s="48"/>
      <c r="L172" s="48"/>
      <c r="M172" s="48"/>
      <c r="N172" s="50"/>
      <c r="O172" s="50"/>
      <c r="P172" s="51"/>
      <c r="Q172" s="50"/>
      <c r="R172" s="50"/>
      <c r="S172" s="51"/>
      <c r="T172" s="51"/>
      <c r="U172" s="51"/>
      <c r="V172" s="51"/>
      <c r="W172" s="52"/>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row>
    <row r="173" spans="1:110" ht="15.75" x14ac:dyDescent="0.25">
      <c r="A173" s="9">
        <v>2</v>
      </c>
      <c r="B173" s="48"/>
      <c r="C173" s="75"/>
      <c r="D173" s="75"/>
      <c r="E173" s="48"/>
      <c r="F173" s="48"/>
      <c r="G173" s="48"/>
      <c r="H173" s="48"/>
      <c r="I173" s="132"/>
      <c r="J173" s="132"/>
      <c r="K173" s="132"/>
      <c r="L173" s="132"/>
      <c r="M173" s="48"/>
      <c r="N173" s="130"/>
      <c r="O173" s="130"/>
      <c r="P173" s="129"/>
      <c r="Q173" s="50"/>
      <c r="R173" s="130"/>
      <c r="S173" s="129"/>
      <c r="T173" s="129"/>
      <c r="U173" s="129"/>
      <c r="V173" s="129"/>
      <c r="W173" s="76"/>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row>
    <row r="174" spans="1:110" ht="16.5" thickBot="1" x14ac:dyDescent="0.3">
      <c r="A174" s="18">
        <v>3</v>
      </c>
      <c r="B174" s="133"/>
      <c r="C174" s="83"/>
      <c r="D174" s="83"/>
      <c r="E174" s="133"/>
      <c r="F174" s="133"/>
      <c r="G174" s="133"/>
      <c r="H174" s="133"/>
      <c r="I174" s="23"/>
      <c r="J174" s="23"/>
      <c r="K174" s="23"/>
      <c r="L174" s="23"/>
      <c r="M174" s="133"/>
      <c r="N174" s="134"/>
      <c r="O174" s="134"/>
      <c r="P174" s="81"/>
      <c r="Q174" s="96"/>
      <c r="R174" s="134"/>
      <c r="S174" s="81"/>
      <c r="T174" s="81"/>
      <c r="U174" s="81"/>
      <c r="V174" s="81"/>
      <c r="W174" s="82"/>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row>
    <row r="175" spans="1:110" s="46" customFormat="1" ht="17.25" customHeight="1" thickBot="1" x14ac:dyDescent="0.3">
      <c r="A175" s="161" t="s">
        <v>111</v>
      </c>
      <c r="B175" s="162"/>
      <c r="C175" s="162"/>
      <c r="D175" s="162"/>
      <c r="E175" s="162"/>
      <c r="F175" s="162"/>
      <c r="G175" s="162"/>
      <c r="H175" s="162"/>
      <c r="I175" s="162"/>
      <c r="J175" s="162"/>
      <c r="K175" s="162"/>
      <c r="L175" s="162"/>
      <c r="M175" s="167"/>
      <c r="N175" s="5">
        <f>N172</f>
        <v>0</v>
      </c>
      <c r="O175" s="5">
        <f t="shared" ref="O175:S175" si="26">O172</f>
        <v>0</v>
      </c>
      <c r="P175" s="5">
        <f t="shared" si="26"/>
        <v>0</v>
      </c>
      <c r="Q175" s="5">
        <f t="shared" si="26"/>
        <v>0</v>
      </c>
      <c r="R175" s="5">
        <f t="shared" si="26"/>
        <v>0</v>
      </c>
      <c r="S175" s="5">
        <f t="shared" si="26"/>
        <v>0</v>
      </c>
      <c r="T175" s="53"/>
      <c r="U175" s="53">
        <f>U172</f>
        <v>0</v>
      </c>
      <c r="V175" s="53">
        <f>V172</f>
        <v>0</v>
      </c>
      <c r="W175" s="69">
        <f>W172</f>
        <v>0</v>
      </c>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row>
    <row r="176" spans="1:110" ht="15.75" customHeight="1" x14ac:dyDescent="0.25">
      <c r="A176" s="168" t="s">
        <v>28</v>
      </c>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70"/>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row>
    <row r="177" spans="1:110" ht="15.75" x14ac:dyDescent="0.25">
      <c r="A177" s="47">
        <v>1</v>
      </c>
      <c r="B177" s="109"/>
      <c r="C177" s="110"/>
      <c r="D177" s="110"/>
      <c r="E177" s="48"/>
      <c r="F177" s="48"/>
      <c r="G177" s="48"/>
      <c r="H177" s="48"/>
      <c r="I177" s="48"/>
      <c r="J177" s="48"/>
      <c r="K177" s="48"/>
      <c r="L177" s="48"/>
      <c r="M177" s="48"/>
      <c r="N177" s="50"/>
      <c r="O177" s="50"/>
      <c r="P177" s="51"/>
      <c r="Q177" s="50"/>
      <c r="R177" s="50"/>
      <c r="S177" s="51"/>
      <c r="T177" s="51"/>
      <c r="U177" s="51"/>
      <c r="V177" s="51"/>
      <c r="W177" s="52"/>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row>
    <row r="178" spans="1:110" ht="16.5" thickBot="1" x14ac:dyDescent="0.3">
      <c r="A178" s="18">
        <v>2</v>
      </c>
      <c r="B178" s="133"/>
      <c r="C178" s="83"/>
      <c r="D178" s="83"/>
      <c r="E178" s="133"/>
      <c r="F178" s="133"/>
      <c r="G178" s="133"/>
      <c r="H178" s="133"/>
      <c r="I178" s="23"/>
      <c r="J178" s="23"/>
      <c r="K178" s="23"/>
      <c r="L178" s="23"/>
      <c r="M178" s="133"/>
      <c r="N178" s="134"/>
      <c r="O178" s="134"/>
      <c r="P178" s="81"/>
      <c r="Q178" s="96"/>
      <c r="R178" s="134"/>
      <c r="S178" s="81"/>
      <c r="T178" s="81"/>
      <c r="U178" s="81"/>
      <c r="V178" s="81"/>
      <c r="W178" s="82"/>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row>
    <row r="179" spans="1:110" s="46" customFormat="1" ht="17.25" customHeight="1" thickBot="1" x14ac:dyDescent="0.3">
      <c r="A179" s="161" t="s">
        <v>31</v>
      </c>
      <c r="B179" s="162"/>
      <c r="C179" s="162"/>
      <c r="D179" s="162"/>
      <c r="E179" s="162"/>
      <c r="F179" s="162"/>
      <c r="G179" s="162"/>
      <c r="H179" s="162"/>
      <c r="I179" s="162"/>
      <c r="J179" s="162"/>
      <c r="K179" s="162"/>
      <c r="L179" s="162"/>
      <c r="M179" s="167"/>
      <c r="N179" s="5">
        <v>0</v>
      </c>
      <c r="O179" s="5">
        <v>0</v>
      </c>
      <c r="P179" s="5">
        <v>0</v>
      </c>
      <c r="Q179" s="5">
        <v>0</v>
      </c>
      <c r="R179" s="5">
        <v>0</v>
      </c>
      <c r="S179" s="5">
        <v>0</v>
      </c>
      <c r="T179" s="53"/>
      <c r="U179" s="53">
        <v>0</v>
      </c>
      <c r="V179" s="53">
        <v>0</v>
      </c>
      <c r="W179" s="69">
        <v>0</v>
      </c>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row>
    <row r="180" spans="1:110" ht="15.75" customHeight="1" x14ac:dyDescent="0.25">
      <c r="A180" s="168" t="s">
        <v>72</v>
      </c>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70"/>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row>
    <row r="181" spans="1:110" ht="15.75" x14ac:dyDescent="0.25">
      <c r="A181" s="47">
        <v>1</v>
      </c>
      <c r="B181" s="48"/>
      <c r="C181" s="49"/>
      <c r="D181" s="49"/>
      <c r="E181" s="48"/>
      <c r="F181" s="48"/>
      <c r="G181" s="48"/>
      <c r="H181" s="48"/>
      <c r="I181" s="48"/>
      <c r="J181" s="48"/>
      <c r="K181" s="48"/>
      <c r="L181" s="48"/>
      <c r="M181" s="48"/>
      <c r="N181" s="50"/>
      <c r="O181" s="50"/>
      <c r="P181" s="51"/>
      <c r="Q181" s="50"/>
      <c r="R181" s="50"/>
      <c r="S181" s="51"/>
      <c r="T181" s="51"/>
      <c r="U181" s="51"/>
      <c r="V181" s="51"/>
      <c r="W181" s="52"/>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row>
    <row r="182" spans="1:110" ht="16.5" thickBot="1" x14ac:dyDescent="0.3">
      <c r="A182" s="18">
        <v>2</v>
      </c>
      <c r="B182" s="133"/>
      <c r="C182" s="83"/>
      <c r="D182" s="83"/>
      <c r="E182" s="133"/>
      <c r="F182" s="133"/>
      <c r="G182" s="133"/>
      <c r="H182" s="133"/>
      <c r="I182" s="23"/>
      <c r="J182" s="23"/>
      <c r="K182" s="23"/>
      <c r="L182" s="23"/>
      <c r="M182" s="133"/>
      <c r="N182" s="134"/>
      <c r="O182" s="134"/>
      <c r="P182" s="81"/>
      <c r="Q182" s="96"/>
      <c r="R182" s="134"/>
      <c r="S182" s="81"/>
      <c r="T182" s="81"/>
      <c r="U182" s="81"/>
      <c r="V182" s="81"/>
      <c r="W182" s="82"/>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row>
    <row r="183" spans="1:110" s="46" customFormat="1" ht="16.5" customHeight="1" thickBot="1" x14ac:dyDescent="0.3">
      <c r="A183" s="161" t="s">
        <v>73</v>
      </c>
      <c r="B183" s="162"/>
      <c r="C183" s="162"/>
      <c r="D183" s="162"/>
      <c r="E183" s="162"/>
      <c r="F183" s="162"/>
      <c r="G183" s="162"/>
      <c r="H183" s="162"/>
      <c r="I183" s="162"/>
      <c r="J183" s="162"/>
      <c r="K183" s="162"/>
      <c r="L183" s="162"/>
      <c r="M183" s="167"/>
      <c r="N183" s="5">
        <v>0</v>
      </c>
      <c r="O183" s="5">
        <v>0</v>
      </c>
      <c r="P183" s="5">
        <v>0</v>
      </c>
      <c r="Q183" s="5">
        <v>0</v>
      </c>
      <c r="R183" s="5">
        <v>0</v>
      </c>
      <c r="S183" s="5">
        <v>0</v>
      </c>
      <c r="T183" s="53"/>
      <c r="U183" s="53">
        <v>0</v>
      </c>
      <c r="V183" s="53">
        <v>0</v>
      </c>
      <c r="W183" s="69">
        <v>0</v>
      </c>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c r="DE183" s="45"/>
      <c r="DF183" s="45"/>
    </row>
    <row r="184" spans="1:110" x14ac:dyDescent="0.25">
      <c r="A184" s="158" t="s">
        <v>32</v>
      </c>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160"/>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row>
    <row r="185" spans="1:110" s="3" customFormat="1" ht="182.25" customHeight="1" x14ac:dyDescent="0.25">
      <c r="A185" s="56">
        <v>1</v>
      </c>
      <c r="B185" s="57" t="s">
        <v>119</v>
      </c>
      <c r="C185" s="116" t="s">
        <v>113</v>
      </c>
      <c r="D185" s="117" t="s">
        <v>114</v>
      </c>
      <c r="E185" s="118" t="s">
        <v>115</v>
      </c>
      <c r="F185" s="14">
        <v>42510</v>
      </c>
      <c r="G185" s="14">
        <v>43604</v>
      </c>
      <c r="H185" s="117" t="s">
        <v>116</v>
      </c>
      <c r="L185" s="12" t="s">
        <v>117</v>
      </c>
      <c r="M185" s="12">
        <v>121</v>
      </c>
      <c r="N185" s="8">
        <v>9790558.9800000004</v>
      </c>
      <c r="O185" s="8">
        <v>0</v>
      </c>
      <c r="P185" s="8">
        <v>1769224.93</v>
      </c>
      <c r="Q185" s="8">
        <v>0</v>
      </c>
      <c r="R185" s="8">
        <v>106640.88</v>
      </c>
      <c r="S185" s="16">
        <f>N185+O185+P185+Q185+R185</f>
        <v>11666424.790000001</v>
      </c>
      <c r="T185" s="17" t="s">
        <v>118</v>
      </c>
      <c r="U185" s="12">
        <v>3</v>
      </c>
      <c r="V185" s="8">
        <f>4419196.6+121792.09</f>
        <v>4540988.6899999995</v>
      </c>
      <c r="W185" s="40">
        <v>0</v>
      </c>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row>
    <row r="186" spans="1:110" s="68" customFormat="1" ht="281.25" customHeight="1" x14ac:dyDescent="0.25">
      <c r="A186" s="56">
        <v>2</v>
      </c>
      <c r="B186" s="57" t="s">
        <v>119</v>
      </c>
      <c r="C186" s="58" t="s">
        <v>120</v>
      </c>
      <c r="D186" s="59" t="s">
        <v>121</v>
      </c>
      <c r="E186" s="60" t="s">
        <v>122</v>
      </c>
      <c r="F186" s="61">
        <v>42522</v>
      </c>
      <c r="G186" s="61">
        <v>42978</v>
      </c>
      <c r="H186" s="137" t="s">
        <v>116</v>
      </c>
      <c r="L186" s="59" t="s">
        <v>117</v>
      </c>
      <c r="M186" s="59">
        <v>121</v>
      </c>
      <c r="N186" s="63">
        <v>771222.56</v>
      </c>
      <c r="O186" s="63">
        <v>0</v>
      </c>
      <c r="P186" s="63">
        <v>139365.51</v>
      </c>
      <c r="Q186" s="63">
        <v>0</v>
      </c>
      <c r="R186" s="63">
        <v>0</v>
      </c>
      <c r="S186" s="64">
        <f t="shared" ref="S186:S228" si="27">N186+O186+P186+Q186+R186</f>
        <v>910588.07000000007</v>
      </c>
      <c r="T186" s="65" t="s">
        <v>325</v>
      </c>
      <c r="U186" s="59">
        <v>2</v>
      </c>
      <c r="V186" s="63">
        <f>217870.14+553352.42</f>
        <v>771222.56</v>
      </c>
      <c r="W186" s="66">
        <v>0</v>
      </c>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row>
    <row r="187" spans="1:110" s="3" customFormat="1" ht="207.75" customHeight="1" x14ac:dyDescent="0.25">
      <c r="A187" s="56">
        <v>3</v>
      </c>
      <c r="B187" s="57" t="s">
        <v>126</v>
      </c>
      <c r="C187" s="11" t="s">
        <v>123</v>
      </c>
      <c r="D187" s="12" t="s">
        <v>124</v>
      </c>
      <c r="E187" s="13" t="s">
        <v>125</v>
      </c>
      <c r="F187" s="14">
        <v>42278</v>
      </c>
      <c r="G187" s="14">
        <v>43465</v>
      </c>
      <c r="H187" s="12" t="s">
        <v>116</v>
      </c>
      <c r="L187" s="12" t="s">
        <v>117</v>
      </c>
      <c r="M187" s="12">
        <v>123</v>
      </c>
      <c r="N187" s="8">
        <v>313052.25</v>
      </c>
      <c r="O187" s="8">
        <v>0</v>
      </c>
      <c r="P187" s="8">
        <v>56570.81</v>
      </c>
      <c r="Q187" s="8">
        <v>0</v>
      </c>
      <c r="R187" s="8">
        <v>2544.2399999999998</v>
      </c>
      <c r="S187" s="16">
        <f t="shared" si="27"/>
        <v>372167.3</v>
      </c>
      <c r="T187" s="17" t="s">
        <v>118</v>
      </c>
      <c r="U187" s="12">
        <v>2</v>
      </c>
      <c r="V187" s="8">
        <v>152286.16</v>
      </c>
      <c r="W187" s="40">
        <v>0</v>
      </c>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row>
    <row r="188" spans="1:110" s="3" customFormat="1" ht="127.5" x14ac:dyDescent="0.25">
      <c r="A188" s="56">
        <v>4</v>
      </c>
      <c r="B188" s="57" t="s">
        <v>127</v>
      </c>
      <c r="C188" s="11" t="s">
        <v>321</v>
      </c>
      <c r="D188" s="12" t="s">
        <v>128</v>
      </c>
      <c r="E188" s="13" t="s">
        <v>129</v>
      </c>
      <c r="F188" s="14">
        <v>42639</v>
      </c>
      <c r="G188" s="14">
        <v>43276</v>
      </c>
      <c r="H188" s="12" t="s">
        <v>116</v>
      </c>
      <c r="L188" s="12" t="s">
        <v>117</v>
      </c>
      <c r="M188" s="12">
        <v>121</v>
      </c>
      <c r="N188" s="8">
        <v>1039453.08</v>
      </c>
      <c r="O188" s="8">
        <v>0</v>
      </c>
      <c r="P188" s="8">
        <v>187836.7</v>
      </c>
      <c r="Q188" s="8">
        <v>0</v>
      </c>
      <c r="R188" s="8">
        <v>1467</v>
      </c>
      <c r="S188" s="16">
        <f t="shared" si="27"/>
        <v>1228756.78</v>
      </c>
      <c r="T188" s="17" t="s">
        <v>118</v>
      </c>
      <c r="U188" s="12">
        <v>4</v>
      </c>
      <c r="V188" s="8">
        <f>312162.21+384872.2+46203.66</f>
        <v>743238.07000000007</v>
      </c>
      <c r="W188" s="40">
        <v>0</v>
      </c>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row>
    <row r="189" spans="1:110" s="3" customFormat="1" ht="242.25" x14ac:dyDescent="0.25">
      <c r="A189" s="56">
        <v>5</v>
      </c>
      <c r="B189" s="57" t="s">
        <v>127</v>
      </c>
      <c r="C189" s="11" t="s">
        <v>137</v>
      </c>
      <c r="D189" s="12" t="s">
        <v>121</v>
      </c>
      <c r="E189" s="13" t="s">
        <v>138</v>
      </c>
      <c r="F189" s="14">
        <v>42767</v>
      </c>
      <c r="G189" s="14">
        <v>43861</v>
      </c>
      <c r="H189" s="12" t="s">
        <v>116</v>
      </c>
      <c r="L189" s="12" t="s">
        <v>117</v>
      </c>
      <c r="M189" s="12">
        <v>121</v>
      </c>
      <c r="N189" s="8">
        <v>5322908.37</v>
      </c>
      <c r="O189" s="8">
        <v>0</v>
      </c>
      <c r="P189" s="8">
        <v>961888.1</v>
      </c>
      <c r="Q189" s="8">
        <v>0</v>
      </c>
      <c r="R189" s="8">
        <v>0</v>
      </c>
      <c r="S189" s="16">
        <f t="shared" si="27"/>
        <v>6284796.4699999997</v>
      </c>
      <c r="T189" s="17" t="s">
        <v>118</v>
      </c>
      <c r="U189" s="12">
        <v>1</v>
      </c>
      <c r="V189" s="8">
        <f>94806.85+84673.57+94816.47</f>
        <v>274296.89</v>
      </c>
      <c r="W189" s="40">
        <v>0</v>
      </c>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row>
    <row r="190" spans="1:110" s="3" customFormat="1" ht="173.25" customHeight="1" x14ac:dyDescent="0.25">
      <c r="A190" s="56">
        <v>6</v>
      </c>
      <c r="B190" s="57" t="s">
        <v>139</v>
      </c>
      <c r="C190" s="11" t="s">
        <v>140</v>
      </c>
      <c r="D190" s="12" t="s">
        <v>141</v>
      </c>
      <c r="E190" s="13" t="s">
        <v>142</v>
      </c>
      <c r="F190" s="14">
        <v>42461</v>
      </c>
      <c r="G190" s="14">
        <v>43585</v>
      </c>
      <c r="H190" s="12" t="s">
        <v>116</v>
      </c>
      <c r="L190" s="12" t="s">
        <v>117</v>
      </c>
      <c r="M190" s="12">
        <v>123</v>
      </c>
      <c r="N190" s="8">
        <v>1017757.15</v>
      </c>
      <c r="O190" s="8">
        <v>0</v>
      </c>
      <c r="P190" s="8">
        <v>183916.1</v>
      </c>
      <c r="Q190" s="8">
        <v>0</v>
      </c>
      <c r="R190" s="8">
        <v>0</v>
      </c>
      <c r="S190" s="16">
        <f t="shared" si="27"/>
        <v>1201673.25</v>
      </c>
      <c r="T190" s="17" t="s">
        <v>118</v>
      </c>
      <c r="U190" s="12">
        <v>1</v>
      </c>
      <c r="V190" s="8">
        <v>210623.3</v>
      </c>
      <c r="W190" s="40">
        <v>0</v>
      </c>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row>
    <row r="191" spans="1:110" s="3" customFormat="1" ht="191.25" x14ac:dyDescent="0.25">
      <c r="A191" s="9">
        <v>7</v>
      </c>
      <c r="B191" s="10" t="s">
        <v>139</v>
      </c>
      <c r="C191" s="11" t="s">
        <v>146</v>
      </c>
      <c r="D191" s="12" t="s">
        <v>147</v>
      </c>
      <c r="E191" s="13" t="s">
        <v>148</v>
      </c>
      <c r="F191" s="14">
        <v>42887</v>
      </c>
      <c r="G191" s="14">
        <v>44196</v>
      </c>
      <c r="H191" s="12" t="s">
        <v>116</v>
      </c>
      <c r="L191" s="12" t="s">
        <v>117</v>
      </c>
      <c r="M191" s="12">
        <v>123</v>
      </c>
      <c r="N191" s="8">
        <v>14487554.17</v>
      </c>
      <c r="O191" s="8">
        <v>0</v>
      </c>
      <c r="P191" s="8">
        <v>2618005.98</v>
      </c>
      <c r="Q191" s="8">
        <v>0</v>
      </c>
      <c r="R191" s="8">
        <v>0</v>
      </c>
      <c r="S191" s="16">
        <f t="shared" si="27"/>
        <v>17105560.149999999</v>
      </c>
      <c r="T191" s="17" t="s">
        <v>118</v>
      </c>
      <c r="U191" s="12">
        <v>0</v>
      </c>
      <c r="V191" s="8">
        <v>0</v>
      </c>
      <c r="W191" s="40">
        <v>0</v>
      </c>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row>
    <row r="192" spans="1:110" s="3" customFormat="1" ht="127.5" x14ac:dyDescent="0.25">
      <c r="A192" s="9">
        <v>8</v>
      </c>
      <c r="B192" s="10" t="s">
        <v>139</v>
      </c>
      <c r="C192" s="11" t="s">
        <v>149</v>
      </c>
      <c r="D192" s="12" t="s">
        <v>147</v>
      </c>
      <c r="E192" s="13" t="s">
        <v>150</v>
      </c>
      <c r="F192" s="14">
        <v>43070</v>
      </c>
      <c r="G192" s="14">
        <v>44712</v>
      </c>
      <c r="H192" s="12" t="s">
        <v>116</v>
      </c>
      <c r="L192" s="12" t="s">
        <v>117</v>
      </c>
      <c r="M192" s="12">
        <v>123</v>
      </c>
      <c r="N192" s="8">
        <v>12117860.460000001</v>
      </c>
      <c r="O192" s="8">
        <v>0</v>
      </c>
      <c r="P192" s="8">
        <v>2189785.16</v>
      </c>
      <c r="Q192" s="8">
        <v>0</v>
      </c>
      <c r="R192" s="8">
        <v>202342.56</v>
      </c>
      <c r="S192" s="16">
        <f t="shared" si="27"/>
        <v>14509988.180000002</v>
      </c>
      <c r="T192" s="17" t="s">
        <v>118</v>
      </c>
      <c r="U192" s="12">
        <v>0</v>
      </c>
      <c r="V192" s="8">
        <v>0</v>
      </c>
      <c r="W192" s="40">
        <v>0</v>
      </c>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row>
    <row r="193" spans="1:110" s="3" customFormat="1" ht="280.5" x14ac:dyDescent="0.25">
      <c r="A193" s="9">
        <v>9</v>
      </c>
      <c r="B193" s="10" t="s">
        <v>151</v>
      </c>
      <c r="C193" s="11" t="s">
        <v>152</v>
      </c>
      <c r="D193" s="12" t="s">
        <v>304</v>
      </c>
      <c r="E193" s="39" t="s">
        <v>153</v>
      </c>
      <c r="F193" s="14">
        <v>42430</v>
      </c>
      <c r="G193" s="14">
        <v>45291</v>
      </c>
      <c r="H193" s="12" t="s">
        <v>116</v>
      </c>
      <c r="L193" s="12" t="s">
        <v>117</v>
      </c>
      <c r="M193" s="12">
        <v>122</v>
      </c>
      <c r="N193" s="8">
        <v>3292484.25</v>
      </c>
      <c r="O193" s="8">
        <v>0</v>
      </c>
      <c r="P193" s="8">
        <v>594975.75</v>
      </c>
      <c r="Q193" s="8">
        <v>0</v>
      </c>
      <c r="R193" s="8">
        <v>0</v>
      </c>
      <c r="S193" s="16">
        <f t="shared" si="27"/>
        <v>3887460</v>
      </c>
      <c r="T193" s="17" t="s">
        <v>118</v>
      </c>
      <c r="U193" s="12">
        <v>0</v>
      </c>
      <c r="V193" s="8">
        <v>0</v>
      </c>
      <c r="W193" s="40">
        <v>0</v>
      </c>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row>
    <row r="194" spans="1:110" s="68" customFormat="1" ht="269.25" customHeight="1" x14ac:dyDescent="0.25">
      <c r="A194" s="56">
        <v>10</v>
      </c>
      <c r="B194" s="57" t="s">
        <v>253</v>
      </c>
      <c r="C194" s="58" t="s">
        <v>265</v>
      </c>
      <c r="D194" s="59" t="s">
        <v>266</v>
      </c>
      <c r="E194" s="125" t="s">
        <v>267</v>
      </c>
      <c r="F194" s="61">
        <v>42095</v>
      </c>
      <c r="G194" s="61">
        <v>43100</v>
      </c>
      <c r="H194" s="59" t="s">
        <v>116</v>
      </c>
      <c r="L194" s="59" t="s">
        <v>117</v>
      </c>
      <c r="M194" s="59">
        <v>121</v>
      </c>
      <c r="N194" s="123">
        <v>18247933.600000001</v>
      </c>
      <c r="O194" s="123">
        <v>0</v>
      </c>
      <c r="P194" s="123">
        <v>3297533.79</v>
      </c>
      <c r="Q194" s="123">
        <v>0</v>
      </c>
      <c r="R194" s="123">
        <v>0</v>
      </c>
      <c r="S194" s="64">
        <f t="shared" si="27"/>
        <v>21545467.390000001</v>
      </c>
      <c r="T194" s="65" t="s">
        <v>325</v>
      </c>
      <c r="U194" s="59">
        <v>1</v>
      </c>
      <c r="V194" s="63">
        <v>18247933.600000001</v>
      </c>
      <c r="W194" s="66">
        <v>0</v>
      </c>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row>
    <row r="195" spans="1:110" s="68" customFormat="1" ht="127.5" x14ac:dyDescent="0.25">
      <c r="A195" s="56">
        <v>11</v>
      </c>
      <c r="B195" s="57" t="s">
        <v>154</v>
      </c>
      <c r="C195" s="58" t="s">
        <v>155</v>
      </c>
      <c r="D195" s="59" t="s">
        <v>156</v>
      </c>
      <c r="E195" s="125" t="s">
        <v>157</v>
      </c>
      <c r="F195" s="61">
        <v>42552</v>
      </c>
      <c r="G195" s="61">
        <v>43465</v>
      </c>
      <c r="H195" s="59" t="s">
        <v>116</v>
      </c>
      <c r="L195" s="59" t="s">
        <v>117</v>
      </c>
      <c r="M195" s="59">
        <v>121</v>
      </c>
      <c r="N195" s="63">
        <v>75382.259999999995</v>
      </c>
      <c r="O195" s="63">
        <v>0</v>
      </c>
      <c r="P195" s="63">
        <v>13622.12</v>
      </c>
      <c r="Q195" s="63">
        <v>0</v>
      </c>
      <c r="R195" s="63">
        <v>0</v>
      </c>
      <c r="S195" s="64">
        <f t="shared" si="27"/>
        <v>89004.37999999999</v>
      </c>
      <c r="T195" s="65" t="s">
        <v>325</v>
      </c>
      <c r="U195" s="59">
        <v>1</v>
      </c>
      <c r="V195" s="63">
        <v>75382.259999999995</v>
      </c>
      <c r="W195" s="66">
        <v>0</v>
      </c>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row>
    <row r="196" spans="1:110" s="68" customFormat="1" ht="204" x14ac:dyDescent="0.25">
      <c r="A196" s="56">
        <v>12</v>
      </c>
      <c r="B196" s="57" t="s">
        <v>154</v>
      </c>
      <c r="C196" s="58" t="s">
        <v>158</v>
      </c>
      <c r="D196" s="59" t="s">
        <v>159</v>
      </c>
      <c r="E196" s="125" t="s">
        <v>160</v>
      </c>
      <c r="F196" s="61">
        <v>42430</v>
      </c>
      <c r="G196" s="138">
        <v>42735</v>
      </c>
      <c r="H196" s="59" t="s">
        <v>116</v>
      </c>
      <c r="L196" s="59" t="s">
        <v>117</v>
      </c>
      <c r="M196" s="59">
        <v>122</v>
      </c>
      <c r="N196" s="63">
        <v>122570.6</v>
      </c>
      <c r="O196" s="63">
        <v>0</v>
      </c>
      <c r="P196" s="63">
        <v>22149.4</v>
      </c>
      <c r="Q196" s="63">
        <v>0</v>
      </c>
      <c r="R196" s="63">
        <v>0</v>
      </c>
      <c r="S196" s="64">
        <f t="shared" si="27"/>
        <v>144720</v>
      </c>
      <c r="T196" s="65" t="s">
        <v>325</v>
      </c>
      <c r="U196" s="59">
        <v>1</v>
      </c>
      <c r="V196" s="63">
        <v>122570.6</v>
      </c>
      <c r="W196" s="66">
        <v>0</v>
      </c>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row>
    <row r="197" spans="1:110" s="3" customFormat="1" ht="363" customHeight="1" x14ac:dyDescent="0.25">
      <c r="A197" s="9">
        <v>13</v>
      </c>
      <c r="B197" s="10" t="s">
        <v>151</v>
      </c>
      <c r="C197" s="11" t="s">
        <v>161</v>
      </c>
      <c r="D197" s="12" t="s">
        <v>304</v>
      </c>
      <c r="E197" s="39" t="s">
        <v>162</v>
      </c>
      <c r="F197" s="14">
        <v>42430</v>
      </c>
      <c r="G197" s="14">
        <v>45291</v>
      </c>
      <c r="H197" s="12" t="s">
        <v>116</v>
      </c>
      <c r="L197" s="12" t="s">
        <v>117</v>
      </c>
      <c r="M197" s="12">
        <v>122</v>
      </c>
      <c r="N197" s="8">
        <v>3734287.25</v>
      </c>
      <c r="O197" s="8">
        <v>0</v>
      </c>
      <c r="P197" s="8">
        <v>674812.75</v>
      </c>
      <c r="Q197" s="8">
        <v>0</v>
      </c>
      <c r="R197" s="8">
        <v>0</v>
      </c>
      <c r="S197" s="16">
        <f t="shared" si="27"/>
        <v>4409100</v>
      </c>
      <c r="T197" s="17" t="s">
        <v>118</v>
      </c>
      <c r="U197" s="12">
        <v>0</v>
      </c>
      <c r="V197" s="8">
        <v>0</v>
      </c>
      <c r="W197" s="40">
        <v>0</v>
      </c>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row>
    <row r="198" spans="1:110" s="3" customFormat="1" ht="127.5" x14ac:dyDescent="0.25">
      <c r="A198" s="9">
        <v>14</v>
      </c>
      <c r="B198" s="10" t="s">
        <v>154</v>
      </c>
      <c r="C198" s="11" t="s">
        <v>163</v>
      </c>
      <c r="D198" s="12" t="s">
        <v>156</v>
      </c>
      <c r="E198" s="39" t="s">
        <v>164</v>
      </c>
      <c r="F198" s="14">
        <v>42370</v>
      </c>
      <c r="G198" s="14">
        <v>43646</v>
      </c>
      <c r="H198" s="12" t="s">
        <v>116</v>
      </c>
      <c r="L198" s="12" t="s">
        <v>117</v>
      </c>
      <c r="M198" s="12">
        <v>121</v>
      </c>
      <c r="N198" s="8">
        <v>3543987.2</v>
      </c>
      <c r="O198" s="8">
        <v>0</v>
      </c>
      <c r="P198" s="8">
        <v>640424.07999999996</v>
      </c>
      <c r="Q198" s="8">
        <v>0</v>
      </c>
      <c r="R198" s="8">
        <v>24192</v>
      </c>
      <c r="S198" s="16">
        <f t="shared" si="27"/>
        <v>4208603.28</v>
      </c>
      <c r="T198" s="17" t="s">
        <v>118</v>
      </c>
      <c r="U198" s="12">
        <v>2</v>
      </c>
      <c r="V198" s="8">
        <v>878015.25</v>
      </c>
      <c r="W198" s="40">
        <v>0</v>
      </c>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row>
    <row r="199" spans="1:110" s="68" customFormat="1" ht="165.75" x14ac:dyDescent="0.25">
      <c r="A199" s="56">
        <v>15</v>
      </c>
      <c r="B199" s="57" t="s">
        <v>154</v>
      </c>
      <c r="C199" s="58" t="s">
        <v>165</v>
      </c>
      <c r="D199" s="59" t="s">
        <v>166</v>
      </c>
      <c r="E199" s="125" t="s">
        <v>167</v>
      </c>
      <c r="F199" s="61">
        <v>42461</v>
      </c>
      <c r="G199" s="61">
        <v>42735</v>
      </c>
      <c r="H199" s="59" t="s">
        <v>116</v>
      </c>
      <c r="L199" s="59" t="s">
        <v>117</v>
      </c>
      <c r="M199" s="59">
        <v>121</v>
      </c>
      <c r="N199" s="63">
        <v>37250.300000000003</v>
      </c>
      <c r="O199" s="63">
        <v>0</v>
      </c>
      <c r="P199" s="63">
        <v>6731.4</v>
      </c>
      <c r="Q199" s="63">
        <v>0</v>
      </c>
      <c r="R199" s="63">
        <v>0</v>
      </c>
      <c r="S199" s="64">
        <f t="shared" si="27"/>
        <v>43981.700000000004</v>
      </c>
      <c r="T199" s="65" t="s">
        <v>325</v>
      </c>
      <c r="U199" s="59">
        <v>1</v>
      </c>
      <c r="V199" s="63">
        <v>37250.300000000003</v>
      </c>
      <c r="W199" s="66">
        <v>0</v>
      </c>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row>
    <row r="200" spans="1:110" s="3" customFormat="1" ht="293.25" x14ac:dyDescent="0.25">
      <c r="A200" s="9">
        <v>16</v>
      </c>
      <c r="B200" s="10" t="s">
        <v>151</v>
      </c>
      <c r="C200" s="11" t="s">
        <v>168</v>
      </c>
      <c r="D200" s="12" t="s">
        <v>304</v>
      </c>
      <c r="E200" s="39" t="s">
        <v>169</v>
      </c>
      <c r="F200" s="14">
        <v>42430</v>
      </c>
      <c r="G200" s="14">
        <v>44104</v>
      </c>
      <c r="H200" s="12" t="s">
        <v>116</v>
      </c>
      <c r="L200" s="12" t="s">
        <v>117</v>
      </c>
      <c r="M200" s="12">
        <v>122</v>
      </c>
      <c r="N200" s="8">
        <v>3458253.63</v>
      </c>
      <c r="O200" s="8">
        <v>0</v>
      </c>
      <c r="P200" s="8">
        <v>624931.48</v>
      </c>
      <c r="Q200" s="8">
        <v>0</v>
      </c>
      <c r="R200" s="8">
        <v>0</v>
      </c>
      <c r="S200" s="16">
        <f t="shared" si="27"/>
        <v>4083185.11</v>
      </c>
      <c r="T200" s="17" t="s">
        <v>118</v>
      </c>
      <c r="U200" s="12">
        <v>0</v>
      </c>
      <c r="V200" s="8">
        <v>0</v>
      </c>
      <c r="W200" s="40">
        <v>0</v>
      </c>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row>
    <row r="201" spans="1:110" s="3" customFormat="1" ht="204" x14ac:dyDescent="0.25">
      <c r="A201" s="9">
        <v>17</v>
      </c>
      <c r="B201" s="10" t="s">
        <v>170</v>
      </c>
      <c r="C201" s="11" t="s">
        <v>171</v>
      </c>
      <c r="D201" s="12" t="s">
        <v>304</v>
      </c>
      <c r="E201" s="39" t="s">
        <v>172</v>
      </c>
      <c r="F201" s="14">
        <v>42461</v>
      </c>
      <c r="G201" s="14">
        <v>44926</v>
      </c>
      <c r="H201" s="12" t="s">
        <v>116</v>
      </c>
      <c r="L201" s="12" t="s">
        <v>117</v>
      </c>
      <c r="M201" s="12">
        <v>122</v>
      </c>
      <c r="N201" s="8">
        <v>3615947.16</v>
      </c>
      <c r="O201" s="8">
        <v>0</v>
      </c>
      <c r="P201" s="8">
        <v>653427.84</v>
      </c>
      <c r="Q201" s="8">
        <v>0</v>
      </c>
      <c r="R201" s="8">
        <v>0</v>
      </c>
      <c r="S201" s="16">
        <f t="shared" si="27"/>
        <v>4269375</v>
      </c>
      <c r="T201" s="17" t="s">
        <v>118</v>
      </c>
      <c r="U201" s="12">
        <v>1</v>
      </c>
      <c r="V201" s="8">
        <v>0</v>
      </c>
      <c r="W201" s="40">
        <v>0</v>
      </c>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row>
    <row r="202" spans="1:110" s="3" customFormat="1" ht="114.75" x14ac:dyDescent="0.25">
      <c r="A202" s="9">
        <v>18</v>
      </c>
      <c r="B202" s="10" t="s">
        <v>154</v>
      </c>
      <c r="C202" s="11" t="s">
        <v>173</v>
      </c>
      <c r="D202" s="12" t="s">
        <v>174</v>
      </c>
      <c r="E202" s="39" t="s">
        <v>175</v>
      </c>
      <c r="F202" s="14">
        <v>42430</v>
      </c>
      <c r="G202" s="14">
        <v>43677</v>
      </c>
      <c r="H202" s="12" t="s">
        <v>116</v>
      </c>
      <c r="L202" s="12" t="s">
        <v>117</v>
      </c>
      <c r="M202" s="12">
        <v>121</v>
      </c>
      <c r="N202" s="8">
        <v>6326014.1699999999</v>
      </c>
      <c r="O202" s="8">
        <v>0</v>
      </c>
      <c r="P202" s="8">
        <v>1143156.57</v>
      </c>
      <c r="Q202" s="8">
        <v>0</v>
      </c>
      <c r="R202" s="8">
        <v>448243.24</v>
      </c>
      <c r="S202" s="16">
        <f t="shared" si="27"/>
        <v>7917413.9800000004</v>
      </c>
      <c r="T202" s="17" t="s">
        <v>118</v>
      </c>
      <c r="U202" s="12">
        <v>2</v>
      </c>
      <c r="V202" s="8">
        <f>397085+640.72</f>
        <v>397725.72</v>
      </c>
      <c r="W202" s="40">
        <v>0</v>
      </c>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row>
    <row r="203" spans="1:110" s="68" customFormat="1" ht="140.25" x14ac:dyDescent="0.25">
      <c r="A203" s="56">
        <v>19</v>
      </c>
      <c r="B203" s="57" t="s">
        <v>176</v>
      </c>
      <c r="C203" s="58" t="s">
        <v>177</v>
      </c>
      <c r="D203" s="59" t="s">
        <v>178</v>
      </c>
      <c r="E203" s="125" t="s">
        <v>179</v>
      </c>
      <c r="F203" s="61">
        <v>42370</v>
      </c>
      <c r="G203" s="61">
        <v>42794</v>
      </c>
      <c r="H203" s="59" t="s">
        <v>116</v>
      </c>
      <c r="L203" s="59" t="s">
        <v>117</v>
      </c>
      <c r="M203" s="59">
        <v>121</v>
      </c>
      <c r="N203" s="63">
        <v>55417.120000000003</v>
      </c>
      <c r="O203" s="63">
        <v>0</v>
      </c>
      <c r="P203" s="63">
        <v>10014.27</v>
      </c>
      <c r="Q203" s="63">
        <v>0</v>
      </c>
      <c r="R203" s="63">
        <v>0</v>
      </c>
      <c r="S203" s="64">
        <f t="shared" si="27"/>
        <v>65431.39</v>
      </c>
      <c r="T203" s="65" t="s">
        <v>325</v>
      </c>
      <c r="U203" s="59">
        <v>0</v>
      </c>
      <c r="V203" s="63">
        <v>55417.120000000003</v>
      </c>
      <c r="W203" s="66">
        <v>0</v>
      </c>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row>
    <row r="204" spans="1:110" s="68" customFormat="1" ht="129" customHeight="1" x14ac:dyDescent="0.25">
      <c r="A204" s="56">
        <v>20</v>
      </c>
      <c r="B204" s="57" t="s">
        <v>154</v>
      </c>
      <c r="C204" s="58" t="s">
        <v>297</v>
      </c>
      <c r="D204" s="59" t="s">
        <v>178</v>
      </c>
      <c r="E204" s="125" t="s">
        <v>298</v>
      </c>
      <c r="F204" s="61">
        <v>42430</v>
      </c>
      <c r="G204" s="61">
        <v>42825</v>
      </c>
      <c r="H204" s="59" t="s">
        <v>116</v>
      </c>
      <c r="L204" s="59" t="s">
        <v>117</v>
      </c>
      <c r="M204" s="59">
        <v>121</v>
      </c>
      <c r="N204" s="63">
        <v>444243.43</v>
      </c>
      <c r="O204" s="63">
        <v>0</v>
      </c>
      <c r="P204" s="63">
        <v>80278</v>
      </c>
      <c r="Q204" s="63">
        <v>0</v>
      </c>
      <c r="R204" s="63">
        <v>0</v>
      </c>
      <c r="S204" s="64">
        <f t="shared" si="27"/>
        <v>524521.42999999993</v>
      </c>
      <c r="T204" s="65" t="s">
        <v>325</v>
      </c>
      <c r="U204" s="59">
        <v>0</v>
      </c>
      <c r="V204" s="63">
        <v>444243.43</v>
      </c>
      <c r="W204" s="66">
        <v>0</v>
      </c>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row>
    <row r="205" spans="1:110" s="68" customFormat="1" ht="89.25" x14ac:dyDescent="0.25">
      <c r="A205" s="56">
        <v>21</v>
      </c>
      <c r="B205" s="57" t="s">
        <v>176</v>
      </c>
      <c r="C205" s="58" t="s">
        <v>180</v>
      </c>
      <c r="D205" s="59" t="s">
        <v>178</v>
      </c>
      <c r="E205" s="125" t="s">
        <v>181</v>
      </c>
      <c r="F205" s="61">
        <v>42370</v>
      </c>
      <c r="G205" s="61">
        <v>42853</v>
      </c>
      <c r="H205" s="59" t="s">
        <v>116</v>
      </c>
      <c r="L205" s="59" t="s">
        <v>117</v>
      </c>
      <c r="M205" s="59">
        <v>121</v>
      </c>
      <c r="N205" s="63">
        <v>99340.43</v>
      </c>
      <c r="O205" s="63">
        <v>0</v>
      </c>
      <c r="P205" s="63">
        <v>17951.53</v>
      </c>
      <c r="Q205" s="63">
        <v>0</v>
      </c>
      <c r="R205" s="63">
        <v>0</v>
      </c>
      <c r="S205" s="64">
        <f t="shared" si="27"/>
        <v>117291.95999999999</v>
      </c>
      <c r="T205" s="65" t="s">
        <v>325</v>
      </c>
      <c r="U205" s="59">
        <v>0</v>
      </c>
      <c r="V205" s="63">
        <v>99340.43</v>
      </c>
      <c r="W205" s="66">
        <v>0</v>
      </c>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row>
    <row r="206" spans="1:110" s="3" customFormat="1" ht="191.25" x14ac:dyDescent="0.25">
      <c r="A206" s="9">
        <v>22</v>
      </c>
      <c r="B206" s="38" t="s">
        <v>154</v>
      </c>
      <c r="C206" s="11" t="s">
        <v>193</v>
      </c>
      <c r="D206" s="12" t="s">
        <v>156</v>
      </c>
      <c r="E206" s="39" t="s">
        <v>194</v>
      </c>
      <c r="F206" s="14">
        <v>42795</v>
      </c>
      <c r="G206" s="14">
        <v>43890</v>
      </c>
      <c r="H206" s="12" t="s">
        <v>116</v>
      </c>
      <c r="L206" s="12" t="s">
        <v>117</v>
      </c>
      <c r="M206" s="12">
        <v>121</v>
      </c>
      <c r="N206" s="8">
        <v>8387498.2999999998</v>
      </c>
      <c r="O206" s="8">
        <v>0</v>
      </c>
      <c r="P206" s="8">
        <v>1515681.7</v>
      </c>
      <c r="Q206" s="8">
        <v>0</v>
      </c>
      <c r="R206" s="8">
        <v>0</v>
      </c>
      <c r="S206" s="16">
        <f t="shared" si="27"/>
        <v>9903180</v>
      </c>
      <c r="T206" s="17" t="s">
        <v>118</v>
      </c>
      <c r="U206" s="12">
        <v>1</v>
      </c>
      <c r="V206" s="8">
        <v>0</v>
      </c>
      <c r="W206" s="40">
        <v>0</v>
      </c>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row>
    <row r="207" spans="1:110" s="3" customFormat="1" ht="357" x14ac:dyDescent="0.25">
      <c r="A207" s="9">
        <v>23</v>
      </c>
      <c r="B207" s="38" t="s">
        <v>154</v>
      </c>
      <c r="C207" s="11" t="s">
        <v>205</v>
      </c>
      <c r="D207" s="12" t="s">
        <v>206</v>
      </c>
      <c r="E207" s="39" t="s">
        <v>207</v>
      </c>
      <c r="F207" s="14">
        <v>42248</v>
      </c>
      <c r="G207" s="14">
        <v>43465</v>
      </c>
      <c r="H207" s="12" t="s">
        <v>116</v>
      </c>
      <c r="L207" s="12" t="s">
        <v>117</v>
      </c>
      <c r="M207" s="12">
        <v>121</v>
      </c>
      <c r="N207" s="8">
        <v>7769612.6600000001</v>
      </c>
      <c r="O207" s="8">
        <v>0</v>
      </c>
      <c r="P207" s="8">
        <v>1404025.29</v>
      </c>
      <c r="Q207" s="8">
        <v>0</v>
      </c>
      <c r="R207" s="8">
        <v>1800</v>
      </c>
      <c r="S207" s="16">
        <f t="shared" si="27"/>
        <v>9175437.9499999993</v>
      </c>
      <c r="T207" s="17" t="s">
        <v>118</v>
      </c>
      <c r="U207" s="12">
        <v>0</v>
      </c>
      <c r="V207" s="8">
        <v>10177.48</v>
      </c>
      <c r="W207" s="40">
        <v>0</v>
      </c>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row>
    <row r="208" spans="1:110" s="3" customFormat="1" ht="178.5" x14ac:dyDescent="0.25">
      <c r="A208" s="9">
        <v>24</v>
      </c>
      <c r="B208" s="38" t="s">
        <v>231</v>
      </c>
      <c r="C208" s="11" t="s">
        <v>232</v>
      </c>
      <c r="D208" s="12" t="s">
        <v>178</v>
      </c>
      <c r="E208" s="39" t="s">
        <v>233</v>
      </c>
      <c r="F208" s="14">
        <v>42381</v>
      </c>
      <c r="G208" s="14">
        <v>43738</v>
      </c>
      <c r="H208" s="12" t="s">
        <v>116</v>
      </c>
      <c r="L208" s="12" t="s">
        <v>117</v>
      </c>
      <c r="M208" s="12">
        <v>121</v>
      </c>
      <c r="N208" s="8">
        <v>17034968.52</v>
      </c>
      <c r="O208" s="8">
        <v>0</v>
      </c>
      <c r="P208" s="8">
        <v>3078342.21</v>
      </c>
      <c r="Q208" s="8">
        <v>0</v>
      </c>
      <c r="R208" s="8">
        <v>395398.75</v>
      </c>
      <c r="S208" s="16">
        <f t="shared" si="27"/>
        <v>20508709.48</v>
      </c>
      <c r="T208" s="17" t="str">
        <f t="shared" ref="T208:T210" si="28">T207</f>
        <v>în implementare</v>
      </c>
      <c r="U208" s="12">
        <v>0</v>
      </c>
      <c r="V208" s="8">
        <v>0</v>
      </c>
      <c r="W208" s="40">
        <v>0</v>
      </c>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row>
    <row r="209" spans="1:110" s="3" customFormat="1" ht="114.75" x14ac:dyDescent="0.25">
      <c r="A209" s="9">
        <v>25</v>
      </c>
      <c r="B209" s="38" t="s">
        <v>234</v>
      </c>
      <c r="C209" s="11" t="s">
        <v>235</v>
      </c>
      <c r="D209" s="12" t="s">
        <v>304</v>
      </c>
      <c r="E209" s="39" t="s">
        <v>236</v>
      </c>
      <c r="F209" s="14">
        <v>42522</v>
      </c>
      <c r="G209" s="14">
        <v>45291</v>
      </c>
      <c r="H209" s="12" t="s">
        <v>116</v>
      </c>
      <c r="L209" s="12" t="s">
        <v>117</v>
      </c>
      <c r="M209" s="12">
        <v>122</v>
      </c>
      <c r="N209" s="8">
        <v>7768829.6100000003</v>
      </c>
      <c r="O209" s="8">
        <v>0</v>
      </c>
      <c r="P209" s="8">
        <v>1403883.78</v>
      </c>
      <c r="Q209" s="8">
        <v>0</v>
      </c>
      <c r="R209" s="8">
        <v>0</v>
      </c>
      <c r="S209" s="16">
        <f t="shared" si="27"/>
        <v>9172713.3900000006</v>
      </c>
      <c r="T209" s="17" t="str">
        <f t="shared" si="28"/>
        <v>în implementare</v>
      </c>
      <c r="U209" s="12">
        <v>0</v>
      </c>
      <c r="V209" s="8">
        <v>0</v>
      </c>
      <c r="W209" s="40">
        <v>0</v>
      </c>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row>
    <row r="210" spans="1:110" s="3" customFormat="1" ht="159" customHeight="1" x14ac:dyDescent="0.25">
      <c r="A210" s="9">
        <v>26</v>
      </c>
      <c r="B210" s="38" t="s">
        <v>231</v>
      </c>
      <c r="C210" s="11" t="s">
        <v>244</v>
      </c>
      <c r="D210" s="12" t="s">
        <v>245</v>
      </c>
      <c r="E210" s="39" t="s">
        <v>246</v>
      </c>
      <c r="F210" s="14">
        <v>42856</v>
      </c>
      <c r="G210" s="14">
        <v>44561</v>
      </c>
      <c r="H210" s="12" t="s">
        <v>116</v>
      </c>
      <c r="L210" s="12" t="s">
        <v>117</v>
      </c>
      <c r="M210" s="12">
        <v>121</v>
      </c>
      <c r="N210" s="8">
        <v>408049.93</v>
      </c>
      <c r="O210" s="8">
        <v>0</v>
      </c>
      <c r="P210" s="8">
        <v>73737.58</v>
      </c>
      <c r="Q210" s="8">
        <v>0</v>
      </c>
      <c r="R210" s="8">
        <v>0</v>
      </c>
      <c r="S210" s="16">
        <f t="shared" si="27"/>
        <v>481787.51</v>
      </c>
      <c r="T210" s="17" t="str">
        <f t="shared" si="28"/>
        <v>în implementare</v>
      </c>
      <c r="U210" s="12">
        <v>0</v>
      </c>
      <c r="V210" s="8">
        <v>43607.39</v>
      </c>
      <c r="W210" s="40">
        <v>0</v>
      </c>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row>
    <row r="211" spans="1:110" s="3" customFormat="1" ht="345" customHeight="1" x14ac:dyDescent="0.25">
      <c r="A211" s="9">
        <v>27</v>
      </c>
      <c r="B211" s="41" t="s">
        <v>247</v>
      </c>
      <c r="C211" s="11" t="s">
        <v>248</v>
      </c>
      <c r="D211" s="12" t="s">
        <v>249</v>
      </c>
      <c r="E211" s="39" t="s">
        <v>250</v>
      </c>
      <c r="F211" s="14">
        <v>42491</v>
      </c>
      <c r="G211" s="14">
        <v>43008</v>
      </c>
      <c r="H211" s="12" t="s">
        <v>116</v>
      </c>
      <c r="L211" s="12" t="s">
        <v>117</v>
      </c>
      <c r="M211" s="12">
        <v>121</v>
      </c>
      <c r="N211" s="30">
        <v>1361257.68</v>
      </c>
      <c r="O211" s="30">
        <v>0</v>
      </c>
      <c r="P211" s="30">
        <v>245989.12</v>
      </c>
      <c r="Q211" s="30">
        <v>0</v>
      </c>
      <c r="R211" s="30">
        <v>200580.5</v>
      </c>
      <c r="S211" s="16">
        <f t="shared" si="27"/>
        <v>1807827.2999999998</v>
      </c>
      <c r="T211" s="17" t="s">
        <v>118</v>
      </c>
      <c r="U211" s="12">
        <v>3</v>
      </c>
      <c r="V211" s="8">
        <v>940622.01</v>
      </c>
      <c r="W211" s="40">
        <v>0</v>
      </c>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row>
    <row r="212" spans="1:110" s="3" customFormat="1" ht="127.5" x14ac:dyDescent="0.25">
      <c r="A212" s="9">
        <v>28</v>
      </c>
      <c r="B212" s="41" t="s">
        <v>253</v>
      </c>
      <c r="C212" s="11" t="s">
        <v>251</v>
      </c>
      <c r="D212" s="12" t="s">
        <v>156</v>
      </c>
      <c r="E212" s="39" t="s">
        <v>252</v>
      </c>
      <c r="F212" s="14">
        <v>42339</v>
      </c>
      <c r="G212" s="14">
        <v>43100</v>
      </c>
      <c r="H212" s="12" t="s">
        <v>116</v>
      </c>
      <c r="L212" s="12" t="s">
        <v>117</v>
      </c>
      <c r="M212" s="12">
        <v>121</v>
      </c>
      <c r="N212" s="30">
        <v>10799635.1</v>
      </c>
      <c r="O212" s="30">
        <v>0</v>
      </c>
      <c r="P212" s="30">
        <v>1951572.29</v>
      </c>
      <c r="Q212" s="30">
        <v>0</v>
      </c>
      <c r="R212" s="30">
        <v>436240.52</v>
      </c>
      <c r="S212" s="16">
        <f t="shared" si="27"/>
        <v>13187447.91</v>
      </c>
      <c r="T212" s="17" t="s">
        <v>118</v>
      </c>
      <c r="U212" s="12">
        <v>2</v>
      </c>
      <c r="V212" s="8">
        <v>10576497.65</v>
      </c>
      <c r="W212" s="40">
        <v>0</v>
      </c>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row>
    <row r="213" spans="1:110" s="3" customFormat="1" ht="178.5" x14ac:dyDescent="0.25">
      <c r="A213" s="9">
        <v>29</v>
      </c>
      <c r="B213" s="41" t="s">
        <v>253</v>
      </c>
      <c r="C213" s="11" t="s">
        <v>254</v>
      </c>
      <c r="D213" s="12" t="s">
        <v>178</v>
      </c>
      <c r="E213" s="39" t="s">
        <v>255</v>
      </c>
      <c r="F213" s="14">
        <v>42339</v>
      </c>
      <c r="G213" s="14">
        <v>43100</v>
      </c>
      <c r="H213" s="12" t="s">
        <v>116</v>
      </c>
      <c r="L213" s="12" t="s">
        <v>117</v>
      </c>
      <c r="M213" s="12">
        <v>121</v>
      </c>
      <c r="N213" s="30">
        <v>144297135.56999999</v>
      </c>
      <c r="O213" s="30">
        <v>0</v>
      </c>
      <c r="P213" s="30">
        <v>26075537.629999999</v>
      </c>
      <c r="Q213" s="30">
        <v>0</v>
      </c>
      <c r="R213" s="30">
        <v>11915135.300000001</v>
      </c>
      <c r="S213" s="16">
        <f t="shared" si="27"/>
        <v>182287808.5</v>
      </c>
      <c r="T213" s="17" t="s">
        <v>118</v>
      </c>
      <c r="U213" s="12">
        <v>3</v>
      </c>
      <c r="V213" s="8">
        <v>144295811.75</v>
      </c>
      <c r="W213" s="40">
        <v>0</v>
      </c>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row>
    <row r="214" spans="1:110" s="3" customFormat="1" ht="242.25" x14ac:dyDescent="0.25">
      <c r="A214" s="9">
        <v>30</v>
      </c>
      <c r="B214" s="41" t="s">
        <v>256</v>
      </c>
      <c r="C214" s="11" t="s">
        <v>257</v>
      </c>
      <c r="D214" s="12" t="s">
        <v>258</v>
      </c>
      <c r="E214" s="39" t="s">
        <v>259</v>
      </c>
      <c r="F214" s="14">
        <v>42583</v>
      </c>
      <c r="G214" s="14">
        <v>43465</v>
      </c>
      <c r="H214" s="12" t="s">
        <v>116</v>
      </c>
      <c r="L214" s="12" t="s">
        <v>117</v>
      </c>
      <c r="M214" s="12">
        <v>121</v>
      </c>
      <c r="N214" s="30">
        <v>2959789.69</v>
      </c>
      <c r="O214" s="30">
        <v>0</v>
      </c>
      <c r="P214" s="30">
        <v>534855.43999999994</v>
      </c>
      <c r="Q214" s="30">
        <v>0</v>
      </c>
      <c r="R214" s="30">
        <v>0</v>
      </c>
      <c r="S214" s="16">
        <f t="shared" si="27"/>
        <v>3494645.13</v>
      </c>
      <c r="T214" s="17" t="s">
        <v>118</v>
      </c>
      <c r="U214" s="12">
        <v>2</v>
      </c>
      <c r="V214" s="8">
        <v>1084739.67</v>
      </c>
      <c r="W214" s="40">
        <v>0</v>
      </c>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row>
    <row r="215" spans="1:110" s="3" customFormat="1" ht="229.5" x14ac:dyDescent="0.25">
      <c r="A215" s="9">
        <v>31</v>
      </c>
      <c r="B215" s="41" t="s">
        <v>256</v>
      </c>
      <c r="C215" s="11" t="s">
        <v>260</v>
      </c>
      <c r="D215" s="12" t="s">
        <v>174</v>
      </c>
      <c r="E215" s="39" t="s">
        <v>261</v>
      </c>
      <c r="F215" s="14">
        <v>42278</v>
      </c>
      <c r="G215" s="14">
        <v>43465</v>
      </c>
      <c r="H215" s="12" t="s">
        <v>116</v>
      </c>
      <c r="L215" s="12" t="s">
        <v>117</v>
      </c>
      <c r="M215" s="12">
        <v>121</v>
      </c>
      <c r="N215" s="30">
        <v>980445.58</v>
      </c>
      <c r="O215" s="30">
        <v>0</v>
      </c>
      <c r="P215" s="30">
        <v>177173.62</v>
      </c>
      <c r="Q215" s="30">
        <v>0</v>
      </c>
      <c r="R215" s="30">
        <v>77965.850000000006</v>
      </c>
      <c r="S215" s="16">
        <f t="shared" si="27"/>
        <v>1235585.05</v>
      </c>
      <c r="T215" s="17" t="s">
        <v>118</v>
      </c>
      <c r="U215" s="12">
        <v>2</v>
      </c>
      <c r="V215" s="8">
        <v>267134.63</v>
      </c>
      <c r="W215" s="40">
        <v>0</v>
      </c>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row>
    <row r="216" spans="1:110" s="68" customFormat="1" ht="165.75" x14ac:dyDescent="0.25">
      <c r="A216" s="56">
        <v>32</v>
      </c>
      <c r="B216" s="126" t="s">
        <v>262</v>
      </c>
      <c r="C216" s="58" t="s">
        <v>263</v>
      </c>
      <c r="D216" s="59" t="s">
        <v>206</v>
      </c>
      <c r="E216" s="125" t="s">
        <v>264</v>
      </c>
      <c r="F216" s="61">
        <v>42339</v>
      </c>
      <c r="G216" s="61">
        <v>43100</v>
      </c>
      <c r="H216" s="59" t="s">
        <v>116</v>
      </c>
      <c r="L216" s="59" t="s">
        <v>117</v>
      </c>
      <c r="M216" s="59">
        <v>121</v>
      </c>
      <c r="N216" s="123">
        <v>11507286.039999999</v>
      </c>
      <c r="O216" s="123">
        <v>0</v>
      </c>
      <c r="P216" s="123">
        <v>2079449.96</v>
      </c>
      <c r="Q216" s="123">
        <v>0</v>
      </c>
      <c r="R216" s="123">
        <v>0</v>
      </c>
      <c r="S216" s="64">
        <f t="shared" si="27"/>
        <v>13586736</v>
      </c>
      <c r="T216" s="65" t="s">
        <v>325</v>
      </c>
      <c r="U216" s="59">
        <v>2</v>
      </c>
      <c r="V216" s="63">
        <v>11507286.039999999</v>
      </c>
      <c r="W216" s="66">
        <v>0</v>
      </c>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row>
    <row r="217" spans="1:110" s="3" customFormat="1" ht="127.5" x14ac:dyDescent="0.25">
      <c r="A217" s="9">
        <v>33</v>
      </c>
      <c r="B217" s="41" t="s">
        <v>256</v>
      </c>
      <c r="C217" s="11" t="s">
        <v>280</v>
      </c>
      <c r="D217" s="12" t="s">
        <v>305</v>
      </c>
      <c r="E217" s="39" t="s">
        <v>281</v>
      </c>
      <c r="F217" s="14">
        <v>42339</v>
      </c>
      <c r="G217" s="14">
        <v>43465</v>
      </c>
      <c r="H217" s="12" t="s">
        <v>116</v>
      </c>
      <c r="L217" s="12" t="s">
        <v>117</v>
      </c>
      <c r="M217" s="12">
        <v>121</v>
      </c>
      <c r="N217" s="30">
        <v>8188412.2400000002</v>
      </c>
      <c r="O217" s="30">
        <v>0</v>
      </c>
      <c r="P217" s="30">
        <v>1479705.4</v>
      </c>
      <c r="Q217" s="30">
        <v>0</v>
      </c>
      <c r="R217" s="30">
        <v>172814.57</v>
      </c>
      <c r="S217" s="16">
        <f t="shared" si="27"/>
        <v>9840932.2100000009</v>
      </c>
      <c r="T217" s="17" t="s">
        <v>118</v>
      </c>
      <c r="U217" s="12">
        <v>1</v>
      </c>
      <c r="V217" s="8">
        <v>228854.56</v>
      </c>
      <c r="W217" s="40">
        <v>0</v>
      </c>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row>
    <row r="218" spans="1:110" s="3" customFormat="1" ht="127.5" x14ac:dyDescent="0.25">
      <c r="A218" s="9">
        <v>34</v>
      </c>
      <c r="B218" s="41" t="s">
        <v>256</v>
      </c>
      <c r="C218" s="11" t="s">
        <v>282</v>
      </c>
      <c r="D218" s="12" t="s">
        <v>156</v>
      </c>
      <c r="E218" s="39" t="s">
        <v>283</v>
      </c>
      <c r="F218" s="14">
        <v>42917</v>
      </c>
      <c r="G218" s="14">
        <v>43830</v>
      </c>
      <c r="H218" s="12" t="s">
        <v>116</v>
      </c>
      <c r="L218" s="12" t="s">
        <v>117</v>
      </c>
      <c r="M218" s="12">
        <v>121</v>
      </c>
      <c r="N218" s="30">
        <v>788783.66</v>
      </c>
      <c r="O218" s="30">
        <v>0</v>
      </c>
      <c r="P218" s="30">
        <v>142538.92000000001</v>
      </c>
      <c r="Q218" s="30">
        <v>0</v>
      </c>
      <c r="R218" s="30">
        <v>0</v>
      </c>
      <c r="S218" s="16">
        <f t="shared" si="27"/>
        <v>931322.58000000007</v>
      </c>
      <c r="T218" s="17" t="s">
        <v>118</v>
      </c>
      <c r="U218" s="12">
        <v>1</v>
      </c>
      <c r="V218" s="8">
        <v>22181.77</v>
      </c>
      <c r="W218" s="40">
        <v>0</v>
      </c>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row>
    <row r="219" spans="1:110" s="3" customFormat="1" ht="140.25" x14ac:dyDescent="0.25">
      <c r="A219" s="9">
        <v>35</v>
      </c>
      <c r="B219" s="41" t="s">
        <v>262</v>
      </c>
      <c r="C219" s="11" t="s">
        <v>287</v>
      </c>
      <c r="D219" s="12" t="s">
        <v>258</v>
      </c>
      <c r="E219" s="39" t="s">
        <v>288</v>
      </c>
      <c r="F219" s="14">
        <v>43070</v>
      </c>
      <c r="G219" s="14">
        <v>44196</v>
      </c>
      <c r="H219" s="12" t="s">
        <v>116</v>
      </c>
      <c r="I219" s="132"/>
      <c r="J219" s="132"/>
      <c r="K219" s="132"/>
      <c r="L219" s="12" t="s">
        <v>117</v>
      </c>
      <c r="M219" s="12">
        <v>121</v>
      </c>
      <c r="N219" s="30">
        <v>108511048.45</v>
      </c>
      <c r="O219" s="30">
        <v>0</v>
      </c>
      <c r="P219" s="30">
        <v>19512880.550000001</v>
      </c>
      <c r="Q219" s="30">
        <v>0</v>
      </c>
      <c r="R219" s="30">
        <v>16647066</v>
      </c>
      <c r="S219" s="16">
        <f t="shared" si="27"/>
        <v>144670995</v>
      </c>
      <c r="T219" s="17" t="s">
        <v>118</v>
      </c>
      <c r="U219" s="12">
        <v>0</v>
      </c>
      <c r="V219" s="8">
        <v>20467229.789999999</v>
      </c>
      <c r="W219" s="40">
        <v>0</v>
      </c>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row>
    <row r="220" spans="1:110" s="3" customFormat="1" ht="140.25" x14ac:dyDescent="0.25">
      <c r="A220" s="9">
        <v>36</v>
      </c>
      <c r="B220" s="41" t="s">
        <v>262</v>
      </c>
      <c r="C220" s="11" t="s">
        <v>289</v>
      </c>
      <c r="D220" s="12" t="s">
        <v>156</v>
      </c>
      <c r="E220" s="39" t="s">
        <v>290</v>
      </c>
      <c r="F220" s="14">
        <v>43070</v>
      </c>
      <c r="G220" s="14">
        <v>44196</v>
      </c>
      <c r="H220" s="12" t="s">
        <v>116</v>
      </c>
      <c r="I220" s="132"/>
      <c r="J220" s="132"/>
      <c r="K220" s="132"/>
      <c r="L220" s="12" t="s">
        <v>117</v>
      </c>
      <c r="M220" s="12">
        <v>121</v>
      </c>
      <c r="N220" s="30">
        <v>18631514.390000001</v>
      </c>
      <c r="O220" s="30">
        <v>0</v>
      </c>
      <c r="P220" s="30">
        <v>3350391.69</v>
      </c>
      <c r="Q220" s="30">
        <v>0</v>
      </c>
      <c r="R220" s="30">
        <v>664612.48</v>
      </c>
      <c r="S220" s="16">
        <f t="shared" si="27"/>
        <v>22646518.560000002</v>
      </c>
      <c r="T220" s="17" t="s">
        <v>118</v>
      </c>
      <c r="U220" s="12">
        <v>0</v>
      </c>
      <c r="V220" s="8">
        <v>3752366.42</v>
      </c>
      <c r="W220" s="40">
        <v>0</v>
      </c>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row>
    <row r="221" spans="1:110" s="3" customFormat="1" ht="191.25" x14ac:dyDescent="0.25">
      <c r="A221" s="9">
        <v>37</v>
      </c>
      <c r="B221" s="41" t="s">
        <v>262</v>
      </c>
      <c r="C221" s="11" t="s">
        <v>291</v>
      </c>
      <c r="D221" s="12" t="s">
        <v>292</v>
      </c>
      <c r="E221" s="39" t="s">
        <v>293</v>
      </c>
      <c r="F221" s="14">
        <v>42917</v>
      </c>
      <c r="G221" s="14">
        <v>43465</v>
      </c>
      <c r="H221" s="12" t="s">
        <v>116</v>
      </c>
      <c r="I221" s="132"/>
      <c r="J221" s="132"/>
      <c r="K221" s="132"/>
      <c r="L221" s="12" t="s">
        <v>117</v>
      </c>
      <c r="M221" s="12">
        <v>121</v>
      </c>
      <c r="N221" s="30">
        <v>2963720.5</v>
      </c>
      <c r="O221" s="30">
        <v>0</v>
      </c>
      <c r="P221" s="30">
        <v>532947.80000000005</v>
      </c>
      <c r="Q221" s="30">
        <v>0</v>
      </c>
      <c r="R221" s="30">
        <v>0</v>
      </c>
      <c r="S221" s="16">
        <f t="shared" si="27"/>
        <v>3496668.3</v>
      </c>
      <c r="T221" s="17" t="s">
        <v>118</v>
      </c>
      <c r="U221" s="12">
        <v>0</v>
      </c>
      <c r="V221" s="8">
        <v>0</v>
      </c>
      <c r="W221" s="40">
        <v>0</v>
      </c>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row>
    <row r="222" spans="1:110" s="3" customFormat="1" ht="280.5" x14ac:dyDescent="0.25">
      <c r="A222" s="9">
        <v>38</v>
      </c>
      <c r="B222" s="41" t="s">
        <v>262</v>
      </c>
      <c r="C222" s="11" t="s">
        <v>294</v>
      </c>
      <c r="D222" s="12" t="s">
        <v>295</v>
      </c>
      <c r="E222" s="39" t="s">
        <v>296</v>
      </c>
      <c r="F222" s="14">
        <v>43070</v>
      </c>
      <c r="G222" s="14">
        <v>43220</v>
      </c>
      <c r="H222" s="12" t="s">
        <v>116</v>
      </c>
      <c r="I222" s="12"/>
      <c r="L222" s="12" t="s">
        <v>117</v>
      </c>
      <c r="M222" s="12">
        <v>121</v>
      </c>
      <c r="N222" s="30">
        <v>26529960.699999999</v>
      </c>
      <c r="O222" s="30">
        <v>0</v>
      </c>
      <c r="P222" s="30">
        <v>4770721.1500000004</v>
      </c>
      <c r="Q222" s="30">
        <v>0</v>
      </c>
      <c r="R222" s="30">
        <v>1964916.55</v>
      </c>
      <c r="S222" s="16">
        <f t="shared" si="27"/>
        <v>33265598.400000002</v>
      </c>
      <c r="T222" s="17" t="s">
        <v>118</v>
      </c>
      <c r="U222" s="12">
        <v>0</v>
      </c>
      <c r="V222" s="8">
        <v>26253745.879999999</v>
      </c>
      <c r="W222" s="40">
        <v>0</v>
      </c>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row>
    <row r="223" spans="1:110" s="3" customFormat="1" ht="195" customHeight="1" x14ac:dyDescent="0.25">
      <c r="A223" s="9">
        <v>39</v>
      </c>
      <c r="B223" s="41" t="s">
        <v>256</v>
      </c>
      <c r="C223" s="11" t="s">
        <v>273</v>
      </c>
      <c r="D223" s="12" t="s">
        <v>121</v>
      </c>
      <c r="E223" s="39" t="s">
        <v>274</v>
      </c>
      <c r="F223" s="14">
        <v>42826</v>
      </c>
      <c r="G223" s="14">
        <v>43921</v>
      </c>
      <c r="H223" s="12" t="s">
        <v>116</v>
      </c>
      <c r="I223" s="132"/>
      <c r="J223" s="132"/>
      <c r="K223" s="15"/>
      <c r="L223" s="12" t="s">
        <v>117</v>
      </c>
      <c r="M223" s="12">
        <v>121</v>
      </c>
      <c r="N223" s="30">
        <v>3926911.28</v>
      </c>
      <c r="O223" s="30">
        <v>0</v>
      </c>
      <c r="P223" s="30">
        <v>709621.31</v>
      </c>
      <c r="Q223" s="30">
        <v>0</v>
      </c>
      <c r="R223" s="30">
        <v>0</v>
      </c>
      <c r="S223" s="16">
        <f t="shared" si="27"/>
        <v>4636532.59</v>
      </c>
      <c r="T223" s="17" t="s">
        <v>118</v>
      </c>
      <c r="U223" s="12">
        <v>1</v>
      </c>
      <c r="V223" s="8">
        <f>38201.02+137184.19+65721.38</f>
        <v>241106.59</v>
      </c>
      <c r="W223" s="40">
        <v>0</v>
      </c>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row>
    <row r="224" spans="1:110" s="3" customFormat="1" ht="195" customHeight="1" x14ac:dyDescent="0.25">
      <c r="A224" s="9">
        <v>40</v>
      </c>
      <c r="B224" s="41" t="s">
        <v>154</v>
      </c>
      <c r="C224" s="11" t="s">
        <v>326</v>
      </c>
      <c r="D224" s="12" t="s">
        <v>301</v>
      </c>
      <c r="E224" s="39" t="s">
        <v>327</v>
      </c>
      <c r="F224" s="14">
        <v>43101</v>
      </c>
      <c r="G224" s="14">
        <v>43830</v>
      </c>
      <c r="H224" s="12" t="s">
        <v>303</v>
      </c>
      <c r="I224" s="132"/>
      <c r="J224" s="132"/>
      <c r="K224" s="15"/>
      <c r="L224" s="12" t="s">
        <v>117</v>
      </c>
      <c r="M224" s="12">
        <v>121</v>
      </c>
      <c r="N224" s="30">
        <v>132370.84</v>
      </c>
      <c r="O224" s="30">
        <v>0</v>
      </c>
      <c r="P224" s="30">
        <v>23816.66</v>
      </c>
      <c r="Q224" s="30">
        <v>0</v>
      </c>
      <c r="R224" s="30">
        <v>0</v>
      </c>
      <c r="S224" s="16">
        <f t="shared" si="27"/>
        <v>156187.5</v>
      </c>
      <c r="T224" s="17" t="s">
        <v>118</v>
      </c>
      <c r="U224" s="12">
        <v>1</v>
      </c>
      <c r="V224" s="8">
        <v>0</v>
      </c>
      <c r="W224" s="40">
        <v>0</v>
      </c>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row>
    <row r="225" spans="1:110" s="67" customFormat="1" ht="269.25" customHeight="1" x14ac:dyDescent="0.25">
      <c r="A225" s="84">
        <v>41</v>
      </c>
      <c r="B225" s="119" t="s">
        <v>253</v>
      </c>
      <c r="C225" s="86" t="s">
        <v>306</v>
      </c>
      <c r="D225" s="87" t="s">
        <v>307</v>
      </c>
      <c r="E225" s="120" t="s">
        <v>308</v>
      </c>
      <c r="F225" s="89">
        <v>43191</v>
      </c>
      <c r="G225" s="89">
        <v>44196</v>
      </c>
      <c r="H225" s="87" t="s">
        <v>303</v>
      </c>
      <c r="I225" s="79"/>
      <c r="J225" s="79"/>
      <c r="K225" s="90"/>
      <c r="L225" s="87" t="s">
        <v>117</v>
      </c>
      <c r="M225" s="87">
        <v>121</v>
      </c>
      <c r="N225" s="121">
        <v>273903216.82999998</v>
      </c>
      <c r="O225" s="121">
        <v>0</v>
      </c>
      <c r="P225" s="121">
        <v>48789149.659999996</v>
      </c>
      <c r="Q225" s="121">
        <v>0</v>
      </c>
      <c r="R225" s="121">
        <v>22926849.75</v>
      </c>
      <c r="S225" s="91">
        <f t="shared" si="27"/>
        <v>345619216.24000001</v>
      </c>
      <c r="T225" s="92" t="s">
        <v>118</v>
      </c>
      <c r="U225" s="87">
        <v>1</v>
      </c>
      <c r="V225" s="31">
        <v>20082800.039999999</v>
      </c>
      <c r="W225" s="93">
        <v>0</v>
      </c>
    </row>
    <row r="226" spans="1:110" s="67" customFormat="1" ht="269.25" customHeight="1" x14ac:dyDescent="0.25">
      <c r="A226" s="84">
        <v>42</v>
      </c>
      <c r="B226" s="119" t="s">
        <v>253</v>
      </c>
      <c r="C226" s="86" t="s">
        <v>323</v>
      </c>
      <c r="D226" s="87" t="s">
        <v>322</v>
      </c>
      <c r="E226" s="120" t="s">
        <v>324</v>
      </c>
      <c r="F226" s="89">
        <v>43009</v>
      </c>
      <c r="G226" s="89">
        <v>44196</v>
      </c>
      <c r="H226" s="87" t="s">
        <v>303</v>
      </c>
      <c r="I226" s="79"/>
      <c r="J226" s="79"/>
      <c r="K226" s="90"/>
      <c r="L226" s="87" t="s">
        <v>117</v>
      </c>
      <c r="M226" s="87">
        <v>121</v>
      </c>
      <c r="N226" s="121">
        <v>29615024.289999999</v>
      </c>
      <c r="O226" s="121">
        <v>0</v>
      </c>
      <c r="P226" s="121">
        <v>5325489.33</v>
      </c>
      <c r="Q226" s="121">
        <v>0</v>
      </c>
      <c r="R226" s="121">
        <v>711464.14</v>
      </c>
      <c r="S226" s="91">
        <f t="shared" si="27"/>
        <v>35651977.759999998</v>
      </c>
      <c r="T226" s="92" t="s">
        <v>118</v>
      </c>
      <c r="U226" s="87">
        <v>0</v>
      </c>
      <c r="V226" s="31">
        <v>0</v>
      </c>
      <c r="W226" s="93">
        <v>0</v>
      </c>
    </row>
    <row r="227" spans="1:110" s="67" customFormat="1" ht="269.25" customHeight="1" x14ac:dyDescent="0.25">
      <c r="A227" s="56">
        <v>43</v>
      </c>
      <c r="B227" s="149" t="s">
        <v>253</v>
      </c>
      <c r="C227" s="11" t="s">
        <v>328</v>
      </c>
      <c r="D227" s="12" t="s">
        <v>329</v>
      </c>
      <c r="E227" s="39" t="s">
        <v>330</v>
      </c>
      <c r="F227" s="14">
        <v>43070</v>
      </c>
      <c r="G227" s="14">
        <v>44196</v>
      </c>
      <c r="H227" s="59" t="s">
        <v>303</v>
      </c>
      <c r="I227" s="62"/>
      <c r="J227" s="62"/>
      <c r="K227" s="122"/>
      <c r="L227" s="59" t="s">
        <v>117</v>
      </c>
      <c r="M227" s="59">
        <v>121</v>
      </c>
      <c r="N227" s="127">
        <v>3886657.38</v>
      </c>
      <c r="O227" s="123">
        <v>0</v>
      </c>
      <c r="P227" s="127">
        <v>692312.82</v>
      </c>
      <c r="Q227" s="123">
        <v>0</v>
      </c>
      <c r="R227" s="123">
        <v>1187822.8</v>
      </c>
      <c r="S227" s="150">
        <f t="shared" si="27"/>
        <v>5766793</v>
      </c>
      <c r="T227" s="92" t="s">
        <v>118</v>
      </c>
      <c r="U227" s="87">
        <v>0</v>
      </c>
      <c r="V227" s="31">
        <v>0</v>
      </c>
      <c r="W227" s="93">
        <v>0</v>
      </c>
    </row>
    <row r="228" spans="1:110" s="67" customFormat="1" ht="269.25" customHeight="1" thickBot="1" x14ac:dyDescent="0.3">
      <c r="A228" s="153">
        <v>44</v>
      </c>
      <c r="B228" s="119" t="s">
        <v>333</v>
      </c>
      <c r="C228" s="19" t="s">
        <v>334</v>
      </c>
      <c r="D228" s="20" t="s">
        <v>335</v>
      </c>
      <c r="E228" s="54" t="s">
        <v>336</v>
      </c>
      <c r="F228" s="22">
        <v>43283</v>
      </c>
      <c r="G228" s="22">
        <v>44195</v>
      </c>
      <c r="H228" s="87" t="s">
        <v>303</v>
      </c>
      <c r="I228" s="79"/>
      <c r="J228" s="79"/>
      <c r="K228" s="90"/>
      <c r="L228" s="87" t="s">
        <v>117</v>
      </c>
      <c r="M228" s="87">
        <v>122</v>
      </c>
      <c r="N228" s="156">
        <v>717201.08</v>
      </c>
      <c r="O228" s="121">
        <v>0</v>
      </c>
      <c r="P228" s="156">
        <v>129656.42</v>
      </c>
      <c r="Q228" s="121">
        <v>0</v>
      </c>
      <c r="R228" s="121">
        <v>0</v>
      </c>
      <c r="S228" s="91">
        <f t="shared" si="27"/>
        <v>846857.5</v>
      </c>
      <c r="T228" s="92" t="s">
        <v>118</v>
      </c>
      <c r="U228" s="87">
        <v>0</v>
      </c>
      <c r="V228" s="31">
        <v>0</v>
      </c>
      <c r="W228" s="93">
        <v>0</v>
      </c>
    </row>
    <row r="229" spans="1:110" s="46" customFormat="1" ht="26.25" customHeight="1" thickBot="1" x14ac:dyDescent="0.3">
      <c r="A229" s="161" t="s">
        <v>33</v>
      </c>
      <c r="B229" s="162"/>
      <c r="C229" s="162"/>
      <c r="D229" s="162"/>
      <c r="E229" s="162"/>
      <c r="F229" s="162"/>
      <c r="G229" s="162"/>
      <c r="H229" s="162"/>
      <c r="I229" s="162"/>
      <c r="J229" s="162"/>
      <c r="K229" s="162"/>
      <c r="L229" s="162"/>
      <c r="M229" s="162"/>
      <c r="N229" s="27">
        <f>N185+N186+N187+N188+N189+N190+N191+N192+N193+N194+N195+N196+N197+N198+N199+N200+N201+N202+N203+N204+N205+N206+N207+N208+N209+N210+N211+N212+N213+N214+N215+N216+N217+N218+N219+N220+N221+N222+N223+N224+N225+N226+N227+N228</f>
        <v>778982808.74000001</v>
      </c>
      <c r="O229" s="27">
        <f t="shared" ref="O229:W229" si="29">O185+O186+O187+O188+O189+O190+O191+O192+O193+O194+O195+O196+O197+O198+O199+O200+O201+O202+O203+O204+O205+O206+O207+O208+O209+O210+O211+O212+O213+O214+O215+O216+O217+O218+O219+O220+O221+O222+O223+O224+O225+O226+O227+O228</f>
        <v>0</v>
      </c>
      <c r="P229" s="27">
        <f t="shared" si="29"/>
        <v>139886082.59999999</v>
      </c>
      <c r="Q229" s="27">
        <f t="shared" si="29"/>
        <v>0</v>
      </c>
      <c r="R229" s="27">
        <f t="shared" si="29"/>
        <v>58088097.129999995</v>
      </c>
      <c r="S229" s="27">
        <f t="shared" si="29"/>
        <v>976956988.46999991</v>
      </c>
      <c r="T229" s="27"/>
      <c r="U229" s="27">
        <f t="shared" si="29"/>
        <v>42</v>
      </c>
      <c r="V229" s="27">
        <f t="shared" si="29"/>
        <v>266824696.04999998</v>
      </c>
      <c r="W229" s="27">
        <f t="shared" si="29"/>
        <v>0</v>
      </c>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row>
    <row r="230" spans="1:110" ht="24.75" customHeight="1" thickBot="1" x14ac:dyDescent="0.3">
      <c r="A230" s="174" t="s">
        <v>320</v>
      </c>
      <c r="B230" s="175"/>
      <c r="C230" s="175"/>
      <c r="D230" s="175"/>
      <c r="E230" s="175"/>
      <c r="F230" s="175"/>
      <c r="G230" s="175"/>
      <c r="H230" s="175"/>
      <c r="I230" s="175"/>
      <c r="J230" s="175"/>
      <c r="K230" s="175"/>
      <c r="L230" s="175"/>
      <c r="M230" s="175"/>
      <c r="N230" s="27">
        <f>N19+N23+N28+N35+N39+N43+N47+N51+N63+N67+N70+N73+N77+N80+N82+N88+N91+N94+N98+N85+N102+N106+N110+N115+N120+N124+N128+N132+N135+N139+N143+N147+N150+N155+N159+N163+N166+N170+N175+N179+N183+N229</f>
        <v>974664579.60000002</v>
      </c>
      <c r="O230" s="27">
        <f t="shared" ref="O230:W230" si="30">O19+O23+O28+O35+O39+O43+O47+O51+O63+O67+O70+O73+O77+O80+O82+O88+O91+O94+O98+O85+O102+O106+O110+O115+O120+O124+O128+O132+O135+O139+O143+O147+O150+O155+O159+O163+O166+O170+O175+O179+O183+O229</f>
        <v>4489927.8499999996</v>
      </c>
      <c r="P230" s="28">
        <f t="shared" si="30"/>
        <v>170757348.84999999</v>
      </c>
      <c r="Q230" s="27">
        <f t="shared" si="30"/>
        <v>191887.19</v>
      </c>
      <c r="R230" s="28">
        <f t="shared" si="30"/>
        <v>98598371.959999993</v>
      </c>
      <c r="S230" s="27">
        <f t="shared" si="30"/>
        <v>1248702115.4499998</v>
      </c>
      <c r="T230" s="27"/>
      <c r="U230" s="28">
        <f>U19+U23+U28+U35+U39+U43+U47+U51+U63+U67+U70+U73+U77+U80+U82+U88+U91+U94+U98+U85+U102+U106+U110+U115+U120+U124+U128+U132+U135+U139+U143+U147+U150+U155+U159+U163+U166+U170+U175+U179+U183+U229</f>
        <v>63</v>
      </c>
      <c r="V230" s="27">
        <f>V19+V23+V28+V35+V39+V43+V47+V51+V63+V67+V70+V73+V77+V80+V82+V88+V91+V94+V98+V85+V102+V106+V110+V115+V120+V124+V128+V132+V135+V139+V143+V147+V150+V155+V159+V163+V166+V170+V175+V179+V183+V229</f>
        <v>371198868.98000002</v>
      </c>
      <c r="W230" s="27">
        <f t="shared" si="30"/>
        <v>2691889.28</v>
      </c>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row>
    <row r="231" spans="1:110" x14ac:dyDescent="0.25">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row>
    <row r="232" spans="1:110" x14ac:dyDescent="0.25">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row>
    <row r="233" spans="1:110" x14ac:dyDescent="0.25">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row>
    <row r="234" spans="1:110" x14ac:dyDescent="0.25">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row>
    <row r="235" spans="1:110" s="124" customFormat="1" ht="135.75" customHeight="1" x14ac:dyDescent="0.25">
      <c r="A235" s="157" t="s">
        <v>331</v>
      </c>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row>
    <row r="236" spans="1:110" x14ac:dyDescent="0.25">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row>
    <row r="237" spans="1:110" x14ac:dyDescent="0.25">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row>
  </sheetData>
  <mergeCells count="139">
    <mergeCell ref="J12:J14"/>
    <mergeCell ref="K12:K14"/>
    <mergeCell ref="L12:L14"/>
    <mergeCell ref="M12:M14"/>
    <mergeCell ref="N12:P12"/>
    <mergeCell ref="S12:S14"/>
    <mergeCell ref="T12:T14"/>
    <mergeCell ref="U12:U14"/>
    <mergeCell ref="V12:W12"/>
    <mergeCell ref="N13:O13"/>
    <mergeCell ref="P13:P14"/>
    <mergeCell ref="Q13:Q14"/>
    <mergeCell ref="R13:R14"/>
    <mergeCell ref="V13:V14"/>
    <mergeCell ref="W13:W14"/>
    <mergeCell ref="A12:A14"/>
    <mergeCell ref="B12:B14"/>
    <mergeCell ref="C12:C14"/>
    <mergeCell ref="D12:D14"/>
    <mergeCell ref="E12:E14"/>
    <mergeCell ref="F12:F14"/>
    <mergeCell ref="G12:G14"/>
    <mergeCell ref="H12:H14"/>
    <mergeCell ref="I12:I14"/>
    <mergeCell ref="V10:V11"/>
    <mergeCell ref="W10:W11"/>
    <mergeCell ref="Q10:Q11"/>
    <mergeCell ref="A183:M183"/>
    <mergeCell ref="A15:W15"/>
    <mergeCell ref="A19:M19"/>
    <mergeCell ref="A20:W20"/>
    <mergeCell ref="A23:M23"/>
    <mergeCell ref="A180:W180"/>
    <mergeCell ref="A24:W24"/>
    <mergeCell ref="A28:M28"/>
    <mergeCell ref="A29:W29"/>
    <mergeCell ref="A31:M31"/>
    <mergeCell ref="A32:W32"/>
    <mergeCell ref="A35:M35"/>
    <mergeCell ref="A36:W36"/>
    <mergeCell ref="A39:M39"/>
    <mergeCell ref="A40:W40"/>
    <mergeCell ref="A52:W52"/>
    <mergeCell ref="A63:M63"/>
    <mergeCell ref="A64:W64"/>
    <mergeCell ref="A67:M67"/>
    <mergeCell ref="A68:W68"/>
    <mergeCell ref="A43:M43"/>
    <mergeCell ref="A6:W6"/>
    <mergeCell ref="N9:P9"/>
    <mergeCell ref="S9:S11"/>
    <mergeCell ref="T9:T11"/>
    <mergeCell ref="U9:U11"/>
    <mergeCell ref="N10:O10"/>
    <mergeCell ref="P10:P11"/>
    <mergeCell ref="R10:R11"/>
    <mergeCell ref="A8:S8"/>
    <mergeCell ref="A9:A11"/>
    <mergeCell ref="C9:C11"/>
    <mergeCell ref="D9:D11"/>
    <mergeCell ref="I9:I11"/>
    <mergeCell ref="J9:J11"/>
    <mergeCell ref="K9:K11"/>
    <mergeCell ref="L9:L11"/>
    <mergeCell ref="A7:W7"/>
    <mergeCell ref="M9:M11"/>
    <mergeCell ref="B9:B11"/>
    <mergeCell ref="E9:E11"/>
    <mergeCell ref="F9:F11"/>
    <mergeCell ref="G9:G11"/>
    <mergeCell ref="H9:H11"/>
    <mergeCell ref="V9:W9"/>
    <mergeCell ref="A44:W44"/>
    <mergeCell ref="A47:M47"/>
    <mergeCell ref="A48:W48"/>
    <mergeCell ref="A51:M51"/>
    <mergeCell ref="A81:W81"/>
    <mergeCell ref="A82:M82"/>
    <mergeCell ref="A78:W78"/>
    <mergeCell ref="A80:M80"/>
    <mergeCell ref="A83:W83"/>
    <mergeCell ref="A70:M70"/>
    <mergeCell ref="A71:W71"/>
    <mergeCell ref="A73:M73"/>
    <mergeCell ref="A74:W74"/>
    <mergeCell ref="A77:M77"/>
    <mergeCell ref="A92:W92"/>
    <mergeCell ref="A94:M94"/>
    <mergeCell ref="A95:W95"/>
    <mergeCell ref="A98:M98"/>
    <mergeCell ref="A99:W99"/>
    <mergeCell ref="A85:M85"/>
    <mergeCell ref="A86:W86"/>
    <mergeCell ref="A88:M88"/>
    <mergeCell ref="A89:W89"/>
    <mergeCell ref="A91:M91"/>
    <mergeCell ref="A111:W111"/>
    <mergeCell ref="A115:M115"/>
    <mergeCell ref="A116:W116"/>
    <mergeCell ref="A120:M120"/>
    <mergeCell ref="A121:W121"/>
    <mergeCell ref="A102:M102"/>
    <mergeCell ref="A103:W103"/>
    <mergeCell ref="A106:M106"/>
    <mergeCell ref="A107:W107"/>
    <mergeCell ref="A110:M110"/>
    <mergeCell ref="A133:W133"/>
    <mergeCell ref="A135:M135"/>
    <mergeCell ref="A136:W136"/>
    <mergeCell ref="A139:M139"/>
    <mergeCell ref="A140:W140"/>
    <mergeCell ref="A124:M124"/>
    <mergeCell ref="A125:W125"/>
    <mergeCell ref="A128:M128"/>
    <mergeCell ref="A129:W129"/>
    <mergeCell ref="A132:M132"/>
    <mergeCell ref="A151:W151"/>
    <mergeCell ref="A155:M155"/>
    <mergeCell ref="A156:W156"/>
    <mergeCell ref="A159:M159"/>
    <mergeCell ref="A160:W160"/>
    <mergeCell ref="A143:M143"/>
    <mergeCell ref="A144:W144"/>
    <mergeCell ref="A147:M147"/>
    <mergeCell ref="A148:W148"/>
    <mergeCell ref="A150:M150"/>
    <mergeCell ref="A235:W235"/>
    <mergeCell ref="A184:W184"/>
    <mergeCell ref="A229:M229"/>
    <mergeCell ref="A171:W171"/>
    <mergeCell ref="A175:M175"/>
    <mergeCell ref="A176:W176"/>
    <mergeCell ref="A179:M179"/>
    <mergeCell ref="A163:M163"/>
    <mergeCell ref="A164:W164"/>
    <mergeCell ref="A166:M166"/>
    <mergeCell ref="A167:W167"/>
    <mergeCell ref="A170:M170"/>
    <mergeCell ref="A230:M230"/>
  </mergeCells>
  <pageMargins left="0.23622047244094491" right="0" top="0" bottom="0" header="0.31496062992125984" footer="0.31496062992125984"/>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Mihaela Iuliana Melente</cp:lastModifiedBy>
  <cp:lastPrinted>2018-10-04T08:03:24Z</cp:lastPrinted>
  <dcterms:created xsi:type="dcterms:W3CDTF">2016-07-18T10:59:34Z</dcterms:created>
  <dcterms:modified xsi:type="dcterms:W3CDTF">2018-10-12T08:23:17Z</dcterms:modified>
</cp:coreProperties>
</file>