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DogaruA\Desktop\Situatie Plati\2024\12. Decembrie_2024\31.12.2024\"/>
    </mc:Choice>
  </mc:AlternateContent>
  <xr:revisionPtr revIDLastSave="0" documentId="13_ncr:1_{0F4E29E9-A644-4370-B64F-BCBBCEC04072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31.12.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70" i="1" l="1"/>
  <c r="B55" i="1" l="1"/>
  <c r="B54" i="1"/>
  <c r="B52" i="1"/>
  <c r="B107" i="1" l="1"/>
  <c r="B106" i="1"/>
  <c r="B105" i="1" l="1"/>
  <c r="B103" i="1"/>
  <c r="B102" i="1"/>
  <c r="B101" i="1"/>
  <c r="B100" i="1"/>
  <c r="B99" i="1"/>
  <c r="B98" i="1" l="1"/>
  <c r="B97" i="1" l="1"/>
  <c r="B96" i="1"/>
  <c r="B35" i="1"/>
  <c r="B33" i="1"/>
  <c r="B32" i="1"/>
  <c r="B30" i="1" l="1"/>
  <c r="B94" i="1" l="1"/>
  <c r="B93" i="1"/>
  <c r="B130" i="1"/>
  <c r="B92" i="1" l="1"/>
  <c r="B91" i="1"/>
  <c r="B90" i="1"/>
  <c r="B87" i="1" l="1"/>
  <c r="B86" i="1"/>
  <c r="B85" i="1"/>
  <c r="B84" i="1"/>
  <c r="B82" i="1" l="1"/>
  <c r="B15" i="1"/>
  <c r="B79" i="1" l="1"/>
  <c r="B78" i="1"/>
  <c r="B75" i="1"/>
  <c r="B77" i="1"/>
  <c r="B76" i="1"/>
</calcChain>
</file>

<file path=xl/sharedStrings.xml><?xml version="1.0" encoding="utf-8"?>
<sst xmlns="http://schemas.openxmlformats.org/spreadsheetml/2006/main" count="565" uniqueCount="229">
  <si>
    <t>SITUAȚIA</t>
  </si>
  <si>
    <t>SUMA PLĂTITĂ</t>
  </si>
  <si>
    <t>BENEFICIAR</t>
  </si>
  <si>
    <t>OBIECTIV</t>
  </si>
  <si>
    <t>DATA PLATII</t>
  </si>
  <si>
    <t xml:space="preserve">MINISTERUL DEZVOLTARII, LUCRARILOR PUBLICE SI ADMINISTRATIEI </t>
  </si>
  <si>
    <t>BUNURI SI SERVICII</t>
  </si>
  <si>
    <t>PROIECTE CU FINANTARE DIN FONDURI EXTERNE NERAMBURSABILE</t>
  </si>
  <si>
    <t>Nr. crt.</t>
  </si>
  <si>
    <t>Nr. Crt.</t>
  </si>
  <si>
    <t>TRANSFERURI</t>
  </si>
  <si>
    <t>PERSONAL MDLPA</t>
  </si>
  <si>
    <t>Deplasari interne</t>
  </si>
  <si>
    <t>VENITURI  PROPRII</t>
  </si>
  <si>
    <t>CHELTUIELI PERSONAL</t>
  </si>
  <si>
    <t>Transfer subventie C.N.I.</t>
  </si>
  <si>
    <t>C.N.I.</t>
  </si>
  <si>
    <t>NESTY AUTO</t>
  </si>
  <si>
    <t>Service autoturisme</t>
  </si>
  <si>
    <t>ADVANCED TECHNOLOGY SYSTEMS</t>
  </si>
  <si>
    <t>Servicii mentenanta</t>
  </si>
  <si>
    <t>OLIMPIC INTERNATIONAL</t>
  </si>
  <si>
    <t>Cheltuieli transport</t>
  </si>
  <si>
    <t>MOBILITATE ALTERNATIVA</t>
  </si>
  <si>
    <t>Achizitie mijloace fixe</t>
  </si>
  <si>
    <t>PROSOFT</t>
  </si>
  <si>
    <t>VODAFONE ROMANIA</t>
  </si>
  <si>
    <t>WECO TMC</t>
  </si>
  <si>
    <t>Servicii telefonie</t>
  </si>
  <si>
    <t>SERVICIUL DE TELECOMUNICATII SPECIALE</t>
  </si>
  <si>
    <t>OLYMEL FLAMINGO FOOD</t>
  </si>
  <si>
    <t>Servicii protocol</t>
  </si>
  <si>
    <t>Cota parte utilitati</t>
  </si>
  <si>
    <t>PARLAM ROM CAM DEPUT</t>
  </si>
  <si>
    <t>MINISTERUL MEDIULUI</t>
  </si>
  <si>
    <t>RCS RDS</t>
  </si>
  <si>
    <t>OMNIASIG</t>
  </si>
  <si>
    <t>ASCENSORUL</t>
  </si>
  <si>
    <t xml:space="preserve">Servicii telefonie </t>
  </si>
  <si>
    <t>Achizitie polite RCA</t>
  </si>
  <si>
    <t>Service ascensoare</t>
  </si>
  <si>
    <t>HOLISUN</t>
  </si>
  <si>
    <t>PRIMARIA MUNICIPIULUI BUCURESTI</t>
  </si>
  <si>
    <t>Transfer O.U.G. 53/2019 - termoficare</t>
  </si>
  <si>
    <t>TRAVEL TIME</t>
  </si>
  <si>
    <t>CENTAL TRAVEL</t>
  </si>
  <si>
    <t xml:space="preserve">POSTA ROMANA </t>
  </si>
  <si>
    <t xml:space="preserve">OMV PETROM </t>
  </si>
  <si>
    <t>LGA EXPERT GRUP</t>
  </si>
  <si>
    <t>ANAHITA CAR WASH</t>
  </si>
  <si>
    <t>CENTRUL TETRITORIAL DE CALCUL</t>
  </si>
  <si>
    <t>MONITORUL OFICIAL</t>
  </si>
  <si>
    <t>Servicii publicare ordin</t>
  </si>
  <si>
    <t>Servicii postale</t>
  </si>
  <si>
    <t>Achizitie roviniete</t>
  </si>
  <si>
    <t>Servicii intretinere imobile</t>
  </si>
  <si>
    <t>Servicii intretinere autoturisme</t>
  </si>
  <si>
    <t>Servicii furnizare date</t>
  </si>
  <si>
    <t>T.F.T.</t>
  </si>
  <si>
    <t>Cheltuieli judiciare</t>
  </si>
  <si>
    <t>ROVINARI</t>
  </si>
  <si>
    <t>CONSTANTA</t>
  </si>
  <si>
    <t>MEDGIDIA</t>
  </si>
  <si>
    <t>TARGOVISTE</t>
  </si>
  <si>
    <t>TECUCI</t>
  </si>
  <si>
    <t>CJ ILFOV</t>
  </si>
  <si>
    <t>BABADAG</t>
  </si>
  <si>
    <t>Transfer O.U.G. 18/2009 reabilitare termica</t>
  </si>
  <si>
    <t>Transfer L. 212/2023 risc seismic</t>
  </si>
  <si>
    <t>A.N.L.</t>
  </si>
  <si>
    <t>Transfer subventie</t>
  </si>
  <si>
    <t>DIGITAL ARCHIVE</t>
  </si>
  <si>
    <t>Servicii arhivare</t>
  </si>
  <si>
    <t>ROMGERMED VACARESTI</t>
  </si>
  <si>
    <t>Servicii medicina muncii</t>
  </si>
  <si>
    <t xml:space="preserve">I.N.A. </t>
  </si>
  <si>
    <t>Transfer subventie I.N.A.</t>
  </si>
  <si>
    <t>Personal MDRAP</t>
  </si>
  <si>
    <t>Buget de stat</t>
  </si>
  <si>
    <t>Impozit salarii, contributii etc.</t>
  </si>
  <si>
    <t>Drepturi salariale noiembrie 2024</t>
  </si>
  <si>
    <t>MINISTERUL AFECERILOR INTERNE</t>
  </si>
  <si>
    <t>MINISTERUL FINANTELOR</t>
  </si>
  <si>
    <t>MINISTERUL JUSTITIEI</t>
  </si>
  <si>
    <t>APA NOVA</t>
  </si>
  <si>
    <t>Consum apa</t>
  </si>
  <si>
    <t>SALUBRIZARE SECTOR 5</t>
  </si>
  <si>
    <t>Servicii colectare deseuri</t>
  </si>
  <si>
    <t>Achizitie carburant</t>
  </si>
  <si>
    <t>EUROTOTAL COMP</t>
  </si>
  <si>
    <t>Servicii curatenie</t>
  </si>
  <si>
    <t>MSG FACTORY</t>
  </si>
  <si>
    <t>Servicii monitorizare presa</t>
  </si>
  <si>
    <t>CERTSIGN</t>
  </si>
  <si>
    <t>Servicii consultanta</t>
  </si>
  <si>
    <t>ALL CONSULTING</t>
  </si>
  <si>
    <t>CL CURTEA DE ARGES</t>
  </si>
  <si>
    <t>CL ORSOVA</t>
  </si>
  <si>
    <t>CL BABADAG</t>
  </si>
  <si>
    <t>Transfer L. 114/1996 locuinte sociale</t>
  </si>
  <si>
    <t>CL TECUCI</t>
  </si>
  <si>
    <t>CL SLATIOARA</t>
  </si>
  <si>
    <t>CL ZAMBREASCA</t>
  </si>
  <si>
    <t>CENTRAL TRAVEL</t>
  </si>
  <si>
    <t>CL ORADEA</t>
  </si>
  <si>
    <t>CL CONSTANTA</t>
  </si>
  <si>
    <t>GENKO OUTDOOR</t>
  </si>
  <si>
    <t>Servicii furnizare platforma</t>
  </si>
  <si>
    <t>MEDICINA PREVENTIVA IVANUS</t>
  </si>
  <si>
    <t>Servicii securitatea muncii</t>
  </si>
  <si>
    <t>ASOCIATIA DE STANDARDIZARE</t>
  </si>
  <si>
    <t>Servicii elaborare standarde</t>
  </si>
  <si>
    <t>BISTRITA</t>
  </si>
  <si>
    <t>CALARASI</t>
  </si>
  <si>
    <t>BALOTESTI</t>
  </si>
  <si>
    <t>CORABIA</t>
  </si>
  <si>
    <t>BALS</t>
  </si>
  <si>
    <t>OSICA DE JOS</t>
  </si>
  <si>
    <t>OBOGA</t>
  </si>
  <si>
    <t>GAVANESTI</t>
  </si>
  <si>
    <t>CARLIGELE</t>
  </si>
  <si>
    <t>IASI</t>
  </si>
  <si>
    <t>ADUNATII COPACENI</t>
  </si>
  <si>
    <t>ALBA</t>
  </si>
  <si>
    <t>ARAD</t>
  </si>
  <si>
    <t>BACĂU</t>
  </si>
  <si>
    <t>BIHOR</t>
  </si>
  <si>
    <t>BOTOȘANI</t>
  </si>
  <si>
    <t>BRAȘOV</t>
  </si>
  <si>
    <t>BUZĂU</t>
  </si>
  <si>
    <t>CARAȘ-SEVERIN</t>
  </si>
  <si>
    <t>CONSTANȚA</t>
  </si>
  <si>
    <t>COVASNA</t>
  </si>
  <si>
    <t>DOLJ</t>
  </si>
  <si>
    <t>GALAȚI</t>
  </si>
  <si>
    <t>HARGHITA</t>
  </si>
  <si>
    <t>ILFOV</t>
  </si>
  <si>
    <t>MARAMUREȘ</t>
  </si>
  <si>
    <t>MUREȘ</t>
  </si>
  <si>
    <t>OLT</t>
  </si>
  <si>
    <t>SATU MARE</t>
  </si>
  <si>
    <t>SĂLAJ</t>
  </si>
  <si>
    <t>SIBIU</t>
  </si>
  <si>
    <t>SUCEAVA</t>
  </si>
  <si>
    <t>TELEORMAN</t>
  </si>
  <si>
    <t>TIMIȘ</t>
  </si>
  <si>
    <t>VASLUI</t>
  </si>
  <si>
    <t>VÂLCEA</t>
  </si>
  <si>
    <t>Transfer HG 525/1996 PUG SI RLU</t>
  </si>
  <si>
    <t>CJ DAMBOVITA</t>
  </si>
  <si>
    <t>Transferuri cf. H.G. 1585/2024</t>
  </si>
  <si>
    <t>Transfer OG. 7/2023 scoli sigure si sanatoase</t>
  </si>
  <si>
    <t>Arad</t>
  </si>
  <si>
    <t>Argeș</t>
  </si>
  <si>
    <t>Bacău</t>
  </si>
  <si>
    <t>Bihor</t>
  </si>
  <si>
    <t>Bistrița-Năsăud</t>
  </si>
  <si>
    <t>Botoșani</t>
  </si>
  <si>
    <t>Brașov</t>
  </si>
  <si>
    <t>Brăila</t>
  </si>
  <si>
    <t>Buzău</t>
  </si>
  <si>
    <t>Caraș-Severin</t>
  </si>
  <si>
    <t>Cluj</t>
  </si>
  <si>
    <t>Constanța</t>
  </si>
  <si>
    <t>Covasna</t>
  </si>
  <si>
    <t>Dâmbovița</t>
  </si>
  <si>
    <t>Dolj</t>
  </si>
  <si>
    <t>Galați</t>
  </si>
  <si>
    <t>Giurgiu</t>
  </si>
  <si>
    <t>Gorj</t>
  </si>
  <si>
    <t>Harghita</t>
  </si>
  <si>
    <t>Hunedoara</t>
  </si>
  <si>
    <t>Iași</t>
  </si>
  <si>
    <t>Maramureș</t>
  </si>
  <si>
    <t>Mureș</t>
  </si>
  <si>
    <t>Neamț</t>
  </si>
  <si>
    <t>Prahova</t>
  </si>
  <si>
    <t>Satu Mare</t>
  </si>
  <si>
    <t>Sibiu</t>
  </si>
  <si>
    <t>Suceava</t>
  </si>
  <si>
    <t>Timiș</t>
  </si>
  <si>
    <t>Tulcea</t>
  </si>
  <si>
    <t>Vaslui</t>
  </si>
  <si>
    <t>Vâlcea</t>
  </si>
  <si>
    <t>Vrancea</t>
  </si>
  <si>
    <t>ORANGE ROMANIA</t>
  </si>
  <si>
    <t>PANTELIMON</t>
  </si>
  <si>
    <t>TARGU MURES</t>
  </si>
  <si>
    <t>PREMIER CATERING</t>
  </si>
  <si>
    <t>BITNETT SYSTEM</t>
  </si>
  <si>
    <t>Servicii formare profesionala</t>
  </si>
  <si>
    <t>EVENTYA CO</t>
  </si>
  <si>
    <t>P.A.</t>
  </si>
  <si>
    <t>P.D.S.</t>
  </si>
  <si>
    <t>P.S.G.</t>
  </si>
  <si>
    <t>CL TURNU MAGURELE</t>
  </si>
  <si>
    <t>BUGETUL DE STAT</t>
  </si>
  <si>
    <t>Cota handicap noiembrie 2024</t>
  </si>
  <si>
    <t>CURTEA DE ARGES</t>
  </si>
  <si>
    <t>POMARLA</t>
  </si>
  <si>
    <t>BALDOVINESTI</t>
  </si>
  <si>
    <t>CALUI</t>
  </si>
  <si>
    <t>POTCOAVA</t>
  </si>
  <si>
    <t>ZALAU</t>
  </si>
  <si>
    <t>BBABDAG</t>
  </si>
  <si>
    <t>ODOBESTI</t>
  </si>
  <si>
    <t>BECLEAN</t>
  </si>
  <si>
    <t>CL 1 DECEMBRIE</t>
  </si>
  <si>
    <t>TARGU JIU</t>
  </si>
  <si>
    <t>CALIMANESTI</t>
  </si>
  <si>
    <t>VALENII DE MUNTE</t>
  </si>
  <si>
    <t>SECTOR 5</t>
  </si>
  <si>
    <t>MUNICIPIUL BUCURESTI</t>
  </si>
  <si>
    <t>NEHOIU</t>
  </si>
  <si>
    <t>Transfer subventie A.N.L.</t>
  </si>
  <si>
    <t>Servicii expertiza</t>
  </si>
  <si>
    <t>A.M.D.D.</t>
  </si>
  <si>
    <t>PARLAMENTUL ROM CAM DEPUT</t>
  </si>
  <si>
    <t>MIN AFACER INTERNE</t>
  </si>
  <si>
    <t>MIN FINANTELOR</t>
  </si>
  <si>
    <t>MIN ECONOMIEI</t>
  </si>
  <si>
    <t>ADVANCED TECHNOLOGY SISTEM</t>
  </si>
  <si>
    <t>FIBROPT SERVICE</t>
  </si>
  <si>
    <t>Servicii vulcanizare</t>
  </si>
  <si>
    <t>OLYMEL FLAMINGO</t>
  </si>
  <si>
    <t>PLUXEE ROMANIA</t>
  </si>
  <si>
    <t>Vouchere vacanta</t>
  </si>
  <si>
    <t>MINISTERUL AFACERILOR INTERNE</t>
  </si>
  <si>
    <t>plăților efectuate in perioada 02-31.12.2024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</si>
</sst>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14" fontId="0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ont="1" applyBorder="1"/>
    <xf numFmtId="4" fontId="11" fillId="0" borderId="1" xfId="0" applyNumberFormat="1" applyFont="1" applyBorder="1"/>
    <xf numFmtId="0" fontId="12" fillId="2" borderId="1" xfId="0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 shrinkToFit="1"/>
    </xf>
    <xf numFmtId="4" fontId="4" fillId="0" borderId="0" xfId="0" applyNumberFormat="1" applyFont="1" applyBorder="1"/>
    <xf numFmtId="0" fontId="4" fillId="2" borderId="0" xfId="0" applyFont="1" applyFill="1" applyBorder="1"/>
    <xf numFmtId="14" fontId="0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4" fontId="0" fillId="0" borderId="1" xfId="0" applyNumberFormat="1" applyFont="1" applyBorder="1"/>
    <xf numFmtId="0" fontId="8" fillId="2" borderId="0" xfId="0" applyFont="1" applyFill="1" applyBorder="1" applyAlignment="1">
      <alignment horizontal="left" vertical="center"/>
    </xf>
    <xf numFmtId="4" fontId="10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/>
    </xf>
    <xf numFmtId="14" fontId="10" fillId="2" borderId="0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right" vertical="center" wrapText="1" shrinkToFit="1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 wrapText="1"/>
    </xf>
    <xf numFmtId="0" fontId="0" fillId="0" borderId="1" xfId="0" applyFont="1" applyFill="1" applyBorder="1"/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4" fontId="0" fillId="0" borderId="3" xfId="0" applyNumberFormat="1" applyFont="1" applyBorder="1"/>
    <xf numFmtId="4" fontId="4" fillId="0" borderId="3" xfId="0" applyNumberFormat="1" applyFont="1" applyBorder="1"/>
    <xf numFmtId="4" fontId="0" fillId="2" borderId="1" xfId="0" applyNumberFormat="1" applyFont="1" applyFill="1" applyBorder="1"/>
    <xf numFmtId="4" fontId="13" fillId="2" borderId="1" xfId="0" applyNumberFormat="1" applyFont="1" applyFill="1" applyBorder="1" applyAlignment="1">
      <alignment horizontal="left" vertical="center" wrapText="1" shrinkToFit="1"/>
    </xf>
    <xf numFmtId="0" fontId="0" fillId="0" borderId="3" xfId="0" applyFont="1" applyFill="1" applyBorder="1"/>
    <xf numFmtId="4" fontId="4" fillId="0" borderId="1" xfId="0" applyNumberFormat="1" applyFont="1" applyBorder="1"/>
    <xf numFmtId="0" fontId="1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7"/>
  <sheetViews>
    <sheetView tabSelected="1" zoomScaleNormal="100" workbookViewId="0">
      <selection activeCell="C287" sqref="C287:D287"/>
    </sheetView>
  </sheetViews>
  <sheetFormatPr defaultRowHeight="12.75" x14ac:dyDescent="0.25"/>
  <cols>
    <col min="1" max="1" width="5" style="2" customWidth="1"/>
    <col min="2" max="2" width="13.85546875" style="4" customWidth="1"/>
    <col min="3" max="3" width="37.140625" style="4" customWidth="1"/>
    <col min="4" max="4" width="40.140625" style="4" customWidth="1"/>
    <col min="5" max="5" width="11.5703125" style="4" customWidth="1"/>
    <col min="6" max="6" width="21.140625" style="2" customWidth="1"/>
    <col min="7" max="8" width="9.140625" style="1"/>
    <col min="9" max="9" width="11.7109375" style="1" customWidth="1"/>
    <col min="10" max="232" width="9.140625" style="1"/>
    <col min="233" max="233" width="4.42578125" style="1" customWidth="1"/>
    <col min="234" max="234" width="13.28515625" style="1" customWidth="1"/>
    <col min="235" max="235" width="37.7109375" style="1" customWidth="1"/>
    <col min="236" max="236" width="39.5703125" style="1" customWidth="1"/>
    <col min="237" max="237" width="11.140625" style="1" customWidth="1"/>
    <col min="238" max="488" width="9.140625" style="1"/>
    <col min="489" max="489" width="4.42578125" style="1" customWidth="1"/>
    <col min="490" max="490" width="13.28515625" style="1" customWidth="1"/>
    <col min="491" max="491" width="37.7109375" style="1" customWidth="1"/>
    <col min="492" max="492" width="39.5703125" style="1" customWidth="1"/>
    <col min="493" max="493" width="11.140625" style="1" customWidth="1"/>
    <col min="494" max="744" width="9.140625" style="1"/>
    <col min="745" max="745" width="4.42578125" style="1" customWidth="1"/>
    <col min="746" max="746" width="13.28515625" style="1" customWidth="1"/>
    <col min="747" max="747" width="37.7109375" style="1" customWidth="1"/>
    <col min="748" max="748" width="39.5703125" style="1" customWidth="1"/>
    <col min="749" max="749" width="11.140625" style="1" customWidth="1"/>
    <col min="750" max="1000" width="9.140625" style="1"/>
    <col min="1001" max="1001" width="4.42578125" style="1" customWidth="1"/>
    <col min="1002" max="1002" width="13.28515625" style="1" customWidth="1"/>
    <col min="1003" max="1003" width="37.7109375" style="1" customWidth="1"/>
    <col min="1004" max="1004" width="39.5703125" style="1" customWidth="1"/>
    <col min="1005" max="1005" width="11.140625" style="1" customWidth="1"/>
    <col min="1006" max="1256" width="9.140625" style="1"/>
    <col min="1257" max="1257" width="4.42578125" style="1" customWidth="1"/>
    <col min="1258" max="1258" width="13.28515625" style="1" customWidth="1"/>
    <col min="1259" max="1259" width="37.7109375" style="1" customWidth="1"/>
    <col min="1260" max="1260" width="39.5703125" style="1" customWidth="1"/>
    <col min="1261" max="1261" width="11.140625" style="1" customWidth="1"/>
    <col min="1262" max="1512" width="9.140625" style="1"/>
    <col min="1513" max="1513" width="4.42578125" style="1" customWidth="1"/>
    <col min="1514" max="1514" width="13.28515625" style="1" customWidth="1"/>
    <col min="1515" max="1515" width="37.7109375" style="1" customWidth="1"/>
    <col min="1516" max="1516" width="39.5703125" style="1" customWidth="1"/>
    <col min="1517" max="1517" width="11.140625" style="1" customWidth="1"/>
    <col min="1518" max="1768" width="9.140625" style="1"/>
    <col min="1769" max="1769" width="4.42578125" style="1" customWidth="1"/>
    <col min="1770" max="1770" width="13.28515625" style="1" customWidth="1"/>
    <col min="1771" max="1771" width="37.7109375" style="1" customWidth="1"/>
    <col min="1772" max="1772" width="39.5703125" style="1" customWidth="1"/>
    <col min="1773" max="1773" width="11.140625" style="1" customWidth="1"/>
    <col min="1774" max="2024" width="9.140625" style="1"/>
    <col min="2025" max="2025" width="4.42578125" style="1" customWidth="1"/>
    <col min="2026" max="2026" width="13.28515625" style="1" customWidth="1"/>
    <col min="2027" max="2027" width="37.7109375" style="1" customWidth="1"/>
    <col min="2028" max="2028" width="39.5703125" style="1" customWidth="1"/>
    <col min="2029" max="2029" width="11.140625" style="1" customWidth="1"/>
    <col min="2030" max="2280" width="9.140625" style="1"/>
    <col min="2281" max="2281" width="4.42578125" style="1" customWidth="1"/>
    <col min="2282" max="2282" width="13.28515625" style="1" customWidth="1"/>
    <col min="2283" max="2283" width="37.7109375" style="1" customWidth="1"/>
    <col min="2284" max="2284" width="39.5703125" style="1" customWidth="1"/>
    <col min="2285" max="2285" width="11.140625" style="1" customWidth="1"/>
    <col min="2286" max="2536" width="9.140625" style="1"/>
    <col min="2537" max="2537" width="4.42578125" style="1" customWidth="1"/>
    <col min="2538" max="2538" width="13.28515625" style="1" customWidth="1"/>
    <col min="2539" max="2539" width="37.7109375" style="1" customWidth="1"/>
    <col min="2540" max="2540" width="39.5703125" style="1" customWidth="1"/>
    <col min="2541" max="2541" width="11.140625" style="1" customWidth="1"/>
    <col min="2542" max="2792" width="9.140625" style="1"/>
    <col min="2793" max="2793" width="4.42578125" style="1" customWidth="1"/>
    <col min="2794" max="2794" width="13.28515625" style="1" customWidth="1"/>
    <col min="2795" max="2795" width="37.7109375" style="1" customWidth="1"/>
    <col min="2796" max="2796" width="39.5703125" style="1" customWidth="1"/>
    <col min="2797" max="2797" width="11.140625" style="1" customWidth="1"/>
    <col min="2798" max="3048" width="9.140625" style="1"/>
    <col min="3049" max="3049" width="4.42578125" style="1" customWidth="1"/>
    <col min="3050" max="3050" width="13.28515625" style="1" customWidth="1"/>
    <col min="3051" max="3051" width="37.7109375" style="1" customWidth="1"/>
    <col min="3052" max="3052" width="39.5703125" style="1" customWidth="1"/>
    <col min="3053" max="3053" width="11.140625" style="1" customWidth="1"/>
    <col min="3054" max="3304" width="9.140625" style="1"/>
    <col min="3305" max="3305" width="4.42578125" style="1" customWidth="1"/>
    <col min="3306" max="3306" width="13.28515625" style="1" customWidth="1"/>
    <col min="3307" max="3307" width="37.7109375" style="1" customWidth="1"/>
    <col min="3308" max="3308" width="39.5703125" style="1" customWidth="1"/>
    <col min="3309" max="3309" width="11.140625" style="1" customWidth="1"/>
    <col min="3310" max="3560" width="9.140625" style="1"/>
    <col min="3561" max="3561" width="4.42578125" style="1" customWidth="1"/>
    <col min="3562" max="3562" width="13.28515625" style="1" customWidth="1"/>
    <col min="3563" max="3563" width="37.7109375" style="1" customWidth="1"/>
    <col min="3564" max="3564" width="39.5703125" style="1" customWidth="1"/>
    <col min="3565" max="3565" width="11.140625" style="1" customWidth="1"/>
    <col min="3566" max="3816" width="9.140625" style="1"/>
    <col min="3817" max="3817" width="4.42578125" style="1" customWidth="1"/>
    <col min="3818" max="3818" width="13.28515625" style="1" customWidth="1"/>
    <col min="3819" max="3819" width="37.7109375" style="1" customWidth="1"/>
    <col min="3820" max="3820" width="39.5703125" style="1" customWidth="1"/>
    <col min="3821" max="3821" width="11.140625" style="1" customWidth="1"/>
    <col min="3822" max="4072" width="9.140625" style="1"/>
    <col min="4073" max="4073" width="4.42578125" style="1" customWidth="1"/>
    <col min="4074" max="4074" width="13.28515625" style="1" customWidth="1"/>
    <col min="4075" max="4075" width="37.7109375" style="1" customWidth="1"/>
    <col min="4076" max="4076" width="39.5703125" style="1" customWidth="1"/>
    <col min="4077" max="4077" width="11.140625" style="1" customWidth="1"/>
    <col min="4078" max="4328" width="9.140625" style="1"/>
    <col min="4329" max="4329" width="4.42578125" style="1" customWidth="1"/>
    <col min="4330" max="4330" width="13.28515625" style="1" customWidth="1"/>
    <col min="4331" max="4331" width="37.7109375" style="1" customWidth="1"/>
    <col min="4332" max="4332" width="39.5703125" style="1" customWidth="1"/>
    <col min="4333" max="4333" width="11.140625" style="1" customWidth="1"/>
    <col min="4334" max="4584" width="9.140625" style="1"/>
    <col min="4585" max="4585" width="4.42578125" style="1" customWidth="1"/>
    <col min="4586" max="4586" width="13.28515625" style="1" customWidth="1"/>
    <col min="4587" max="4587" width="37.7109375" style="1" customWidth="1"/>
    <col min="4588" max="4588" width="39.5703125" style="1" customWidth="1"/>
    <col min="4589" max="4589" width="11.140625" style="1" customWidth="1"/>
    <col min="4590" max="4840" width="9.140625" style="1"/>
    <col min="4841" max="4841" width="4.42578125" style="1" customWidth="1"/>
    <col min="4842" max="4842" width="13.28515625" style="1" customWidth="1"/>
    <col min="4843" max="4843" width="37.7109375" style="1" customWidth="1"/>
    <col min="4844" max="4844" width="39.5703125" style="1" customWidth="1"/>
    <col min="4845" max="4845" width="11.140625" style="1" customWidth="1"/>
    <col min="4846" max="5096" width="9.140625" style="1"/>
    <col min="5097" max="5097" width="4.42578125" style="1" customWidth="1"/>
    <col min="5098" max="5098" width="13.28515625" style="1" customWidth="1"/>
    <col min="5099" max="5099" width="37.7109375" style="1" customWidth="1"/>
    <col min="5100" max="5100" width="39.5703125" style="1" customWidth="1"/>
    <col min="5101" max="5101" width="11.140625" style="1" customWidth="1"/>
    <col min="5102" max="5352" width="9.140625" style="1"/>
    <col min="5353" max="5353" width="4.42578125" style="1" customWidth="1"/>
    <col min="5354" max="5354" width="13.28515625" style="1" customWidth="1"/>
    <col min="5355" max="5355" width="37.7109375" style="1" customWidth="1"/>
    <col min="5356" max="5356" width="39.5703125" style="1" customWidth="1"/>
    <col min="5357" max="5357" width="11.140625" style="1" customWidth="1"/>
    <col min="5358" max="5608" width="9.140625" style="1"/>
    <col min="5609" max="5609" width="4.42578125" style="1" customWidth="1"/>
    <col min="5610" max="5610" width="13.28515625" style="1" customWidth="1"/>
    <col min="5611" max="5611" width="37.7109375" style="1" customWidth="1"/>
    <col min="5612" max="5612" width="39.5703125" style="1" customWidth="1"/>
    <col min="5613" max="5613" width="11.140625" style="1" customWidth="1"/>
    <col min="5614" max="5864" width="9.140625" style="1"/>
    <col min="5865" max="5865" width="4.42578125" style="1" customWidth="1"/>
    <col min="5866" max="5866" width="13.28515625" style="1" customWidth="1"/>
    <col min="5867" max="5867" width="37.7109375" style="1" customWidth="1"/>
    <col min="5868" max="5868" width="39.5703125" style="1" customWidth="1"/>
    <col min="5869" max="5869" width="11.140625" style="1" customWidth="1"/>
    <col min="5870" max="6120" width="9.140625" style="1"/>
    <col min="6121" max="6121" width="4.42578125" style="1" customWidth="1"/>
    <col min="6122" max="6122" width="13.28515625" style="1" customWidth="1"/>
    <col min="6123" max="6123" width="37.7109375" style="1" customWidth="1"/>
    <col min="6124" max="6124" width="39.5703125" style="1" customWidth="1"/>
    <col min="6125" max="6125" width="11.140625" style="1" customWidth="1"/>
    <col min="6126" max="6376" width="9.140625" style="1"/>
    <col min="6377" max="6377" width="4.42578125" style="1" customWidth="1"/>
    <col min="6378" max="6378" width="13.28515625" style="1" customWidth="1"/>
    <col min="6379" max="6379" width="37.7109375" style="1" customWidth="1"/>
    <col min="6380" max="6380" width="39.5703125" style="1" customWidth="1"/>
    <col min="6381" max="6381" width="11.140625" style="1" customWidth="1"/>
    <col min="6382" max="6632" width="9.140625" style="1"/>
    <col min="6633" max="6633" width="4.42578125" style="1" customWidth="1"/>
    <col min="6634" max="6634" width="13.28515625" style="1" customWidth="1"/>
    <col min="6635" max="6635" width="37.7109375" style="1" customWidth="1"/>
    <col min="6636" max="6636" width="39.5703125" style="1" customWidth="1"/>
    <col min="6637" max="6637" width="11.140625" style="1" customWidth="1"/>
    <col min="6638" max="6888" width="9.140625" style="1"/>
    <col min="6889" max="6889" width="4.42578125" style="1" customWidth="1"/>
    <col min="6890" max="6890" width="13.28515625" style="1" customWidth="1"/>
    <col min="6891" max="6891" width="37.7109375" style="1" customWidth="1"/>
    <col min="6892" max="6892" width="39.5703125" style="1" customWidth="1"/>
    <col min="6893" max="6893" width="11.140625" style="1" customWidth="1"/>
    <col min="6894" max="7144" width="9.140625" style="1"/>
    <col min="7145" max="7145" width="4.42578125" style="1" customWidth="1"/>
    <col min="7146" max="7146" width="13.28515625" style="1" customWidth="1"/>
    <col min="7147" max="7147" width="37.7109375" style="1" customWidth="1"/>
    <col min="7148" max="7148" width="39.5703125" style="1" customWidth="1"/>
    <col min="7149" max="7149" width="11.140625" style="1" customWidth="1"/>
    <col min="7150" max="7400" width="9.140625" style="1"/>
    <col min="7401" max="7401" width="4.42578125" style="1" customWidth="1"/>
    <col min="7402" max="7402" width="13.28515625" style="1" customWidth="1"/>
    <col min="7403" max="7403" width="37.7109375" style="1" customWidth="1"/>
    <col min="7404" max="7404" width="39.5703125" style="1" customWidth="1"/>
    <col min="7405" max="7405" width="11.140625" style="1" customWidth="1"/>
    <col min="7406" max="7656" width="9.140625" style="1"/>
    <col min="7657" max="7657" width="4.42578125" style="1" customWidth="1"/>
    <col min="7658" max="7658" width="13.28515625" style="1" customWidth="1"/>
    <col min="7659" max="7659" width="37.7109375" style="1" customWidth="1"/>
    <col min="7660" max="7660" width="39.5703125" style="1" customWidth="1"/>
    <col min="7661" max="7661" width="11.140625" style="1" customWidth="1"/>
    <col min="7662" max="7912" width="9.140625" style="1"/>
    <col min="7913" max="7913" width="4.42578125" style="1" customWidth="1"/>
    <col min="7914" max="7914" width="13.28515625" style="1" customWidth="1"/>
    <col min="7915" max="7915" width="37.7109375" style="1" customWidth="1"/>
    <col min="7916" max="7916" width="39.5703125" style="1" customWidth="1"/>
    <col min="7917" max="7917" width="11.140625" style="1" customWidth="1"/>
    <col min="7918" max="8168" width="9.140625" style="1"/>
    <col min="8169" max="8169" width="4.42578125" style="1" customWidth="1"/>
    <col min="8170" max="8170" width="13.28515625" style="1" customWidth="1"/>
    <col min="8171" max="8171" width="37.7109375" style="1" customWidth="1"/>
    <col min="8172" max="8172" width="39.5703125" style="1" customWidth="1"/>
    <col min="8173" max="8173" width="11.140625" style="1" customWidth="1"/>
    <col min="8174" max="8424" width="9.140625" style="1"/>
    <col min="8425" max="8425" width="4.42578125" style="1" customWidth="1"/>
    <col min="8426" max="8426" width="13.28515625" style="1" customWidth="1"/>
    <col min="8427" max="8427" width="37.7109375" style="1" customWidth="1"/>
    <col min="8428" max="8428" width="39.5703125" style="1" customWidth="1"/>
    <col min="8429" max="8429" width="11.140625" style="1" customWidth="1"/>
    <col min="8430" max="8680" width="9.140625" style="1"/>
    <col min="8681" max="8681" width="4.42578125" style="1" customWidth="1"/>
    <col min="8682" max="8682" width="13.28515625" style="1" customWidth="1"/>
    <col min="8683" max="8683" width="37.7109375" style="1" customWidth="1"/>
    <col min="8684" max="8684" width="39.5703125" style="1" customWidth="1"/>
    <col min="8685" max="8685" width="11.140625" style="1" customWidth="1"/>
    <col min="8686" max="8936" width="9.140625" style="1"/>
    <col min="8937" max="8937" width="4.42578125" style="1" customWidth="1"/>
    <col min="8938" max="8938" width="13.28515625" style="1" customWidth="1"/>
    <col min="8939" max="8939" width="37.7109375" style="1" customWidth="1"/>
    <col min="8940" max="8940" width="39.5703125" style="1" customWidth="1"/>
    <col min="8941" max="8941" width="11.140625" style="1" customWidth="1"/>
    <col min="8942" max="9192" width="9.140625" style="1"/>
    <col min="9193" max="9193" width="4.42578125" style="1" customWidth="1"/>
    <col min="9194" max="9194" width="13.28515625" style="1" customWidth="1"/>
    <col min="9195" max="9195" width="37.7109375" style="1" customWidth="1"/>
    <col min="9196" max="9196" width="39.5703125" style="1" customWidth="1"/>
    <col min="9197" max="9197" width="11.140625" style="1" customWidth="1"/>
    <col min="9198" max="9448" width="9.140625" style="1"/>
    <col min="9449" max="9449" width="4.42578125" style="1" customWidth="1"/>
    <col min="9450" max="9450" width="13.28515625" style="1" customWidth="1"/>
    <col min="9451" max="9451" width="37.7109375" style="1" customWidth="1"/>
    <col min="9452" max="9452" width="39.5703125" style="1" customWidth="1"/>
    <col min="9453" max="9453" width="11.140625" style="1" customWidth="1"/>
    <col min="9454" max="9704" width="9.140625" style="1"/>
    <col min="9705" max="9705" width="4.42578125" style="1" customWidth="1"/>
    <col min="9706" max="9706" width="13.28515625" style="1" customWidth="1"/>
    <col min="9707" max="9707" width="37.7109375" style="1" customWidth="1"/>
    <col min="9708" max="9708" width="39.5703125" style="1" customWidth="1"/>
    <col min="9709" max="9709" width="11.140625" style="1" customWidth="1"/>
    <col min="9710" max="9960" width="9.140625" style="1"/>
    <col min="9961" max="9961" width="4.42578125" style="1" customWidth="1"/>
    <col min="9962" max="9962" width="13.28515625" style="1" customWidth="1"/>
    <col min="9963" max="9963" width="37.7109375" style="1" customWidth="1"/>
    <col min="9964" max="9964" width="39.5703125" style="1" customWidth="1"/>
    <col min="9965" max="9965" width="11.140625" style="1" customWidth="1"/>
    <col min="9966" max="10216" width="9.140625" style="1"/>
    <col min="10217" max="10217" width="4.42578125" style="1" customWidth="1"/>
    <col min="10218" max="10218" width="13.28515625" style="1" customWidth="1"/>
    <col min="10219" max="10219" width="37.7109375" style="1" customWidth="1"/>
    <col min="10220" max="10220" width="39.5703125" style="1" customWidth="1"/>
    <col min="10221" max="10221" width="11.140625" style="1" customWidth="1"/>
    <col min="10222" max="10472" width="9.140625" style="1"/>
    <col min="10473" max="10473" width="4.42578125" style="1" customWidth="1"/>
    <col min="10474" max="10474" width="13.28515625" style="1" customWidth="1"/>
    <col min="10475" max="10475" width="37.7109375" style="1" customWidth="1"/>
    <col min="10476" max="10476" width="39.5703125" style="1" customWidth="1"/>
    <col min="10477" max="10477" width="11.140625" style="1" customWidth="1"/>
    <col min="10478" max="10728" width="9.140625" style="1"/>
    <col min="10729" max="10729" width="4.42578125" style="1" customWidth="1"/>
    <col min="10730" max="10730" width="13.28515625" style="1" customWidth="1"/>
    <col min="10731" max="10731" width="37.7109375" style="1" customWidth="1"/>
    <col min="10732" max="10732" width="39.5703125" style="1" customWidth="1"/>
    <col min="10733" max="10733" width="11.140625" style="1" customWidth="1"/>
    <col min="10734" max="10984" width="9.140625" style="1"/>
    <col min="10985" max="10985" width="4.42578125" style="1" customWidth="1"/>
    <col min="10986" max="10986" width="13.28515625" style="1" customWidth="1"/>
    <col min="10987" max="10987" width="37.7109375" style="1" customWidth="1"/>
    <col min="10988" max="10988" width="39.5703125" style="1" customWidth="1"/>
    <col min="10989" max="10989" width="11.140625" style="1" customWidth="1"/>
    <col min="10990" max="11240" width="9.140625" style="1"/>
    <col min="11241" max="11241" width="4.42578125" style="1" customWidth="1"/>
    <col min="11242" max="11242" width="13.28515625" style="1" customWidth="1"/>
    <col min="11243" max="11243" width="37.7109375" style="1" customWidth="1"/>
    <col min="11244" max="11244" width="39.5703125" style="1" customWidth="1"/>
    <col min="11245" max="11245" width="11.140625" style="1" customWidth="1"/>
    <col min="11246" max="11496" width="9.140625" style="1"/>
    <col min="11497" max="11497" width="4.42578125" style="1" customWidth="1"/>
    <col min="11498" max="11498" width="13.28515625" style="1" customWidth="1"/>
    <col min="11499" max="11499" width="37.7109375" style="1" customWidth="1"/>
    <col min="11500" max="11500" width="39.5703125" style="1" customWidth="1"/>
    <col min="11501" max="11501" width="11.140625" style="1" customWidth="1"/>
    <col min="11502" max="11752" width="9.140625" style="1"/>
    <col min="11753" max="11753" width="4.42578125" style="1" customWidth="1"/>
    <col min="11754" max="11754" width="13.28515625" style="1" customWidth="1"/>
    <col min="11755" max="11755" width="37.7109375" style="1" customWidth="1"/>
    <col min="11756" max="11756" width="39.5703125" style="1" customWidth="1"/>
    <col min="11757" max="11757" width="11.140625" style="1" customWidth="1"/>
    <col min="11758" max="12008" width="9.140625" style="1"/>
    <col min="12009" max="12009" width="4.42578125" style="1" customWidth="1"/>
    <col min="12010" max="12010" width="13.28515625" style="1" customWidth="1"/>
    <col min="12011" max="12011" width="37.7109375" style="1" customWidth="1"/>
    <col min="12012" max="12012" width="39.5703125" style="1" customWidth="1"/>
    <col min="12013" max="12013" width="11.140625" style="1" customWidth="1"/>
    <col min="12014" max="12264" width="9.140625" style="1"/>
    <col min="12265" max="12265" width="4.42578125" style="1" customWidth="1"/>
    <col min="12266" max="12266" width="13.28515625" style="1" customWidth="1"/>
    <col min="12267" max="12267" width="37.7109375" style="1" customWidth="1"/>
    <col min="12268" max="12268" width="39.5703125" style="1" customWidth="1"/>
    <col min="12269" max="12269" width="11.140625" style="1" customWidth="1"/>
    <col min="12270" max="12520" width="9.140625" style="1"/>
    <col min="12521" max="12521" width="4.42578125" style="1" customWidth="1"/>
    <col min="12522" max="12522" width="13.28515625" style="1" customWidth="1"/>
    <col min="12523" max="12523" width="37.7109375" style="1" customWidth="1"/>
    <col min="12524" max="12524" width="39.5703125" style="1" customWidth="1"/>
    <col min="12525" max="12525" width="11.140625" style="1" customWidth="1"/>
    <col min="12526" max="12776" width="9.140625" style="1"/>
    <col min="12777" max="12777" width="4.42578125" style="1" customWidth="1"/>
    <col min="12778" max="12778" width="13.28515625" style="1" customWidth="1"/>
    <col min="12779" max="12779" width="37.7109375" style="1" customWidth="1"/>
    <col min="12780" max="12780" width="39.5703125" style="1" customWidth="1"/>
    <col min="12781" max="12781" width="11.140625" style="1" customWidth="1"/>
    <col min="12782" max="13032" width="9.140625" style="1"/>
    <col min="13033" max="13033" width="4.42578125" style="1" customWidth="1"/>
    <col min="13034" max="13034" width="13.28515625" style="1" customWidth="1"/>
    <col min="13035" max="13035" width="37.7109375" style="1" customWidth="1"/>
    <col min="13036" max="13036" width="39.5703125" style="1" customWidth="1"/>
    <col min="13037" max="13037" width="11.140625" style="1" customWidth="1"/>
    <col min="13038" max="13288" width="9.140625" style="1"/>
    <col min="13289" max="13289" width="4.42578125" style="1" customWidth="1"/>
    <col min="13290" max="13290" width="13.28515625" style="1" customWidth="1"/>
    <col min="13291" max="13291" width="37.7109375" style="1" customWidth="1"/>
    <col min="13292" max="13292" width="39.5703125" style="1" customWidth="1"/>
    <col min="13293" max="13293" width="11.140625" style="1" customWidth="1"/>
    <col min="13294" max="13544" width="9.140625" style="1"/>
    <col min="13545" max="13545" width="4.42578125" style="1" customWidth="1"/>
    <col min="13546" max="13546" width="13.28515625" style="1" customWidth="1"/>
    <col min="13547" max="13547" width="37.7109375" style="1" customWidth="1"/>
    <col min="13548" max="13548" width="39.5703125" style="1" customWidth="1"/>
    <col min="13549" max="13549" width="11.140625" style="1" customWidth="1"/>
    <col min="13550" max="13800" width="9.140625" style="1"/>
    <col min="13801" max="13801" width="4.42578125" style="1" customWidth="1"/>
    <col min="13802" max="13802" width="13.28515625" style="1" customWidth="1"/>
    <col min="13803" max="13803" width="37.7109375" style="1" customWidth="1"/>
    <col min="13804" max="13804" width="39.5703125" style="1" customWidth="1"/>
    <col min="13805" max="13805" width="11.140625" style="1" customWidth="1"/>
    <col min="13806" max="14056" width="9.140625" style="1"/>
    <col min="14057" max="14057" width="4.42578125" style="1" customWidth="1"/>
    <col min="14058" max="14058" width="13.28515625" style="1" customWidth="1"/>
    <col min="14059" max="14059" width="37.7109375" style="1" customWidth="1"/>
    <col min="14060" max="14060" width="39.5703125" style="1" customWidth="1"/>
    <col min="14061" max="14061" width="11.140625" style="1" customWidth="1"/>
    <col min="14062" max="14312" width="9.140625" style="1"/>
    <col min="14313" max="14313" width="4.42578125" style="1" customWidth="1"/>
    <col min="14314" max="14314" width="13.28515625" style="1" customWidth="1"/>
    <col min="14315" max="14315" width="37.7109375" style="1" customWidth="1"/>
    <col min="14316" max="14316" width="39.5703125" style="1" customWidth="1"/>
    <col min="14317" max="14317" width="11.140625" style="1" customWidth="1"/>
    <col min="14318" max="14568" width="9.140625" style="1"/>
    <col min="14569" max="14569" width="4.42578125" style="1" customWidth="1"/>
    <col min="14570" max="14570" width="13.28515625" style="1" customWidth="1"/>
    <col min="14571" max="14571" width="37.7109375" style="1" customWidth="1"/>
    <col min="14572" max="14572" width="39.5703125" style="1" customWidth="1"/>
    <col min="14573" max="14573" width="11.140625" style="1" customWidth="1"/>
    <col min="14574" max="14824" width="9.140625" style="1"/>
    <col min="14825" max="14825" width="4.42578125" style="1" customWidth="1"/>
    <col min="14826" max="14826" width="13.28515625" style="1" customWidth="1"/>
    <col min="14827" max="14827" width="37.7109375" style="1" customWidth="1"/>
    <col min="14828" max="14828" width="39.5703125" style="1" customWidth="1"/>
    <col min="14829" max="14829" width="11.140625" style="1" customWidth="1"/>
    <col min="14830" max="15080" width="9.140625" style="1"/>
    <col min="15081" max="15081" width="4.42578125" style="1" customWidth="1"/>
    <col min="15082" max="15082" width="13.28515625" style="1" customWidth="1"/>
    <col min="15083" max="15083" width="37.7109375" style="1" customWidth="1"/>
    <col min="15084" max="15084" width="39.5703125" style="1" customWidth="1"/>
    <col min="15085" max="15085" width="11.140625" style="1" customWidth="1"/>
    <col min="15086" max="15336" width="9.140625" style="1"/>
    <col min="15337" max="15337" width="4.42578125" style="1" customWidth="1"/>
    <col min="15338" max="15338" width="13.28515625" style="1" customWidth="1"/>
    <col min="15339" max="15339" width="37.7109375" style="1" customWidth="1"/>
    <col min="15340" max="15340" width="39.5703125" style="1" customWidth="1"/>
    <col min="15341" max="15341" width="11.140625" style="1" customWidth="1"/>
    <col min="15342" max="15592" width="9.140625" style="1"/>
    <col min="15593" max="15593" width="4.42578125" style="1" customWidth="1"/>
    <col min="15594" max="15594" width="13.28515625" style="1" customWidth="1"/>
    <col min="15595" max="15595" width="37.7109375" style="1" customWidth="1"/>
    <col min="15596" max="15596" width="39.5703125" style="1" customWidth="1"/>
    <col min="15597" max="15597" width="11.140625" style="1" customWidth="1"/>
    <col min="15598" max="15848" width="9.140625" style="1"/>
    <col min="15849" max="15849" width="4.42578125" style="1" customWidth="1"/>
    <col min="15850" max="15850" width="13.28515625" style="1" customWidth="1"/>
    <col min="15851" max="15851" width="37.7109375" style="1" customWidth="1"/>
    <col min="15852" max="15852" width="39.5703125" style="1" customWidth="1"/>
    <col min="15853" max="15853" width="11.140625" style="1" customWidth="1"/>
    <col min="15854" max="16104" width="9.140625" style="1"/>
    <col min="16105" max="16105" width="4.42578125" style="1" customWidth="1"/>
    <col min="16106" max="16106" width="13.28515625" style="1" customWidth="1"/>
    <col min="16107" max="16107" width="37.7109375" style="1" customWidth="1"/>
    <col min="16108" max="16108" width="39.5703125" style="1" customWidth="1"/>
    <col min="16109" max="16109" width="11.140625" style="1" customWidth="1"/>
    <col min="16110" max="16384" width="9.140625" style="1"/>
  </cols>
  <sheetData>
    <row r="1" spans="1:9" x14ac:dyDescent="0.25">
      <c r="A1" s="56" t="s">
        <v>5</v>
      </c>
      <c r="B1" s="56"/>
      <c r="C1" s="56"/>
      <c r="D1" s="56"/>
      <c r="E1" s="3"/>
    </row>
    <row r="2" spans="1:9" x14ac:dyDescent="0.25">
      <c r="A2" s="5"/>
      <c r="B2" s="6"/>
      <c r="E2" s="3"/>
    </row>
    <row r="3" spans="1:9" ht="15" x14ac:dyDescent="0.25">
      <c r="A3" s="57" t="s">
        <v>0</v>
      </c>
      <c r="B3" s="57"/>
      <c r="C3" s="57"/>
      <c r="D3" s="57"/>
      <c r="E3" s="3"/>
    </row>
    <row r="4" spans="1:9" ht="12" customHeight="1" x14ac:dyDescent="0.25">
      <c r="A4" s="57" t="s">
        <v>228</v>
      </c>
      <c r="B4" s="57"/>
      <c r="C4" s="57"/>
      <c r="D4" s="57"/>
      <c r="E4" s="3"/>
    </row>
    <row r="5" spans="1:9" ht="15" x14ac:dyDescent="0.25">
      <c r="A5" s="44"/>
      <c r="B5" s="44"/>
      <c r="C5" s="44"/>
      <c r="D5" s="44"/>
      <c r="E5" s="3"/>
    </row>
    <row r="6" spans="1:9" ht="15" x14ac:dyDescent="0.25">
      <c r="A6" s="58" t="s">
        <v>14</v>
      </c>
      <c r="B6" s="58"/>
      <c r="C6" s="45"/>
      <c r="D6" s="45"/>
      <c r="E6" s="3"/>
    </row>
    <row r="7" spans="1:9" ht="30" x14ac:dyDescent="0.25">
      <c r="A7" s="9" t="s">
        <v>8</v>
      </c>
      <c r="B7" s="10" t="s">
        <v>1</v>
      </c>
      <c r="C7" s="11" t="s">
        <v>2</v>
      </c>
      <c r="D7" s="11" t="s">
        <v>3</v>
      </c>
      <c r="E7" s="11" t="s">
        <v>4</v>
      </c>
    </row>
    <row r="8" spans="1:9" ht="15" x14ac:dyDescent="0.25">
      <c r="A8" s="46">
        <v>1</v>
      </c>
      <c r="B8" s="18">
        <v>5706272</v>
      </c>
      <c r="C8" s="41" t="s">
        <v>77</v>
      </c>
      <c r="D8" s="41" t="s">
        <v>80</v>
      </c>
      <c r="E8" s="13">
        <v>45638</v>
      </c>
    </row>
    <row r="9" spans="1:9" ht="15" x14ac:dyDescent="0.25">
      <c r="A9" s="46">
        <v>2</v>
      </c>
      <c r="B9" s="18">
        <v>4384649</v>
      </c>
      <c r="C9" s="41" t="s">
        <v>78</v>
      </c>
      <c r="D9" s="41" t="s">
        <v>79</v>
      </c>
      <c r="E9" s="13">
        <v>45638</v>
      </c>
    </row>
    <row r="10" spans="1:9" ht="15" x14ac:dyDescent="0.25">
      <c r="A10" s="24"/>
      <c r="B10" s="24"/>
      <c r="C10" s="24"/>
      <c r="D10" s="24"/>
      <c r="E10" s="3"/>
    </row>
    <row r="11" spans="1:9" ht="15" x14ac:dyDescent="0.25">
      <c r="A11" s="55" t="s">
        <v>6</v>
      </c>
      <c r="B11" s="55"/>
      <c r="C11" s="55"/>
      <c r="D11" s="55"/>
      <c r="E11" s="15"/>
    </row>
    <row r="12" spans="1:9" ht="30" x14ac:dyDescent="0.25">
      <c r="A12" s="9" t="s">
        <v>9</v>
      </c>
      <c r="B12" s="10" t="s">
        <v>1</v>
      </c>
      <c r="C12" s="11" t="s">
        <v>2</v>
      </c>
      <c r="D12" s="12" t="s">
        <v>3</v>
      </c>
      <c r="E12" s="11" t="s">
        <v>4</v>
      </c>
    </row>
    <row r="13" spans="1:9" s="2" customFormat="1" ht="15" x14ac:dyDescent="0.25">
      <c r="A13" s="19">
        <v>1</v>
      </c>
      <c r="B13" s="18">
        <v>2722.9</v>
      </c>
      <c r="C13" s="17" t="s">
        <v>17</v>
      </c>
      <c r="D13" s="17" t="s">
        <v>18</v>
      </c>
      <c r="E13" s="13">
        <v>45629</v>
      </c>
    </row>
    <row r="14" spans="1:9" s="2" customFormat="1" ht="15" x14ac:dyDescent="0.25">
      <c r="A14" s="19">
        <v>2</v>
      </c>
      <c r="B14" s="49">
        <v>59500</v>
      </c>
      <c r="C14" s="47" t="s">
        <v>19</v>
      </c>
      <c r="D14" s="16" t="s">
        <v>20</v>
      </c>
      <c r="E14" s="13">
        <v>45629</v>
      </c>
      <c r="H14" s="21"/>
      <c r="I14" s="22"/>
    </row>
    <row r="15" spans="1:9" s="2" customFormat="1" ht="15" x14ac:dyDescent="0.25">
      <c r="A15" s="19">
        <v>3</v>
      </c>
      <c r="B15" s="18">
        <f>106.27+312.18</f>
        <v>418.45</v>
      </c>
      <c r="C15" s="17" t="s">
        <v>33</v>
      </c>
      <c r="D15" s="17" t="s">
        <v>32</v>
      </c>
      <c r="E15" s="13">
        <v>45630</v>
      </c>
      <c r="H15" s="21"/>
      <c r="I15" s="22"/>
    </row>
    <row r="16" spans="1:9" s="2" customFormat="1" ht="15" x14ac:dyDescent="0.25">
      <c r="A16" s="19">
        <v>4</v>
      </c>
      <c r="B16" s="49">
        <v>906.27</v>
      </c>
      <c r="C16" s="47" t="s">
        <v>34</v>
      </c>
      <c r="D16" s="16" t="s">
        <v>32</v>
      </c>
      <c r="E16" s="13">
        <v>45630</v>
      </c>
      <c r="H16" s="21"/>
      <c r="I16" s="22"/>
    </row>
    <row r="17" spans="1:9" s="2" customFormat="1" ht="15" x14ac:dyDescent="0.25">
      <c r="A17" s="19">
        <v>5</v>
      </c>
      <c r="B17" s="18">
        <v>598</v>
      </c>
      <c r="C17" s="17" t="s">
        <v>35</v>
      </c>
      <c r="D17" s="17" t="s">
        <v>38</v>
      </c>
      <c r="E17" s="13">
        <v>45630</v>
      </c>
      <c r="H17" s="21"/>
      <c r="I17" s="22"/>
    </row>
    <row r="18" spans="1:9" s="2" customFormat="1" ht="15" x14ac:dyDescent="0.25">
      <c r="A18" s="19">
        <v>6</v>
      </c>
      <c r="B18" s="49">
        <v>4006.57</v>
      </c>
      <c r="C18" s="47" t="s">
        <v>36</v>
      </c>
      <c r="D18" s="16" t="s">
        <v>39</v>
      </c>
      <c r="E18" s="13">
        <v>45630</v>
      </c>
      <c r="H18" s="21"/>
      <c r="I18" s="22"/>
    </row>
    <row r="19" spans="1:9" s="2" customFormat="1" ht="15" x14ac:dyDescent="0.25">
      <c r="A19" s="19">
        <v>7</v>
      </c>
      <c r="B19" s="18">
        <v>1137.6400000000001</v>
      </c>
      <c r="C19" s="17" t="s">
        <v>37</v>
      </c>
      <c r="D19" s="17" t="s">
        <v>40</v>
      </c>
      <c r="E19" s="13">
        <v>45630</v>
      </c>
      <c r="H19" s="21"/>
      <c r="I19" s="22"/>
    </row>
    <row r="20" spans="1:9" s="2" customFormat="1" ht="15" x14ac:dyDescent="0.25">
      <c r="A20" s="19">
        <v>8</v>
      </c>
      <c r="B20" s="49">
        <v>781.06</v>
      </c>
      <c r="C20" s="17" t="s">
        <v>21</v>
      </c>
      <c r="D20" s="16" t="s">
        <v>22</v>
      </c>
      <c r="E20" s="23">
        <v>45631</v>
      </c>
      <c r="H20" s="21"/>
      <c r="I20" s="22"/>
    </row>
    <row r="21" spans="1:9" s="2" customFormat="1" ht="15" x14ac:dyDescent="0.25">
      <c r="A21" s="19">
        <v>9</v>
      </c>
      <c r="B21" s="18">
        <v>1980.3</v>
      </c>
      <c r="C21" s="17" t="s">
        <v>46</v>
      </c>
      <c r="D21" s="16" t="s">
        <v>53</v>
      </c>
      <c r="E21" s="23">
        <v>45636</v>
      </c>
      <c r="H21" s="21"/>
      <c r="I21" s="22"/>
    </row>
    <row r="22" spans="1:9" s="2" customFormat="1" ht="15" x14ac:dyDescent="0.25">
      <c r="A22" s="19">
        <v>10</v>
      </c>
      <c r="B22" s="28">
        <v>2228.64</v>
      </c>
      <c r="C22" s="17" t="s">
        <v>47</v>
      </c>
      <c r="D22" s="16" t="s">
        <v>54</v>
      </c>
      <c r="E22" s="23">
        <v>45636</v>
      </c>
      <c r="H22" s="21"/>
      <c r="I22" s="22"/>
    </row>
    <row r="23" spans="1:9" s="2" customFormat="1" ht="15" x14ac:dyDescent="0.25">
      <c r="A23" s="19">
        <v>11</v>
      </c>
      <c r="B23" s="18">
        <v>23708.51</v>
      </c>
      <c r="C23" s="17" t="s">
        <v>48</v>
      </c>
      <c r="D23" s="16" t="s">
        <v>55</v>
      </c>
      <c r="E23" s="23">
        <v>45636</v>
      </c>
      <c r="H23" s="21"/>
      <c r="I23" s="22"/>
    </row>
    <row r="24" spans="1:9" s="2" customFormat="1" ht="15" x14ac:dyDescent="0.25">
      <c r="A24" s="19">
        <v>12</v>
      </c>
      <c r="B24" s="28">
        <v>1588.66</v>
      </c>
      <c r="C24" s="17" t="s">
        <v>49</v>
      </c>
      <c r="D24" s="16" t="s">
        <v>56</v>
      </c>
      <c r="E24" s="23">
        <v>45636</v>
      </c>
      <c r="H24" s="21"/>
      <c r="I24" s="22"/>
    </row>
    <row r="25" spans="1:9" s="2" customFormat="1" ht="15" x14ac:dyDescent="0.25">
      <c r="A25" s="19">
        <v>13</v>
      </c>
      <c r="B25" s="18">
        <v>1071</v>
      </c>
      <c r="C25" s="17" t="s">
        <v>50</v>
      </c>
      <c r="D25" s="16" t="s">
        <v>57</v>
      </c>
      <c r="E25" s="23">
        <v>45636</v>
      </c>
      <c r="H25" s="21"/>
      <c r="I25" s="22"/>
    </row>
    <row r="26" spans="1:9" s="2" customFormat="1" ht="15" x14ac:dyDescent="0.25">
      <c r="A26" s="19">
        <v>14</v>
      </c>
      <c r="B26" s="28">
        <v>2373.86</v>
      </c>
      <c r="C26" s="17" t="s">
        <v>44</v>
      </c>
      <c r="D26" s="16" t="s">
        <v>22</v>
      </c>
      <c r="E26" s="23">
        <v>45636</v>
      </c>
      <c r="H26" s="21"/>
      <c r="I26" s="22"/>
    </row>
    <row r="27" spans="1:9" s="2" customFormat="1" ht="15" x14ac:dyDescent="0.25">
      <c r="A27" s="19">
        <v>15</v>
      </c>
      <c r="B27" s="49">
        <v>1155</v>
      </c>
      <c r="C27" s="47" t="s">
        <v>51</v>
      </c>
      <c r="D27" s="16" t="s">
        <v>52</v>
      </c>
      <c r="E27" s="23">
        <v>45636</v>
      </c>
      <c r="H27" s="21"/>
      <c r="I27" s="22"/>
    </row>
    <row r="28" spans="1:9" s="2" customFormat="1" ht="15" x14ac:dyDescent="0.25">
      <c r="A28" s="19">
        <v>16</v>
      </c>
      <c r="B28" s="49">
        <v>1842.95</v>
      </c>
      <c r="C28" s="47" t="s">
        <v>58</v>
      </c>
      <c r="D28" s="16" t="s">
        <v>59</v>
      </c>
      <c r="E28" s="23">
        <v>45636</v>
      </c>
      <c r="H28" s="21"/>
      <c r="I28" s="22"/>
    </row>
    <row r="29" spans="1:9" s="2" customFormat="1" ht="15" x14ac:dyDescent="0.25">
      <c r="A29" s="19">
        <v>17</v>
      </c>
      <c r="B29" s="49">
        <v>3576.32</v>
      </c>
      <c r="C29" s="17" t="s">
        <v>17</v>
      </c>
      <c r="D29" s="17" t="s">
        <v>18</v>
      </c>
      <c r="E29" s="23">
        <v>45637</v>
      </c>
      <c r="H29" s="21"/>
      <c r="I29" s="22"/>
    </row>
    <row r="30" spans="1:9" s="2" customFormat="1" ht="15" x14ac:dyDescent="0.25">
      <c r="A30" s="19">
        <v>18</v>
      </c>
      <c r="B30" s="49">
        <f>1414.41+2298.31+1940.13</f>
        <v>5652.85</v>
      </c>
      <c r="C30" s="47" t="s">
        <v>44</v>
      </c>
      <c r="D30" s="16" t="s">
        <v>22</v>
      </c>
      <c r="E30" s="23">
        <v>45637</v>
      </c>
      <c r="H30" s="21"/>
      <c r="I30" s="22"/>
    </row>
    <row r="31" spans="1:9" s="2" customFormat="1" ht="15" x14ac:dyDescent="0.25">
      <c r="A31" s="19">
        <v>19</v>
      </c>
      <c r="B31" s="49">
        <v>3672</v>
      </c>
      <c r="C31" s="47" t="s">
        <v>73</v>
      </c>
      <c r="D31" s="16" t="s">
        <v>74</v>
      </c>
      <c r="E31" s="23">
        <v>45637</v>
      </c>
      <c r="H31" s="21"/>
      <c r="I31" s="22"/>
    </row>
    <row r="32" spans="1:9" s="2" customFormat="1" ht="15" x14ac:dyDescent="0.25">
      <c r="A32" s="19">
        <v>20</v>
      </c>
      <c r="B32" s="49">
        <f>10950.01+11483.92+344.12</f>
        <v>22778.05</v>
      </c>
      <c r="C32" s="47" t="s">
        <v>34</v>
      </c>
      <c r="D32" s="16" t="s">
        <v>32</v>
      </c>
      <c r="E32" s="23">
        <v>45638</v>
      </c>
      <c r="H32" s="21"/>
      <c r="I32" s="22"/>
    </row>
    <row r="33" spans="1:9" s="2" customFormat="1" ht="15" x14ac:dyDescent="0.25">
      <c r="A33" s="19">
        <v>21</v>
      </c>
      <c r="B33" s="49">
        <f>15536.75+6080.32+2694.73+1419.88</f>
        <v>25731.68</v>
      </c>
      <c r="C33" s="47" t="s">
        <v>81</v>
      </c>
      <c r="D33" s="16" t="s">
        <v>32</v>
      </c>
      <c r="E33" s="23">
        <v>45638</v>
      </c>
      <c r="H33" s="21"/>
      <c r="I33" s="22"/>
    </row>
    <row r="34" spans="1:9" s="2" customFormat="1" ht="15" x14ac:dyDescent="0.25">
      <c r="A34" s="19">
        <v>22</v>
      </c>
      <c r="B34" s="49">
        <v>44293.03</v>
      </c>
      <c r="C34" s="47" t="s">
        <v>82</v>
      </c>
      <c r="D34" s="16" t="s">
        <v>32</v>
      </c>
      <c r="E34" s="23">
        <v>45638</v>
      </c>
      <c r="H34" s="21"/>
      <c r="I34" s="22"/>
    </row>
    <row r="35" spans="1:9" s="2" customFormat="1" ht="15" x14ac:dyDescent="0.25">
      <c r="A35" s="19">
        <v>23</v>
      </c>
      <c r="B35" s="49">
        <f>2070.65+492.28</f>
        <v>2562.9300000000003</v>
      </c>
      <c r="C35" s="47" t="s">
        <v>83</v>
      </c>
      <c r="D35" s="16" t="s">
        <v>32</v>
      </c>
      <c r="E35" s="23">
        <v>45638</v>
      </c>
      <c r="H35" s="21"/>
      <c r="I35" s="22"/>
    </row>
    <row r="36" spans="1:9" s="2" customFormat="1" ht="15" x14ac:dyDescent="0.25">
      <c r="A36" s="19">
        <v>24</v>
      </c>
      <c r="B36" s="49">
        <v>89.01</v>
      </c>
      <c r="C36" s="47" t="s">
        <v>84</v>
      </c>
      <c r="D36" s="16" t="s">
        <v>85</v>
      </c>
      <c r="E36" s="23">
        <v>45638</v>
      </c>
      <c r="H36" s="21"/>
      <c r="I36" s="22"/>
    </row>
    <row r="37" spans="1:9" s="2" customFormat="1" ht="15" x14ac:dyDescent="0.25">
      <c r="A37" s="19">
        <v>25</v>
      </c>
      <c r="B37" s="49">
        <v>9111.5400000000009</v>
      </c>
      <c r="C37" s="47" t="s">
        <v>86</v>
      </c>
      <c r="D37" s="16" t="s">
        <v>87</v>
      </c>
      <c r="E37" s="23">
        <v>45638</v>
      </c>
      <c r="H37" s="21"/>
      <c r="I37" s="22"/>
    </row>
    <row r="38" spans="1:9" s="2" customFormat="1" ht="15" x14ac:dyDescent="0.25">
      <c r="A38" s="19">
        <v>26</v>
      </c>
      <c r="B38" s="49">
        <v>27764.720000000001</v>
      </c>
      <c r="C38" s="47" t="s">
        <v>47</v>
      </c>
      <c r="D38" s="16" t="s">
        <v>88</v>
      </c>
      <c r="E38" s="23">
        <v>45638</v>
      </c>
      <c r="H38" s="21"/>
      <c r="I38" s="22"/>
    </row>
    <row r="39" spans="1:9" s="2" customFormat="1" ht="15" x14ac:dyDescent="0.25">
      <c r="A39" s="19">
        <v>27</v>
      </c>
      <c r="B39" s="49">
        <v>53692.32</v>
      </c>
      <c r="C39" s="47" t="s">
        <v>89</v>
      </c>
      <c r="D39" s="16" t="s">
        <v>90</v>
      </c>
      <c r="E39" s="23">
        <v>45638</v>
      </c>
      <c r="H39" s="21"/>
      <c r="I39" s="22"/>
    </row>
    <row r="40" spans="1:9" s="2" customFormat="1" ht="15" x14ac:dyDescent="0.25">
      <c r="A40" s="19">
        <v>28</v>
      </c>
      <c r="B40" s="49">
        <v>3300</v>
      </c>
      <c r="C40" s="47" t="s">
        <v>91</v>
      </c>
      <c r="D40" s="16" t="s">
        <v>92</v>
      </c>
      <c r="E40" s="23">
        <v>45638</v>
      </c>
      <c r="H40" s="21"/>
      <c r="I40" s="22"/>
    </row>
    <row r="41" spans="1:9" s="2" customFormat="1" ht="15" x14ac:dyDescent="0.25">
      <c r="A41" s="19">
        <v>29</v>
      </c>
      <c r="B41" s="49">
        <v>22869.85</v>
      </c>
      <c r="C41" s="47" t="s">
        <v>93</v>
      </c>
      <c r="D41" s="16" t="s">
        <v>72</v>
      </c>
      <c r="E41" s="23">
        <v>45638</v>
      </c>
      <c r="H41" s="21"/>
      <c r="I41" s="22"/>
    </row>
    <row r="42" spans="1:9" s="2" customFormat="1" ht="15" x14ac:dyDescent="0.25">
      <c r="A42" s="19">
        <v>30</v>
      </c>
      <c r="B42" s="49">
        <v>678.3</v>
      </c>
      <c r="C42" s="47" t="s">
        <v>95</v>
      </c>
      <c r="D42" s="16" t="s">
        <v>94</v>
      </c>
      <c r="E42" s="23">
        <v>45638</v>
      </c>
      <c r="H42" s="21"/>
      <c r="I42" s="22"/>
    </row>
    <row r="43" spans="1:9" s="2" customFormat="1" ht="15" x14ac:dyDescent="0.25">
      <c r="A43" s="19">
        <v>31</v>
      </c>
      <c r="B43" s="49">
        <v>958.55</v>
      </c>
      <c r="C43" s="47" t="s">
        <v>17</v>
      </c>
      <c r="D43" s="17" t="s">
        <v>18</v>
      </c>
      <c r="E43" s="23">
        <v>45639</v>
      </c>
      <c r="H43" s="21"/>
      <c r="I43" s="22"/>
    </row>
    <row r="44" spans="1:9" s="2" customFormat="1" ht="15" x14ac:dyDescent="0.25">
      <c r="A44" s="19">
        <v>32</v>
      </c>
      <c r="B44" s="49">
        <v>1453.66</v>
      </c>
      <c r="C44" s="47" t="s">
        <v>103</v>
      </c>
      <c r="D44" s="16" t="s">
        <v>22</v>
      </c>
      <c r="E44" s="23">
        <v>45639</v>
      </c>
      <c r="H44" s="21"/>
      <c r="I44" s="22"/>
    </row>
    <row r="45" spans="1:9" s="2" customFormat="1" ht="15" x14ac:dyDescent="0.25">
      <c r="A45" s="19">
        <v>33</v>
      </c>
      <c r="B45" s="49">
        <v>518.16999999999996</v>
      </c>
      <c r="C45" s="47" t="s">
        <v>108</v>
      </c>
      <c r="D45" s="16" t="s">
        <v>109</v>
      </c>
      <c r="E45" s="23">
        <v>45642</v>
      </c>
      <c r="H45" s="21"/>
      <c r="I45" s="22"/>
    </row>
    <row r="46" spans="1:9" s="2" customFormat="1" ht="15" x14ac:dyDescent="0.25">
      <c r="A46" s="19">
        <v>34</v>
      </c>
      <c r="B46" s="49">
        <v>3149.62</v>
      </c>
      <c r="C46" s="47" t="s">
        <v>44</v>
      </c>
      <c r="D46" s="16" t="s">
        <v>22</v>
      </c>
      <c r="E46" s="23">
        <v>45642</v>
      </c>
      <c r="H46" s="21"/>
      <c r="I46" s="22"/>
    </row>
    <row r="47" spans="1:9" s="2" customFormat="1" ht="15" x14ac:dyDescent="0.25">
      <c r="A47" s="19">
        <v>35</v>
      </c>
      <c r="B47" s="49">
        <v>922.23</v>
      </c>
      <c r="C47" s="43" t="s">
        <v>26</v>
      </c>
      <c r="D47" s="16" t="s">
        <v>28</v>
      </c>
      <c r="E47" s="23">
        <v>45644</v>
      </c>
      <c r="H47" s="21"/>
      <c r="I47" s="22"/>
    </row>
    <row r="48" spans="1:9" s="2" customFormat="1" ht="15" x14ac:dyDescent="0.25">
      <c r="A48" s="19">
        <v>36</v>
      </c>
      <c r="B48" s="49">
        <v>888.36</v>
      </c>
      <c r="C48" s="43" t="s">
        <v>185</v>
      </c>
      <c r="D48" s="16" t="s">
        <v>28</v>
      </c>
      <c r="E48" s="23">
        <v>45644</v>
      </c>
      <c r="H48" s="21"/>
      <c r="I48" s="22"/>
    </row>
    <row r="49" spans="1:9" s="2" customFormat="1" ht="15" x14ac:dyDescent="0.25">
      <c r="A49" s="19">
        <v>37</v>
      </c>
      <c r="B49" s="49">
        <v>1460.87</v>
      </c>
      <c r="C49" s="47" t="s">
        <v>17</v>
      </c>
      <c r="D49" s="17" t="s">
        <v>18</v>
      </c>
      <c r="E49" s="23">
        <v>45644</v>
      </c>
      <c r="H49" s="21"/>
      <c r="I49" s="22"/>
    </row>
    <row r="50" spans="1:9" s="2" customFormat="1" ht="15" x14ac:dyDescent="0.25">
      <c r="A50" s="19">
        <v>38</v>
      </c>
      <c r="B50" s="49">
        <v>1785</v>
      </c>
      <c r="C50" s="47" t="s">
        <v>192</v>
      </c>
      <c r="D50" s="16" t="s">
        <v>59</v>
      </c>
      <c r="E50" s="23">
        <v>45645</v>
      </c>
      <c r="H50" s="21"/>
      <c r="I50" s="22"/>
    </row>
    <row r="51" spans="1:9" s="2" customFormat="1" ht="15" x14ac:dyDescent="0.25">
      <c r="A51" s="19">
        <v>39</v>
      </c>
      <c r="B51" s="49">
        <v>777.5</v>
      </c>
      <c r="C51" s="47" t="s">
        <v>58</v>
      </c>
      <c r="D51" s="16" t="s">
        <v>59</v>
      </c>
      <c r="E51" s="23">
        <v>45645</v>
      </c>
      <c r="H51" s="21"/>
      <c r="I51" s="22"/>
    </row>
    <row r="52" spans="1:9" s="2" customFormat="1" ht="15" x14ac:dyDescent="0.25">
      <c r="A52" s="19">
        <v>40</v>
      </c>
      <c r="B52" s="49">
        <f>9988.19+7160.98</f>
        <v>17149.169999999998</v>
      </c>
      <c r="C52" s="47" t="s">
        <v>217</v>
      </c>
      <c r="D52" s="16" t="s">
        <v>32</v>
      </c>
      <c r="E52" s="23">
        <v>45646</v>
      </c>
      <c r="H52" s="21"/>
      <c r="I52" s="22"/>
    </row>
    <row r="53" spans="1:9" s="2" customFormat="1" ht="15" x14ac:dyDescent="0.25">
      <c r="A53" s="19">
        <v>41</v>
      </c>
      <c r="B53" s="49">
        <v>6909.99</v>
      </c>
      <c r="C53" s="47" t="s">
        <v>218</v>
      </c>
      <c r="D53" s="16" t="s">
        <v>32</v>
      </c>
      <c r="E53" s="23">
        <v>45646</v>
      </c>
      <c r="H53" s="21"/>
      <c r="I53" s="22"/>
    </row>
    <row r="54" spans="1:9" s="2" customFormat="1" ht="15" x14ac:dyDescent="0.25">
      <c r="A54" s="19">
        <v>42</v>
      </c>
      <c r="B54" s="49">
        <f>15646.05+43632.69</f>
        <v>59278.740000000005</v>
      </c>
      <c r="C54" s="47" t="s">
        <v>219</v>
      </c>
      <c r="D54" s="16" t="s">
        <v>32</v>
      </c>
      <c r="E54" s="23">
        <v>45646</v>
      </c>
      <c r="H54" s="21"/>
      <c r="I54" s="22"/>
    </row>
    <row r="55" spans="1:9" s="2" customFormat="1" ht="15" x14ac:dyDescent="0.25">
      <c r="A55" s="19">
        <v>43</v>
      </c>
      <c r="B55" s="49">
        <f>8262.42+8555.29</f>
        <v>16817.71</v>
      </c>
      <c r="C55" s="47" t="s">
        <v>220</v>
      </c>
      <c r="D55" s="16" t="s">
        <v>32</v>
      </c>
      <c r="E55" s="23">
        <v>45646</v>
      </c>
      <c r="H55" s="21"/>
      <c r="I55" s="22"/>
    </row>
    <row r="56" spans="1:9" s="2" customFormat="1" ht="15" x14ac:dyDescent="0.25">
      <c r="A56" s="19">
        <v>44</v>
      </c>
      <c r="B56" s="49">
        <v>614.22</v>
      </c>
      <c r="C56" s="47" t="s">
        <v>84</v>
      </c>
      <c r="D56" s="16" t="s">
        <v>32</v>
      </c>
      <c r="E56" s="23">
        <v>45646</v>
      </c>
      <c r="H56" s="21"/>
      <c r="I56" s="22"/>
    </row>
    <row r="57" spans="1:9" s="2" customFormat="1" ht="15" x14ac:dyDescent="0.25">
      <c r="A57" s="19">
        <v>45</v>
      </c>
      <c r="B57" s="49">
        <v>59500</v>
      </c>
      <c r="C57" s="47" t="s">
        <v>221</v>
      </c>
      <c r="D57" s="16" t="s">
        <v>20</v>
      </c>
      <c r="E57" s="23">
        <v>45646</v>
      </c>
      <c r="H57" s="21"/>
      <c r="I57" s="22"/>
    </row>
    <row r="58" spans="1:9" s="2" customFormat="1" ht="15" x14ac:dyDescent="0.25">
      <c r="A58" s="19">
        <v>46</v>
      </c>
      <c r="B58" s="49">
        <v>16195.9</v>
      </c>
      <c r="C58" s="47" t="s">
        <v>222</v>
      </c>
      <c r="D58" s="16" t="s">
        <v>223</v>
      </c>
      <c r="E58" s="23">
        <v>45646</v>
      </c>
      <c r="H58" s="21"/>
      <c r="I58" s="22"/>
    </row>
    <row r="59" spans="1:9" s="2" customFormat="1" ht="15" x14ac:dyDescent="0.25">
      <c r="A59" s="19">
        <v>47</v>
      </c>
      <c r="B59" s="49">
        <v>945</v>
      </c>
      <c r="C59" s="47" t="s">
        <v>193</v>
      </c>
      <c r="D59" s="16" t="s">
        <v>59</v>
      </c>
      <c r="E59" s="23">
        <v>45646</v>
      </c>
      <c r="H59" s="21"/>
      <c r="I59" s="22"/>
    </row>
    <row r="60" spans="1:9" s="2" customFormat="1" ht="15" x14ac:dyDescent="0.25">
      <c r="A60" s="19">
        <v>48</v>
      </c>
      <c r="B60" s="49">
        <v>1000</v>
      </c>
      <c r="C60" s="47" t="s">
        <v>194</v>
      </c>
      <c r="D60" s="16" t="s">
        <v>59</v>
      </c>
      <c r="E60" s="23">
        <v>45646</v>
      </c>
      <c r="H60" s="21"/>
      <c r="I60" s="22"/>
    </row>
    <row r="61" spans="1:9" s="2" customFormat="1" ht="15" x14ac:dyDescent="0.25">
      <c r="A61" s="19">
        <v>49</v>
      </c>
      <c r="B61" s="49">
        <v>1000</v>
      </c>
      <c r="C61" s="47" t="s">
        <v>195</v>
      </c>
      <c r="D61" s="16" t="s">
        <v>59</v>
      </c>
      <c r="E61" s="23">
        <v>45646</v>
      </c>
      <c r="H61" s="21"/>
      <c r="I61" s="22"/>
    </row>
    <row r="62" spans="1:9" s="2" customFormat="1" ht="15" x14ac:dyDescent="0.25">
      <c r="A62" s="19">
        <v>50</v>
      </c>
      <c r="B62" s="49">
        <v>76516</v>
      </c>
      <c r="C62" s="47" t="s">
        <v>196</v>
      </c>
      <c r="D62" s="16" t="s">
        <v>197</v>
      </c>
      <c r="E62" s="23">
        <v>45646</v>
      </c>
      <c r="H62" s="21"/>
      <c r="I62" s="22"/>
    </row>
    <row r="63" spans="1:9" s="2" customFormat="1" ht="15" x14ac:dyDescent="0.25">
      <c r="A63" s="19">
        <v>51</v>
      </c>
      <c r="B63" s="49">
        <v>3011.08</v>
      </c>
      <c r="C63" s="47" t="s">
        <v>224</v>
      </c>
      <c r="D63" s="16" t="s">
        <v>31</v>
      </c>
      <c r="E63" s="23">
        <v>45649</v>
      </c>
      <c r="H63" s="21"/>
      <c r="I63" s="22"/>
    </row>
    <row r="64" spans="1:9" s="2" customFormat="1" ht="15" x14ac:dyDescent="0.25">
      <c r="A64" s="19">
        <v>52</v>
      </c>
      <c r="B64" s="49">
        <v>1600</v>
      </c>
      <c r="C64" s="47" t="s">
        <v>225</v>
      </c>
      <c r="D64" s="16" t="s">
        <v>226</v>
      </c>
      <c r="E64" s="23">
        <v>45650</v>
      </c>
      <c r="H64" s="21"/>
      <c r="I64" s="22"/>
    </row>
    <row r="65" spans="1:9" s="2" customFormat="1" ht="15" x14ac:dyDescent="0.25">
      <c r="A65" s="19">
        <v>53</v>
      </c>
      <c r="B65" s="49">
        <f>2227.66+747.03</f>
        <v>2974.6899999999996</v>
      </c>
      <c r="C65" s="47" t="s">
        <v>83</v>
      </c>
      <c r="D65" s="16" t="s">
        <v>32</v>
      </c>
      <c r="E65" s="23">
        <v>45650</v>
      </c>
      <c r="H65" s="21"/>
      <c r="I65" s="22"/>
    </row>
    <row r="66" spans="1:9" s="2" customFormat="1" ht="15" x14ac:dyDescent="0.25">
      <c r="A66" s="19">
        <v>54</v>
      </c>
      <c r="B66" s="49">
        <v>2364.7399999999998</v>
      </c>
      <c r="C66" s="47" t="s">
        <v>82</v>
      </c>
      <c r="D66" s="16" t="s">
        <v>32</v>
      </c>
      <c r="E66" s="23">
        <v>45650</v>
      </c>
      <c r="H66" s="21"/>
      <c r="I66" s="22"/>
    </row>
    <row r="67" spans="1:9" s="2" customFormat="1" ht="15" x14ac:dyDescent="0.25">
      <c r="A67" s="19">
        <v>55</v>
      </c>
      <c r="B67" s="49">
        <v>1475.03</v>
      </c>
      <c r="C67" s="47" t="s">
        <v>227</v>
      </c>
      <c r="D67" s="16" t="s">
        <v>32</v>
      </c>
      <c r="E67" s="23">
        <v>45650</v>
      </c>
      <c r="H67" s="21"/>
      <c r="I67" s="22"/>
    </row>
    <row r="68" spans="1:9" s="2" customFormat="1" ht="15" x14ac:dyDescent="0.25">
      <c r="A68" s="19">
        <v>56</v>
      </c>
      <c r="B68" s="49">
        <v>135.81</v>
      </c>
      <c r="C68" s="47" t="s">
        <v>34</v>
      </c>
      <c r="D68" s="16" t="s">
        <v>32</v>
      </c>
      <c r="E68" s="23">
        <v>45650</v>
      </c>
      <c r="H68" s="21"/>
      <c r="I68" s="22"/>
    </row>
    <row r="69" spans="1:9" s="2" customFormat="1" ht="15" x14ac:dyDescent="0.25">
      <c r="A69" s="19">
        <v>57</v>
      </c>
      <c r="B69" s="49">
        <v>1536.7</v>
      </c>
      <c r="C69" s="47" t="s">
        <v>44</v>
      </c>
      <c r="D69" s="16" t="s">
        <v>22</v>
      </c>
      <c r="E69" s="23">
        <v>45650</v>
      </c>
      <c r="H69" s="21"/>
      <c r="I69" s="22"/>
    </row>
    <row r="70" spans="1:9" ht="15" x14ac:dyDescent="0.25">
      <c r="A70" s="19">
        <v>58</v>
      </c>
      <c r="B70" s="49">
        <f>5000+3200+7180.48+1577.33+5000+1322.85+463.99+102.96+1615.84+5296.76+3162.05+10316.49+2703.96+346.3</f>
        <v>47289.01</v>
      </c>
      <c r="C70" s="48" t="s">
        <v>11</v>
      </c>
      <c r="D70" s="14" t="s">
        <v>12</v>
      </c>
      <c r="E70" s="23"/>
    </row>
    <row r="71" spans="1:9" ht="15" x14ac:dyDescent="0.25">
      <c r="A71" s="42"/>
      <c r="B71" s="20"/>
      <c r="C71" s="21"/>
      <c r="D71" s="22"/>
      <c r="E71" s="7"/>
    </row>
    <row r="72" spans="1:9" ht="15" x14ac:dyDescent="0.25">
      <c r="A72" s="55" t="s">
        <v>7</v>
      </c>
      <c r="B72" s="55"/>
      <c r="C72" s="55"/>
      <c r="D72" s="55"/>
      <c r="E72" s="8"/>
    </row>
    <row r="73" spans="1:9" ht="15" x14ac:dyDescent="0.25">
      <c r="A73" s="26"/>
      <c r="B73" s="26"/>
      <c r="C73" s="26"/>
      <c r="D73" s="26"/>
      <c r="E73" s="8"/>
    </row>
    <row r="74" spans="1:9" ht="30" x14ac:dyDescent="0.25">
      <c r="A74" s="9" t="s">
        <v>9</v>
      </c>
      <c r="B74" s="10" t="s">
        <v>1</v>
      </c>
      <c r="C74" s="11" t="s">
        <v>2</v>
      </c>
      <c r="D74" s="12" t="s">
        <v>3</v>
      </c>
      <c r="E74" s="11" t="s">
        <v>4</v>
      </c>
    </row>
    <row r="75" spans="1:9" ht="15" x14ac:dyDescent="0.25">
      <c r="A75" s="25">
        <v>1</v>
      </c>
      <c r="B75" s="18">
        <f>243.9+975.59+9352.4+3144.52+3472.9+4789.47+1651.2</f>
        <v>23629.980000000003</v>
      </c>
      <c r="C75" s="17" t="s">
        <v>21</v>
      </c>
      <c r="D75" s="16" t="s">
        <v>22</v>
      </c>
      <c r="E75" s="23">
        <v>45629</v>
      </c>
    </row>
    <row r="76" spans="1:9" ht="15" x14ac:dyDescent="0.25">
      <c r="A76" s="25">
        <v>2</v>
      </c>
      <c r="B76" s="18">
        <f>4973.25+19893.1</f>
        <v>24866.35</v>
      </c>
      <c r="C76" s="17" t="s">
        <v>23</v>
      </c>
      <c r="D76" s="16" t="s">
        <v>24</v>
      </c>
      <c r="E76" s="23">
        <v>45629</v>
      </c>
    </row>
    <row r="77" spans="1:9" ht="15" x14ac:dyDescent="0.25">
      <c r="A77" s="25">
        <v>3</v>
      </c>
      <c r="B77" s="18">
        <f>119+277.67+79.34+793.33+793.33+793.34+674.33+515.67+713.99</f>
        <v>4760</v>
      </c>
      <c r="C77" s="17" t="s">
        <v>25</v>
      </c>
      <c r="D77" s="16" t="s">
        <v>20</v>
      </c>
      <c r="E77" s="23">
        <v>45629</v>
      </c>
    </row>
    <row r="78" spans="1:9" ht="15" x14ac:dyDescent="0.25">
      <c r="A78" s="25">
        <v>4</v>
      </c>
      <c r="B78" s="18">
        <f>186.41+346.2</f>
        <v>532.61</v>
      </c>
      <c r="C78" s="43" t="s">
        <v>26</v>
      </c>
      <c r="D78" s="16" t="s">
        <v>28</v>
      </c>
      <c r="E78" s="23">
        <v>45629</v>
      </c>
    </row>
    <row r="79" spans="1:9" ht="15" x14ac:dyDescent="0.25">
      <c r="A79" s="25">
        <v>5</v>
      </c>
      <c r="B79" s="18">
        <f>196.82+1115.32+2346.26</f>
        <v>3658.4</v>
      </c>
      <c r="C79" s="43" t="s">
        <v>27</v>
      </c>
      <c r="D79" s="16" t="s">
        <v>22</v>
      </c>
      <c r="E79" s="23">
        <v>45629</v>
      </c>
    </row>
    <row r="80" spans="1:9" ht="15" x14ac:dyDescent="0.25">
      <c r="A80" s="25">
        <v>6</v>
      </c>
      <c r="B80" s="18">
        <v>521.99</v>
      </c>
      <c r="C80" s="17" t="s">
        <v>29</v>
      </c>
      <c r="D80" s="16" t="s">
        <v>32</v>
      </c>
      <c r="E80" s="23">
        <v>45629</v>
      </c>
    </row>
    <row r="81" spans="1:5" ht="15" x14ac:dyDescent="0.25">
      <c r="A81" s="25">
        <v>7</v>
      </c>
      <c r="B81" s="18">
        <v>171.56</v>
      </c>
      <c r="C81" s="43" t="s">
        <v>30</v>
      </c>
      <c r="D81" s="16" t="s">
        <v>31</v>
      </c>
      <c r="E81" s="23">
        <v>45629</v>
      </c>
    </row>
    <row r="82" spans="1:5" ht="15" x14ac:dyDescent="0.25">
      <c r="A82" s="25">
        <v>8</v>
      </c>
      <c r="B82" s="18">
        <f>332.32+541.27+1329.3+2165.09+2016.58+2289.78+1092.68+2203.8+585.8</f>
        <v>12556.619999999999</v>
      </c>
      <c r="C82" s="17" t="s">
        <v>21</v>
      </c>
      <c r="D82" s="16" t="s">
        <v>22</v>
      </c>
      <c r="E82" s="23">
        <v>45630</v>
      </c>
    </row>
    <row r="83" spans="1:5" ht="15" x14ac:dyDescent="0.25">
      <c r="A83" s="25">
        <v>9</v>
      </c>
      <c r="B83" s="18">
        <v>4284</v>
      </c>
      <c r="C83" s="28" t="s">
        <v>41</v>
      </c>
      <c r="D83" s="16" t="s">
        <v>20</v>
      </c>
      <c r="E83" s="13">
        <v>45630</v>
      </c>
    </row>
    <row r="84" spans="1:5" ht="15" x14ac:dyDescent="0.25">
      <c r="A84" s="25">
        <v>10</v>
      </c>
      <c r="B84" s="18">
        <f>484.09+3516.18</f>
        <v>4000.27</v>
      </c>
      <c r="C84" s="17" t="s">
        <v>21</v>
      </c>
      <c r="D84" s="16" t="s">
        <v>22</v>
      </c>
      <c r="E84" s="23">
        <v>45630</v>
      </c>
    </row>
    <row r="85" spans="1:5" ht="15" x14ac:dyDescent="0.25">
      <c r="A85" s="25">
        <v>11</v>
      </c>
      <c r="B85" s="18">
        <f>470+872.84</f>
        <v>1342.8400000000001</v>
      </c>
      <c r="C85" s="43" t="s">
        <v>44</v>
      </c>
      <c r="D85" s="16" t="s">
        <v>22</v>
      </c>
      <c r="E85" s="23">
        <v>45632</v>
      </c>
    </row>
    <row r="86" spans="1:5" ht="15" x14ac:dyDescent="0.25">
      <c r="A86" s="25">
        <v>12</v>
      </c>
      <c r="B86" s="18">
        <f>186.56+346.48</f>
        <v>533.04</v>
      </c>
      <c r="C86" s="43" t="s">
        <v>26</v>
      </c>
      <c r="D86" s="16" t="s">
        <v>28</v>
      </c>
      <c r="E86" s="23">
        <v>45632</v>
      </c>
    </row>
    <row r="87" spans="1:5" ht="15" x14ac:dyDescent="0.25">
      <c r="A87" s="25">
        <v>13</v>
      </c>
      <c r="B87" s="18">
        <f>153.02+357.99+664.83+867.09+705.92+582.14+973.86</f>
        <v>4304.8500000000004</v>
      </c>
      <c r="C87" s="17" t="s">
        <v>29</v>
      </c>
      <c r="D87" s="16" t="s">
        <v>32</v>
      </c>
      <c r="E87" s="23">
        <v>45632</v>
      </c>
    </row>
    <row r="88" spans="1:5" ht="15" x14ac:dyDescent="0.25">
      <c r="A88" s="25">
        <v>14</v>
      </c>
      <c r="B88" s="28">
        <v>1661.62</v>
      </c>
      <c r="C88" s="17" t="s">
        <v>21</v>
      </c>
      <c r="D88" s="16" t="s">
        <v>22</v>
      </c>
      <c r="E88" s="23">
        <v>45632</v>
      </c>
    </row>
    <row r="89" spans="1:5" ht="15" x14ac:dyDescent="0.25">
      <c r="A89" s="25">
        <v>15</v>
      </c>
      <c r="B89" s="18">
        <v>2504.52</v>
      </c>
      <c r="C89" s="43" t="s">
        <v>27</v>
      </c>
      <c r="D89" s="16" t="s">
        <v>22</v>
      </c>
      <c r="E89" s="23">
        <v>45632</v>
      </c>
    </row>
    <row r="90" spans="1:5" ht="15" x14ac:dyDescent="0.25">
      <c r="A90" s="25">
        <v>16</v>
      </c>
      <c r="B90" s="18">
        <f>1149.13+4596.53+1372.12+4116.36</f>
        <v>11234.14</v>
      </c>
      <c r="C90" s="43" t="s">
        <v>44</v>
      </c>
      <c r="D90" s="16" t="s">
        <v>22</v>
      </c>
      <c r="E90" s="23">
        <v>45635</v>
      </c>
    </row>
    <row r="91" spans="1:5" ht="15" x14ac:dyDescent="0.25">
      <c r="A91" s="25">
        <v>17</v>
      </c>
      <c r="B91" s="18">
        <f>323.45+1293.78</f>
        <v>1617.23</v>
      </c>
      <c r="C91" s="17" t="s">
        <v>21</v>
      </c>
      <c r="D91" s="16" t="s">
        <v>22</v>
      </c>
      <c r="E91" s="23">
        <v>45635</v>
      </c>
    </row>
    <row r="92" spans="1:5" ht="15" x14ac:dyDescent="0.25">
      <c r="A92" s="25">
        <v>18</v>
      </c>
      <c r="B92" s="18">
        <f>855.61+3422.43</f>
        <v>4278.04</v>
      </c>
      <c r="C92" s="51" t="s">
        <v>45</v>
      </c>
      <c r="D92" s="16" t="s">
        <v>22</v>
      </c>
      <c r="E92" s="23">
        <v>45635</v>
      </c>
    </row>
    <row r="93" spans="1:5" ht="15" x14ac:dyDescent="0.25">
      <c r="A93" s="25">
        <v>19</v>
      </c>
      <c r="B93" s="18">
        <f>49.92+449.25</f>
        <v>499.17</v>
      </c>
      <c r="C93" s="17" t="s">
        <v>29</v>
      </c>
      <c r="D93" s="16" t="s">
        <v>32</v>
      </c>
      <c r="E93" s="23">
        <v>45636</v>
      </c>
    </row>
    <row r="94" spans="1:5" ht="15" x14ac:dyDescent="0.25">
      <c r="A94" s="25">
        <v>20</v>
      </c>
      <c r="B94" s="18">
        <f>854.86+4844.21</f>
        <v>5699.07</v>
      </c>
      <c r="C94" s="51" t="s">
        <v>45</v>
      </c>
      <c r="D94" s="16" t="s">
        <v>22</v>
      </c>
      <c r="E94" s="23">
        <v>45636</v>
      </c>
    </row>
    <row r="95" spans="1:5" ht="15" x14ac:dyDescent="0.25">
      <c r="A95" s="25">
        <v>21</v>
      </c>
      <c r="B95" s="18">
        <v>403.08</v>
      </c>
      <c r="C95" s="17" t="s">
        <v>71</v>
      </c>
      <c r="D95" s="16" t="s">
        <v>72</v>
      </c>
      <c r="E95" s="23">
        <v>45636</v>
      </c>
    </row>
    <row r="96" spans="1:5" ht="15" x14ac:dyDescent="0.25">
      <c r="A96" s="25">
        <v>22</v>
      </c>
      <c r="B96" s="49">
        <f>85.68+342.72</f>
        <v>428.40000000000003</v>
      </c>
      <c r="C96" s="52" t="s">
        <v>106</v>
      </c>
      <c r="D96" s="14" t="s">
        <v>107</v>
      </c>
      <c r="E96" s="23">
        <v>45639</v>
      </c>
    </row>
    <row r="97" spans="1:5" ht="15" x14ac:dyDescent="0.25">
      <c r="A97" s="25">
        <v>23</v>
      </c>
      <c r="B97" s="49">
        <f>1253.62+2328.16</f>
        <v>3581.7799999999997</v>
      </c>
      <c r="C97" s="52" t="s">
        <v>45</v>
      </c>
      <c r="D97" s="16" t="s">
        <v>22</v>
      </c>
      <c r="E97" s="23">
        <v>45639</v>
      </c>
    </row>
    <row r="98" spans="1:5" ht="15" x14ac:dyDescent="0.25">
      <c r="A98" s="25">
        <v>24</v>
      </c>
      <c r="B98" s="49">
        <f>8.89+26.66</f>
        <v>35.549999999999997</v>
      </c>
      <c r="C98" s="43" t="s">
        <v>26</v>
      </c>
      <c r="D98" s="16" t="s">
        <v>28</v>
      </c>
      <c r="E98" s="23">
        <v>45642</v>
      </c>
    </row>
    <row r="99" spans="1:5" ht="15" x14ac:dyDescent="0.25">
      <c r="A99" s="25">
        <v>25</v>
      </c>
      <c r="B99" s="18">
        <f>287.42+1628.7</f>
        <v>1916.1200000000001</v>
      </c>
      <c r="C99" s="51" t="s">
        <v>45</v>
      </c>
      <c r="D99" s="16" t="s">
        <v>22</v>
      </c>
      <c r="E99" s="23">
        <v>45644</v>
      </c>
    </row>
    <row r="100" spans="1:5" ht="15" x14ac:dyDescent="0.25">
      <c r="A100" s="25">
        <v>26</v>
      </c>
      <c r="B100" s="18">
        <f>351+1989</f>
        <v>2340</v>
      </c>
      <c r="C100" s="17" t="s">
        <v>188</v>
      </c>
      <c r="D100" s="16" t="s">
        <v>31</v>
      </c>
      <c r="E100" s="23">
        <v>45644</v>
      </c>
    </row>
    <row r="101" spans="1:5" ht="15" x14ac:dyDescent="0.25">
      <c r="A101" s="25">
        <v>27</v>
      </c>
      <c r="B101" s="18">
        <f>4956.35+9204.65</f>
        <v>14161</v>
      </c>
      <c r="C101" s="51" t="s">
        <v>189</v>
      </c>
      <c r="D101" s="16" t="s">
        <v>190</v>
      </c>
      <c r="E101" s="23">
        <v>45644</v>
      </c>
    </row>
    <row r="102" spans="1:5" ht="15" x14ac:dyDescent="0.25">
      <c r="A102" s="25">
        <v>28</v>
      </c>
      <c r="B102" s="18">
        <f>29.82+169</f>
        <v>198.82</v>
      </c>
      <c r="C102" s="43" t="s">
        <v>30</v>
      </c>
      <c r="D102" s="16" t="s">
        <v>31</v>
      </c>
      <c r="E102" s="23">
        <v>45644</v>
      </c>
    </row>
    <row r="103" spans="1:5" ht="15" x14ac:dyDescent="0.25">
      <c r="A103" s="25">
        <v>29</v>
      </c>
      <c r="B103" s="18">
        <f>23.11+49.77+201.45+92.43+130.94</f>
        <v>497.7</v>
      </c>
      <c r="C103" s="43" t="s">
        <v>26</v>
      </c>
      <c r="D103" s="16" t="s">
        <v>28</v>
      </c>
      <c r="E103" s="23">
        <v>45644</v>
      </c>
    </row>
    <row r="104" spans="1:5" ht="15" x14ac:dyDescent="0.25">
      <c r="A104" s="25">
        <v>30</v>
      </c>
      <c r="B104" s="18">
        <v>3445.32</v>
      </c>
      <c r="C104" s="43" t="s">
        <v>44</v>
      </c>
      <c r="D104" s="16" t="s">
        <v>22</v>
      </c>
      <c r="E104" s="23">
        <v>45644</v>
      </c>
    </row>
    <row r="105" spans="1:5" ht="15" x14ac:dyDescent="0.25">
      <c r="A105" s="25">
        <v>31</v>
      </c>
      <c r="B105" s="18">
        <f>3570</f>
        <v>3570</v>
      </c>
      <c r="C105" s="43" t="s">
        <v>191</v>
      </c>
      <c r="D105" s="16" t="s">
        <v>20</v>
      </c>
      <c r="E105" s="23">
        <v>45644</v>
      </c>
    </row>
    <row r="106" spans="1:5" ht="15" x14ac:dyDescent="0.25">
      <c r="A106" s="25">
        <v>32</v>
      </c>
      <c r="B106" s="18">
        <f>7951.8+31807.2</f>
        <v>39759</v>
      </c>
      <c r="C106" s="43" t="s">
        <v>216</v>
      </c>
      <c r="D106" s="16" t="s">
        <v>215</v>
      </c>
      <c r="E106" s="23">
        <v>45646</v>
      </c>
    </row>
    <row r="107" spans="1:5" ht="15" x14ac:dyDescent="0.25">
      <c r="A107" s="25">
        <v>33</v>
      </c>
      <c r="B107" s="18">
        <f>476.02+515.66+713.99+674.33+793.33+793.34+793.33</f>
        <v>4760</v>
      </c>
      <c r="C107" s="43" t="s">
        <v>25</v>
      </c>
      <c r="D107" s="16" t="s">
        <v>20</v>
      </c>
      <c r="E107" s="23">
        <v>45646</v>
      </c>
    </row>
    <row r="108" spans="1:5" ht="15" x14ac:dyDescent="0.25">
      <c r="A108" s="25">
        <v>34</v>
      </c>
      <c r="B108" s="18">
        <v>39.979999999999997</v>
      </c>
      <c r="C108" s="43" t="s">
        <v>71</v>
      </c>
      <c r="D108" s="16" t="s">
        <v>72</v>
      </c>
      <c r="E108" s="23">
        <v>45646</v>
      </c>
    </row>
    <row r="109" spans="1:5" ht="15" x14ac:dyDescent="0.25">
      <c r="A109" s="42"/>
      <c r="B109" s="20"/>
      <c r="C109" s="21"/>
      <c r="D109" s="22"/>
      <c r="E109" s="7"/>
    </row>
    <row r="110" spans="1:5" ht="15" x14ac:dyDescent="0.25">
      <c r="A110" s="54" t="s">
        <v>13</v>
      </c>
      <c r="B110" s="54"/>
      <c r="C110" s="54"/>
      <c r="D110" s="54"/>
      <c r="E110" s="37"/>
    </row>
    <row r="111" spans="1:5" x14ac:dyDescent="0.25">
      <c r="A111" s="38"/>
      <c r="B111" s="38"/>
      <c r="C111" s="38"/>
      <c r="D111" s="38"/>
      <c r="E111" s="37"/>
    </row>
    <row r="112" spans="1:5" ht="30" x14ac:dyDescent="0.25">
      <c r="A112" s="39" t="s">
        <v>9</v>
      </c>
      <c r="B112" s="10" t="s">
        <v>1</v>
      </c>
      <c r="C112" s="11" t="s">
        <v>2</v>
      </c>
      <c r="D112" s="12" t="s">
        <v>3</v>
      </c>
      <c r="E112" s="11" t="s">
        <v>4</v>
      </c>
    </row>
    <row r="113" spans="1:5" ht="15" x14ac:dyDescent="0.25">
      <c r="A113" s="40">
        <v>1</v>
      </c>
      <c r="B113" s="18">
        <v>126197.06</v>
      </c>
      <c r="C113" s="28" t="s">
        <v>110</v>
      </c>
      <c r="D113" s="16" t="s">
        <v>111</v>
      </c>
      <c r="E113" s="13">
        <v>45642</v>
      </c>
    </row>
    <row r="114" spans="1:5" ht="15" x14ac:dyDescent="0.25">
      <c r="A114" s="40">
        <v>2</v>
      </c>
      <c r="B114" s="18">
        <v>166152.66</v>
      </c>
      <c r="C114" s="28" t="s">
        <v>110</v>
      </c>
      <c r="D114" s="16" t="s">
        <v>111</v>
      </c>
      <c r="E114" s="13">
        <v>45646</v>
      </c>
    </row>
    <row r="116" spans="1:5" ht="15" x14ac:dyDescent="0.25">
      <c r="A116" s="29" t="s">
        <v>10</v>
      </c>
      <c r="B116" s="30"/>
      <c r="C116" s="27"/>
      <c r="D116" s="31"/>
      <c r="E116" s="32"/>
    </row>
    <row r="117" spans="1:5" ht="30" x14ac:dyDescent="0.25">
      <c r="A117" s="9" t="s">
        <v>8</v>
      </c>
      <c r="B117" s="33" t="s">
        <v>1</v>
      </c>
      <c r="C117" s="34" t="s">
        <v>2</v>
      </c>
      <c r="D117" s="34" t="s">
        <v>3</v>
      </c>
      <c r="E117" s="11" t="s">
        <v>4</v>
      </c>
    </row>
    <row r="118" spans="1:5" ht="15" x14ac:dyDescent="0.25">
      <c r="A118" s="35">
        <v>1</v>
      </c>
      <c r="B118" s="36">
        <v>244000000</v>
      </c>
      <c r="C118" s="50" t="s">
        <v>16</v>
      </c>
      <c r="D118" s="16" t="s">
        <v>15</v>
      </c>
      <c r="E118" s="13">
        <v>45628</v>
      </c>
    </row>
    <row r="119" spans="1:5" ht="15" x14ac:dyDescent="0.25">
      <c r="A119" s="35">
        <v>2</v>
      </c>
      <c r="B119" s="36">
        <v>6454194.3099999996</v>
      </c>
      <c r="C119" s="50" t="s">
        <v>42</v>
      </c>
      <c r="D119" s="16" t="s">
        <v>43</v>
      </c>
      <c r="E119" s="13">
        <v>45632</v>
      </c>
    </row>
    <row r="120" spans="1:5" ht="15" x14ac:dyDescent="0.25">
      <c r="A120" s="35">
        <v>3</v>
      </c>
      <c r="B120" s="36">
        <v>58473.67</v>
      </c>
      <c r="C120" s="50" t="s">
        <v>60</v>
      </c>
      <c r="D120" s="16" t="s">
        <v>67</v>
      </c>
      <c r="E120" s="13">
        <v>45636</v>
      </c>
    </row>
    <row r="121" spans="1:5" ht="15" x14ac:dyDescent="0.25">
      <c r="A121" s="35">
        <v>4</v>
      </c>
      <c r="B121" s="36">
        <v>161352.85</v>
      </c>
      <c r="C121" s="50" t="s">
        <v>60</v>
      </c>
      <c r="D121" s="16" t="s">
        <v>67</v>
      </c>
      <c r="E121" s="13">
        <v>45636</v>
      </c>
    </row>
    <row r="122" spans="1:5" ht="15" x14ac:dyDescent="0.25">
      <c r="A122" s="35">
        <v>5</v>
      </c>
      <c r="B122" s="36">
        <v>454915.3</v>
      </c>
      <c r="C122" s="50" t="s">
        <v>60</v>
      </c>
      <c r="D122" s="16" t="s">
        <v>67</v>
      </c>
      <c r="E122" s="13">
        <v>45636</v>
      </c>
    </row>
    <row r="123" spans="1:5" ht="15" x14ac:dyDescent="0.25">
      <c r="A123" s="35">
        <v>6</v>
      </c>
      <c r="B123" s="36">
        <v>1388547.47</v>
      </c>
      <c r="C123" s="50" t="s">
        <v>61</v>
      </c>
      <c r="D123" s="16" t="s">
        <v>43</v>
      </c>
      <c r="E123" s="13">
        <v>45636</v>
      </c>
    </row>
    <row r="124" spans="1:5" ht="15" x14ac:dyDescent="0.25">
      <c r="A124" s="35">
        <v>7</v>
      </c>
      <c r="B124" s="36">
        <v>95200</v>
      </c>
      <c r="C124" s="50" t="s">
        <v>62</v>
      </c>
      <c r="D124" s="16" t="s">
        <v>68</v>
      </c>
      <c r="E124" s="13">
        <v>45636</v>
      </c>
    </row>
    <row r="125" spans="1:5" ht="15" x14ac:dyDescent="0.25">
      <c r="A125" s="35">
        <v>8</v>
      </c>
      <c r="B125" s="36">
        <v>1165948.48</v>
      </c>
      <c r="C125" s="50" t="s">
        <v>63</v>
      </c>
      <c r="D125" s="16" t="s">
        <v>68</v>
      </c>
      <c r="E125" s="13">
        <v>45636</v>
      </c>
    </row>
    <row r="126" spans="1:5" ht="15" x14ac:dyDescent="0.25">
      <c r="A126" s="35">
        <v>9</v>
      </c>
      <c r="B126" s="36">
        <v>249293.94</v>
      </c>
      <c r="C126" s="50" t="s">
        <v>64</v>
      </c>
      <c r="D126" s="16" t="s">
        <v>68</v>
      </c>
      <c r="E126" s="13">
        <v>45636</v>
      </c>
    </row>
    <row r="127" spans="1:5" ht="15" x14ac:dyDescent="0.25">
      <c r="A127" s="35">
        <v>10</v>
      </c>
      <c r="B127" s="36">
        <v>294005.68</v>
      </c>
      <c r="C127" s="50" t="s">
        <v>64</v>
      </c>
      <c r="D127" s="16" t="s">
        <v>68</v>
      </c>
      <c r="E127" s="13">
        <v>45636</v>
      </c>
    </row>
    <row r="128" spans="1:5" ht="15" x14ac:dyDescent="0.25">
      <c r="A128" s="35">
        <v>11</v>
      </c>
      <c r="B128" s="36">
        <v>38800</v>
      </c>
      <c r="C128" s="50" t="s">
        <v>65</v>
      </c>
      <c r="D128" s="16" t="s">
        <v>68</v>
      </c>
      <c r="E128" s="13">
        <v>45636</v>
      </c>
    </row>
    <row r="129" spans="1:5" ht="15" x14ac:dyDescent="0.25">
      <c r="A129" s="35">
        <v>12</v>
      </c>
      <c r="B129" s="36">
        <v>1932134.15</v>
      </c>
      <c r="C129" s="50" t="s">
        <v>66</v>
      </c>
      <c r="D129" s="16" t="s">
        <v>68</v>
      </c>
      <c r="E129" s="13">
        <v>45636</v>
      </c>
    </row>
    <row r="130" spans="1:5" ht="15" x14ac:dyDescent="0.25">
      <c r="A130" s="53">
        <v>13</v>
      </c>
      <c r="B130" s="36">
        <f>805000+12762000</f>
        <v>13567000</v>
      </c>
      <c r="C130" s="50" t="s">
        <v>69</v>
      </c>
      <c r="D130" s="16" t="s">
        <v>214</v>
      </c>
      <c r="E130" s="13">
        <v>45636</v>
      </c>
    </row>
    <row r="131" spans="1:5" ht="15" x14ac:dyDescent="0.25">
      <c r="A131" s="53">
        <v>14</v>
      </c>
      <c r="B131" s="36">
        <v>1447204</v>
      </c>
      <c r="C131" s="50" t="s">
        <v>75</v>
      </c>
      <c r="D131" s="16" t="s">
        <v>76</v>
      </c>
      <c r="E131" s="13">
        <v>45637</v>
      </c>
    </row>
    <row r="132" spans="1:5" ht="15" x14ac:dyDescent="0.25">
      <c r="A132" s="35">
        <v>15</v>
      </c>
      <c r="B132" s="36">
        <v>502337.98</v>
      </c>
      <c r="C132" s="50" t="s">
        <v>96</v>
      </c>
      <c r="D132" s="16" t="s">
        <v>99</v>
      </c>
      <c r="E132" s="13">
        <v>45638</v>
      </c>
    </row>
    <row r="133" spans="1:5" ht="15" x14ac:dyDescent="0.25">
      <c r="A133" s="35">
        <v>16</v>
      </c>
      <c r="B133" s="36">
        <v>523394</v>
      </c>
      <c r="C133" s="50" t="s">
        <v>97</v>
      </c>
      <c r="D133" s="16" t="s">
        <v>99</v>
      </c>
      <c r="E133" s="13">
        <v>45638</v>
      </c>
    </row>
    <row r="134" spans="1:5" ht="15" x14ac:dyDescent="0.25">
      <c r="A134" s="53">
        <v>17</v>
      </c>
      <c r="B134" s="36">
        <v>1884676.87</v>
      </c>
      <c r="C134" s="50" t="s">
        <v>98</v>
      </c>
      <c r="D134" s="16" t="s">
        <v>99</v>
      </c>
      <c r="E134" s="13">
        <v>45638</v>
      </c>
    </row>
    <row r="135" spans="1:5" ht="15" x14ac:dyDescent="0.25">
      <c r="A135" s="53">
        <v>18</v>
      </c>
      <c r="B135" s="36">
        <v>223205</v>
      </c>
      <c r="C135" s="50" t="s">
        <v>100</v>
      </c>
      <c r="D135" s="16" t="s">
        <v>68</v>
      </c>
      <c r="E135" s="13">
        <v>45638</v>
      </c>
    </row>
    <row r="136" spans="1:5" ht="15" x14ac:dyDescent="0.25">
      <c r="A136" s="35">
        <v>19</v>
      </c>
      <c r="B136" s="36">
        <v>135000</v>
      </c>
      <c r="C136" s="50" t="s">
        <v>101</v>
      </c>
      <c r="D136" s="16" t="s">
        <v>68</v>
      </c>
      <c r="E136" s="13">
        <v>45638</v>
      </c>
    </row>
    <row r="137" spans="1:5" ht="15" x14ac:dyDescent="0.25">
      <c r="A137" s="35">
        <v>20</v>
      </c>
      <c r="B137" s="36">
        <v>1730455.66</v>
      </c>
      <c r="C137" s="50" t="s">
        <v>102</v>
      </c>
      <c r="D137" s="16" t="s">
        <v>68</v>
      </c>
      <c r="E137" s="13">
        <v>45638</v>
      </c>
    </row>
    <row r="138" spans="1:5" ht="15" x14ac:dyDescent="0.25">
      <c r="A138" s="53">
        <v>21</v>
      </c>
      <c r="B138" s="36">
        <v>2261205.62</v>
      </c>
      <c r="C138" s="50" t="s">
        <v>42</v>
      </c>
      <c r="D138" s="16" t="s">
        <v>43</v>
      </c>
      <c r="E138" s="13">
        <v>45639</v>
      </c>
    </row>
    <row r="139" spans="1:5" ht="15" x14ac:dyDescent="0.25">
      <c r="A139" s="53">
        <v>22</v>
      </c>
      <c r="B139" s="36">
        <v>12283039.83</v>
      </c>
      <c r="C139" s="50" t="s">
        <v>104</v>
      </c>
      <c r="D139" s="16" t="s">
        <v>43</v>
      </c>
      <c r="E139" s="13">
        <v>45639</v>
      </c>
    </row>
    <row r="140" spans="1:5" ht="15" x14ac:dyDescent="0.25">
      <c r="A140" s="35">
        <v>23</v>
      </c>
      <c r="B140" s="36">
        <v>10378365.470000001</v>
      </c>
      <c r="C140" s="50" t="s">
        <v>105</v>
      </c>
      <c r="D140" s="16" t="s">
        <v>43</v>
      </c>
      <c r="E140" s="13">
        <v>45639</v>
      </c>
    </row>
    <row r="141" spans="1:5" ht="15" x14ac:dyDescent="0.25">
      <c r="A141" s="35">
        <v>24</v>
      </c>
      <c r="B141" s="36">
        <v>3500000</v>
      </c>
      <c r="C141" s="50" t="s">
        <v>69</v>
      </c>
      <c r="D141" s="16" t="s">
        <v>70</v>
      </c>
      <c r="E141" s="13">
        <v>45642</v>
      </c>
    </row>
    <row r="142" spans="1:5" ht="15" x14ac:dyDescent="0.25">
      <c r="A142" s="53">
        <v>25</v>
      </c>
      <c r="B142" s="36">
        <v>3461623.26</v>
      </c>
      <c r="C142" s="50" t="s">
        <v>152</v>
      </c>
      <c r="D142" s="16" t="s">
        <v>150</v>
      </c>
      <c r="E142" s="13">
        <v>45642</v>
      </c>
    </row>
    <row r="143" spans="1:5" ht="15" x14ac:dyDescent="0.25">
      <c r="A143" s="53">
        <v>26</v>
      </c>
      <c r="B143" s="36">
        <v>3930079.01</v>
      </c>
      <c r="C143" s="50" t="s">
        <v>152</v>
      </c>
      <c r="D143" s="16" t="s">
        <v>150</v>
      </c>
      <c r="E143" s="13">
        <v>45642</v>
      </c>
    </row>
    <row r="144" spans="1:5" ht="15" x14ac:dyDescent="0.25">
      <c r="A144" s="35">
        <v>27</v>
      </c>
      <c r="B144" s="36">
        <v>4019801.47</v>
      </c>
      <c r="C144" s="50" t="s">
        <v>153</v>
      </c>
      <c r="D144" s="16" t="s">
        <v>150</v>
      </c>
      <c r="E144" s="13">
        <v>45642</v>
      </c>
    </row>
    <row r="145" spans="1:5" ht="15" x14ac:dyDescent="0.25">
      <c r="A145" s="35">
        <v>28</v>
      </c>
      <c r="B145" s="36">
        <v>4438653.28</v>
      </c>
      <c r="C145" s="50" t="s">
        <v>153</v>
      </c>
      <c r="D145" s="16" t="s">
        <v>150</v>
      </c>
      <c r="E145" s="13">
        <v>45642</v>
      </c>
    </row>
    <row r="146" spans="1:5" ht="15" x14ac:dyDescent="0.25">
      <c r="A146" s="53">
        <v>29</v>
      </c>
      <c r="B146" s="36">
        <v>3284719.4</v>
      </c>
      <c r="C146" s="50" t="s">
        <v>154</v>
      </c>
      <c r="D146" s="16" t="s">
        <v>150</v>
      </c>
      <c r="E146" s="13">
        <v>45642</v>
      </c>
    </row>
    <row r="147" spans="1:5" ht="15" x14ac:dyDescent="0.25">
      <c r="A147" s="53">
        <v>30</v>
      </c>
      <c r="B147" s="36">
        <v>2760690.2</v>
      </c>
      <c r="C147" s="50" t="s">
        <v>154</v>
      </c>
      <c r="D147" s="16" t="s">
        <v>150</v>
      </c>
      <c r="E147" s="13">
        <v>45642</v>
      </c>
    </row>
    <row r="148" spans="1:5" ht="15" x14ac:dyDescent="0.25">
      <c r="A148" s="35">
        <v>31</v>
      </c>
      <c r="B148" s="36">
        <v>4534775.1100000003</v>
      </c>
      <c r="C148" s="50" t="s">
        <v>155</v>
      </c>
      <c r="D148" s="16" t="s">
        <v>150</v>
      </c>
      <c r="E148" s="13">
        <v>45642</v>
      </c>
    </row>
    <row r="149" spans="1:5" ht="15" x14ac:dyDescent="0.25">
      <c r="A149" s="35">
        <v>32</v>
      </c>
      <c r="B149" s="36">
        <v>4049410.39</v>
      </c>
      <c r="C149" s="50" t="s">
        <v>155</v>
      </c>
      <c r="D149" s="16" t="s">
        <v>150</v>
      </c>
      <c r="E149" s="13">
        <v>45642</v>
      </c>
    </row>
    <row r="150" spans="1:5" ht="15" x14ac:dyDescent="0.25">
      <c r="A150" s="53">
        <v>33</v>
      </c>
      <c r="B150" s="36">
        <v>3534916.43</v>
      </c>
      <c r="C150" s="50" t="s">
        <v>155</v>
      </c>
      <c r="D150" s="16" t="s">
        <v>150</v>
      </c>
      <c r="E150" s="13">
        <v>45642</v>
      </c>
    </row>
    <row r="151" spans="1:5" ht="15" x14ac:dyDescent="0.25">
      <c r="A151" s="53">
        <v>34</v>
      </c>
      <c r="B151" s="36">
        <v>2669417.16</v>
      </c>
      <c r="C151" s="50" t="s">
        <v>156</v>
      </c>
      <c r="D151" s="16" t="s">
        <v>150</v>
      </c>
      <c r="E151" s="13">
        <v>45642</v>
      </c>
    </row>
    <row r="152" spans="1:5" ht="15" x14ac:dyDescent="0.25">
      <c r="A152" s="35">
        <v>35</v>
      </c>
      <c r="B152" s="36">
        <v>1300785.24</v>
      </c>
      <c r="C152" s="50" t="s">
        <v>157</v>
      </c>
      <c r="D152" s="16" t="s">
        <v>150</v>
      </c>
      <c r="E152" s="13">
        <v>45642</v>
      </c>
    </row>
    <row r="153" spans="1:5" ht="15" x14ac:dyDescent="0.25">
      <c r="A153" s="35">
        <v>36</v>
      </c>
      <c r="B153" s="36">
        <v>1605817.14</v>
      </c>
      <c r="C153" s="50" t="s">
        <v>157</v>
      </c>
      <c r="D153" s="16" t="s">
        <v>150</v>
      </c>
      <c r="E153" s="13">
        <v>45642</v>
      </c>
    </row>
    <row r="154" spans="1:5" ht="15" x14ac:dyDescent="0.25">
      <c r="A154" s="53">
        <v>37</v>
      </c>
      <c r="B154" s="36">
        <v>426783.76</v>
      </c>
      <c r="C154" s="50" t="s">
        <v>157</v>
      </c>
      <c r="D154" s="16" t="s">
        <v>150</v>
      </c>
      <c r="E154" s="13">
        <v>45642</v>
      </c>
    </row>
    <row r="155" spans="1:5" ht="15" x14ac:dyDescent="0.25">
      <c r="A155" s="53">
        <v>38</v>
      </c>
      <c r="B155" s="36">
        <v>1790885.79</v>
      </c>
      <c r="C155" s="50" t="s">
        <v>158</v>
      </c>
      <c r="D155" s="16" t="s">
        <v>150</v>
      </c>
      <c r="E155" s="13">
        <v>45642</v>
      </c>
    </row>
    <row r="156" spans="1:5" ht="15" x14ac:dyDescent="0.25">
      <c r="A156" s="35">
        <v>39</v>
      </c>
      <c r="B156" s="36">
        <v>7387249.8499999996</v>
      </c>
      <c r="C156" s="50" t="s">
        <v>158</v>
      </c>
      <c r="D156" s="16" t="s">
        <v>150</v>
      </c>
      <c r="E156" s="13">
        <v>45642</v>
      </c>
    </row>
    <row r="157" spans="1:5" ht="15" x14ac:dyDescent="0.25">
      <c r="A157" s="35">
        <v>40</v>
      </c>
      <c r="B157" s="36">
        <v>691486.25</v>
      </c>
      <c r="C157" s="50" t="s">
        <v>158</v>
      </c>
      <c r="D157" s="16" t="s">
        <v>150</v>
      </c>
      <c r="E157" s="13">
        <v>45642</v>
      </c>
    </row>
    <row r="158" spans="1:5" ht="15" x14ac:dyDescent="0.25">
      <c r="A158" s="53">
        <v>41</v>
      </c>
      <c r="B158" s="36">
        <v>3604690.71</v>
      </c>
      <c r="C158" s="50" t="s">
        <v>158</v>
      </c>
      <c r="D158" s="16" t="s">
        <v>150</v>
      </c>
      <c r="E158" s="13">
        <v>45642</v>
      </c>
    </row>
    <row r="159" spans="1:5" ht="15" x14ac:dyDescent="0.25">
      <c r="A159" s="53">
        <v>42</v>
      </c>
      <c r="B159" s="36">
        <v>2033404.2</v>
      </c>
      <c r="C159" s="50" t="s">
        <v>159</v>
      </c>
      <c r="D159" s="16" t="s">
        <v>150</v>
      </c>
      <c r="E159" s="13">
        <v>45642</v>
      </c>
    </row>
    <row r="160" spans="1:5" ht="15" x14ac:dyDescent="0.25">
      <c r="A160" s="35">
        <v>43</v>
      </c>
      <c r="B160" s="36">
        <v>884193.86</v>
      </c>
      <c r="C160" s="50" t="s">
        <v>159</v>
      </c>
      <c r="D160" s="16" t="s">
        <v>150</v>
      </c>
      <c r="E160" s="13">
        <v>45642</v>
      </c>
    </row>
    <row r="161" spans="1:5" ht="15" x14ac:dyDescent="0.25">
      <c r="A161" s="35">
        <v>44</v>
      </c>
      <c r="B161" s="36">
        <v>589462.56999999995</v>
      </c>
      <c r="C161" s="50" t="s">
        <v>159</v>
      </c>
      <c r="D161" s="16" t="s">
        <v>150</v>
      </c>
      <c r="E161" s="13">
        <v>45642</v>
      </c>
    </row>
    <row r="162" spans="1:5" ht="15" x14ac:dyDescent="0.25">
      <c r="A162" s="53">
        <v>45</v>
      </c>
      <c r="B162" s="36">
        <v>3495000</v>
      </c>
      <c r="C162" s="50" t="s">
        <v>160</v>
      </c>
      <c r="D162" s="16" t="s">
        <v>150</v>
      </c>
      <c r="E162" s="13">
        <v>45642</v>
      </c>
    </row>
    <row r="163" spans="1:5" ht="15" x14ac:dyDescent="0.25">
      <c r="A163" s="53">
        <v>46</v>
      </c>
      <c r="B163" s="36">
        <v>2201650.25</v>
      </c>
      <c r="C163" s="50" t="s">
        <v>161</v>
      </c>
      <c r="D163" s="16" t="s">
        <v>150</v>
      </c>
      <c r="E163" s="13">
        <v>45642</v>
      </c>
    </row>
    <row r="164" spans="1:5" ht="15" x14ac:dyDescent="0.25">
      <c r="A164" s="35">
        <v>47</v>
      </c>
      <c r="B164" s="36">
        <v>10100921.279999999</v>
      </c>
      <c r="C164" s="50" t="s">
        <v>162</v>
      </c>
      <c r="D164" s="16" t="s">
        <v>150</v>
      </c>
      <c r="E164" s="13">
        <v>45642</v>
      </c>
    </row>
    <row r="165" spans="1:5" ht="15" x14ac:dyDescent="0.25">
      <c r="A165" s="35">
        <v>48</v>
      </c>
      <c r="B165" s="36">
        <v>2157157.6800000002</v>
      </c>
      <c r="C165" s="50" t="s">
        <v>162</v>
      </c>
      <c r="D165" s="16" t="s">
        <v>150</v>
      </c>
      <c r="E165" s="13">
        <v>45642</v>
      </c>
    </row>
    <row r="166" spans="1:5" ht="15" x14ac:dyDescent="0.25">
      <c r="A166" s="53">
        <v>49</v>
      </c>
      <c r="B166" s="36">
        <v>3911043.34</v>
      </c>
      <c r="C166" s="50" t="s">
        <v>162</v>
      </c>
      <c r="D166" s="16" t="s">
        <v>150</v>
      </c>
      <c r="E166" s="13">
        <v>45642</v>
      </c>
    </row>
    <row r="167" spans="1:5" ht="15" x14ac:dyDescent="0.25">
      <c r="A167" s="53">
        <v>50</v>
      </c>
      <c r="B167" s="36">
        <v>4005738</v>
      </c>
      <c r="C167" s="50" t="s">
        <v>163</v>
      </c>
      <c r="D167" s="16" t="s">
        <v>150</v>
      </c>
      <c r="E167" s="13">
        <v>45642</v>
      </c>
    </row>
    <row r="168" spans="1:5" ht="15" x14ac:dyDescent="0.25">
      <c r="A168" s="35">
        <v>51</v>
      </c>
      <c r="B168" s="36">
        <v>1042596</v>
      </c>
      <c r="C168" s="50" t="s">
        <v>163</v>
      </c>
      <c r="D168" s="16" t="s">
        <v>150</v>
      </c>
      <c r="E168" s="13">
        <v>45642</v>
      </c>
    </row>
    <row r="169" spans="1:5" ht="15" x14ac:dyDescent="0.25">
      <c r="A169" s="35">
        <v>52</v>
      </c>
      <c r="B169" s="36">
        <v>540178.11</v>
      </c>
      <c r="C169" s="50" t="s">
        <v>164</v>
      </c>
      <c r="D169" s="16" t="s">
        <v>150</v>
      </c>
      <c r="E169" s="13">
        <v>45642</v>
      </c>
    </row>
    <row r="170" spans="1:5" ht="15" x14ac:dyDescent="0.25">
      <c r="A170" s="53">
        <v>53</v>
      </c>
      <c r="B170" s="36">
        <v>812569.4</v>
      </c>
      <c r="C170" s="50" t="s">
        <v>164</v>
      </c>
      <c r="D170" s="16" t="s">
        <v>150</v>
      </c>
      <c r="E170" s="13">
        <v>45642</v>
      </c>
    </row>
    <row r="171" spans="1:5" ht="15" x14ac:dyDescent="0.25">
      <c r="A171" s="53">
        <v>54</v>
      </c>
      <c r="B171" s="36">
        <v>5349193.13</v>
      </c>
      <c r="C171" s="50" t="s">
        <v>164</v>
      </c>
      <c r="D171" s="16" t="s">
        <v>150</v>
      </c>
      <c r="E171" s="13">
        <v>45642</v>
      </c>
    </row>
    <row r="172" spans="1:5" ht="15" x14ac:dyDescent="0.25">
      <c r="A172" s="35">
        <v>55</v>
      </c>
      <c r="B172" s="36">
        <v>193872.8</v>
      </c>
      <c r="C172" s="50" t="s">
        <v>164</v>
      </c>
      <c r="D172" s="16" t="s">
        <v>150</v>
      </c>
      <c r="E172" s="13">
        <v>45642</v>
      </c>
    </row>
    <row r="173" spans="1:5" ht="15" x14ac:dyDescent="0.25">
      <c r="A173" s="35">
        <v>56</v>
      </c>
      <c r="B173" s="36">
        <v>3976371.29</v>
      </c>
      <c r="C173" s="50" t="s">
        <v>165</v>
      </c>
      <c r="D173" s="16" t="s">
        <v>150</v>
      </c>
      <c r="E173" s="13">
        <v>45642</v>
      </c>
    </row>
    <row r="174" spans="1:5" ht="15" x14ac:dyDescent="0.25">
      <c r="A174" s="53">
        <v>57</v>
      </c>
      <c r="B174" s="36">
        <v>4294485.47</v>
      </c>
      <c r="C174" s="50" t="s">
        <v>166</v>
      </c>
      <c r="D174" s="16" t="s">
        <v>150</v>
      </c>
      <c r="E174" s="13">
        <v>45642</v>
      </c>
    </row>
    <row r="175" spans="1:5" ht="15" x14ac:dyDescent="0.25">
      <c r="A175" s="53">
        <v>58</v>
      </c>
      <c r="B175" s="36">
        <v>992611.75</v>
      </c>
      <c r="C175" s="50" t="s">
        <v>166</v>
      </c>
      <c r="D175" s="16" t="s">
        <v>150</v>
      </c>
      <c r="E175" s="13">
        <v>45642</v>
      </c>
    </row>
    <row r="176" spans="1:5" ht="15" x14ac:dyDescent="0.25">
      <c r="A176" s="35">
        <v>59</v>
      </c>
      <c r="B176" s="36">
        <v>2039880.6</v>
      </c>
      <c r="C176" s="50" t="s">
        <v>166</v>
      </c>
      <c r="D176" s="16" t="s">
        <v>150</v>
      </c>
      <c r="E176" s="13">
        <v>45642</v>
      </c>
    </row>
    <row r="177" spans="1:5" ht="15" x14ac:dyDescent="0.25">
      <c r="A177" s="35">
        <v>60</v>
      </c>
      <c r="B177" s="36">
        <v>1353285.22</v>
      </c>
      <c r="C177" s="50" t="s">
        <v>167</v>
      </c>
      <c r="D177" s="16" t="s">
        <v>150</v>
      </c>
      <c r="E177" s="13">
        <v>45642</v>
      </c>
    </row>
    <row r="178" spans="1:5" ht="15" x14ac:dyDescent="0.25">
      <c r="A178" s="53">
        <v>61</v>
      </c>
      <c r="B178" s="36">
        <v>2977227.5</v>
      </c>
      <c r="C178" s="50" t="s">
        <v>167</v>
      </c>
      <c r="D178" s="16" t="s">
        <v>150</v>
      </c>
      <c r="E178" s="13">
        <v>45642</v>
      </c>
    </row>
    <row r="179" spans="1:5" ht="15" x14ac:dyDescent="0.25">
      <c r="A179" s="53">
        <v>62</v>
      </c>
      <c r="B179" s="36">
        <v>595445.5</v>
      </c>
      <c r="C179" s="50" t="s">
        <v>167</v>
      </c>
      <c r="D179" s="16" t="s">
        <v>150</v>
      </c>
      <c r="E179" s="13">
        <v>45642</v>
      </c>
    </row>
    <row r="180" spans="1:5" ht="15" x14ac:dyDescent="0.25">
      <c r="A180" s="35">
        <v>63</v>
      </c>
      <c r="B180" s="36">
        <v>2096661.58</v>
      </c>
      <c r="C180" s="50" t="s">
        <v>168</v>
      </c>
      <c r="D180" s="16" t="s">
        <v>150</v>
      </c>
      <c r="E180" s="13">
        <v>45642</v>
      </c>
    </row>
    <row r="181" spans="1:5" ht="15" x14ac:dyDescent="0.25">
      <c r="A181" s="35">
        <v>64</v>
      </c>
      <c r="B181" s="36">
        <v>3603279.75</v>
      </c>
      <c r="C181" s="50" t="s">
        <v>169</v>
      </c>
      <c r="D181" s="16" t="s">
        <v>150</v>
      </c>
      <c r="E181" s="13">
        <v>45642</v>
      </c>
    </row>
    <row r="182" spans="1:5" ht="15" x14ac:dyDescent="0.25">
      <c r="A182" s="53">
        <v>65</v>
      </c>
      <c r="B182" s="36">
        <v>605623.76</v>
      </c>
      <c r="C182" s="50" t="s">
        <v>170</v>
      </c>
      <c r="D182" s="16" t="s">
        <v>150</v>
      </c>
      <c r="E182" s="13">
        <v>45642</v>
      </c>
    </row>
    <row r="183" spans="1:5" ht="15" x14ac:dyDescent="0.25">
      <c r="A183" s="53">
        <v>66</v>
      </c>
      <c r="B183" s="36">
        <v>1707324.03</v>
      </c>
      <c r="C183" s="50" t="s">
        <v>170</v>
      </c>
      <c r="D183" s="16" t="s">
        <v>150</v>
      </c>
      <c r="E183" s="13">
        <v>45642</v>
      </c>
    </row>
    <row r="184" spans="1:5" ht="15" x14ac:dyDescent="0.25">
      <c r="A184" s="35">
        <v>67</v>
      </c>
      <c r="B184" s="36">
        <v>776612.45</v>
      </c>
      <c r="C184" s="50" t="s">
        <v>170</v>
      </c>
      <c r="D184" s="16" t="s">
        <v>150</v>
      </c>
      <c r="E184" s="13">
        <v>45642</v>
      </c>
    </row>
    <row r="185" spans="1:5" ht="15" x14ac:dyDescent="0.25">
      <c r="A185" s="35">
        <v>68</v>
      </c>
      <c r="B185" s="36">
        <v>713437.96</v>
      </c>
      <c r="C185" s="50" t="s">
        <v>170</v>
      </c>
      <c r="D185" s="16" t="s">
        <v>150</v>
      </c>
      <c r="E185" s="13">
        <v>45642</v>
      </c>
    </row>
    <row r="186" spans="1:5" ht="15" x14ac:dyDescent="0.25">
      <c r="A186" s="53">
        <v>69</v>
      </c>
      <c r="B186" s="36">
        <v>337000</v>
      </c>
      <c r="C186" s="50" t="s">
        <v>171</v>
      </c>
      <c r="D186" s="16" t="s">
        <v>150</v>
      </c>
      <c r="E186" s="13">
        <v>45642</v>
      </c>
    </row>
    <row r="187" spans="1:5" ht="15" x14ac:dyDescent="0.25">
      <c r="A187" s="53">
        <v>70</v>
      </c>
      <c r="B187" s="36">
        <v>1019000</v>
      </c>
      <c r="C187" s="50" t="s">
        <v>171</v>
      </c>
      <c r="D187" s="16" t="s">
        <v>150</v>
      </c>
      <c r="E187" s="13">
        <v>45642</v>
      </c>
    </row>
    <row r="188" spans="1:5" ht="15" x14ac:dyDescent="0.25">
      <c r="A188" s="35">
        <v>71</v>
      </c>
      <c r="B188" s="36">
        <v>6889400.7599999998</v>
      </c>
      <c r="C188" s="50" t="s">
        <v>172</v>
      </c>
      <c r="D188" s="16" t="s">
        <v>150</v>
      </c>
      <c r="E188" s="13">
        <v>45642</v>
      </c>
    </row>
    <row r="189" spans="1:5" ht="15" x14ac:dyDescent="0.25">
      <c r="A189" s="35">
        <v>72</v>
      </c>
      <c r="B189" s="36">
        <v>2017906.4</v>
      </c>
      <c r="C189" s="50" t="s">
        <v>172</v>
      </c>
      <c r="D189" s="16" t="s">
        <v>150</v>
      </c>
      <c r="E189" s="13">
        <v>45642</v>
      </c>
    </row>
    <row r="190" spans="1:5" ht="15" x14ac:dyDescent="0.25">
      <c r="A190" s="53">
        <v>73</v>
      </c>
      <c r="B190" s="36">
        <v>4912583.29</v>
      </c>
      <c r="C190" s="50" t="s">
        <v>172</v>
      </c>
      <c r="D190" s="16" t="s">
        <v>150</v>
      </c>
      <c r="E190" s="13">
        <v>45642</v>
      </c>
    </row>
    <row r="191" spans="1:5" ht="15" x14ac:dyDescent="0.25">
      <c r="A191" s="53">
        <v>74</v>
      </c>
      <c r="B191" s="36">
        <v>4521542.05</v>
      </c>
      <c r="C191" s="50" t="s">
        <v>173</v>
      </c>
      <c r="D191" s="16" t="s">
        <v>150</v>
      </c>
      <c r="E191" s="13">
        <v>45642</v>
      </c>
    </row>
    <row r="192" spans="1:5" ht="15" x14ac:dyDescent="0.25">
      <c r="A192" s="35">
        <v>75</v>
      </c>
      <c r="B192" s="36">
        <v>4965978.97</v>
      </c>
      <c r="C192" s="50" t="s">
        <v>174</v>
      </c>
      <c r="D192" s="16" t="s">
        <v>150</v>
      </c>
      <c r="E192" s="13">
        <v>45642</v>
      </c>
    </row>
    <row r="193" spans="1:5" ht="15" x14ac:dyDescent="0.25">
      <c r="A193" s="35">
        <v>76</v>
      </c>
      <c r="B193" s="36">
        <v>1980050.48</v>
      </c>
      <c r="C193" s="50" t="s">
        <v>174</v>
      </c>
      <c r="D193" s="16" t="s">
        <v>150</v>
      </c>
      <c r="E193" s="13">
        <v>45642</v>
      </c>
    </row>
    <row r="194" spans="1:5" ht="15" x14ac:dyDescent="0.25">
      <c r="A194" s="53">
        <v>77</v>
      </c>
      <c r="B194" s="36">
        <v>1488755.54</v>
      </c>
      <c r="C194" s="50" t="s">
        <v>174</v>
      </c>
      <c r="D194" s="16" t="s">
        <v>150</v>
      </c>
      <c r="E194" s="13">
        <v>45642</v>
      </c>
    </row>
    <row r="195" spans="1:5" ht="15" x14ac:dyDescent="0.25">
      <c r="A195" s="53">
        <v>78</v>
      </c>
      <c r="B195" s="36">
        <v>4093598.7</v>
      </c>
      <c r="C195" s="50" t="s">
        <v>175</v>
      </c>
      <c r="D195" s="16" t="s">
        <v>150</v>
      </c>
      <c r="E195" s="13">
        <v>45642</v>
      </c>
    </row>
    <row r="196" spans="1:5" ht="15" x14ac:dyDescent="0.25">
      <c r="A196" s="35">
        <v>79</v>
      </c>
      <c r="B196" s="36">
        <v>4892632.8499999996</v>
      </c>
      <c r="C196" s="50" t="s">
        <v>176</v>
      </c>
      <c r="D196" s="16" t="s">
        <v>150</v>
      </c>
      <c r="E196" s="13">
        <v>45642</v>
      </c>
    </row>
    <row r="197" spans="1:5" ht="15" x14ac:dyDescent="0.25">
      <c r="A197" s="35">
        <v>80</v>
      </c>
      <c r="B197" s="36">
        <v>5511900.25</v>
      </c>
      <c r="C197" s="50" t="s">
        <v>176</v>
      </c>
      <c r="D197" s="16" t="s">
        <v>150</v>
      </c>
      <c r="E197" s="13">
        <v>45642</v>
      </c>
    </row>
    <row r="198" spans="1:5" ht="15" x14ac:dyDescent="0.25">
      <c r="A198" s="53">
        <v>81</v>
      </c>
      <c r="B198" s="36">
        <v>926315.68</v>
      </c>
      <c r="C198" s="50" t="s">
        <v>177</v>
      </c>
      <c r="D198" s="16" t="s">
        <v>150</v>
      </c>
      <c r="E198" s="13">
        <v>45642</v>
      </c>
    </row>
    <row r="199" spans="1:5" ht="15" x14ac:dyDescent="0.25">
      <c r="A199" s="53">
        <v>82</v>
      </c>
      <c r="B199" s="36">
        <v>3786136.82</v>
      </c>
      <c r="C199" s="50" t="s">
        <v>177</v>
      </c>
      <c r="D199" s="16" t="s">
        <v>150</v>
      </c>
      <c r="E199" s="13">
        <v>45642</v>
      </c>
    </row>
    <row r="200" spans="1:5" ht="15" x14ac:dyDescent="0.25">
      <c r="A200" s="35">
        <v>83</v>
      </c>
      <c r="B200" s="36">
        <v>2445426.63</v>
      </c>
      <c r="C200" s="50" t="s">
        <v>178</v>
      </c>
      <c r="D200" s="16" t="s">
        <v>150</v>
      </c>
      <c r="E200" s="13">
        <v>45642</v>
      </c>
    </row>
    <row r="201" spans="1:5" ht="15" x14ac:dyDescent="0.25">
      <c r="A201" s="35">
        <v>84</v>
      </c>
      <c r="B201" s="36">
        <v>10302316.949999999</v>
      </c>
      <c r="C201" s="50" t="s">
        <v>178</v>
      </c>
      <c r="D201" s="16" t="s">
        <v>150</v>
      </c>
      <c r="E201" s="13">
        <v>45642</v>
      </c>
    </row>
    <row r="202" spans="1:5" ht="15" x14ac:dyDescent="0.25">
      <c r="A202" s="53">
        <v>85</v>
      </c>
      <c r="B202" s="36">
        <v>600968.48</v>
      </c>
      <c r="C202" s="50" t="s">
        <v>178</v>
      </c>
      <c r="D202" s="16" t="s">
        <v>150</v>
      </c>
      <c r="E202" s="13">
        <v>45642</v>
      </c>
    </row>
    <row r="203" spans="1:5" ht="15" x14ac:dyDescent="0.25">
      <c r="A203" s="53">
        <v>86</v>
      </c>
      <c r="B203" s="36">
        <v>1500000</v>
      </c>
      <c r="C203" s="50" t="s">
        <v>179</v>
      </c>
      <c r="D203" s="16" t="s">
        <v>150</v>
      </c>
      <c r="E203" s="13">
        <v>45642</v>
      </c>
    </row>
    <row r="204" spans="1:5" ht="15" x14ac:dyDescent="0.25">
      <c r="A204" s="35">
        <v>87</v>
      </c>
      <c r="B204" s="36">
        <v>2925832.58</v>
      </c>
      <c r="C204" s="50" t="s">
        <v>180</v>
      </c>
      <c r="D204" s="16" t="s">
        <v>150</v>
      </c>
      <c r="E204" s="13">
        <v>45642</v>
      </c>
    </row>
    <row r="205" spans="1:5" ht="15" x14ac:dyDescent="0.25">
      <c r="A205" s="35">
        <v>88</v>
      </c>
      <c r="B205" s="36">
        <v>7215142.3099999996</v>
      </c>
      <c r="C205" s="50" t="s">
        <v>180</v>
      </c>
      <c r="D205" s="16" t="s">
        <v>150</v>
      </c>
      <c r="E205" s="13">
        <v>45642</v>
      </c>
    </row>
    <row r="206" spans="1:5" ht="15" x14ac:dyDescent="0.25">
      <c r="A206" s="53">
        <v>89</v>
      </c>
      <c r="B206" s="36">
        <v>2477911.67</v>
      </c>
      <c r="C206" s="50" t="s">
        <v>180</v>
      </c>
      <c r="D206" s="16" t="s">
        <v>150</v>
      </c>
      <c r="E206" s="13">
        <v>45642</v>
      </c>
    </row>
    <row r="207" spans="1:5" ht="15" x14ac:dyDescent="0.25">
      <c r="A207" s="53">
        <v>90</v>
      </c>
      <c r="B207" s="36">
        <v>2492876.4900000002</v>
      </c>
      <c r="C207" s="50" t="s">
        <v>180</v>
      </c>
      <c r="D207" s="16" t="s">
        <v>150</v>
      </c>
      <c r="E207" s="13">
        <v>45642</v>
      </c>
    </row>
    <row r="208" spans="1:5" ht="15" x14ac:dyDescent="0.25">
      <c r="A208" s="35">
        <v>91</v>
      </c>
      <c r="B208" s="36">
        <v>2000000</v>
      </c>
      <c r="C208" s="50" t="s">
        <v>181</v>
      </c>
      <c r="D208" s="16" t="s">
        <v>150</v>
      </c>
      <c r="E208" s="13">
        <v>45642</v>
      </c>
    </row>
    <row r="209" spans="1:5" ht="15" x14ac:dyDescent="0.25">
      <c r="A209" s="35">
        <v>92</v>
      </c>
      <c r="B209" s="36">
        <v>1747732.64</v>
      </c>
      <c r="C209" s="50" t="s">
        <v>182</v>
      </c>
      <c r="D209" s="16" t="s">
        <v>150</v>
      </c>
      <c r="E209" s="13">
        <v>45642</v>
      </c>
    </row>
    <row r="210" spans="1:5" ht="15" x14ac:dyDescent="0.25">
      <c r="A210" s="53">
        <v>93</v>
      </c>
      <c r="B210" s="36">
        <v>1482749.99</v>
      </c>
      <c r="C210" s="50" t="s">
        <v>183</v>
      </c>
      <c r="D210" s="16" t="s">
        <v>150</v>
      </c>
      <c r="E210" s="13">
        <v>45642</v>
      </c>
    </row>
    <row r="211" spans="1:5" ht="15" x14ac:dyDescent="0.25">
      <c r="A211" s="53">
        <v>94</v>
      </c>
      <c r="B211" s="36">
        <v>950480.76</v>
      </c>
      <c r="C211" s="50" t="s">
        <v>183</v>
      </c>
      <c r="D211" s="16" t="s">
        <v>150</v>
      </c>
      <c r="E211" s="13">
        <v>45642</v>
      </c>
    </row>
    <row r="212" spans="1:5" ht="15" x14ac:dyDescent="0.25">
      <c r="A212" s="35">
        <v>95</v>
      </c>
      <c r="B212" s="36">
        <v>1330673.07</v>
      </c>
      <c r="C212" s="50" t="s">
        <v>183</v>
      </c>
      <c r="D212" s="16" t="s">
        <v>150</v>
      </c>
      <c r="E212" s="13">
        <v>45642</v>
      </c>
    </row>
    <row r="213" spans="1:5" ht="15" x14ac:dyDescent="0.25">
      <c r="A213" s="35">
        <v>96</v>
      </c>
      <c r="B213" s="36">
        <v>2583315.2599999998</v>
      </c>
      <c r="C213" s="50" t="s">
        <v>184</v>
      </c>
      <c r="D213" s="16" t="s">
        <v>150</v>
      </c>
      <c r="E213" s="13">
        <v>45642</v>
      </c>
    </row>
    <row r="214" spans="1:5" ht="15" x14ac:dyDescent="0.25">
      <c r="A214" s="53">
        <v>97</v>
      </c>
      <c r="B214" s="36">
        <v>7515267.7599999998</v>
      </c>
      <c r="C214" s="50" t="s">
        <v>112</v>
      </c>
      <c r="D214" s="16" t="s">
        <v>99</v>
      </c>
      <c r="E214" s="13">
        <v>45643</v>
      </c>
    </row>
    <row r="215" spans="1:5" ht="15" x14ac:dyDescent="0.25">
      <c r="A215" s="53">
        <v>98</v>
      </c>
      <c r="B215" s="36">
        <v>285666.98</v>
      </c>
      <c r="C215" s="50" t="s">
        <v>113</v>
      </c>
      <c r="D215" s="16" t="s">
        <v>99</v>
      </c>
      <c r="E215" s="13">
        <v>45643</v>
      </c>
    </row>
    <row r="216" spans="1:5" ht="15" x14ac:dyDescent="0.25">
      <c r="A216" s="35">
        <v>99</v>
      </c>
      <c r="B216" s="36">
        <v>885155.65</v>
      </c>
      <c r="C216" s="50" t="s">
        <v>114</v>
      </c>
      <c r="D216" s="16" t="s">
        <v>99</v>
      </c>
      <c r="E216" s="13">
        <v>45643</v>
      </c>
    </row>
    <row r="217" spans="1:5" ht="15" x14ac:dyDescent="0.25">
      <c r="A217" s="35">
        <v>100</v>
      </c>
      <c r="B217" s="36">
        <v>211067.07</v>
      </c>
      <c r="C217" s="50" t="s">
        <v>114</v>
      </c>
      <c r="D217" s="16" t="s">
        <v>99</v>
      </c>
      <c r="E217" s="13">
        <v>45643</v>
      </c>
    </row>
    <row r="218" spans="1:5" ht="15" x14ac:dyDescent="0.25">
      <c r="A218" s="53">
        <v>101</v>
      </c>
      <c r="B218" s="36">
        <v>84986.55</v>
      </c>
      <c r="C218" s="50" t="s">
        <v>115</v>
      </c>
      <c r="D218" s="16" t="s">
        <v>99</v>
      </c>
      <c r="E218" s="13">
        <v>45643</v>
      </c>
    </row>
    <row r="219" spans="1:5" ht="15" x14ac:dyDescent="0.25">
      <c r="A219" s="53">
        <v>102</v>
      </c>
      <c r="B219" s="36">
        <v>2441504.69</v>
      </c>
      <c r="C219" s="50" t="s">
        <v>116</v>
      </c>
      <c r="D219" s="16" t="s">
        <v>99</v>
      </c>
      <c r="E219" s="13">
        <v>45643</v>
      </c>
    </row>
    <row r="220" spans="1:5" ht="15" x14ac:dyDescent="0.25">
      <c r="A220" s="35">
        <v>103</v>
      </c>
      <c r="B220" s="36">
        <v>736823.96</v>
      </c>
      <c r="C220" s="50" t="s">
        <v>117</v>
      </c>
      <c r="D220" s="16" t="s">
        <v>99</v>
      </c>
      <c r="E220" s="13">
        <v>45643</v>
      </c>
    </row>
    <row r="221" spans="1:5" ht="15" x14ac:dyDescent="0.25">
      <c r="A221" s="35">
        <v>104</v>
      </c>
      <c r="B221" s="36">
        <v>2736727.73</v>
      </c>
      <c r="C221" s="50" t="s">
        <v>118</v>
      </c>
      <c r="D221" s="16" t="s">
        <v>99</v>
      </c>
      <c r="E221" s="13">
        <v>45643</v>
      </c>
    </row>
    <row r="222" spans="1:5" ht="15" x14ac:dyDescent="0.25">
      <c r="A222" s="53">
        <v>105</v>
      </c>
      <c r="B222" s="36">
        <v>274278.89</v>
      </c>
      <c r="C222" s="50" t="s">
        <v>119</v>
      </c>
      <c r="D222" s="16" t="s">
        <v>99</v>
      </c>
      <c r="E222" s="13">
        <v>45643</v>
      </c>
    </row>
    <row r="223" spans="1:5" ht="15" x14ac:dyDescent="0.25">
      <c r="A223" s="53">
        <v>106</v>
      </c>
      <c r="B223" s="36">
        <v>78022.23</v>
      </c>
      <c r="C223" s="50" t="s">
        <v>120</v>
      </c>
      <c r="D223" s="16" t="s">
        <v>99</v>
      </c>
      <c r="E223" s="13">
        <v>45643</v>
      </c>
    </row>
    <row r="224" spans="1:5" ht="15" x14ac:dyDescent="0.25">
      <c r="A224" s="35">
        <v>107</v>
      </c>
      <c r="B224" s="36">
        <v>1136688.67</v>
      </c>
      <c r="C224" s="50" t="s">
        <v>121</v>
      </c>
      <c r="D224" s="16" t="s">
        <v>151</v>
      </c>
      <c r="E224" s="13">
        <v>45643</v>
      </c>
    </row>
    <row r="225" spans="1:5" ht="15" x14ac:dyDescent="0.25">
      <c r="A225" s="35">
        <v>108</v>
      </c>
      <c r="B225" s="36">
        <v>1567132.24</v>
      </c>
      <c r="C225" s="50" t="s">
        <v>122</v>
      </c>
      <c r="D225" s="16" t="s">
        <v>151</v>
      </c>
      <c r="E225" s="13">
        <v>45643</v>
      </c>
    </row>
    <row r="226" spans="1:5" ht="15" x14ac:dyDescent="0.25">
      <c r="A226" s="53">
        <v>109</v>
      </c>
      <c r="B226" s="36">
        <v>1158266.29</v>
      </c>
      <c r="C226" s="50" t="s">
        <v>122</v>
      </c>
      <c r="D226" s="16" t="s">
        <v>151</v>
      </c>
      <c r="E226" s="13">
        <v>45643</v>
      </c>
    </row>
    <row r="227" spans="1:5" ht="15" x14ac:dyDescent="0.25">
      <c r="A227" s="53">
        <v>110</v>
      </c>
      <c r="B227" s="36">
        <v>170812</v>
      </c>
      <c r="C227" s="50" t="s">
        <v>123</v>
      </c>
      <c r="D227" s="16" t="s">
        <v>148</v>
      </c>
      <c r="E227" s="13">
        <v>45643</v>
      </c>
    </row>
    <row r="228" spans="1:5" ht="15" x14ac:dyDescent="0.25">
      <c r="A228" s="35">
        <v>111</v>
      </c>
      <c r="B228" s="36">
        <v>477888</v>
      </c>
      <c r="C228" s="50" t="s">
        <v>124</v>
      </c>
      <c r="D228" s="16" t="s">
        <v>148</v>
      </c>
      <c r="E228" s="13">
        <v>45643</v>
      </c>
    </row>
    <row r="229" spans="1:5" ht="15" x14ac:dyDescent="0.25">
      <c r="A229" s="35">
        <v>112</v>
      </c>
      <c r="B229" s="36">
        <v>507234.83</v>
      </c>
      <c r="C229" s="50" t="s">
        <v>125</v>
      </c>
      <c r="D229" s="16" t="s">
        <v>148</v>
      </c>
      <c r="E229" s="13">
        <v>45643</v>
      </c>
    </row>
    <row r="230" spans="1:5" ht="15" x14ac:dyDescent="0.25">
      <c r="A230" s="53">
        <v>113</v>
      </c>
      <c r="B230" s="36">
        <v>578575</v>
      </c>
      <c r="C230" s="50" t="s">
        <v>126</v>
      </c>
      <c r="D230" s="16" t="s">
        <v>148</v>
      </c>
      <c r="E230" s="13">
        <v>45643</v>
      </c>
    </row>
    <row r="231" spans="1:5" ht="15" x14ac:dyDescent="0.25">
      <c r="A231" s="53">
        <v>114</v>
      </c>
      <c r="B231" s="36">
        <v>58031</v>
      </c>
      <c r="C231" s="50" t="s">
        <v>127</v>
      </c>
      <c r="D231" s="16" t="s">
        <v>148</v>
      </c>
      <c r="E231" s="13">
        <v>45643</v>
      </c>
    </row>
    <row r="232" spans="1:5" ht="15" x14ac:dyDescent="0.25">
      <c r="A232" s="35">
        <v>115</v>
      </c>
      <c r="B232" s="36">
        <v>391884.85</v>
      </c>
      <c r="C232" s="50" t="s">
        <v>128</v>
      </c>
      <c r="D232" s="16" t="s">
        <v>148</v>
      </c>
      <c r="E232" s="13">
        <v>45643</v>
      </c>
    </row>
    <row r="233" spans="1:5" ht="15" x14ac:dyDescent="0.25">
      <c r="A233" s="35">
        <v>116</v>
      </c>
      <c r="B233" s="36">
        <v>536082.43999999994</v>
      </c>
      <c r="C233" s="50" t="s">
        <v>129</v>
      </c>
      <c r="D233" s="16" t="s">
        <v>148</v>
      </c>
      <c r="E233" s="13">
        <v>45643</v>
      </c>
    </row>
    <row r="234" spans="1:5" ht="15" x14ac:dyDescent="0.25">
      <c r="A234" s="53">
        <v>117</v>
      </c>
      <c r="B234" s="36">
        <v>439251</v>
      </c>
      <c r="C234" s="50" t="s">
        <v>130</v>
      </c>
      <c r="D234" s="16" t="s">
        <v>148</v>
      </c>
      <c r="E234" s="13">
        <v>45643</v>
      </c>
    </row>
    <row r="235" spans="1:5" ht="15" x14ac:dyDescent="0.25">
      <c r="A235" s="53">
        <v>118</v>
      </c>
      <c r="B235" s="36">
        <v>228611.85</v>
      </c>
      <c r="C235" s="50" t="s">
        <v>131</v>
      </c>
      <c r="D235" s="16" t="s">
        <v>148</v>
      </c>
      <c r="E235" s="13">
        <v>45643</v>
      </c>
    </row>
    <row r="236" spans="1:5" ht="15" x14ac:dyDescent="0.25">
      <c r="A236" s="35">
        <v>119</v>
      </c>
      <c r="B236" s="36">
        <v>254479.16</v>
      </c>
      <c r="C236" s="50" t="s">
        <v>132</v>
      </c>
      <c r="D236" s="16" t="s">
        <v>148</v>
      </c>
      <c r="E236" s="13">
        <v>45643</v>
      </c>
    </row>
    <row r="237" spans="1:5" ht="15" x14ac:dyDescent="0.25">
      <c r="A237" s="35">
        <v>120</v>
      </c>
      <c r="B237" s="36">
        <v>242760</v>
      </c>
      <c r="C237" s="50" t="s">
        <v>133</v>
      </c>
      <c r="D237" s="16" t="s">
        <v>148</v>
      </c>
      <c r="E237" s="13">
        <v>45643</v>
      </c>
    </row>
    <row r="238" spans="1:5" ht="15" x14ac:dyDescent="0.25">
      <c r="A238" s="53">
        <v>121</v>
      </c>
      <c r="B238" s="36">
        <v>404753.89</v>
      </c>
      <c r="C238" s="50" t="s">
        <v>134</v>
      </c>
      <c r="D238" s="16" t="s">
        <v>148</v>
      </c>
      <c r="E238" s="13">
        <v>45643</v>
      </c>
    </row>
    <row r="239" spans="1:5" ht="15" x14ac:dyDescent="0.25">
      <c r="A239" s="53">
        <v>122</v>
      </c>
      <c r="B239" s="36">
        <v>939539.06</v>
      </c>
      <c r="C239" s="50" t="s">
        <v>135</v>
      </c>
      <c r="D239" s="16" t="s">
        <v>148</v>
      </c>
      <c r="E239" s="13">
        <v>45643</v>
      </c>
    </row>
    <row r="240" spans="1:5" ht="15" x14ac:dyDescent="0.25">
      <c r="A240" s="35">
        <v>123</v>
      </c>
      <c r="B240" s="36">
        <v>615200.25</v>
      </c>
      <c r="C240" s="50" t="s">
        <v>136</v>
      </c>
      <c r="D240" s="16" t="s">
        <v>148</v>
      </c>
      <c r="E240" s="13">
        <v>45643</v>
      </c>
    </row>
    <row r="241" spans="1:5" ht="15" x14ac:dyDescent="0.25">
      <c r="A241" s="35">
        <v>124</v>
      </c>
      <c r="B241" s="36">
        <v>366044</v>
      </c>
      <c r="C241" s="50" t="s">
        <v>137</v>
      </c>
      <c r="D241" s="16" t="s">
        <v>148</v>
      </c>
      <c r="E241" s="13">
        <v>45643</v>
      </c>
    </row>
    <row r="242" spans="1:5" ht="15" x14ac:dyDescent="0.25">
      <c r="A242" s="53">
        <v>125</v>
      </c>
      <c r="B242" s="36">
        <v>423850</v>
      </c>
      <c r="C242" s="50" t="s">
        <v>138</v>
      </c>
      <c r="D242" s="16" t="s">
        <v>148</v>
      </c>
      <c r="E242" s="13">
        <v>45643</v>
      </c>
    </row>
    <row r="243" spans="1:5" ht="15" x14ac:dyDescent="0.25">
      <c r="A243" s="53">
        <v>126</v>
      </c>
      <c r="B243" s="36">
        <v>282728</v>
      </c>
      <c r="C243" s="50" t="s">
        <v>139</v>
      </c>
      <c r="D243" s="16" t="s">
        <v>148</v>
      </c>
      <c r="E243" s="13">
        <v>45643</v>
      </c>
    </row>
    <row r="244" spans="1:5" ht="15" x14ac:dyDescent="0.25">
      <c r="A244" s="35">
        <v>127</v>
      </c>
      <c r="B244" s="36">
        <v>603276</v>
      </c>
      <c r="C244" s="50" t="s">
        <v>140</v>
      </c>
      <c r="D244" s="16" t="s">
        <v>148</v>
      </c>
      <c r="E244" s="13">
        <v>45643</v>
      </c>
    </row>
    <row r="245" spans="1:5" ht="15" x14ac:dyDescent="0.25">
      <c r="A245" s="35">
        <v>128</v>
      </c>
      <c r="B245" s="36">
        <v>1189731.1499999999</v>
      </c>
      <c r="C245" s="50" t="s">
        <v>141</v>
      </c>
      <c r="D245" s="16" t="s">
        <v>148</v>
      </c>
      <c r="E245" s="13">
        <v>45643</v>
      </c>
    </row>
    <row r="246" spans="1:5" ht="15" x14ac:dyDescent="0.25">
      <c r="A246" s="53">
        <v>129</v>
      </c>
      <c r="B246" s="36">
        <v>91630</v>
      </c>
      <c r="C246" s="50" t="s">
        <v>142</v>
      </c>
      <c r="D246" s="16" t="s">
        <v>148</v>
      </c>
      <c r="E246" s="13">
        <v>45643</v>
      </c>
    </row>
    <row r="247" spans="1:5" ht="15" x14ac:dyDescent="0.25">
      <c r="A247" s="53">
        <v>130</v>
      </c>
      <c r="B247" s="36">
        <v>75000</v>
      </c>
      <c r="C247" s="50" t="s">
        <v>143</v>
      </c>
      <c r="D247" s="16" t="s">
        <v>148</v>
      </c>
      <c r="E247" s="13">
        <v>45643</v>
      </c>
    </row>
    <row r="248" spans="1:5" ht="15" x14ac:dyDescent="0.25">
      <c r="A248" s="35">
        <v>131</v>
      </c>
      <c r="B248" s="36">
        <v>140774.09</v>
      </c>
      <c r="C248" s="50" t="s">
        <v>144</v>
      </c>
      <c r="D248" s="16" t="s">
        <v>148</v>
      </c>
      <c r="E248" s="13">
        <v>45643</v>
      </c>
    </row>
    <row r="249" spans="1:5" ht="15" x14ac:dyDescent="0.25">
      <c r="A249" s="35">
        <v>132</v>
      </c>
      <c r="B249" s="36">
        <v>312970</v>
      </c>
      <c r="C249" s="50" t="s">
        <v>145</v>
      </c>
      <c r="D249" s="16" t="s">
        <v>148</v>
      </c>
      <c r="E249" s="13">
        <v>45643</v>
      </c>
    </row>
    <row r="250" spans="1:5" ht="15" x14ac:dyDescent="0.25">
      <c r="A250" s="53">
        <v>133</v>
      </c>
      <c r="B250" s="36">
        <v>196800</v>
      </c>
      <c r="C250" s="50" t="s">
        <v>146</v>
      </c>
      <c r="D250" s="16" t="s">
        <v>148</v>
      </c>
      <c r="E250" s="13">
        <v>45643</v>
      </c>
    </row>
    <row r="251" spans="1:5" ht="15" x14ac:dyDescent="0.25">
      <c r="A251" s="53">
        <v>134</v>
      </c>
      <c r="B251" s="36">
        <v>75203</v>
      </c>
      <c r="C251" s="50" t="s">
        <v>147</v>
      </c>
      <c r="D251" s="16" t="s">
        <v>148</v>
      </c>
      <c r="E251" s="13">
        <v>45643</v>
      </c>
    </row>
    <row r="252" spans="1:5" ht="15" x14ac:dyDescent="0.25">
      <c r="A252" s="35">
        <v>135</v>
      </c>
      <c r="B252" s="36">
        <v>658544.80000000005</v>
      </c>
      <c r="C252" s="50" t="s">
        <v>113</v>
      </c>
      <c r="D252" s="16" t="s">
        <v>68</v>
      </c>
      <c r="E252" s="13">
        <v>45643</v>
      </c>
    </row>
    <row r="253" spans="1:5" ht="15" x14ac:dyDescent="0.25">
      <c r="A253" s="35">
        <v>136</v>
      </c>
      <c r="B253" s="36">
        <v>442416.42</v>
      </c>
      <c r="C253" s="50" t="s">
        <v>113</v>
      </c>
      <c r="D253" s="16" t="s">
        <v>68</v>
      </c>
      <c r="E253" s="13">
        <v>45643</v>
      </c>
    </row>
    <row r="254" spans="1:5" ht="15" x14ac:dyDescent="0.25">
      <c r="A254" s="53">
        <v>137</v>
      </c>
      <c r="B254" s="36">
        <v>142800</v>
      </c>
      <c r="C254" s="50" t="s">
        <v>149</v>
      </c>
      <c r="D254" s="16" t="s">
        <v>68</v>
      </c>
      <c r="E254" s="13">
        <v>45643</v>
      </c>
    </row>
    <row r="255" spans="1:5" ht="15" x14ac:dyDescent="0.25">
      <c r="A255" s="53">
        <v>138</v>
      </c>
      <c r="B255" s="36">
        <v>1421609.97</v>
      </c>
      <c r="C255" s="50" t="s">
        <v>66</v>
      </c>
      <c r="D255" s="16" t="s">
        <v>68</v>
      </c>
      <c r="E255" s="13">
        <v>45643</v>
      </c>
    </row>
    <row r="256" spans="1:5" ht="15" x14ac:dyDescent="0.25">
      <c r="A256" s="35">
        <v>139</v>
      </c>
      <c r="B256" s="36">
        <v>589271.31999999995</v>
      </c>
      <c r="C256" s="50" t="s">
        <v>66</v>
      </c>
      <c r="D256" s="16" t="s">
        <v>68</v>
      </c>
      <c r="E256" s="13">
        <v>45643</v>
      </c>
    </row>
    <row r="257" spans="1:5" ht="15" x14ac:dyDescent="0.25">
      <c r="A257" s="35">
        <v>140</v>
      </c>
      <c r="B257" s="36">
        <v>360000000</v>
      </c>
      <c r="C257" s="50" t="s">
        <v>16</v>
      </c>
      <c r="D257" s="16" t="s">
        <v>15</v>
      </c>
      <c r="E257" s="13">
        <v>45643</v>
      </c>
    </row>
    <row r="258" spans="1:5" ht="15" x14ac:dyDescent="0.25">
      <c r="A258" s="53">
        <v>141</v>
      </c>
      <c r="B258" s="36">
        <v>2162633.38</v>
      </c>
      <c r="C258" s="50" t="s">
        <v>186</v>
      </c>
      <c r="D258" s="16" t="s">
        <v>67</v>
      </c>
      <c r="E258" s="13">
        <v>45644</v>
      </c>
    </row>
    <row r="259" spans="1:5" ht="15" x14ac:dyDescent="0.25">
      <c r="A259" s="35">
        <v>142</v>
      </c>
      <c r="B259" s="36">
        <v>5739352.9199999999</v>
      </c>
      <c r="C259" s="50" t="s">
        <v>187</v>
      </c>
      <c r="D259" s="16" t="s">
        <v>67</v>
      </c>
      <c r="E259" s="13">
        <v>45644</v>
      </c>
    </row>
    <row r="260" spans="1:5" ht="15" x14ac:dyDescent="0.25">
      <c r="A260" s="35">
        <v>143</v>
      </c>
      <c r="B260" s="36">
        <v>258845.82</v>
      </c>
      <c r="C260" s="50" t="s">
        <v>60</v>
      </c>
      <c r="D260" s="16" t="s">
        <v>67</v>
      </c>
      <c r="E260" s="13">
        <v>45644</v>
      </c>
    </row>
    <row r="261" spans="1:5" ht="15" x14ac:dyDescent="0.25">
      <c r="A261" s="53">
        <v>144</v>
      </c>
      <c r="B261" s="36">
        <v>406252.5</v>
      </c>
      <c r="C261" s="50" t="s">
        <v>186</v>
      </c>
      <c r="D261" s="16" t="s">
        <v>67</v>
      </c>
      <c r="E261" s="13">
        <v>45644</v>
      </c>
    </row>
    <row r="262" spans="1:5" ht="15" x14ac:dyDescent="0.25">
      <c r="A262" s="35">
        <v>145</v>
      </c>
      <c r="B262" s="36">
        <v>2118853.04</v>
      </c>
      <c r="C262" s="50" t="s">
        <v>187</v>
      </c>
      <c r="D262" s="16" t="s">
        <v>67</v>
      </c>
      <c r="E262" s="13">
        <v>45644</v>
      </c>
    </row>
    <row r="263" spans="1:5" ht="15" x14ac:dyDescent="0.25">
      <c r="A263" s="35">
        <v>146</v>
      </c>
      <c r="B263" s="36">
        <v>344415</v>
      </c>
      <c r="C263" s="50" t="s">
        <v>75</v>
      </c>
      <c r="D263" s="16" t="s">
        <v>76</v>
      </c>
      <c r="E263" s="13">
        <v>45645</v>
      </c>
    </row>
    <row r="264" spans="1:5" ht="15" x14ac:dyDescent="0.25">
      <c r="A264" s="35">
        <v>147</v>
      </c>
      <c r="B264" s="36">
        <v>389460.18</v>
      </c>
      <c r="C264" s="50" t="s">
        <v>198</v>
      </c>
      <c r="D264" s="16" t="s">
        <v>99</v>
      </c>
      <c r="E264" s="13">
        <v>45646</v>
      </c>
    </row>
    <row r="265" spans="1:5" ht="15" x14ac:dyDescent="0.25">
      <c r="A265" s="53">
        <v>148</v>
      </c>
      <c r="B265" s="36">
        <v>825650.52</v>
      </c>
      <c r="C265" s="50" t="s">
        <v>199</v>
      </c>
      <c r="D265" s="16" t="s">
        <v>99</v>
      </c>
      <c r="E265" s="13">
        <v>45646</v>
      </c>
    </row>
    <row r="266" spans="1:5" ht="15" x14ac:dyDescent="0.25">
      <c r="A266" s="35">
        <v>149</v>
      </c>
      <c r="B266" s="36">
        <v>2248107.48</v>
      </c>
      <c r="C266" s="50" t="s">
        <v>200</v>
      </c>
      <c r="D266" s="16" t="s">
        <v>99</v>
      </c>
      <c r="E266" s="13">
        <v>45646</v>
      </c>
    </row>
    <row r="267" spans="1:5" ht="15" x14ac:dyDescent="0.25">
      <c r="A267" s="35">
        <v>150</v>
      </c>
      <c r="B267" s="36">
        <v>707205.15</v>
      </c>
      <c r="C267" s="50" t="s">
        <v>201</v>
      </c>
      <c r="D267" s="16" t="s">
        <v>99</v>
      </c>
      <c r="E267" s="13">
        <v>45646</v>
      </c>
    </row>
    <row r="268" spans="1:5" ht="15" x14ac:dyDescent="0.25">
      <c r="A268" s="35">
        <v>151</v>
      </c>
      <c r="B268" s="36">
        <v>2723596.5</v>
      </c>
      <c r="C268" s="50" t="s">
        <v>202</v>
      </c>
      <c r="D268" s="16" t="s">
        <v>99</v>
      </c>
      <c r="E268" s="13">
        <v>45646</v>
      </c>
    </row>
    <row r="269" spans="1:5" ht="15" x14ac:dyDescent="0.25">
      <c r="A269" s="53">
        <v>152</v>
      </c>
      <c r="B269" s="36">
        <v>263621.34999999998</v>
      </c>
      <c r="C269" s="50" t="s">
        <v>203</v>
      </c>
      <c r="D269" s="16" t="s">
        <v>99</v>
      </c>
      <c r="E269" s="13">
        <v>45646</v>
      </c>
    </row>
    <row r="270" spans="1:5" ht="15" x14ac:dyDescent="0.25">
      <c r="A270" s="35">
        <v>153</v>
      </c>
      <c r="B270" s="36">
        <v>655862.47</v>
      </c>
      <c r="C270" s="50" t="s">
        <v>204</v>
      </c>
      <c r="D270" s="16" t="s">
        <v>99</v>
      </c>
      <c r="E270" s="13">
        <v>45646</v>
      </c>
    </row>
    <row r="271" spans="1:5" ht="15" x14ac:dyDescent="0.25">
      <c r="A271" s="35">
        <v>154</v>
      </c>
      <c r="B271" s="36">
        <v>2141579.12</v>
      </c>
      <c r="C271" s="50" t="s">
        <v>205</v>
      </c>
      <c r="D271" s="16" t="s">
        <v>99</v>
      </c>
      <c r="E271" s="13">
        <v>45646</v>
      </c>
    </row>
    <row r="272" spans="1:5" ht="15" x14ac:dyDescent="0.25">
      <c r="A272" s="35">
        <v>155</v>
      </c>
      <c r="B272" s="36">
        <v>778033.52</v>
      </c>
      <c r="C272" s="50" t="s">
        <v>206</v>
      </c>
      <c r="D272" s="16" t="s">
        <v>67</v>
      </c>
      <c r="E272" s="13">
        <v>45646</v>
      </c>
    </row>
    <row r="273" spans="1:5" ht="15" x14ac:dyDescent="0.25">
      <c r="A273" s="53">
        <v>156</v>
      </c>
      <c r="B273" s="36">
        <v>846496.55</v>
      </c>
      <c r="C273" s="50" t="s">
        <v>207</v>
      </c>
      <c r="D273" s="16" t="s">
        <v>67</v>
      </c>
      <c r="E273" s="13">
        <v>45646</v>
      </c>
    </row>
    <row r="274" spans="1:5" ht="15" x14ac:dyDescent="0.25">
      <c r="A274" s="35">
        <v>157</v>
      </c>
      <c r="B274" s="36">
        <v>126993.15</v>
      </c>
      <c r="C274" s="50" t="s">
        <v>208</v>
      </c>
      <c r="D274" s="16" t="s">
        <v>67</v>
      </c>
      <c r="E274" s="13">
        <v>45646</v>
      </c>
    </row>
    <row r="275" spans="1:5" ht="15" x14ac:dyDescent="0.25">
      <c r="A275" s="35">
        <v>158</v>
      </c>
      <c r="B275" s="36">
        <v>233754</v>
      </c>
      <c r="C275" s="50" t="s">
        <v>207</v>
      </c>
      <c r="D275" s="16" t="s">
        <v>67</v>
      </c>
      <c r="E275" s="13">
        <v>45646</v>
      </c>
    </row>
    <row r="276" spans="1:5" ht="15" x14ac:dyDescent="0.25">
      <c r="A276" s="35">
        <v>159</v>
      </c>
      <c r="B276" s="36">
        <v>877268.44</v>
      </c>
      <c r="C276" s="50" t="s">
        <v>143</v>
      </c>
      <c r="D276" s="16" t="s">
        <v>67</v>
      </c>
      <c r="E276" s="13">
        <v>45646</v>
      </c>
    </row>
    <row r="277" spans="1:5" ht="15" x14ac:dyDescent="0.25">
      <c r="A277" s="53">
        <v>160</v>
      </c>
      <c r="B277" s="36">
        <v>2646367.92</v>
      </c>
      <c r="C277" s="50" t="s">
        <v>186</v>
      </c>
      <c r="D277" s="16" t="s">
        <v>67</v>
      </c>
      <c r="E277" s="13">
        <v>45646</v>
      </c>
    </row>
    <row r="278" spans="1:5" ht="15" x14ac:dyDescent="0.25">
      <c r="A278" s="35">
        <v>161</v>
      </c>
      <c r="B278" s="36">
        <v>421004.1</v>
      </c>
      <c r="C278" s="50" t="s">
        <v>209</v>
      </c>
      <c r="D278" s="16" t="s">
        <v>67</v>
      </c>
      <c r="E278" s="13">
        <v>45646</v>
      </c>
    </row>
    <row r="279" spans="1:5" ht="15" x14ac:dyDescent="0.25">
      <c r="A279" s="35">
        <v>162</v>
      </c>
      <c r="B279" s="36">
        <v>665700.71</v>
      </c>
      <c r="C279" s="50" t="s">
        <v>208</v>
      </c>
      <c r="D279" s="16" t="s">
        <v>67</v>
      </c>
      <c r="E279" s="13">
        <v>45646</v>
      </c>
    </row>
    <row r="280" spans="1:5" ht="15" x14ac:dyDescent="0.25">
      <c r="A280" s="35">
        <v>163</v>
      </c>
      <c r="B280" s="36">
        <v>422042.31</v>
      </c>
      <c r="C280" s="50" t="s">
        <v>186</v>
      </c>
      <c r="D280" s="16" t="s">
        <v>67</v>
      </c>
      <c r="E280" s="13">
        <v>45646</v>
      </c>
    </row>
    <row r="281" spans="1:5" ht="15" x14ac:dyDescent="0.25">
      <c r="A281" s="35">
        <v>164</v>
      </c>
      <c r="B281" s="36">
        <v>63315.13</v>
      </c>
      <c r="C281" s="50" t="s">
        <v>210</v>
      </c>
      <c r="D281" s="16" t="s">
        <v>67</v>
      </c>
      <c r="E281" s="13">
        <v>45646</v>
      </c>
    </row>
    <row r="282" spans="1:5" ht="15" x14ac:dyDescent="0.25">
      <c r="A282" s="35">
        <v>165</v>
      </c>
      <c r="B282" s="36">
        <v>1431891.86</v>
      </c>
      <c r="C282" s="50" t="s">
        <v>211</v>
      </c>
      <c r="D282" s="16" t="s">
        <v>67</v>
      </c>
      <c r="E282" s="13">
        <v>45646</v>
      </c>
    </row>
    <row r="283" spans="1:5" ht="15" x14ac:dyDescent="0.25">
      <c r="A283" s="35">
        <v>166</v>
      </c>
      <c r="B283" s="36">
        <v>6439180.2000000002</v>
      </c>
      <c r="C283" s="50" t="s">
        <v>61</v>
      </c>
      <c r="D283" s="16" t="s">
        <v>43</v>
      </c>
      <c r="E283" s="13">
        <v>45646</v>
      </c>
    </row>
    <row r="284" spans="1:5" ht="15" x14ac:dyDescent="0.25">
      <c r="A284" s="35">
        <v>167</v>
      </c>
      <c r="B284" s="36">
        <v>6374477.0300000003</v>
      </c>
      <c r="C284" s="50" t="s">
        <v>212</v>
      </c>
      <c r="D284" s="16" t="s">
        <v>43</v>
      </c>
      <c r="E284" s="13">
        <v>45646</v>
      </c>
    </row>
    <row r="285" spans="1:5" ht="15" x14ac:dyDescent="0.25">
      <c r="A285" s="35">
        <v>168</v>
      </c>
      <c r="B285" s="36">
        <v>463731.85</v>
      </c>
      <c r="C285" s="50" t="s">
        <v>213</v>
      </c>
      <c r="D285" s="16" t="s">
        <v>43</v>
      </c>
      <c r="E285" s="13">
        <v>45646</v>
      </c>
    </row>
    <row r="286" spans="1:5" ht="15" x14ac:dyDescent="0.25">
      <c r="A286" s="35">
        <v>169</v>
      </c>
      <c r="B286" s="36">
        <v>1500000</v>
      </c>
      <c r="C286" s="50" t="s">
        <v>69</v>
      </c>
      <c r="D286" s="16" t="s">
        <v>214</v>
      </c>
      <c r="E286" s="13">
        <v>45646</v>
      </c>
    </row>
    <row r="287" spans="1:5" ht="15" x14ac:dyDescent="0.25">
      <c r="A287" s="53">
        <v>170</v>
      </c>
      <c r="B287" s="36">
        <v>900000000</v>
      </c>
      <c r="C287" s="50" t="s">
        <v>16</v>
      </c>
      <c r="D287" s="16" t="s">
        <v>15</v>
      </c>
      <c r="E287" s="13">
        <v>45657</v>
      </c>
    </row>
  </sheetData>
  <mergeCells count="7">
    <mergeCell ref="A110:D110"/>
    <mergeCell ref="A72:D72"/>
    <mergeCell ref="A1:D1"/>
    <mergeCell ref="A3:D3"/>
    <mergeCell ref="A4:D4"/>
    <mergeCell ref="A11:D11"/>
    <mergeCell ref="A6:B6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Alina Dogaru</cp:lastModifiedBy>
  <cp:lastPrinted>2024-02-12T08:18:39Z</cp:lastPrinted>
  <dcterms:created xsi:type="dcterms:W3CDTF">2020-03-03T07:59:12Z</dcterms:created>
  <dcterms:modified xsi:type="dcterms:W3CDTF">2025-01-03T06:48:58Z</dcterms:modified>
</cp:coreProperties>
</file>