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an\Desktop\Raportari situatie proiecte MFE\8. Situatie cut off 25.11.2016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C11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3" i="1"/>
  <c r="S54" i="1"/>
  <c r="S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0" i="1"/>
  <c r="H52" i="1"/>
  <c r="J52" i="1"/>
  <c r="J55" i="1" s="1"/>
  <c r="L52" i="1"/>
  <c r="M52" i="1"/>
  <c r="M55" i="1" s="1"/>
  <c r="N52" i="1"/>
  <c r="O52" i="1"/>
  <c r="O55" i="1" s="1"/>
  <c r="P52" i="1"/>
  <c r="Q52" i="1"/>
  <c r="R52" i="1"/>
  <c r="R55" i="1" s="1"/>
  <c r="T52" i="1"/>
  <c r="U52" i="1"/>
  <c r="V52" i="1"/>
  <c r="V55" i="1" s="1"/>
  <c r="X52" i="1"/>
  <c r="Y52" i="1"/>
  <c r="Z52" i="1"/>
  <c r="Z55" i="1" s="1"/>
  <c r="AB52" i="1"/>
  <c r="H53" i="1"/>
  <c r="H55" i="1" s="1"/>
  <c r="I55" i="1" s="1"/>
  <c r="J53" i="1"/>
  <c r="L53" i="1"/>
  <c r="M53" i="1"/>
  <c r="N53" i="1"/>
  <c r="O53" i="1"/>
  <c r="P53" i="1"/>
  <c r="Q53" i="1"/>
  <c r="Q55" i="1" s="1"/>
  <c r="R53" i="1"/>
  <c r="T53" i="1"/>
  <c r="U53" i="1"/>
  <c r="V53" i="1"/>
  <c r="X53" i="1"/>
  <c r="X55" i="1" s="1"/>
  <c r="Y53" i="1"/>
  <c r="Y55" i="1" s="1"/>
  <c r="Z53" i="1"/>
  <c r="AB53" i="1"/>
  <c r="H54" i="1"/>
  <c r="J54" i="1"/>
  <c r="L54" i="1"/>
  <c r="M54" i="1"/>
  <c r="N54" i="1"/>
  <c r="O54" i="1"/>
  <c r="P54" i="1"/>
  <c r="Q54" i="1"/>
  <c r="R54" i="1"/>
  <c r="T54" i="1"/>
  <c r="U54" i="1"/>
  <c r="V54" i="1"/>
  <c r="X54" i="1"/>
  <c r="Y54" i="1"/>
  <c r="Z54" i="1"/>
  <c r="AB54" i="1"/>
  <c r="N55" i="1"/>
  <c r="T55" i="1"/>
  <c r="U55" i="1"/>
  <c r="AB55" i="1"/>
  <c r="S52" i="1" l="1"/>
  <c r="P55" i="1"/>
  <c r="L55" i="1"/>
  <c r="K52" i="1"/>
  <c r="K55" i="1"/>
  <c r="F54" i="1"/>
  <c r="D54" i="1"/>
  <c r="F53" i="1"/>
  <c r="D53" i="1"/>
  <c r="F52" i="1"/>
  <c r="F55" i="1" s="1"/>
  <c r="D52" i="1"/>
  <c r="D55" i="1" s="1"/>
  <c r="G51" i="1"/>
  <c r="E51" i="1"/>
  <c r="G50" i="1"/>
  <c r="E50" i="1"/>
  <c r="G49" i="1"/>
  <c r="E49" i="1"/>
  <c r="G46" i="1"/>
  <c r="E46" i="1"/>
  <c r="G45" i="1"/>
  <c r="E45" i="1"/>
  <c r="G44" i="1"/>
  <c r="E44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8" i="1"/>
  <c r="E18" i="1"/>
  <c r="G17" i="1"/>
  <c r="G54" i="1" s="1"/>
  <c r="E17" i="1"/>
  <c r="E54" i="1" s="1"/>
  <c r="G16" i="1"/>
  <c r="E16" i="1"/>
  <c r="E53" i="1" s="1"/>
  <c r="G15" i="1"/>
  <c r="E15" i="1"/>
  <c r="G14" i="1"/>
  <c r="G53" i="1" s="1"/>
  <c r="E14" i="1"/>
  <c r="G11" i="1"/>
  <c r="E11" i="1"/>
  <c r="E52" i="1" s="1"/>
  <c r="G10" i="1"/>
  <c r="G52" i="1" s="1"/>
  <c r="E10" i="1"/>
  <c r="S55" i="1" l="1"/>
  <c r="G55" i="1"/>
  <c r="E55" i="1"/>
</calcChain>
</file>

<file path=xl/sharedStrings.xml><?xml version="1.0" encoding="utf-8"?>
<sst xmlns="http://schemas.openxmlformats.org/spreadsheetml/2006/main" count="185" uniqueCount="94">
  <si>
    <t>PO</t>
  </si>
  <si>
    <t>BAZA DE CALCUL 
a contribuţiei comunitare</t>
  </si>
  <si>
    <t>ALOCARE</t>
  </si>
  <si>
    <t xml:space="preserve">EURO </t>
  </si>
  <si>
    <t>LEI</t>
  </si>
  <si>
    <t>8=7/4*100</t>
  </si>
  <si>
    <t>10=9/7*100</t>
  </si>
  <si>
    <t>Contribuţie UE
(lei)</t>
  </si>
  <si>
    <t>Total 
(lei)</t>
  </si>
  <si>
    <t>Cheltuieli declarate de AM la ACP</t>
  </si>
  <si>
    <t>Rata 
(%)</t>
  </si>
  <si>
    <t>Fond</t>
  </si>
  <si>
    <t xml:space="preserve">Cheltuieli declarate de beneficiari </t>
  </si>
  <si>
    <t>Valoare totală eligibilă
(lei)</t>
  </si>
  <si>
    <t>Plăți către beneficiari</t>
  </si>
  <si>
    <t>Rata cheltuielilor  declarate la ACP
(%)</t>
  </si>
  <si>
    <t>Rambursări CE</t>
  </si>
  <si>
    <t>Contribuție UE 
(euro)</t>
  </si>
  <si>
    <t>Rata de absorbție efectivă
(%)</t>
  </si>
  <si>
    <t>Cheltuieli autorizate</t>
  </si>
  <si>
    <t>Rata de plată la beneficiar
%</t>
  </si>
  <si>
    <t>din care, Contribuție publică 
(lei)</t>
  </si>
  <si>
    <t>din care, Contribuție UE 
(lei)</t>
  </si>
  <si>
    <t>Valoare totală eligibilă
(euro)</t>
  </si>
  <si>
    <t>din care, UE</t>
  </si>
  <si>
    <t xml:space="preserve">Cheltuieli certificate de ACP </t>
  </si>
  <si>
    <t>Rata de certificare
(%)</t>
  </si>
  <si>
    <t>din care, Contribuție publică 
(euro)</t>
  </si>
  <si>
    <t>din care, Contribuție UE                                                                                                                                
(euro)</t>
  </si>
  <si>
    <t>Anexa 2.2</t>
  </si>
  <si>
    <t>FEDR</t>
  </si>
  <si>
    <t>AP1/PI1.1</t>
  </si>
  <si>
    <t>public</t>
  </si>
  <si>
    <t>AP2/PI2.1/ A- Microîntreprinderi</t>
  </si>
  <si>
    <t>AP2/PI2.1/ B- Incubatoare, acceleratoare de afaceri</t>
  </si>
  <si>
    <t>AP2/PI2.2</t>
  </si>
  <si>
    <t>AP3/PI3.1/Operatiunea A - Cladiri rezidentiale</t>
  </si>
  <si>
    <t>AP3/PI3.1/Operatiunea B - Cladiri publice</t>
  </si>
  <si>
    <t>AP3/PI3.1/Operatiunea C - Iluminat public</t>
  </si>
  <si>
    <t>AP3/PI3.2</t>
  </si>
  <si>
    <t>AP4/PI4.1</t>
  </si>
  <si>
    <t>AP4/PI4.2</t>
  </si>
  <si>
    <t>AP4/PI4.3</t>
  </si>
  <si>
    <t>AP4/PI4.4</t>
  </si>
  <si>
    <t>AP5/PI5.1</t>
  </si>
  <si>
    <t>AP5/PI5.2</t>
  </si>
  <si>
    <t>AP6/PI6.1</t>
  </si>
  <si>
    <t>AP7/PI7.1</t>
  </si>
  <si>
    <t>AP8/PI8.1</t>
  </si>
  <si>
    <t>AP8/PI8.2</t>
  </si>
  <si>
    <t>AP8/PI8.3</t>
  </si>
  <si>
    <t>AP9/PI9.1</t>
  </si>
  <si>
    <t>AP10/PI10.1</t>
  </si>
  <si>
    <t>AP10/PI10.2</t>
  </si>
  <si>
    <t>AP10/PI10.3</t>
  </si>
  <si>
    <t>AP11/PI11.1</t>
  </si>
  <si>
    <t>AP12/PI12.1</t>
  </si>
  <si>
    <t>Total SUERD</t>
  </si>
  <si>
    <t>Situația stadiului implementării programului operațional regional 2014-2020</t>
  </si>
  <si>
    <t>Curs inforeuro</t>
  </si>
  <si>
    <t>Noiembrie</t>
  </si>
  <si>
    <t>1 euro = 4,5005</t>
  </si>
  <si>
    <t>Cereri de Prefinanțare</t>
  </si>
  <si>
    <t>Cereri de plata</t>
  </si>
  <si>
    <t>17=11+12+13+14+15+16+17</t>
  </si>
  <si>
    <t>Cereri de Rambursare</t>
  </si>
  <si>
    <t>18=(11+13+15)/6*100</t>
  </si>
  <si>
    <t>22=21/6*100</t>
  </si>
  <si>
    <t>26=25/3*100</t>
  </si>
  <si>
    <t>28=27/5*100</t>
  </si>
  <si>
    <r>
      <t xml:space="preserve">TOTALĂ
</t>
    </r>
    <r>
      <rPr>
        <b/>
        <sz val="12"/>
        <color rgb="FFFF0000"/>
        <rFont val="Calibri"/>
        <family val="2"/>
        <charset val="238"/>
        <scheme val="minor"/>
      </rPr>
      <t>(contribuție UE+                        cofinantare de la bugetul de stat + contribuție beneficiar)</t>
    </r>
  </si>
  <si>
    <t>Cofinantare de la bugetul de stat
(lei)</t>
  </si>
  <si>
    <t>AP2 - ITI DELTA DUNĂRII</t>
  </si>
  <si>
    <t>AP3/PI3.1/A - ITI DELTA DUNĂRII</t>
  </si>
  <si>
    <t>AP3/PI3.1/A - SUERD</t>
  </si>
  <si>
    <t>AP3/PI3.1/B,C - ITI DELTA DUNĂRII</t>
  </si>
  <si>
    <t>AP3/PI3.1/B,C - SUERD</t>
  </si>
  <si>
    <t>AP3/PI3.2 - ITI DELTA DUNĂRII</t>
  </si>
  <si>
    <t>AP3/PI3.2 - SUERD</t>
  </si>
  <si>
    <t>AP5/PI5.1 - ITI DELTA DUNĂRII</t>
  </si>
  <si>
    <t>AP5/PI5.1 - SUERD</t>
  </si>
  <si>
    <t>AP5/PI5.2 - ITI DELTA DUNĂRII</t>
  </si>
  <si>
    <t>AP5/PI5.2 - SUERD</t>
  </si>
  <si>
    <t>AP6/PI6.1 - ITI DELTA DUNĂRII</t>
  </si>
  <si>
    <t>AP6/PI6.1 - SUERD</t>
  </si>
  <si>
    <t>AP7/PI7.1 - ITI DELTA DUNĂRII</t>
  </si>
  <si>
    <t>AP7/PI7.1 - SUERD</t>
  </si>
  <si>
    <t>AP8 - ITI DELTA DUNĂRII</t>
  </si>
  <si>
    <t>AP10 - ITI DELTA DUNĂRII</t>
  </si>
  <si>
    <r>
      <t>Total AP 1 - 12</t>
    </r>
    <r>
      <rPr>
        <b/>
        <sz val="12"/>
        <color rgb="FFFF0000"/>
        <rFont val="Calibri"/>
        <family val="2"/>
        <charset val="238"/>
        <scheme val="minor"/>
      </rPr>
      <t>*</t>
    </r>
  </si>
  <si>
    <t>Total ITI DELTA DUNĂRII</t>
  </si>
  <si>
    <t>Total POR</t>
  </si>
  <si>
    <t>*NU include ITI SI SUERD</t>
  </si>
  <si>
    <t>RAPORTARE CUT OFF 25.11.2016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</si>
</sst>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(* #,##0.00_);_(* \(#,##0.00\);_(* &quot;-&quot;??_);_(@_)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3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1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0" borderId="2" applyNumberFormat="0" applyFill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2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21" borderId="7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2" fillId="8" borderId="1" applyNumberFormat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6" fillId="0" borderId="0"/>
    <xf numFmtId="0" fontId="1" fillId="0" borderId="0"/>
    <xf numFmtId="0" fontId="39" fillId="0" borderId="0"/>
    <xf numFmtId="0" fontId="1" fillId="0" borderId="0"/>
    <xf numFmtId="0" fontId="3" fillId="0" borderId="0"/>
    <xf numFmtId="0" fontId="40" fillId="0" borderId="0"/>
    <xf numFmtId="0" fontId="1" fillId="0" borderId="0"/>
    <xf numFmtId="0" fontId="3" fillId="0" borderId="0"/>
    <xf numFmtId="0" fontId="28" fillId="0" borderId="0"/>
    <xf numFmtId="0" fontId="3" fillId="24" borderId="8" applyNumberFormat="0" applyFont="0" applyAlignment="0" applyProtection="0"/>
    <xf numFmtId="0" fontId="26" fillId="24" borderId="8" applyNumberFormat="0" applyFont="0" applyAlignment="0" applyProtection="0"/>
    <xf numFmtId="0" fontId="26" fillId="24" borderId="8" applyNumberFormat="0" applyFont="0" applyAlignment="0" applyProtection="0"/>
    <xf numFmtId="0" fontId="3" fillId="24" borderId="8" applyNumberFormat="0" applyFont="0" applyAlignment="0" applyProtection="0"/>
    <xf numFmtId="0" fontId="26" fillId="24" borderId="8" applyNumberFormat="0" applyFont="0" applyAlignment="0" applyProtection="0"/>
    <xf numFmtId="0" fontId="3" fillId="24" borderId="8" applyNumberFormat="0" applyFont="0" applyAlignment="0" applyProtection="0"/>
    <xf numFmtId="0" fontId="26" fillId="24" borderId="8" applyNumberFormat="0" applyFont="0" applyAlignment="0" applyProtection="0"/>
    <xf numFmtId="0" fontId="26" fillId="24" borderId="8" applyNumberFormat="0" applyFont="0" applyAlignment="0" applyProtection="0"/>
    <xf numFmtId="0" fontId="3" fillId="24" borderId="8" applyNumberFormat="0" applyFon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43" fillId="0" borderId="0" xfId="0" applyFont="1"/>
    <xf numFmtId="0" fontId="42" fillId="0" borderId="15" xfId="0" applyFont="1" applyBorder="1" applyAlignment="1">
      <alignment horizontal="center" vertical="center"/>
    </xf>
    <xf numFmtId="0" fontId="0" fillId="0" borderId="0" xfId="0"/>
    <xf numFmtId="0" fontId="42" fillId="0" borderId="14" xfId="0" applyFont="1" applyBorder="1" applyAlignment="1">
      <alignment horizontal="center" vertical="center"/>
    </xf>
    <xf numFmtId="0" fontId="0" fillId="0" borderId="0" xfId="0" applyFill="1"/>
    <xf numFmtId="0" fontId="41" fillId="0" borderId="12" xfId="157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25" borderId="19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25" borderId="14" xfId="0" applyFont="1" applyFill="1" applyBorder="1" applyAlignment="1">
      <alignment horizontal="center" vertical="center"/>
    </xf>
    <xf numFmtId="0" fontId="47" fillId="0" borderId="0" xfId="0" applyFont="1" applyAlignment="1"/>
    <xf numFmtId="0" fontId="48" fillId="0" borderId="17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4" xfId="0" applyNumberFormat="1" applyBorder="1"/>
    <xf numFmtId="4" fontId="0" fillId="0" borderId="15" xfId="0" applyNumberFormat="1" applyBorder="1"/>
    <xf numFmtId="0" fontId="42" fillId="0" borderId="23" xfId="0" applyFont="1" applyBorder="1" applyAlignment="1">
      <alignment horizontal="center" vertical="center"/>
    </xf>
    <xf numFmtId="0" fontId="42" fillId="25" borderId="24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50" fillId="0" borderId="0" xfId="0" applyFont="1"/>
    <xf numFmtId="0" fontId="50" fillId="0" borderId="0" xfId="0" applyFont="1" applyAlignment="1">
      <alignment horizontal="right"/>
    </xf>
    <xf numFmtId="4" fontId="0" fillId="0" borderId="10" xfId="0" applyNumberFormat="1" applyBorder="1"/>
    <xf numFmtId="4" fontId="0" fillId="0" borderId="14" xfId="0" applyNumberFormat="1" applyFill="1" applyBorder="1"/>
    <xf numFmtId="4" fontId="0" fillId="0" borderId="20" xfId="0" applyNumberFormat="1" applyBorder="1"/>
    <xf numFmtId="0" fontId="51" fillId="0" borderId="0" xfId="0" applyFont="1"/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157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157" applyNumberFormat="1" applyFont="1" applyFill="1" applyBorder="1" applyAlignment="1">
      <alignment horizontal="center" vertical="center" wrapText="1"/>
    </xf>
    <xf numFmtId="0" fontId="41" fillId="0" borderId="12" xfId="157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1" fillId="0" borderId="11" xfId="157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157" applyFont="1" applyFill="1" applyBorder="1" applyAlignment="1">
      <alignment horizontal="center" vertical="center" wrapText="1"/>
    </xf>
    <xf numFmtId="0" fontId="41" fillId="25" borderId="10" xfId="157" applyFont="1" applyFill="1" applyBorder="1" applyAlignment="1">
      <alignment horizontal="center" vertical="center" wrapText="1"/>
    </xf>
    <xf numFmtId="0" fontId="41" fillId="25" borderId="12" xfId="157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25" borderId="12" xfId="0" applyFont="1" applyFill="1" applyBorder="1" applyAlignment="1">
      <alignment horizontal="center" vertical="center" wrapText="1"/>
    </xf>
    <xf numFmtId="0" fontId="41" fillId="0" borderId="11" xfId="157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/>
    </xf>
    <xf numFmtId="0" fontId="48" fillId="26" borderId="17" xfId="0" applyFont="1" applyFill="1" applyBorder="1" applyAlignment="1">
      <alignment vertical="center"/>
    </xf>
    <xf numFmtId="0" fontId="44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4" fontId="0" fillId="26" borderId="22" xfId="0" applyNumberFormat="1" applyFill="1" applyBorder="1" applyAlignment="1">
      <alignment horizontal="right" vertical="center" wrapText="1"/>
    </xf>
    <xf numFmtId="4" fontId="0" fillId="26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26" borderId="20" xfId="0" applyNumberFormat="1" applyFill="1" applyBorder="1" applyAlignment="1">
      <alignment horizontal="right" vertical="center"/>
    </xf>
    <xf numFmtId="4" fontId="0" fillId="26" borderId="22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0" fontId="44" fillId="0" borderId="20" xfId="0" applyFon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/>
    </xf>
    <xf numFmtId="0" fontId="44" fillId="0" borderId="20" xfId="0" applyFont="1" applyFill="1" applyBorder="1"/>
    <xf numFmtId="0" fontId="48" fillId="0" borderId="25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4" fontId="0" fillId="0" borderId="22" xfId="0" applyNumberFormat="1" applyBorder="1"/>
    <xf numFmtId="4" fontId="0" fillId="0" borderId="22" xfId="0" applyNumberFormat="1" applyFill="1" applyBorder="1"/>
    <xf numFmtId="4" fontId="0" fillId="0" borderId="10" xfId="0" applyNumberFormat="1" applyFill="1" applyBorder="1"/>
    <xf numFmtId="4" fontId="0" fillId="26" borderId="10" xfId="0" applyNumberFormat="1" applyFill="1" applyBorder="1"/>
    <xf numFmtId="4" fontId="0" fillId="0" borderId="20" xfId="0" applyNumberFormat="1" applyFill="1" applyBorder="1"/>
    <xf numFmtId="10" fontId="0" fillId="25" borderId="22" xfId="0" applyNumberFormat="1" applyFill="1" applyBorder="1"/>
    <xf numFmtId="10" fontId="0" fillId="25" borderId="10" xfId="0" applyNumberFormat="1" applyFill="1" applyBorder="1"/>
    <xf numFmtId="10" fontId="0" fillId="25" borderId="20" xfId="0" applyNumberFormat="1" applyFill="1" applyBorder="1"/>
    <xf numFmtId="10" fontId="0" fillId="25" borderId="14" xfId="0" applyNumberFormat="1" applyFill="1" applyBorder="1"/>
    <xf numFmtId="10" fontId="0" fillId="25" borderId="24" xfId="0" applyNumberFormat="1" applyFill="1" applyBorder="1"/>
  </cellXfs>
  <cellStyles count="191">
    <cellStyle name="_1.1" xfId="2"/>
    <cellStyle name="_2.1" xfId="3"/>
    <cellStyle name="_an.3 - CF contr 31.12.2010" xfId="4"/>
    <cellStyle name="_an.5 - CF estim.sapt.urmat.rap." xfId="5"/>
    <cellStyle name="_an.5 - CF sapt.curenta" xfId="6"/>
    <cellStyle name="_an.6 - CF estim.sapt.urmat.rap." xfId="7"/>
    <cellStyle name="_Anexa 2" xfId="8"/>
    <cellStyle name="_Anexa 3" xfId="9"/>
    <cellStyle name="_Finalizate" xfId="10"/>
    <cellStyle name="_POR" xfId="11"/>
    <cellStyle name="_Sheet1" xfId="12"/>
    <cellStyle name="_Sheet2" xfId="13"/>
    <cellStyle name="20% - Accent1 2" xfId="15"/>
    <cellStyle name="20% - Accent1 3" xfId="14"/>
    <cellStyle name="20% - Accent2 2" xfId="17"/>
    <cellStyle name="20% - Accent2 3" xfId="16"/>
    <cellStyle name="20% - Accent3 2" xfId="19"/>
    <cellStyle name="20% - Accent3 3" xfId="18"/>
    <cellStyle name="20% - Accent4 2" xfId="21"/>
    <cellStyle name="20% - Accent4 3" xfId="20"/>
    <cellStyle name="20% - Accent5 2" xfId="23"/>
    <cellStyle name="20% - Accent5 3" xfId="22"/>
    <cellStyle name="20% - Accent6 2" xfId="25"/>
    <cellStyle name="20% - Accent6 3" xfId="24"/>
    <cellStyle name="40% - Accent1 2" xfId="27"/>
    <cellStyle name="40% - Accent1 3" xfId="26"/>
    <cellStyle name="40% - Accent2 2" xfId="29"/>
    <cellStyle name="40% - Accent2 3" xfId="28"/>
    <cellStyle name="40% - Accent3 2" xfId="31"/>
    <cellStyle name="40% - Accent3 3" xfId="30"/>
    <cellStyle name="40% - Accent4 2" xfId="33"/>
    <cellStyle name="40% - Accent4 3" xfId="32"/>
    <cellStyle name="40% - Accent5 2" xfId="35"/>
    <cellStyle name="40% - Accent5 3" xfId="34"/>
    <cellStyle name="40% - Accent6 2" xfId="37"/>
    <cellStyle name="40% - Accent6 3" xfId="36"/>
    <cellStyle name="60% - Accent1 2" xfId="39"/>
    <cellStyle name="60% - Accent1 3" xfId="38"/>
    <cellStyle name="60% - Accent2 2" xfId="41"/>
    <cellStyle name="60% - Accent2 3" xfId="40"/>
    <cellStyle name="60% - Accent3 2" xfId="43"/>
    <cellStyle name="60% - Accent3 3" xfId="42"/>
    <cellStyle name="60% - Accent4 2" xfId="45"/>
    <cellStyle name="60% - Accent4 3" xfId="44"/>
    <cellStyle name="60% - Accent5 2" xfId="47"/>
    <cellStyle name="60% - Accent5 3" xfId="46"/>
    <cellStyle name="60% - Accent6 2" xfId="49"/>
    <cellStyle name="60% - Accent6 3" xfId="48"/>
    <cellStyle name="Accent1 2" xfId="51"/>
    <cellStyle name="Accent1 3" xfId="50"/>
    <cellStyle name="Accent2 2" xfId="53"/>
    <cellStyle name="Accent2 3" xfId="52"/>
    <cellStyle name="Accent3 2" xfId="55"/>
    <cellStyle name="Accent3 3" xfId="54"/>
    <cellStyle name="Accent4 2" xfId="57"/>
    <cellStyle name="Accent4 3" xfId="56"/>
    <cellStyle name="Accent5 2" xfId="59"/>
    <cellStyle name="Accent5 3" xfId="58"/>
    <cellStyle name="Accent6 2" xfId="61"/>
    <cellStyle name="Accent6 3" xfId="60"/>
    <cellStyle name="Bad 2" xfId="63"/>
    <cellStyle name="Bad 3" xfId="62"/>
    <cellStyle name="Bun" xfId="64"/>
    <cellStyle name="Calcul" xfId="65"/>
    <cellStyle name="Calculation 2" xfId="67"/>
    <cellStyle name="Calculation 3" xfId="66"/>
    <cellStyle name="Celulă legată" xfId="68"/>
    <cellStyle name="Check Cell 2" xfId="70"/>
    <cellStyle name="Check Cell 3" xfId="69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3" xfId="87"/>
    <cellStyle name="Comma 3 2" xfId="88"/>
    <cellStyle name="Comma 4" xfId="89"/>
    <cellStyle name="Comma 4 2" xfId="90"/>
    <cellStyle name="Comma 5" xfId="91"/>
    <cellStyle name="Comma 5 2" xfId="92"/>
    <cellStyle name="Comma 6" xfId="93"/>
    <cellStyle name="Comma 7" xfId="94"/>
    <cellStyle name="Comma 8" xfId="95"/>
    <cellStyle name="Comma 9" xfId="96"/>
    <cellStyle name="Eronat" xfId="97"/>
    <cellStyle name="Explanatory Text 2" xfId="99"/>
    <cellStyle name="Explanatory Text 3" xfId="98"/>
    <cellStyle name="Good 2" xfId="101"/>
    <cellStyle name="Good 2 2" xfId="102"/>
    <cellStyle name="Good 3" xfId="103"/>
    <cellStyle name="Good 4" xfId="100"/>
    <cellStyle name="Heading 1 2" xfId="105"/>
    <cellStyle name="Heading 1 3" xfId="104"/>
    <cellStyle name="Heading 2 2" xfId="107"/>
    <cellStyle name="Heading 2 3" xfId="106"/>
    <cellStyle name="Heading 3 2" xfId="109"/>
    <cellStyle name="Heading 3 3" xfId="108"/>
    <cellStyle name="Heading 4 2" xfId="111"/>
    <cellStyle name="Heading 4 3" xfId="110"/>
    <cellStyle name="Hyperlink 2" xfId="112"/>
    <cellStyle name="Hyperlink 2 2" xfId="113"/>
    <cellStyle name="Hyperlink 2_Anexa 2" xfId="114"/>
    <cellStyle name="Ieșire" xfId="115"/>
    <cellStyle name="Input 2" xfId="117"/>
    <cellStyle name="Input 3" xfId="116"/>
    <cellStyle name="Intrare" xfId="118"/>
    <cellStyle name="Linked Cell 2" xfId="120"/>
    <cellStyle name="Linked Cell 3" xfId="119"/>
    <cellStyle name="Neutral 2" xfId="122"/>
    <cellStyle name="Neutral 3" xfId="121"/>
    <cellStyle name="Neutru" xfId="123"/>
    <cellStyle name="Normal" xfId="0" builtinId="0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134"/>
    <cellStyle name="Normal 2 2" xfId="135"/>
    <cellStyle name="Normal 2 2 2" xfId="136"/>
    <cellStyle name="Normal 2_10 feb 2012 vs 31 ian 2012" xfId="137"/>
    <cellStyle name="Normal 20" xfId="138"/>
    <cellStyle name="Normal 21" xfId="139"/>
    <cellStyle name="Normal 22" xfId="140"/>
    <cellStyle name="Normal 23" xfId="141"/>
    <cellStyle name="Normal 24" xfId="142"/>
    <cellStyle name="Normal 25" xfId="1"/>
    <cellStyle name="Normal 3" xfId="143"/>
    <cellStyle name="Normal 3 2" xfId="144"/>
    <cellStyle name="Normal 3 3" xfId="145"/>
    <cellStyle name="Normal 4" xfId="146"/>
    <cellStyle name="Normal 4 2" xfId="147"/>
    <cellStyle name="Normal 5" xfId="148"/>
    <cellStyle name="Normal 5 2" xfId="149"/>
    <cellStyle name="Normal 5 3" xfId="150"/>
    <cellStyle name="Normal 6" xfId="151"/>
    <cellStyle name="Normal 6 2" xfId="152"/>
    <cellStyle name="Normal 7" xfId="153"/>
    <cellStyle name="Normal 8" xfId="154"/>
    <cellStyle name="Normal 8 2" xfId="155"/>
    <cellStyle name="Normal 9" xfId="156"/>
    <cellStyle name="Normal_Anexa 2 AMPOSDRU 30 aprilie 2009" xfId="157"/>
    <cellStyle name="Notă" xfId="158"/>
    <cellStyle name="Notă 2" xfId="159"/>
    <cellStyle name="Note 2" xfId="161"/>
    <cellStyle name="Note 2 2" xfId="162"/>
    <cellStyle name="Note 3" xfId="163"/>
    <cellStyle name="Note 3 2" xfId="164"/>
    <cellStyle name="Note 4" xfId="165"/>
    <cellStyle name="Note 5" xfId="166"/>
    <cellStyle name="Note 6" xfId="160"/>
    <cellStyle name="Output 2" xfId="168"/>
    <cellStyle name="Output 3" xfId="167"/>
    <cellStyle name="Percent 2" xfId="169"/>
    <cellStyle name="Percent 2 2" xfId="170"/>
    <cellStyle name="Percent 3" xfId="171"/>
    <cellStyle name="Percent 4" xfId="172"/>
    <cellStyle name="Percent 5" xfId="173"/>
    <cellStyle name="Percent 6" xfId="174"/>
    <cellStyle name="Style 1" xfId="175"/>
    <cellStyle name="Style 1 2" xfId="176"/>
    <cellStyle name="Text avertisment" xfId="177"/>
    <cellStyle name="Text explicativ" xfId="178"/>
    <cellStyle name="Title 2" xfId="180"/>
    <cellStyle name="Title 3" xfId="179"/>
    <cellStyle name="Titlu" xfId="181"/>
    <cellStyle name="Titlu 1" xfId="182"/>
    <cellStyle name="Titlu 2" xfId="183"/>
    <cellStyle name="Titlu 3" xfId="184"/>
    <cellStyle name="Titlu 4" xfId="185"/>
    <cellStyle name="Total 2" xfId="187"/>
    <cellStyle name="Total 3" xfId="186"/>
    <cellStyle name="Verificare celulă" xfId="188"/>
    <cellStyle name="Warning Text 2" xfId="190"/>
    <cellStyle name="Warning Text 3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zoomScaleNormal="100" workbookViewId="0">
      <selection activeCell="A65" sqref="A65"/>
    </sheetView>
  </sheetViews>
  <sheetFormatPr defaultRowHeight="14.4"/>
  <cols>
    <col min="1" max="1" width="9.109375" style="4"/>
    <col min="2" max="2" width="28.33203125" customWidth="1"/>
    <col min="3" max="3" width="16.44140625" style="4" customWidth="1"/>
    <col min="4" max="4" width="15.33203125" style="4" bestFit="1" customWidth="1"/>
    <col min="5" max="5" width="16.33203125" style="4" bestFit="1" customWidth="1"/>
    <col min="6" max="6" width="15.33203125" style="4" bestFit="1" customWidth="1"/>
    <col min="7" max="7" width="16.33203125" style="4" bestFit="1" customWidth="1"/>
    <col min="8" max="8" width="28.44140625" style="4" customWidth="1"/>
    <col min="9" max="9" width="17.6640625" style="4" customWidth="1"/>
    <col min="10" max="10" width="19.5546875" style="4" customWidth="1"/>
    <col min="11" max="11" width="20.5546875" style="4" customWidth="1"/>
    <col min="12" max="14" width="20.5546875" style="6" customWidth="1"/>
    <col min="15" max="15" width="15.109375" style="6" customWidth="1"/>
    <col min="16" max="16" width="12.6640625" customWidth="1"/>
    <col min="17" max="17" width="13.6640625" customWidth="1"/>
    <col min="18" max="18" width="22.88671875" customWidth="1"/>
    <col min="19" max="19" width="19.88671875" customWidth="1"/>
    <col min="20" max="20" width="20.88671875" customWidth="1"/>
    <col min="21" max="21" width="14.5546875" customWidth="1"/>
    <col min="22" max="22" width="12.6640625" customWidth="1"/>
    <col min="23" max="23" width="17.44140625" customWidth="1"/>
    <col min="24" max="24" width="15.88671875" style="4" customWidth="1"/>
    <col min="25" max="25" width="12.5546875" style="4" customWidth="1"/>
    <col min="26" max="26" width="12.6640625" style="4" customWidth="1"/>
    <col min="27" max="27" width="12.88671875" style="4" customWidth="1"/>
    <col min="28" max="28" width="14" customWidth="1"/>
    <col min="29" max="29" width="17.109375" customWidth="1"/>
  </cols>
  <sheetData>
    <row r="1" spans="1:52">
      <c r="H1" s="24"/>
      <c r="K1" s="24" t="s">
        <v>29</v>
      </c>
    </row>
    <row r="2" spans="1:52" ht="2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4" customFormat="1" ht="21">
      <c r="A3" s="33" t="s">
        <v>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6"/>
      <c r="M3" s="6"/>
      <c r="N3" s="6"/>
      <c r="O3" s="6"/>
    </row>
    <row r="4" spans="1:52" ht="15" thickBot="1">
      <c r="B4" s="1"/>
    </row>
    <row r="5" spans="1:52" ht="40.950000000000003" customHeight="1">
      <c r="A5" s="51" t="s">
        <v>11</v>
      </c>
      <c r="B5" s="34" t="s">
        <v>0</v>
      </c>
      <c r="C5" s="34" t="s">
        <v>1</v>
      </c>
      <c r="D5" s="62" t="s">
        <v>2</v>
      </c>
      <c r="E5" s="63"/>
      <c r="F5" s="63"/>
      <c r="G5" s="63"/>
      <c r="H5" s="34" t="s">
        <v>12</v>
      </c>
      <c r="I5" s="34"/>
      <c r="J5" s="34" t="s">
        <v>19</v>
      </c>
      <c r="K5" s="34"/>
      <c r="L5" s="48" t="s">
        <v>14</v>
      </c>
      <c r="M5" s="48"/>
      <c r="N5" s="48"/>
      <c r="O5" s="48"/>
      <c r="P5" s="48"/>
      <c r="Q5" s="48"/>
      <c r="R5" s="48"/>
      <c r="S5" s="48"/>
      <c r="T5" s="50" t="s">
        <v>9</v>
      </c>
      <c r="U5" s="50"/>
      <c r="V5" s="50"/>
      <c r="W5" s="50"/>
      <c r="X5" s="57" t="s">
        <v>25</v>
      </c>
      <c r="Y5" s="57"/>
      <c r="Z5" s="57"/>
      <c r="AA5" s="57"/>
      <c r="AB5" s="50" t="s">
        <v>16</v>
      </c>
      <c r="AC5" s="50"/>
    </row>
    <row r="6" spans="1:52" ht="28.5" customHeight="1">
      <c r="A6" s="52"/>
      <c r="B6" s="35"/>
      <c r="C6" s="35"/>
      <c r="D6" s="37" t="s">
        <v>70</v>
      </c>
      <c r="E6" s="38"/>
      <c r="F6" s="37" t="s">
        <v>24</v>
      </c>
      <c r="G6" s="39"/>
      <c r="H6" s="35" t="s">
        <v>13</v>
      </c>
      <c r="I6" s="46" t="s">
        <v>10</v>
      </c>
      <c r="J6" s="35" t="s">
        <v>13</v>
      </c>
      <c r="K6" s="46" t="s">
        <v>10</v>
      </c>
      <c r="L6" s="42" t="s">
        <v>62</v>
      </c>
      <c r="M6" s="43"/>
      <c r="N6" s="42" t="s">
        <v>63</v>
      </c>
      <c r="O6" s="43"/>
      <c r="P6" s="49" t="s">
        <v>65</v>
      </c>
      <c r="Q6" s="49"/>
      <c r="R6" s="37" t="s">
        <v>8</v>
      </c>
      <c r="S6" s="55" t="s">
        <v>20</v>
      </c>
      <c r="T6" s="35" t="s">
        <v>13</v>
      </c>
      <c r="U6" s="35" t="s">
        <v>21</v>
      </c>
      <c r="V6" s="35" t="s">
        <v>22</v>
      </c>
      <c r="W6" s="46" t="s">
        <v>15</v>
      </c>
      <c r="X6" s="58" t="s">
        <v>23</v>
      </c>
      <c r="Y6" s="58" t="s">
        <v>27</v>
      </c>
      <c r="Z6" s="58" t="s">
        <v>28</v>
      </c>
      <c r="AA6" s="60" t="s">
        <v>26</v>
      </c>
      <c r="AB6" s="35" t="s">
        <v>17</v>
      </c>
      <c r="AC6" s="46" t="s">
        <v>18</v>
      </c>
    </row>
    <row r="7" spans="1:52" ht="31.5" customHeight="1">
      <c r="A7" s="52"/>
      <c r="B7" s="35"/>
      <c r="C7" s="35"/>
      <c r="D7" s="38"/>
      <c r="E7" s="38"/>
      <c r="F7" s="39"/>
      <c r="G7" s="39"/>
      <c r="H7" s="35"/>
      <c r="I7" s="46"/>
      <c r="J7" s="35"/>
      <c r="K7" s="46"/>
      <c r="L7" s="40" t="s">
        <v>7</v>
      </c>
      <c r="M7" s="40" t="s">
        <v>71</v>
      </c>
      <c r="N7" s="40" t="s">
        <v>7</v>
      </c>
      <c r="O7" s="40" t="s">
        <v>71</v>
      </c>
      <c r="P7" s="40" t="s">
        <v>7</v>
      </c>
      <c r="Q7" s="40" t="s">
        <v>71</v>
      </c>
      <c r="R7" s="37"/>
      <c r="S7" s="55"/>
      <c r="T7" s="35"/>
      <c r="U7" s="35"/>
      <c r="V7" s="35"/>
      <c r="W7" s="46"/>
      <c r="X7" s="58"/>
      <c r="Y7" s="58"/>
      <c r="Z7" s="58"/>
      <c r="AA7" s="60"/>
      <c r="AB7" s="35"/>
      <c r="AC7" s="46"/>
    </row>
    <row r="8" spans="1:52" ht="44.4" customHeight="1" thickBot="1">
      <c r="A8" s="53"/>
      <c r="B8" s="36"/>
      <c r="C8" s="36"/>
      <c r="D8" s="7" t="s">
        <v>3</v>
      </c>
      <c r="E8" s="7" t="s">
        <v>4</v>
      </c>
      <c r="F8" s="7" t="s">
        <v>3</v>
      </c>
      <c r="G8" s="7" t="s">
        <v>4</v>
      </c>
      <c r="H8" s="36"/>
      <c r="I8" s="47"/>
      <c r="J8" s="36"/>
      <c r="K8" s="47"/>
      <c r="L8" s="41"/>
      <c r="M8" s="41"/>
      <c r="N8" s="41"/>
      <c r="O8" s="41"/>
      <c r="P8" s="41"/>
      <c r="Q8" s="41"/>
      <c r="R8" s="54"/>
      <c r="S8" s="56"/>
      <c r="T8" s="36"/>
      <c r="U8" s="36"/>
      <c r="V8" s="36"/>
      <c r="W8" s="47"/>
      <c r="X8" s="59"/>
      <c r="Y8" s="59"/>
      <c r="Z8" s="59"/>
      <c r="AA8" s="61"/>
      <c r="AB8" s="36"/>
      <c r="AC8" s="47"/>
    </row>
    <row r="9" spans="1:52" s="2" customFormat="1" thickBot="1">
      <c r="A9" s="8">
        <v>0</v>
      </c>
      <c r="B9" s="3">
        <v>1</v>
      </c>
      <c r="C9" s="21">
        <v>2</v>
      </c>
      <c r="D9" s="8">
        <v>3</v>
      </c>
      <c r="E9" s="5">
        <v>4</v>
      </c>
      <c r="F9" s="5">
        <v>5</v>
      </c>
      <c r="G9" s="5">
        <v>6</v>
      </c>
      <c r="H9" s="5">
        <v>7</v>
      </c>
      <c r="I9" s="9" t="s">
        <v>5</v>
      </c>
      <c r="J9" s="5">
        <v>9</v>
      </c>
      <c r="K9" s="9" t="s">
        <v>6</v>
      </c>
      <c r="L9" s="10">
        <v>11</v>
      </c>
      <c r="M9" s="10">
        <v>12</v>
      </c>
      <c r="N9" s="10">
        <v>13</v>
      </c>
      <c r="O9" s="10">
        <v>14</v>
      </c>
      <c r="P9" s="5">
        <v>15</v>
      </c>
      <c r="Q9" s="5">
        <v>16</v>
      </c>
      <c r="R9" s="5" t="s">
        <v>64</v>
      </c>
      <c r="S9" s="11" t="s">
        <v>66</v>
      </c>
      <c r="T9" s="5">
        <v>19</v>
      </c>
      <c r="U9" s="5">
        <v>20</v>
      </c>
      <c r="V9" s="5">
        <v>21</v>
      </c>
      <c r="W9" s="9" t="s">
        <v>67</v>
      </c>
      <c r="X9" s="13">
        <v>23</v>
      </c>
      <c r="Y9" s="13">
        <v>24</v>
      </c>
      <c r="Z9" s="13">
        <v>25</v>
      </c>
      <c r="AA9" s="14" t="s">
        <v>68</v>
      </c>
      <c r="AB9" s="12">
        <v>27</v>
      </c>
      <c r="AC9" s="22" t="s">
        <v>69</v>
      </c>
    </row>
    <row r="10" spans="1:52">
      <c r="A10" s="16" t="s">
        <v>30</v>
      </c>
      <c r="B10" s="17" t="s">
        <v>31</v>
      </c>
      <c r="C10" s="32" t="s">
        <v>32</v>
      </c>
      <c r="D10" s="18">
        <v>206508136</v>
      </c>
      <c r="E10" s="18">
        <f>D10*4.5005</f>
        <v>929389866.06799996</v>
      </c>
      <c r="F10" s="18">
        <v>175531915</v>
      </c>
      <c r="G10" s="18">
        <f>F10*4.5005</f>
        <v>789981383.45749998</v>
      </c>
      <c r="H10" s="86"/>
      <c r="I10" s="91">
        <f>H10/E10</f>
        <v>0</v>
      </c>
      <c r="J10" s="86"/>
      <c r="K10" s="91" t="e">
        <f>J10/H10</f>
        <v>#DIV/0!</v>
      </c>
      <c r="L10" s="87"/>
      <c r="M10" s="87"/>
      <c r="N10" s="87"/>
      <c r="O10" s="87"/>
      <c r="P10" s="86"/>
      <c r="Q10" s="86"/>
      <c r="R10" s="86"/>
      <c r="S10" s="91">
        <f>(L10+N10+P10)/G10</f>
        <v>0</v>
      </c>
      <c r="T10" s="86"/>
      <c r="U10" s="86"/>
      <c r="V10" s="86"/>
      <c r="W10" s="91">
        <f>V10/G10</f>
        <v>0</v>
      </c>
      <c r="X10" s="86"/>
      <c r="Y10" s="86"/>
      <c r="Z10" s="86"/>
      <c r="AA10" s="91">
        <f>Z10/D10</f>
        <v>0</v>
      </c>
      <c r="AB10" s="86"/>
      <c r="AC10" s="91">
        <f>AB10/F10</f>
        <v>0</v>
      </c>
    </row>
    <row r="11" spans="1:52">
      <c r="A11" s="64" t="s">
        <v>30</v>
      </c>
      <c r="B11" s="65" t="s">
        <v>33</v>
      </c>
      <c r="C11" s="31" t="s">
        <v>32</v>
      </c>
      <c r="D11" s="66">
        <v>683354193</v>
      </c>
      <c r="E11" s="67">
        <f>D11*4.5005</f>
        <v>3075435545.5964999</v>
      </c>
      <c r="F11" s="66">
        <v>580851063</v>
      </c>
      <c r="G11" s="67">
        <f>F11*4.5005</f>
        <v>2614120209.0314999</v>
      </c>
      <c r="H11" s="27"/>
      <c r="I11" s="92">
        <f t="shared" ref="I11:I55" si="0">H11/E11</f>
        <v>0</v>
      </c>
      <c r="J11" s="27"/>
      <c r="K11" s="92" t="e">
        <f t="shared" ref="K11:K55" si="1">J11/H11</f>
        <v>#DIV/0!</v>
      </c>
      <c r="L11" s="88"/>
      <c r="M11" s="88"/>
      <c r="N11" s="88"/>
      <c r="O11" s="88"/>
      <c r="P11" s="27"/>
      <c r="Q11" s="27"/>
      <c r="R11" s="27"/>
      <c r="S11" s="92">
        <f t="shared" ref="S11:S55" si="2">(L11+N11+P11)/G11</f>
        <v>0</v>
      </c>
      <c r="T11" s="27"/>
      <c r="U11" s="27"/>
      <c r="V11" s="27"/>
      <c r="W11" s="92">
        <f t="shared" ref="W11:W55" si="3">V11/G11</f>
        <v>0</v>
      </c>
      <c r="X11" s="27"/>
      <c r="Y11" s="27"/>
      <c r="Z11" s="27"/>
      <c r="AA11" s="92">
        <f t="shared" ref="AA11:AA55" si="4">Z11/D11</f>
        <v>0</v>
      </c>
      <c r="AB11" s="27"/>
      <c r="AC11" s="92">
        <f t="shared" ref="AC11:AC55" si="5">AB11/F11</f>
        <v>0</v>
      </c>
    </row>
    <row r="12" spans="1:52" ht="28.8">
      <c r="A12" s="64" t="s">
        <v>30</v>
      </c>
      <c r="B12" s="65" t="s">
        <v>34</v>
      </c>
      <c r="C12" s="31" t="s">
        <v>32</v>
      </c>
      <c r="D12" s="68"/>
      <c r="E12" s="69"/>
      <c r="F12" s="68"/>
      <c r="G12" s="69"/>
      <c r="H12" s="27"/>
      <c r="I12" s="92" t="e">
        <f t="shared" si="0"/>
        <v>#DIV/0!</v>
      </c>
      <c r="J12" s="27"/>
      <c r="K12" s="92" t="e">
        <f t="shared" si="1"/>
        <v>#DIV/0!</v>
      </c>
      <c r="L12" s="88"/>
      <c r="M12" s="88"/>
      <c r="N12" s="88"/>
      <c r="O12" s="88"/>
      <c r="P12" s="27"/>
      <c r="Q12" s="27"/>
      <c r="R12" s="27"/>
      <c r="S12" s="92" t="e">
        <f t="shared" si="2"/>
        <v>#DIV/0!</v>
      </c>
      <c r="T12" s="27"/>
      <c r="U12" s="27"/>
      <c r="V12" s="27"/>
      <c r="W12" s="92" t="e">
        <f t="shared" si="3"/>
        <v>#DIV/0!</v>
      </c>
      <c r="X12" s="27"/>
      <c r="Y12" s="27"/>
      <c r="Z12" s="27"/>
      <c r="AA12" s="92" t="e">
        <f t="shared" si="4"/>
        <v>#DIV/0!</v>
      </c>
      <c r="AB12" s="27"/>
      <c r="AC12" s="92" t="e">
        <f t="shared" si="5"/>
        <v>#DIV/0!</v>
      </c>
    </row>
    <row r="13" spans="1:52">
      <c r="A13" s="64" t="s">
        <v>30</v>
      </c>
      <c r="B13" s="65" t="s">
        <v>35</v>
      </c>
      <c r="C13" s="31" t="s">
        <v>32</v>
      </c>
      <c r="D13" s="70"/>
      <c r="E13" s="71"/>
      <c r="F13" s="70"/>
      <c r="G13" s="71"/>
      <c r="H13" s="27"/>
      <c r="I13" s="92" t="e">
        <f t="shared" si="0"/>
        <v>#DIV/0!</v>
      </c>
      <c r="J13" s="27"/>
      <c r="K13" s="92" t="e">
        <f t="shared" si="1"/>
        <v>#DIV/0!</v>
      </c>
      <c r="L13" s="88"/>
      <c r="M13" s="88"/>
      <c r="N13" s="88"/>
      <c r="O13" s="88"/>
      <c r="P13" s="27"/>
      <c r="Q13" s="27"/>
      <c r="R13" s="27"/>
      <c r="S13" s="92" t="e">
        <f t="shared" si="2"/>
        <v>#DIV/0!</v>
      </c>
      <c r="T13" s="27"/>
      <c r="U13" s="27"/>
      <c r="V13" s="27"/>
      <c r="W13" s="92" t="e">
        <f t="shared" si="3"/>
        <v>#DIV/0!</v>
      </c>
      <c r="X13" s="27"/>
      <c r="Y13" s="27"/>
      <c r="Z13" s="27"/>
      <c r="AA13" s="92" t="e">
        <f t="shared" si="4"/>
        <v>#DIV/0!</v>
      </c>
      <c r="AB13" s="27"/>
      <c r="AC13" s="92" t="e">
        <f t="shared" si="5"/>
        <v>#DIV/0!</v>
      </c>
    </row>
    <row r="14" spans="1:52">
      <c r="A14" s="72" t="s">
        <v>30</v>
      </c>
      <c r="B14" s="73" t="s">
        <v>72</v>
      </c>
      <c r="C14" s="74" t="s">
        <v>32</v>
      </c>
      <c r="D14" s="75">
        <v>75093867</v>
      </c>
      <c r="E14" s="76">
        <f>D14*4.5005</f>
        <v>337959948.43349999</v>
      </c>
      <c r="F14" s="75">
        <v>63829787</v>
      </c>
      <c r="G14" s="76">
        <f>F14*4.5005</f>
        <v>287265956.39349997</v>
      </c>
      <c r="H14" s="89"/>
      <c r="I14" s="92">
        <f t="shared" si="0"/>
        <v>0</v>
      </c>
      <c r="J14" s="89"/>
      <c r="K14" s="92" t="e">
        <f t="shared" si="1"/>
        <v>#DIV/0!</v>
      </c>
      <c r="L14" s="89"/>
      <c r="M14" s="89"/>
      <c r="N14" s="89"/>
      <c r="O14" s="89"/>
      <c r="P14" s="89"/>
      <c r="Q14" s="89"/>
      <c r="R14" s="89"/>
      <c r="S14" s="92">
        <f t="shared" si="2"/>
        <v>0</v>
      </c>
      <c r="T14" s="89"/>
      <c r="U14" s="89"/>
      <c r="V14" s="89"/>
      <c r="W14" s="92">
        <f t="shared" si="3"/>
        <v>0</v>
      </c>
      <c r="X14" s="89"/>
      <c r="Y14" s="89"/>
      <c r="Z14" s="89"/>
      <c r="AA14" s="92">
        <f t="shared" si="4"/>
        <v>0</v>
      </c>
      <c r="AB14" s="89"/>
      <c r="AC14" s="92">
        <f t="shared" si="5"/>
        <v>0</v>
      </c>
    </row>
    <row r="15" spans="1:52" ht="28.8">
      <c r="A15" s="64" t="s">
        <v>30</v>
      </c>
      <c r="B15" s="65" t="s">
        <v>36</v>
      </c>
      <c r="C15" s="31" t="s">
        <v>32</v>
      </c>
      <c r="D15" s="77">
        <v>538262123</v>
      </c>
      <c r="E15" s="77">
        <f>D15*4.5005</f>
        <v>2422448684.5615001</v>
      </c>
      <c r="F15" s="77">
        <v>452554826</v>
      </c>
      <c r="G15" s="77">
        <f>F15*4.5005</f>
        <v>2036722994.4129999</v>
      </c>
      <c r="H15" s="27"/>
      <c r="I15" s="92">
        <f t="shared" si="0"/>
        <v>0</v>
      </c>
      <c r="J15" s="27"/>
      <c r="K15" s="92" t="e">
        <f t="shared" si="1"/>
        <v>#DIV/0!</v>
      </c>
      <c r="L15" s="88"/>
      <c r="M15" s="88"/>
      <c r="N15" s="88"/>
      <c r="O15" s="88"/>
      <c r="P15" s="27"/>
      <c r="Q15" s="27"/>
      <c r="R15" s="27"/>
      <c r="S15" s="92">
        <f t="shared" si="2"/>
        <v>0</v>
      </c>
      <c r="T15" s="27"/>
      <c r="U15" s="27"/>
      <c r="V15" s="27"/>
      <c r="W15" s="92">
        <f t="shared" si="3"/>
        <v>0</v>
      </c>
      <c r="X15" s="27"/>
      <c r="Y15" s="27"/>
      <c r="Z15" s="27"/>
      <c r="AA15" s="92">
        <f t="shared" si="4"/>
        <v>0</v>
      </c>
      <c r="AB15" s="27"/>
      <c r="AC15" s="92">
        <f t="shared" si="5"/>
        <v>0</v>
      </c>
    </row>
    <row r="16" spans="1:52" ht="28.8">
      <c r="A16" s="72" t="s">
        <v>30</v>
      </c>
      <c r="B16" s="73" t="s">
        <v>73</v>
      </c>
      <c r="C16" s="74" t="s">
        <v>32</v>
      </c>
      <c r="D16" s="78">
        <v>40050064</v>
      </c>
      <c r="E16" s="76">
        <f>D16*4.5005</f>
        <v>180245313.03199998</v>
      </c>
      <c r="F16" s="78">
        <v>34042554</v>
      </c>
      <c r="G16" s="76">
        <f>F16*4.5005</f>
        <v>153208514.27699998</v>
      </c>
      <c r="H16" s="89"/>
      <c r="I16" s="92">
        <f t="shared" si="0"/>
        <v>0</v>
      </c>
      <c r="J16" s="89"/>
      <c r="K16" s="92" t="e">
        <f t="shared" si="1"/>
        <v>#DIV/0!</v>
      </c>
      <c r="L16" s="89"/>
      <c r="M16" s="89"/>
      <c r="N16" s="89"/>
      <c r="O16" s="89"/>
      <c r="P16" s="89"/>
      <c r="Q16" s="89"/>
      <c r="R16" s="89"/>
      <c r="S16" s="92">
        <f t="shared" si="2"/>
        <v>0</v>
      </c>
      <c r="T16" s="89"/>
      <c r="U16" s="89"/>
      <c r="V16" s="89"/>
      <c r="W16" s="92">
        <f t="shared" si="3"/>
        <v>0</v>
      </c>
      <c r="X16" s="89"/>
      <c r="Y16" s="89"/>
      <c r="Z16" s="89"/>
      <c r="AA16" s="92">
        <f t="shared" si="4"/>
        <v>0</v>
      </c>
      <c r="AB16" s="89"/>
      <c r="AC16" s="92">
        <f t="shared" si="5"/>
        <v>0</v>
      </c>
    </row>
    <row r="17" spans="1:29">
      <c r="A17" s="72" t="s">
        <v>30</v>
      </c>
      <c r="B17" s="73" t="s">
        <v>74</v>
      </c>
      <c r="C17" s="74" t="s">
        <v>32</v>
      </c>
      <c r="D17" s="78">
        <v>89649561</v>
      </c>
      <c r="E17" s="76">
        <f>D17*4.5005</f>
        <v>403467849.28049999</v>
      </c>
      <c r="F17" s="78">
        <v>76202127</v>
      </c>
      <c r="G17" s="76">
        <f>F17*4.5005</f>
        <v>342947672.56349999</v>
      </c>
      <c r="H17" s="89"/>
      <c r="I17" s="92">
        <f t="shared" si="0"/>
        <v>0</v>
      </c>
      <c r="J17" s="89"/>
      <c r="K17" s="92" t="e">
        <f t="shared" si="1"/>
        <v>#DIV/0!</v>
      </c>
      <c r="L17" s="89"/>
      <c r="M17" s="89"/>
      <c r="N17" s="89"/>
      <c r="O17" s="89"/>
      <c r="P17" s="89"/>
      <c r="Q17" s="89"/>
      <c r="R17" s="89"/>
      <c r="S17" s="92">
        <f t="shared" si="2"/>
        <v>0</v>
      </c>
      <c r="T17" s="89"/>
      <c r="U17" s="89"/>
      <c r="V17" s="89"/>
      <c r="W17" s="92">
        <f t="shared" si="3"/>
        <v>0</v>
      </c>
      <c r="X17" s="89"/>
      <c r="Y17" s="89"/>
      <c r="Z17" s="89"/>
      <c r="AA17" s="92">
        <f t="shared" si="4"/>
        <v>0</v>
      </c>
      <c r="AB17" s="89"/>
      <c r="AC17" s="92">
        <f t="shared" si="5"/>
        <v>0</v>
      </c>
    </row>
    <row r="18" spans="1:29" ht="28.8">
      <c r="A18" s="64" t="s">
        <v>30</v>
      </c>
      <c r="B18" s="65" t="s">
        <v>37</v>
      </c>
      <c r="C18" s="31" t="s">
        <v>32</v>
      </c>
      <c r="D18" s="67">
        <v>450260627</v>
      </c>
      <c r="E18" s="67">
        <f>D18*4.5005</f>
        <v>2026397951.8134999</v>
      </c>
      <c r="F18" s="67">
        <v>380189856</v>
      </c>
      <c r="G18" s="67">
        <f>F18*4.5005</f>
        <v>1711044446.928</v>
      </c>
      <c r="H18" s="27"/>
      <c r="I18" s="92">
        <f t="shared" si="0"/>
        <v>0</v>
      </c>
      <c r="J18" s="27"/>
      <c r="K18" s="92" t="e">
        <f t="shared" si="1"/>
        <v>#DIV/0!</v>
      </c>
      <c r="L18" s="88"/>
      <c r="M18" s="88"/>
      <c r="N18" s="88"/>
      <c r="O18" s="88"/>
      <c r="P18" s="27"/>
      <c r="Q18" s="27"/>
      <c r="R18" s="27"/>
      <c r="S18" s="92">
        <f t="shared" si="2"/>
        <v>0</v>
      </c>
      <c r="T18" s="27"/>
      <c r="U18" s="27"/>
      <c r="V18" s="27"/>
      <c r="W18" s="92">
        <f t="shared" si="3"/>
        <v>0</v>
      </c>
      <c r="X18" s="27"/>
      <c r="Y18" s="27"/>
      <c r="Z18" s="27"/>
      <c r="AA18" s="92">
        <f t="shared" si="4"/>
        <v>0</v>
      </c>
      <c r="AB18" s="27"/>
      <c r="AC18" s="92">
        <f t="shared" si="5"/>
        <v>0</v>
      </c>
    </row>
    <row r="19" spans="1:29" ht="28.8">
      <c r="A19" s="64" t="s">
        <v>30</v>
      </c>
      <c r="B19" s="65" t="s">
        <v>38</v>
      </c>
      <c r="C19" s="31" t="s">
        <v>32</v>
      </c>
      <c r="D19" s="71"/>
      <c r="E19" s="71"/>
      <c r="F19" s="71"/>
      <c r="G19" s="71"/>
      <c r="H19" s="27"/>
      <c r="I19" s="92" t="e">
        <f t="shared" si="0"/>
        <v>#DIV/0!</v>
      </c>
      <c r="J19" s="27"/>
      <c r="K19" s="92" t="e">
        <f t="shared" si="1"/>
        <v>#DIV/0!</v>
      </c>
      <c r="L19" s="88"/>
      <c r="M19" s="88"/>
      <c r="N19" s="88"/>
      <c r="O19" s="88"/>
      <c r="P19" s="27"/>
      <c r="Q19" s="27"/>
      <c r="R19" s="27"/>
      <c r="S19" s="92" t="e">
        <f t="shared" si="2"/>
        <v>#DIV/0!</v>
      </c>
      <c r="T19" s="27"/>
      <c r="U19" s="27"/>
      <c r="V19" s="27"/>
      <c r="W19" s="92" t="e">
        <f t="shared" si="3"/>
        <v>#DIV/0!</v>
      </c>
      <c r="X19" s="27"/>
      <c r="Y19" s="27"/>
      <c r="Z19" s="27"/>
      <c r="AA19" s="92" t="e">
        <f t="shared" si="4"/>
        <v>#DIV/0!</v>
      </c>
      <c r="AB19" s="27"/>
      <c r="AC19" s="92" t="e">
        <f t="shared" si="5"/>
        <v>#DIV/0!</v>
      </c>
    </row>
    <row r="20" spans="1:29" ht="28.8">
      <c r="A20" s="72" t="s">
        <v>30</v>
      </c>
      <c r="B20" s="73" t="s">
        <v>75</v>
      </c>
      <c r="C20" s="74" t="s">
        <v>32</v>
      </c>
      <c r="D20" s="79">
        <v>31514393</v>
      </c>
      <c r="E20" s="76">
        <f>D20*4.5005</f>
        <v>141830525.6965</v>
      </c>
      <c r="F20" s="79">
        <v>26787234</v>
      </c>
      <c r="G20" s="76">
        <f>F20*4.5005</f>
        <v>120555946.617</v>
      </c>
      <c r="H20" s="89"/>
      <c r="I20" s="92">
        <f t="shared" si="0"/>
        <v>0</v>
      </c>
      <c r="J20" s="89"/>
      <c r="K20" s="92" t="e">
        <f t="shared" si="1"/>
        <v>#DIV/0!</v>
      </c>
      <c r="L20" s="89"/>
      <c r="M20" s="89"/>
      <c r="N20" s="89"/>
      <c r="O20" s="89"/>
      <c r="P20" s="89"/>
      <c r="Q20" s="89"/>
      <c r="R20" s="89"/>
      <c r="S20" s="92">
        <f t="shared" si="2"/>
        <v>0</v>
      </c>
      <c r="T20" s="89"/>
      <c r="U20" s="89"/>
      <c r="V20" s="89"/>
      <c r="W20" s="92">
        <f t="shared" si="3"/>
        <v>0</v>
      </c>
      <c r="X20" s="89"/>
      <c r="Y20" s="89"/>
      <c r="Z20" s="89"/>
      <c r="AA20" s="92">
        <f t="shared" si="4"/>
        <v>0</v>
      </c>
      <c r="AB20" s="89"/>
      <c r="AC20" s="92">
        <f t="shared" si="5"/>
        <v>0</v>
      </c>
    </row>
    <row r="21" spans="1:29">
      <c r="A21" s="72" t="s">
        <v>30</v>
      </c>
      <c r="B21" s="73" t="s">
        <v>76</v>
      </c>
      <c r="C21" s="74" t="s">
        <v>32</v>
      </c>
      <c r="D21" s="79">
        <v>37546933</v>
      </c>
      <c r="E21" s="76">
        <f>D21*4.5005</f>
        <v>168979971.96649998</v>
      </c>
      <c r="F21" s="79">
        <v>31914893</v>
      </c>
      <c r="G21" s="76">
        <f>F21*4.5005</f>
        <v>143632975.9465</v>
      </c>
      <c r="H21" s="89"/>
      <c r="I21" s="92">
        <f t="shared" si="0"/>
        <v>0</v>
      </c>
      <c r="J21" s="89"/>
      <c r="K21" s="92" t="e">
        <f t="shared" si="1"/>
        <v>#DIV/0!</v>
      </c>
      <c r="L21" s="89"/>
      <c r="M21" s="89"/>
      <c r="N21" s="89"/>
      <c r="O21" s="89"/>
      <c r="P21" s="89"/>
      <c r="Q21" s="89"/>
      <c r="R21" s="89"/>
      <c r="S21" s="92">
        <f t="shared" si="2"/>
        <v>0</v>
      </c>
      <c r="T21" s="89"/>
      <c r="U21" s="89"/>
      <c r="V21" s="89"/>
      <c r="W21" s="92">
        <f t="shared" si="3"/>
        <v>0</v>
      </c>
      <c r="X21" s="89"/>
      <c r="Y21" s="89"/>
      <c r="Z21" s="89"/>
      <c r="AA21" s="92">
        <f t="shared" si="4"/>
        <v>0</v>
      </c>
      <c r="AB21" s="89"/>
      <c r="AC21" s="92">
        <f t="shared" si="5"/>
        <v>0</v>
      </c>
    </row>
    <row r="22" spans="1:29">
      <c r="A22" s="64" t="s">
        <v>30</v>
      </c>
      <c r="B22" s="65" t="s">
        <v>39</v>
      </c>
      <c r="C22" s="31" t="s">
        <v>32</v>
      </c>
      <c r="D22" s="80">
        <v>999211109</v>
      </c>
      <c r="E22" s="77">
        <f>D22*4.5005</f>
        <v>4496949596.0544996</v>
      </c>
      <c r="F22" s="80">
        <v>841829787</v>
      </c>
      <c r="G22" s="77">
        <f>F22*4.5005</f>
        <v>3788654956.3934999</v>
      </c>
      <c r="H22" s="27"/>
      <c r="I22" s="92">
        <f t="shared" si="0"/>
        <v>0</v>
      </c>
      <c r="J22" s="27"/>
      <c r="K22" s="92" t="e">
        <f t="shared" si="1"/>
        <v>#DIV/0!</v>
      </c>
      <c r="L22" s="88"/>
      <c r="M22" s="88"/>
      <c r="N22" s="88"/>
      <c r="O22" s="88"/>
      <c r="P22" s="27"/>
      <c r="Q22" s="27"/>
      <c r="R22" s="27"/>
      <c r="S22" s="92">
        <f t="shared" si="2"/>
        <v>0</v>
      </c>
      <c r="T22" s="27"/>
      <c r="U22" s="27"/>
      <c r="V22" s="27"/>
      <c r="W22" s="92">
        <f t="shared" si="3"/>
        <v>0</v>
      </c>
      <c r="X22" s="27"/>
      <c r="Y22" s="27"/>
      <c r="Z22" s="27"/>
      <c r="AA22" s="92">
        <f t="shared" si="4"/>
        <v>0</v>
      </c>
      <c r="AB22" s="27"/>
      <c r="AC22" s="92">
        <f t="shared" si="5"/>
        <v>0</v>
      </c>
    </row>
    <row r="23" spans="1:29">
      <c r="A23" s="72" t="s">
        <v>30</v>
      </c>
      <c r="B23" s="73" t="s">
        <v>77</v>
      </c>
      <c r="C23" s="74" t="s">
        <v>32</v>
      </c>
      <c r="D23" s="79">
        <v>65219024</v>
      </c>
      <c r="E23" s="76">
        <f>D23*4.5005</f>
        <v>293518217.51199996</v>
      </c>
      <c r="F23" s="79">
        <v>55436170</v>
      </c>
      <c r="G23" s="76">
        <f>F23*4.5005</f>
        <v>249490483.08499998</v>
      </c>
      <c r="H23" s="89"/>
      <c r="I23" s="92">
        <f t="shared" si="0"/>
        <v>0</v>
      </c>
      <c r="J23" s="89"/>
      <c r="K23" s="92" t="e">
        <f t="shared" si="1"/>
        <v>#DIV/0!</v>
      </c>
      <c r="L23" s="89"/>
      <c r="M23" s="89"/>
      <c r="N23" s="89"/>
      <c r="O23" s="89"/>
      <c r="P23" s="89"/>
      <c r="Q23" s="89"/>
      <c r="R23" s="89"/>
      <c r="S23" s="92">
        <f t="shared" si="2"/>
        <v>0</v>
      </c>
      <c r="T23" s="89"/>
      <c r="U23" s="89"/>
      <c r="V23" s="89"/>
      <c r="W23" s="92">
        <f t="shared" si="3"/>
        <v>0</v>
      </c>
      <c r="X23" s="89"/>
      <c r="Y23" s="89"/>
      <c r="Z23" s="89"/>
      <c r="AA23" s="92">
        <f t="shared" si="4"/>
        <v>0</v>
      </c>
      <c r="AB23" s="89"/>
      <c r="AC23" s="92">
        <f t="shared" si="5"/>
        <v>0</v>
      </c>
    </row>
    <row r="24" spans="1:29">
      <c r="A24" s="72" t="s">
        <v>30</v>
      </c>
      <c r="B24" s="73" t="s">
        <v>78</v>
      </c>
      <c r="C24" s="74" t="s">
        <v>32</v>
      </c>
      <c r="D24" s="79">
        <v>122853567</v>
      </c>
      <c r="E24" s="76">
        <f>D24*4.5005</f>
        <v>552902478.28349996</v>
      </c>
      <c r="F24" s="79">
        <v>104425532</v>
      </c>
      <c r="G24" s="76">
        <f>F24*4.5005</f>
        <v>469967106.76599997</v>
      </c>
      <c r="H24" s="89"/>
      <c r="I24" s="92">
        <f t="shared" si="0"/>
        <v>0</v>
      </c>
      <c r="J24" s="89"/>
      <c r="K24" s="92" t="e">
        <f t="shared" si="1"/>
        <v>#DIV/0!</v>
      </c>
      <c r="L24" s="89"/>
      <c r="M24" s="89"/>
      <c r="N24" s="89"/>
      <c r="O24" s="89"/>
      <c r="P24" s="89"/>
      <c r="Q24" s="89"/>
      <c r="R24" s="89"/>
      <c r="S24" s="92">
        <f t="shared" si="2"/>
        <v>0</v>
      </c>
      <c r="T24" s="89"/>
      <c r="U24" s="89"/>
      <c r="V24" s="89"/>
      <c r="W24" s="92">
        <f t="shared" si="3"/>
        <v>0</v>
      </c>
      <c r="X24" s="89"/>
      <c r="Y24" s="89"/>
      <c r="Z24" s="89"/>
      <c r="AA24" s="92">
        <f t="shared" si="4"/>
        <v>0</v>
      </c>
      <c r="AB24" s="89"/>
      <c r="AC24" s="92">
        <f t="shared" si="5"/>
        <v>0</v>
      </c>
    </row>
    <row r="25" spans="1:29">
      <c r="A25" s="64" t="s">
        <v>30</v>
      </c>
      <c r="B25" s="65" t="s">
        <v>40</v>
      </c>
      <c r="C25" s="31" t="s">
        <v>32</v>
      </c>
      <c r="D25" s="77">
        <v>1126408011</v>
      </c>
      <c r="E25" s="77">
        <f t="shared" ref="E25:E38" si="6">D25*4.5005</f>
        <v>5069399253.5054998</v>
      </c>
      <c r="F25" s="77">
        <v>957446809</v>
      </c>
      <c r="G25" s="77">
        <f t="shared" ref="G25:G38" si="7">F25*4.5005</f>
        <v>4308989363.9045</v>
      </c>
      <c r="H25" s="27"/>
      <c r="I25" s="92">
        <f t="shared" si="0"/>
        <v>0</v>
      </c>
      <c r="J25" s="27"/>
      <c r="K25" s="92" t="e">
        <f t="shared" si="1"/>
        <v>#DIV/0!</v>
      </c>
      <c r="L25" s="88"/>
      <c r="M25" s="88"/>
      <c r="N25" s="88"/>
      <c r="O25" s="88"/>
      <c r="P25" s="27"/>
      <c r="Q25" s="27"/>
      <c r="R25" s="27"/>
      <c r="S25" s="92">
        <f t="shared" si="2"/>
        <v>0</v>
      </c>
      <c r="T25" s="27"/>
      <c r="U25" s="27"/>
      <c r="V25" s="27"/>
      <c r="W25" s="92">
        <f t="shared" si="3"/>
        <v>0</v>
      </c>
      <c r="X25" s="27"/>
      <c r="Y25" s="27"/>
      <c r="Z25" s="27"/>
      <c r="AA25" s="92">
        <f t="shared" si="4"/>
        <v>0</v>
      </c>
      <c r="AB25" s="27"/>
      <c r="AC25" s="92">
        <f t="shared" si="5"/>
        <v>0</v>
      </c>
    </row>
    <row r="26" spans="1:29">
      <c r="A26" s="64" t="s">
        <v>30</v>
      </c>
      <c r="B26" s="65" t="s">
        <v>41</v>
      </c>
      <c r="C26" s="31" t="s">
        <v>32</v>
      </c>
      <c r="D26" s="77">
        <v>125156446</v>
      </c>
      <c r="E26" s="77">
        <f t="shared" si="6"/>
        <v>563266585.22299993</v>
      </c>
      <c r="F26" s="77">
        <v>106382979</v>
      </c>
      <c r="G26" s="77">
        <f t="shared" si="7"/>
        <v>478776596.98949999</v>
      </c>
      <c r="H26" s="27"/>
      <c r="I26" s="92">
        <f t="shared" si="0"/>
        <v>0</v>
      </c>
      <c r="J26" s="27"/>
      <c r="K26" s="92" t="e">
        <f t="shared" si="1"/>
        <v>#DIV/0!</v>
      </c>
      <c r="L26" s="88"/>
      <c r="M26" s="88"/>
      <c r="N26" s="88"/>
      <c r="O26" s="88"/>
      <c r="P26" s="27"/>
      <c r="Q26" s="27"/>
      <c r="R26" s="27"/>
      <c r="S26" s="92">
        <f t="shared" si="2"/>
        <v>0</v>
      </c>
      <c r="T26" s="27"/>
      <c r="U26" s="27"/>
      <c r="V26" s="27"/>
      <c r="W26" s="92">
        <f t="shared" si="3"/>
        <v>0</v>
      </c>
      <c r="X26" s="27"/>
      <c r="Y26" s="27"/>
      <c r="Z26" s="27"/>
      <c r="AA26" s="92">
        <f t="shared" si="4"/>
        <v>0</v>
      </c>
      <c r="AB26" s="27"/>
      <c r="AC26" s="92">
        <f t="shared" si="5"/>
        <v>0</v>
      </c>
    </row>
    <row r="27" spans="1:29">
      <c r="A27" s="64" t="s">
        <v>30</v>
      </c>
      <c r="B27" s="65" t="s">
        <v>42</v>
      </c>
      <c r="C27" s="31" t="s">
        <v>32</v>
      </c>
      <c r="D27" s="77">
        <v>58823530</v>
      </c>
      <c r="E27" s="77">
        <f t="shared" si="6"/>
        <v>264735296.76499999</v>
      </c>
      <c r="F27" s="77">
        <v>50000000</v>
      </c>
      <c r="G27" s="77">
        <f t="shared" si="7"/>
        <v>225025000</v>
      </c>
      <c r="H27" s="27"/>
      <c r="I27" s="92">
        <f t="shared" si="0"/>
        <v>0</v>
      </c>
      <c r="J27" s="27"/>
      <c r="K27" s="92" t="e">
        <f t="shared" si="1"/>
        <v>#DIV/0!</v>
      </c>
      <c r="L27" s="88"/>
      <c r="M27" s="88"/>
      <c r="N27" s="88"/>
      <c r="O27" s="88"/>
      <c r="P27" s="27"/>
      <c r="Q27" s="27"/>
      <c r="R27" s="27"/>
      <c r="S27" s="92">
        <f t="shared" si="2"/>
        <v>0</v>
      </c>
      <c r="T27" s="27"/>
      <c r="U27" s="27"/>
      <c r="V27" s="27"/>
      <c r="W27" s="92">
        <f t="shared" si="3"/>
        <v>0</v>
      </c>
      <c r="X27" s="27"/>
      <c r="Y27" s="27"/>
      <c r="Z27" s="27"/>
      <c r="AA27" s="92">
        <f t="shared" si="4"/>
        <v>0</v>
      </c>
      <c r="AB27" s="27"/>
      <c r="AC27" s="92">
        <f t="shared" si="5"/>
        <v>0</v>
      </c>
    </row>
    <row r="28" spans="1:29">
      <c r="A28" s="64" t="s">
        <v>30</v>
      </c>
      <c r="B28" s="65" t="s">
        <v>43</v>
      </c>
      <c r="C28" s="31" t="s">
        <v>32</v>
      </c>
      <c r="D28" s="77">
        <v>76470588</v>
      </c>
      <c r="E28" s="77">
        <f t="shared" si="6"/>
        <v>344155881.29399997</v>
      </c>
      <c r="F28" s="77">
        <v>65000000</v>
      </c>
      <c r="G28" s="77">
        <f t="shared" si="7"/>
        <v>292532500</v>
      </c>
      <c r="H28" s="27"/>
      <c r="I28" s="92">
        <f t="shared" si="0"/>
        <v>0</v>
      </c>
      <c r="J28" s="27"/>
      <c r="K28" s="92" t="e">
        <f t="shared" si="1"/>
        <v>#DIV/0!</v>
      </c>
      <c r="L28" s="88"/>
      <c r="M28" s="88"/>
      <c r="N28" s="88"/>
      <c r="O28" s="88"/>
      <c r="P28" s="27"/>
      <c r="Q28" s="27"/>
      <c r="R28" s="27"/>
      <c r="S28" s="92">
        <f t="shared" si="2"/>
        <v>0</v>
      </c>
      <c r="T28" s="27"/>
      <c r="U28" s="27"/>
      <c r="V28" s="27"/>
      <c r="W28" s="92">
        <f t="shared" si="3"/>
        <v>0</v>
      </c>
      <c r="X28" s="27"/>
      <c r="Y28" s="27"/>
      <c r="Z28" s="27"/>
      <c r="AA28" s="92">
        <f t="shared" si="4"/>
        <v>0</v>
      </c>
      <c r="AB28" s="27"/>
      <c r="AC28" s="92">
        <f t="shared" si="5"/>
        <v>0</v>
      </c>
    </row>
    <row r="29" spans="1:29">
      <c r="A29" s="64" t="s">
        <v>30</v>
      </c>
      <c r="B29" s="65" t="s">
        <v>44</v>
      </c>
      <c r="C29" s="31" t="s">
        <v>32</v>
      </c>
      <c r="D29" s="77">
        <v>276357949</v>
      </c>
      <c r="E29" s="77">
        <f t="shared" si="6"/>
        <v>1243748949.4744999</v>
      </c>
      <c r="F29" s="77">
        <v>233574469</v>
      </c>
      <c r="G29" s="77">
        <f t="shared" si="7"/>
        <v>1051201897.7344999</v>
      </c>
      <c r="H29" s="27"/>
      <c r="I29" s="92">
        <f t="shared" si="0"/>
        <v>0</v>
      </c>
      <c r="J29" s="27"/>
      <c r="K29" s="92" t="e">
        <f t="shared" si="1"/>
        <v>#DIV/0!</v>
      </c>
      <c r="L29" s="88"/>
      <c r="M29" s="88"/>
      <c r="N29" s="88"/>
      <c r="O29" s="88"/>
      <c r="P29" s="27"/>
      <c r="Q29" s="27"/>
      <c r="R29" s="27"/>
      <c r="S29" s="92">
        <f t="shared" si="2"/>
        <v>0</v>
      </c>
      <c r="T29" s="27"/>
      <c r="U29" s="27"/>
      <c r="V29" s="27"/>
      <c r="W29" s="92">
        <f t="shared" si="3"/>
        <v>0</v>
      </c>
      <c r="X29" s="27"/>
      <c r="Y29" s="27"/>
      <c r="Z29" s="27"/>
      <c r="AA29" s="92">
        <f t="shared" si="4"/>
        <v>0</v>
      </c>
      <c r="AB29" s="27"/>
      <c r="AC29" s="92">
        <f t="shared" si="5"/>
        <v>0</v>
      </c>
    </row>
    <row r="30" spans="1:29">
      <c r="A30" s="72" t="s">
        <v>30</v>
      </c>
      <c r="B30" s="73" t="s">
        <v>79</v>
      </c>
      <c r="C30" s="74" t="s">
        <v>32</v>
      </c>
      <c r="D30" s="76">
        <v>32027534</v>
      </c>
      <c r="E30" s="76">
        <f>D30*4.5005</f>
        <v>144139916.76699999</v>
      </c>
      <c r="F30" s="76">
        <v>27223404</v>
      </c>
      <c r="G30" s="76">
        <f>F30*4.5005</f>
        <v>122518929.70199999</v>
      </c>
      <c r="H30" s="89"/>
      <c r="I30" s="92">
        <f t="shared" si="0"/>
        <v>0</v>
      </c>
      <c r="J30" s="89"/>
      <c r="K30" s="92" t="e">
        <f t="shared" si="1"/>
        <v>#DIV/0!</v>
      </c>
      <c r="L30" s="89"/>
      <c r="M30" s="89"/>
      <c r="N30" s="89"/>
      <c r="O30" s="89"/>
      <c r="P30" s="89"/>
      <c r="Q30" s="89"/>
      <c r="R30" s="89"/>
      <c r="S30" s="92">
        <f t="shared" si="2"/>
        <v>0</v>
      </c>
      <c r="T30" s="89"/>
      <c r="U30" s="89"/>
      <c r="V30" s="89"/>
      <c r="W30" s="92">
        <f t="shared" si="3"/>
        <v>0</v>
      </c>
      <c r="X30" s="89"/>
      <c r="Y30" s="89"/>
      <c r="Z30" s="89"/>
      <c r="AA30" s="92">
        <f t="shared" si="4"/>
        <v>0</v>
      </c>
      <c r="AB30" s="89"/>
      <c r="AC30" s="92">
        <f t="shared" si="5"/>
        <v>0</v>
      </c>
    </row>
    <row r="31" spans="1:29">
      <c r="A31" s="72" t="s">
        <v>30</v>
      </c>
      <c r="B31" s="73" t="s">
        <v>80</v>
      </c>
      <c r="C31" s="74" t="s">
        <v>32</v>
      </c>
      <c r="D31" s="76">
        <v>18585732</v>
      </c>
      <c r="E31" s="76">
        <f>D31*4.5005</f>
        <v>83645086.865999997</v>
      </c>
      <c r="F31" s="76">
        <v>15797872</v>
      </c>
      <c r="G31" s="76">
        <f>F31*4.5005</f>
        <v>71098322.93599999</v>
      </c>
      <c r="H31" s="89"/>
      <c r="I31" s="92">
        <f t="shared" si="0"/>
        <v>0</v>
      </c>
      <c r="J31" s="89"/>
      <c r="K31" s="92" t="e">
        <f t="shared" si="1"/>
        <v>#DIV/0!</v>
      </c>
      <c r="L31" s="89"/>
      <c r="M31" s="89"/>
      <c r="N31" s="89"/>
      <c r="O31" s="89"/>
      <c r="P31" s="89"/>
      <c r="Q31" s="89"/>
      <c r="R31" s="89"/>
      <c r="S31" s="92">
        <f t="shared" si="2"/>
        <v>0</v>
      </c>
      <c r="T31" s="89"/>
      <c r="U31" s="89"/>
      <c r="V31" s="89"/>
      <c r="W31" s="92">
        <f t="shared" si="3"/>
        <v>0</v>
      </c>
      <c r="X31" s="89"/>
      <c r="Y31" s="89"/>
      <c r="Z31" s="89"/>
      <c r="AA31" s="92">
        <f t="shared" si="4"/>
        <v>0</v>
      </c>
      <c r="AB31" s="89"/>
      <c r="AC31" s="92">
        <f t="shared" si="5"/>
        <v>0</v>
      </c>
    </row>
    <row r="32" spans="1:29">
      <c r="A32" s="64" t="s">
        <v>30</v>
      </c>
      <c r="B32" s="65" t="s">
        <v>45</v>
      </c>
      <c r="C32" s="31" t="s">
        <v>32</v>
      </c>
      <c r="D32" s="77">
        <v>105977786</v>
      </c>
      <c r="E32" s="77">
        <f t="shared" si="6"/>
        <v>476953025.89299995</v>
      </c>
      <c r="F32" s="77">
        <v>89372340</v>
      </c>
      <c r="G32" s="77">
        <f t="shared" si="7"/>
        <v>402220216.16999996</v>
      </c>
      <c r="H32" s="27"/>
      <c r="I32" s="92">
        <f t="shared" si="0"/>
        <v>0</v>
      </c>
      <c r="J32" s="27"/>
      <c r="K32" s="92" t="e">
        <f t="shared" si="1"/>
        <v>#DIV/0!</v>
      </c>
      <c r="L32" s="88"/>
      <c r="M32" s="88"/>
      <c r="N32" s="88"/>
      <c r="O32" s="88"/>
      <c r="P32" s="27"/>
      <c r="Q32" s="27"/>
      <c r="R32" s="27"/>
      <c r="S32" s="92">
        <f t="shared" si="2"/>
        <v>0</v>
      </c>
      <c r="T32" s="27"/>
      <c r="U32" s="27"/>
      <c r="V32" s="27"/>
      <c r="W32" s="92">
        <f t="shared" si="3"/>
        <v>0</v>
      </c>
      <c r="X32" s="27"/>
      <c r="Y32" s="27"/>
      <c r="Z32" s="27"/>
      <c r="AA32" s="92">
        <f t="shared" si="4"/>
        <v>0</v>
      </c>
      <c r="AB32" s="27"/>
      <c r="AC32" s="92">
        <f t="shared" si="5"/>
        <v>0</v>
      </c>
    </row>
    <row r="33" spans="1:29">
      <c r="A33" s="72" t="s">
        <v>30</v>
      </c>
      <c r="B33" s="73" t="s">
        <v>81</v>
      </c>
      <c r="C33" s="74" t="s">
        <v>32</v>
      </c>
      <c r="D33" s="78">
        <v>20775969</v>
      </c>
      <c r="E33" s="76">
        <f>D33*4.5005</f>
        <v>93502248.484499991</v>
      </c>
      <c r="F33" s="78">
        <v>17659574</v>
      </c>
      <c r="G33" s="76">
        <f>F33*4.5005</f>
        <v>79476912.787</v>
      </c>
      <c r="H33" s="89"/>
      <c r="I33" s="92">
        <f t="shared" si="0"/>
        <v>0</v>
      </c>
      <c r="J33" s="89"/>
      <c r="K33" s="92" t="e">
        <f t="shared" si="1"/>
        <v>#DIV/0!</v>
      </c>
      <c r="L33" s="89"/>
      <c r="M33" s="89"/>
      <c r="N33" s="89"/>
      <c r="O33" s="89"/>
      <c r="P33" s="89"/>
      <c r="Q33" s="89"/>
      <c r="R33" s="89"/>
      <c r="S33" s="92">
        <f t="shared" si="2"/>
        <v>0</v>
      </c>
      <c r="T33" s="89"/>
      <c r="U33" s="89"/>
      <c r="V33" s="89"/>
      <c r="W33" s="92">
        <f t="shared" si="3"/>
        <v>0</v>
      </c>
      <c r="X33" s="89"/>
      <c r="Y33" s="89"/>
      <c r="Z33" s="89"/>
      <c r="AA33" s="92">
        <f t="shared" si="4"/>
        <v>0</v>
      </c>
      <c r="AB33" s="89"/>
      <c r="AC33" s="92">
        <f t="shared" si="5"/>
        <v>0</v>
      </c>
    </row>
    <row r="34" spans="1:29" s="30" customFormat="1">
      <c r="A34" s="72" t="s">
        <v>30</v>
      </c>
      <c r="B34" s="73" t="s">
        <v>82</v>
      </c>
      <c r="C34" s="74" t="s">
        <v>32</v>
      </c>
      <c r="D34" s="78">
        <v>12778473</v>
      </c>
      <c r="E34" s="76">
        <f>D34*4.5005</f>
        <v>57509517.736499995</v>
      </c>
      <c r="F34" s="78">
        <v>10861702</v>
      </c>
      <c r="G34" s="76">
        <f>F34*4.5005</f>
        <v>48883089.850999996</v>
      </c>
      <c r="H34" s="89"/>
      <c r="I34" s="92">
        <f t="shared" si="0"/>
        <v>0</v>
      </c>
      <c r="J34" s="89"/>
      <c r="K34" s="92" t="e">
        <f t="shared" si="1"/>
        <v>#DIV/0!</v>
      </c>
      <c r="L34" s="89"/>
      <c r="M34" s="89"/>
      <c r="N34" s="89"/>
      <c r="O34" s="89"/>
      <c r="P34" s="89"/>
      <c r="Q34" s="89"/>
      <c r="R34" s="89"/>
      <c r="S34" s="92">
        <f t="shared" si="2"/>
        <v>0</v>
      </c>
      <c r="T34" s="89"/>
      <c r="U34" s="89"/>
      <c r="V34" s="89"/>
      <c r="W34" s="92">
        <f t="shared" si="3"/>
        <v>0</v>
      </c>
      <c r="X34" s="89"/>
      <c r="Y34" s="89"/>
      <c r="Z34" s="89"/>
      <c r="AA34" s="92">
        <f t="shared" si="4"/>
        <v>0</v>
      </c>
      <c r="AB34" s="89"/>
      <c r="AC34" s="92">
        <f t="shared" si="5"/>
        <v>0</v>
      </c>
    </row>
    <row r="35" spans="1:29">
      <c r="A35" s="64" t="s">
        <v>30</v>
      </c>
      <c r="B35" s="81" t="s">
        <v>46</v>
      </c>
      <c r="C35" s="31" t="s">
        <v>32</v>
      </c>
      <c r="D35" s="82">
        <v>824274093</v>
      </c>
      <c r="E35" s="77">
        <f t="shared" si="6"/>
        <v>3709645555.5464997</v>
      </c>
      <c r="F35" s="82">
        <v>699968085</v>
      </c>
      <c r="G35" s="77">
        <f t="shared" si="7"/>
        <v>3150206366.5425</v>
      </c>
      <c r="H35" s="27"/>
      <c r="I35" s="92">
        <f t="shared" si="0"/>
        <v>0</v>
      </c>
      <c r="J35" s="27"/>
      <c r="K35" s="92" t="e">
        <f t="shared" si="1"/>
        <v>#DIV/0!</v>
      </c>
      <c r="L35" s="88"/>
      <c r="M35" s="88"/>
      <c r="N35" s="88"/>
      <c r="O35" s="88"/>
      <c r="P35" s="27"/>
      <c r="Q35" s="27"/>
      <c r="R35" s="27"/>
      <c r="S35" s="92">
        <f t="shared" si="2"/>
        <v>0</v>
      </c>
      <c r="T35" s="27"/>
      <c r="U35" s="27"/>
      <c r="V35" s="27"/>
      <c r="W35" s="92">
        <f t="shared" si="3"/>
        <v>0</v>
      </c>
      <c r="X35" s="27"/>
      <c r="Y35" s="27"/>
      <c r="Z35" s="27"/>
      <c r="AA35" s="92">
        <f t="shared" si="4"/>
        <v>0</v>
      </c>
      <c r="AB35" s="27"/>
      <c r="AC35" s="92">
        <f t="shared" si="5"/>
        <v>0</v>
      </c>
    </row>
    <row r="36" spans="1:29">
      <c r="A36" s="72" t="s">
        <v>30</v>
      </c>
      <c r="B36" s="73" t="s">
        <v>83</v>
      </c>
      <c r="C36" s="74" t="s">
        <v>32</v>
      </c>
      <c r="D36" s="78">
        <v>87934919</v>
      </c>
      <c r="E36" s="76">
        <f>D36*4.5005</f>
        <v>395751102.95949996</v>
      </c>
      <c r="F36" s="78">
        <v>74744681</v>
      </c>
      <c r="G36" s="76">
        <f>F36*4.5005</f>
        <v>336388436.8405</v>
      </c>
      <c r="H36" s="89"/>
      <c r="I36" s="92">
        <f t="shared" si="0"/>
        <v>0</v>
      </c>
      <c r="J36" s="89"/>
      <c r="K36" s="92" t="e">
        <f t="shared" si="1"/>
        <v>#DIV/0!</v>
      </c>
      <c r="L36" s="89"/>
      <c r="M36" s="89"/>
      <c r="N36" s="89"/>
      <c r="O36" s="89"/>
      <c r="P36" s="89"/>
      <c r="Q36" s="89"/>
      <c r="R36" s="89"/>
      <c r="S36" s="92">
        <f t="shared" si="2"/>
        <v>0</v>
      </c>
      <c r="T36" s="89"/>
      <c r="U36" s="89"/>
      <c r="V36" s="89"/>
      <c r="W36" s="92">
        <f t="shared" si="3"/>
        <v>0</v>
      </c>
      <c r="X36" s="89"/>
      <c r="Y36" s="89"/>
      <c r="Z36" s="89"/>
      <c r="AA36" s="92">
        <f t="shared" si="4"/>
        <v>0</v>
      </c>
      <c r="AB36" s="89"/>
      <c r="AC36" s="92">
        <f t="shared" si="5"/>
        <v>0</v>
      </c>
    </row>
    <row r="37" spans="1:29">
      <c r="A37" s="72" t="s">
        <v>30</v>
      </c>
      <c r="B37" s="73" t="s">
        <v>84</v>
      </c>
      <c r="C37" s="74" t="s">
        <v>32</v>
      </c>
      <c r="D37" s="78">
        <v>156157698</v>
      </c>
      <c r="E37" s="76">
        <f>D37*4.5005</f>
        <v>702787719.84899998</v>
      </c>
      <c r="F37" s="78">
        <v>132734043</v>
      </c>
      <c r="G37" s="76">
        <f>F37*4.5005</f>
        <v>597369560.52149999</v>
      </c>
      <c r="H37" s="89"/>
      <c r="I37" s="92">
        <f t="shared" si="0"/>
        <v>0</v>
      </c>
      <c r="J37" s="89"/>
      <c r="K37" s="92" t="e">
        <f t="shared" si="1"/>
        <v>#DIV/0!</v>
      </c>
      <c r="L37" s="89"/>
      <c r="M37" s="89"/>
      <c r="N37" s="89"/>
      <c r="O37" s="89"/>
      <c r="P37" s="89"/>
      <c r="Q37" s="89"/>
      <c r="R37" s="89"/>
      <c r="S37" s="92">
        <f t="shared" si="2"/>
        <v>0</v>
      </c>
      <c r="T37" s="89"/>
      <c r="U37" s="89"/>
      <c r="V37" s="89"/>
      <c r="W37" s="92">
        <f t="shared" si="3"/>
        <v>0</v>
      </c>
      <c r="X37" s="89"/>
      <c r="Y37" s="89"/>
      <c r="Z37" s="89"/>
      <c r="AA37" s="92">
        <f t="shared" si="4"/>
        <v>0</v>
      </c>
      <c r="AB37" s="89"/>
      <c r="AC37" s="92">
        <f t="shared" si="5"/>
        <v>0</v>
      </c>
    </row>
    <row r="38" spans="1:29">
      <c r="A38" s="64" t="s">
        <v>30</v>
      </c>
      <c r="B38" s="83" t="s">
        <v>47</v>
      </c>
      <c r="C38" s="31" t="s">
        <v>32</v>
      </c>
      <c r="D38" s="82">
        <v>99336672</v>
      </c>
      <c r="E38" s="77">
        <f t="shared" si="6"/>
        <v>447064692.33599997</v>
      </c>
      <c r="F38" s="82">
        <v>84436171</v>
      </c>
      <c r="G38" s="77">
        <f t="shared" si="7"/>
        <v>380004987.5855</v>
      </c>
      <c r="H38" s="27"/>
      <c r="I38" s="92">
        <f t="shared" si="0"/>
        <v>0</v>
      </c>
      <c r="J38" s="27"/>
      <c r="K38" s="92" t="e">
        <f t="shared" si="1"/>
        <v>#DIV/0!</v>
      </c>
      <c r="L38" s="88"/>
      <c r="M38" s="88"/>
      <c r="N38" s="88"/>
      <c r="O38" s="88"/>
      <c r="P38" s="27"/>
      <c r="Q38" s="27"/>
      <c r="R38" s="27"/>
      <c r="S38" s="92">
        <f t="shared" si="2"/>
        <v>0</v>
      </c>
      <c r="T38" s="27"/>
      <c r="U38" s="27"/>
      <c r="V38" s="27"/>
      <c r="W38" s="92">
        <f t="shared" si="3"/>
        <v>0</v>
      </c>
      <c r="X38" s="27"/>
      <c r="Y38" s="27"/>
      <c r="Z38" s="27"/>
      <c r="AA38" s="92">
        <f t="shared" si="4"/>
        <v>0</v>
      </c>
      <c r="AB38" s="27"/>
      <c r="AC38" s="92">
        <f t="shared" si="5"/>
        <v>0</v>
      </c>
    </row>
    <row r="39" spans="1:29">
      <c r="A39" s="72" t="s">
        <v>30</v>
      </c>
      <c r="B39" s="73" t="s">
        <v>85</v>
      </c>
      <c r="C39" s="74" t="s">
        <v>32</v>
      </c>
      <c r="D39" s="78">
        <v>6107634</v>
      </c>
      <c r="E39" s="76">
        <f>D39*4.5005</f>
        <v>27487406.816999998</v>
      </c>
      <c r="F39" s="78">
        <v>5191489</v>
      </c>
      <c r="G39" s="76">
        <f>F39*4.5005</f>
        <v>23364296.2445</v>
      </c>
      <c r="H39" s="89"/>
      <c r="I39" s="92">
        <f t="shared" si="0"/>
        <v>0</v>
      </c>
      <c r="J39" s="89"/>
      <c r="K39" s="92" t="e">
        <f t="shared" si="1"/>
        <v>#DIV/0!</v>
      </c>
      <c r="L39" s="89"/>
      <c r="M39" s="89"/>
      <c r="N39" s="89"/>
      <c r="O39" s="89"/>
      <c r="P39" s="89"/>
      <c r="Q39" s="89"/>
      <c r="R39" s="89"/>
      <c r="S39" s="92">
        <f t="shared" si="2"/>
        <v>0</v>
      </c>
      <c r="T39" s="89"/>
      <c r="U39" s="89"/>
      <c r="V39" s="89"/>
      <c r="W39" s="92">
        <f t="shared" si="3"/>
        <v>0</v>
      </c>
      <c r="X39" s="89"/>
      <c r="Y39" s="89"/>
      <c r="Z39" s="89"/>
      <c r="AA39" s="92">
        <f t="shared" si="4"/>
        <v>0</v>
      </c>
      <c r="AB39" s="89"/>
      <c r="AC39" s="92">
        <f t="shared" si="5"/>
        <v>0</v>
      </c>
    </row>
    <row r="40" spans="1:29">
      <c r="A40" s="72" t="s">
        <v>30</v>
      </c>
      <c r="B40" s="73" t="s">
        <v>86</v>
      </c>
      <c r="C40" s="74" t="s">
        <v>32</v>
      </c>
      <c r="D40" s="78">
        <v>13454318</v>
      </c>
      <c r="E40" s="76">
        <f>D40*4.5005</f>
        <v>60551158.158999994</v>
      </c>
      <c r="F40" s="78">
        <v>11436170</v>
      </c>
      <c r="G40" s="76">
        <f>F40*4.5005</f>
        <v>51468483.084999993</v>
      </c>
      <c r="H40" s="89"/>
      <c r="I40" s="92">
        <f t="shared" si="0"/>
        <v>0</v>
      </c>
      <c r="J40" s="89"/>
      <c r="K40" s="92" t="e">
        <f t="shared" si="1"/>
        <v>#DIV/0!</v>
      </c>
      <c r="L40" s="89"/>
      <c r="M40" s="89"/>
      <c r="N40" s="89"/>
      <c r="O40" s="89"/>
      <c r="P40" s="89"/>
      <c r="Q40" s="89"/>
      <c r="R40" s="89"/>
      <c r="S40" s="92">
        <f t="shared" si="2"/>
        <v>0</v>
      </c>
      <c r="T40" s="89"/>
      <c r="U40" s="89"/>
      <c r="V40" s="89"/>
      <c r="W40" s="92">
        <f t="shared" si="3"/>
        <v>0</v>
      </c>
      <c r="X40" s="89"/>
      <c r="Y40" s="89"/>
      <c r="Z40" s="89"/>
      <c r="AA40" s="92">
        <f t="shared" si="4"/>
        <v>0</v>
      </c>
      <c r="AB40" s="89"/>
      <c r="AC40" s="92">
        <f t="shared" si="5"/>
        <v>0</v>
      </c>
    </row>
    <row r="41" spans="1:29">
      <c r="A41" s="64" t="s">
        <v>30</v>
      </c>
      <c r="B41" s="83" t="s">
        <v>48</v>
      </c>
      <c r="C41" s="31" t="s">
        <v>32</v>
      </c>
      <c r="D41" s="67">
        <v>725281602</v>
      </c>
      <c r="E41" s="67">
        <f>D41*4.5005</f>
        <v>3264129849.8009996</v>
      </c>
      <c r="F41" s="67">
        <v>404255319</v>
      </c>
      <c r="G41" s="67">
        <f>F41*4.5005</f>
        <v>1819351063.1594999</v>
      </c>
      <c r="H41" s="27"/>
      <c r="I41" s="92">
        <f t="shared" si="0"/>
        <v>0</v>
      </c>
      <c r="J41" s="27"/>
      <c r="K41" s="92" t="e">
        <f t="shared" si="1"/>
        <v>#DIV/0!</v>
      </c>
      <c r="L41" s="88"/>
      <c r="M41" s="88"/>
      <c r="N41" s="88"/>
      <c r="O41" s="88"/>
      <c r="P41" s="27"/>
      <c r="Q41" s="27"/>
      <c r="R41" s="27"/>
      <c r="S41" s="92">
        <f t="shared" si="2"/>
        <v>0</v>
      </c>
      <c r="T41" s="27"/>
      <c r="U41" s="27"/>
      <c r="V41" s="27"/>
      <c r="W41" s="92">
        <f t="shared" si="3"/>
        <v>0</v>
      </c>
      <c r="X41" s="27"/>
      <c r="Y41" s="27"/>
      <c r="Z41" s="27"/>
      <c r="AA41" s="92">
        <f t="shared" si="4"/>
        <v>0</v>
      </c>
      <c r="AB41" s="27"/>
      <c r="AC41" s="92">
        <f t="shared" si="5"/>
        <v>0</v>
      </c>
    </row>
    <row r="42" spans="1:29">
      <c r="A42" s="64" t="s">
        <v>30</v>
      </c>
      <c r="B42" s="83" t="s">
        <v>49</v>
      </c>
      <c r="C42" s="31" t="s">
        <v>32</v>
      </c>
      <c r="D42" s="69"/>
      <c r="E42" s="69"/>
      <c r="F42" s="69"/>
      <c r="G42" s="69"/>
      <c r="H42" s="27"/>
      <c r="I42" s="92" t="e">
        <f t="shared" si="0"/>
        <v>#DIV/0!</v>
      </c>
      <c r="J42" s="27"/>
      <c r="K42" s="92" t="e">
        <f t="shared" si="1"/>
        <v>#DIV/0!</v>
      </c>
      <c r="L42" s="88"/>
      <c r="M42" s="88"/>
      <c r="N42" s="88"/>
      <c r="O42" s="88"/>
      <c r="P42" s="27"/>
      <c r="Q42" s="27"/>
      <c r="R42" s="27"/>
      <c r="S42" s="92" t="e">
        <f t="shared" si="2"/>
        <v>#DIV/0!</v>
      </c>
      <c r="T42" s="27"/>
      <c r="U42" s="27"/>
      <c r="V42" s="27"/>
      <c r="W42" s="92" t="e">
        <f t="shared" si="3"/>
        <v>#DIV/0!</v>
      </c>
      <c r="X42" s="27"/>
      <c r="Y42" s="27"/>
      <c r="Z42" s="27"/>
      <c r="AA42" s="92" t="e">
        <f t="shared" si="4"/>
        <v>#DIV/0!</v>
      </c>
      <c r="AB42" s="27"/>
      <c r="AC42" s="92" t="e">
        <f t="shared" si="5"/>
        <v>#DIV/0!</v>
      </c>
    </row>
    <row r="43" spans="1:29">
      <c r="A43" s="64" t="s">
        <v>30</v>
      </c>
      <c r="B43" s="83" t="s">
        <v>50</v>
      </c>
      <c r="C43" s="31" t="s">
        <v>32</v>
      </c>
      <c r="D43" s="71"/>
      <c r="E43" s="71"/>
      <c r="F43" s="71"/>
      <c r="G43" s="71"/>
      <c r="H43" s="27"/>
      <c r="I43" s="92" t="e">
        <f t="shared" si="0"/>
        <v>#DIV/0!</v>
      </c>
      <c r="J43" s="27"/>
      <c r="K43" s="92" t="e">
        <f t="shared" si="1"/>
        <v>#DIV/0!</v>
      </c>
      <c r="L43" s="88"/>
      <c r="M43" s="88"/>
      <c r="N43" s="88"/>
      <c r="O43" s="88"/>
      <c r="P43" s="27"/>
      <c r="Q43" s="27"/>
      <c r="R43" s="27"/>
      <c r="S43" s="92" t="e">
        <f t="shared" si="2"/>
        <v>#DIV/0!</v>
      </c>
      <c r="T43" s="27"/>
      <c r="U43" s="27"/>
      <c r="V43" s="27"/>
      <c r="W43" s="92" t="e">
        <f t="shared" si="3"/>
        <v>#DIV/0!</v>
      </c>
      <c r="X43" s="27"/>
      <c r="Y43" s="27"/>
      <c r="Z43" s="27"/>
      <c r="AA43" s="92" t="e">
        <f t="shared" si="4"/>
        <v>#DIV/0!</v>
      </c>
      <c r="AB43" s="27"/>
      <c r="AC43" s="92" t="e">
        <f t="shared" si="5"/>
        <v>#DIV/0!</v>
      </c>
    </row>
    <row r="44" spans="1:29">
      <c r="A44" s="72" t="s">
        <v>30</v>
      </c>
      <c r="B44" s="73" t="s">
        <v>87</v>
      </c>
      <c r="C44" s="74" t="s">
        <v>32</v>
      </c>
      <c r="D44" s="79">
        <v>38172716</v>
      </c>
      <c r="E44" s="76">
        <f>D44*4.5005</f>
        <v>171796308.35799998</v>
      </c>
      <c r="F44" s="79">
        <v>21276596</v>
      </c>
      <c r="G44" s="76">
        <f>F44*4.5005</f>
        <v>95755320.297999993</v>
      </c>
      <c r="H44" s="89"/>
      <c r="I44" s="92">
        <f t="shared" si="0"/>
        <v>0</v>
      </c>
      <c r="J44" s="89"/>
      <c r="K44" s="92" t="e">
        <f t="shared" si="1"/>
        <v>#DIV/0!</v>
      </c>
      <c r="L44" s="89"/>
      <c r="M44" s="89"/>
      <c r="N44" s="89"/>
      <c r="O44" s="89"/>
      <c r="P44" s="89"/>
      <c r="Q44" s="89"/>
      <c r="R44" s="89"/>
      <c r="S44" s="92">
        <f t="shared" si="2"/>
        <v>0</v>
      </c>
      <c r="T44" s="89"/>
      <c r="U44" s="89"/>
      <c r="V44" s="89"/>
      <c r="W44" s="92">
        <f t="shared" si="3"/>
        <v>0</v>
      </c>
      <c r="X44" s="89"/>
      <c r="Y44" s="89"/>
      <c r="Z44" s="89"/>
      <c r="AA44" s="92">
        <f t="shared" si="4"/>
        <v>0</v>
      </c>
      <c r="AB44" s="89"/>
      <c r="AC44" s="92">
        <f t="shared" si="5"/>
        <v>0</v>
      </c>
    </row>
    <row r="45" spans="1:29">
      <c r="A45" s="64" t="s">
        <v>30</v>
      </c>
      <c r="B45" s="83" t="s">
        <v>51</v>
      </c>
      <c r="C45" s="31" t="s">
        <v>32</v>
      </c>
      <c r="D45" s="77">
        <v>101405999</v>
      </c>
      <c r="E45" s="77">
        <f>D45*4.5005</f>
        <v>456377698.49949998</v>
      </c>
      <c r="F45" s="77">
        <v>95744681</v>
      </c>
      <c r="G45" s="77">
        <f>F45*4.5005</f>
        <v>430898936.8405</v>
      </c>
      <c r="H45" s="27"/>
      <c r="I45" s="92">
        <f t="shared" si="0"/>
        <v>0</v>
      </c>
      <c r="J45" s="27"/>
      <c r="K45" s="92" t="e">
        <f t="shared" si="1"/>
        <v>#DIV/0!</v>
      </c>
      <c r="L45" s="88"/>
      <c r="M45" s="88"/>
      <c r="N45" s="88"/>
      <c r="O45" s="88"/>
      <c r="P45" s="27"/>
      <c r="Q45" s="27"/>
      <c r="R45" s="27"/>
      <c r="S45" s="92">
        <f t="shared" si="2"/>
        <v>0</v>
      </c>
      <c r="T45" s="27"/>
      <c r="U45" s="27"/>
      <c r="V45" s="27"/>
      <c r="W45" s="92">
        <f t="shared" si="3"/>
        <v>0</v>
      </c>
      <c r="X45" s="27"/>
      <c r="Y45" s="27"/>
      <c r="Z45" s="27"/>
      <c r="AA45" s="92">
        <f t="shared" si="4"/>
        <v>0</v>
      </c>
      <c r="AB45" s="27"/>
      <c r="AC45" s="92">
        <f t="shared" si="5"/>
        <v>0</v>
      </c>
    </row>
    <row r="46" spans="1:29">
      <c r="A46" s="64" t="s">
        <v>30</v>
      </c>
      <c r="B46" s="83" t="s">
        <v>52</v>
      </c>
      <c r="C46" s="31" t="s">
        <v>32</v>
      </c>
      <c r="D46" s="67">
        <v>314643305</v>
      </c>
      <c r="E46" s="67">
        <f>D46*4.5005</f>
        <v>1416052194.1524999</v>
      </c>
      <c r="F46" s="67">
        <v>264787234</v>
      </c>
      <c r="G46" s="67">
        <f>F46*4.5005</f>
        <v>1191674946.6169999</v>
      </c>
      <c r="H46" s="27"/>
      <c r="I46" s="92">
        <f t="shared" si="0"/>
        <v>0</v>
      </c>
      <c r="J46" s="27"/>
      <c r="K46" s="92" t="e">
        <f t="shared" si="1"/>
        <v>#DIV/0!</v>
      </c>
      <c r="L46" s="88"/>
      <c r="M46" s="88"/>
      <c r="N46" s="88"/>
      <c r="O46" s="88"/>
      <c r="P46" s="27"/>
      <c r="Q46" s="27"/>
      <c r="R46" s="27"/>
      <c r="S46" s="92">
        <f t="shared" si="2"/>
        <v>0</v>
      </c>
      <c r="T46" s="27"/>
      <c r="U46" s="27"/>
      <c r="V46" s="27"/>
      <c r="W46" s="92">
        <f t="shared" si="3"/>
        <v>0</v>
      </c>
      <c r="X46" s="27"/>
      <c r="Y46" s="27"/>
      <c r="Z46" s="27"/>
      <c r="AA46" s="92">
        <f t="shared" si="4"/>
        <v>0</v>
      </c>
      <c r="AB46" s="27"/>
      <c r="AC46" s="92">
        <f t="shared" si="5"/>
        <v>0</v>
      </c>
    </row>
    <row r="47" spans="1:29">
      <c r="A47" s="64" t="s">
        <v>30</v>
      </c>
      <c r="B47" s="83" t="s">
        <v>53</v>
      </c>
      <c r="C47" s="31" t="s">
        <v>32</v>
      </c>
      <c r="D47" s="69"/>
      <c r="E47" s="69"/>
      <c r="F47" s="69"/>
      <c r="G47" s="69"/>
      <c r="H47" s="27"/>
      <c r="I47" s="92" t="e">
        <f t="shared" si="0"/>
        <v>#DIV/0!</v>
      </c>
      <c r="J47" s="27"/>
      <c r="K47" s="92" t="e">
        <f t="shared" si="1"/>
        <v>#DIV/0!</v>
      </c>
      <c r="L47" s="88"/>
      <c r="M47" s="88"/>
      <c r="N47" s="88"/>
      <c r="O47" s="88"/>
      <c r="P47" s="27"/>
      <c r="Q47" s="27"/>
      <c r="R47" s="27"/>
      <c r="S47" s="92" t="e">
        <f t="shared" si="2"/>
        <v>#DIV/0!</v>
      </c>
      <c r="T47" s="27"/>
      <c r="U47" s="27"/>
      <c r="V47" s="27"/>
      <c r="W47" s="92" t="e">
        <f t="shared" si="3"/>
        <v>#DIV/0!</v>
      </c>
      <c r="X47" s="27"/>
      <c r="Y47" s="27"/>
      <c r="Z47" s="27"/>
      <c r="AA47" s="92" t="e">
        <f t="shared" si="4"/>
        <v>#DIV/0!</v>
      </c>
      <c r="AB47" s="27"/>
      <c r="AC47" s="92" t="e">
        <f t="shared" si="5"/>
        <v>#DIV/0!</v>
      </c>
    </row>
    <row r="48" spans="1:29">
      <c r="A48" s="64" t="s">
        <v>30</v>
      </c>
      <c r="B48" s="83" t="s">
        <v>54</v>
      </c>
      <c r="C48" s="31" t="s">
        <v>32</v>
      </c>
      <c r="D48" s="71"/>
      <c r="E48" s="71"/>
      <c r="F48" s="71"/>
      <c r="G48" s="71"/>
      <c r="H48" s="27"/>
      <c r="I48" s="92" t="e">
        <f t="shared" si="0"/>
        <v>#DIV/0!</v>
      </c>
      <c r="J48" s="27"/>
      <c r="K48" s="92" t="e">
        <f t="shared" si="1"/>
        <v>#DIV/0!</v>
      </c>
      <c r="L48" s="88"/>
      <c r="M48" s="88"/>
      <c r="N48" s="88"/>
      <c r="O48" s="88"/>
      <c r="P48" s="27"/>
      <c r="Q48" s="27"/>
      <c r="R48" s="27"/>
      <c r="S48" s="92" t="e">
        <f t="shared" si="2"/>
        <v>#DIV/0!</v>
      </c>
      <c r="T48" s="27"/>
      <c r="U48" s="27"/>
      <c r="V48" s="27"/>
      <c r="W48" s="92" t="e">
        <f t="shared" si="3"/>
        <v>#DIV/0!</v>
      </c>
      <c r="X48" s="27"/>
      <c r="Y48" s="27"/>
      <c r="Z48" s="27"/>
      <c r="AA48" s="92" t="e">
        <f t="shared" si="4"/>
        <v>#DIV/0!</v>
      </c>
      <c r="AB48" s="27"/>
      <c r="AC48" s="92" t="e">
        <f t="shared" si="5"/>
        <v>#DIV/0!</v>
      </c>
    </row>
    <row r="49" spans="1:29">
      <c r="A49" s="72" t="s">
        <v>30</v>
      </c>
      <c r="B49" s="73" t="s">
        <v>88</v>
      </c>
      <c r="C49" s="74" t="s">
        <v>32</v>
      </c>
      <c r="D49" s="79">
        <v>37546934</v>
      </c>
      <c r="E49" s="76">
        <f>D49*4.5005</f>
        <v>168979976.46699998</v>
      </c>
      <c r="F49" s="79">
        <v>31914894</v>
      </c>
      <c r="G49" s="76">
        <f>F49*4.5005</f>
        <v>143632980.447</v>
      </c>
      <c r="H49" s="89"/>
      <c r="I49" s="92">
        <f t="shared" si="0"/>
        <v>0</v>
      </c>
      <c r="J49" s="89"/>
      <c r="K49" s="92" t="e">
        <f t="shared" si="1"/>
        <v>#DIV/0!</v>
      </c>
      <c r="L49" s="89"/>
      <c r="M49" s="89"/>
      <c r="N49" s="89"/>
      <c r="O49" s="89"/>
      <c r="P49" s="89"/>
      <c r="Q49" s="89"/>
      <c r="R49" s="89"/>
      <c r="S49" s="92">
        <f t="shared" si="2"/>
        <v>0</v>
      </c>
      <c r="T49" s="89"/>
      <c r="U49" s="89"/>
      <c r="V49" s="89"/>
      <c r="W49" s="92">
        <f t="shared" si="3"/>
        <v>0</v>
      </c>
      <c r="X49" s="89"/>
      <c r="Y49" s="89"/>
      <c r="Z49" s="89"/>
      <c r="AA49" s="92">
        <f t="shared" si="4"/>
        <v>0</v>
      </c>
      <c r="AB49" s="89"/>
      <c r="AC49" s="92">
        <f t="shared" si="5"/>
        <v>0</v>
      </c>
    </row>
    <row r="50" spans="1:29">
      <c r="A50" s="64" t="s">
        <v>30</v>
      </c>
      <c r="B50" s="83" t="s">
        <v>55</v>
      </c>
      <c r="C50" s="31" t="s">
        <v>32</v>
      </c>
      <c r="D50" s="77">
        <v>312891115</v>
      </c>
      <c r="E50" s="77">
        <f>D50*4.5005</f>
        <v>1408166463.0574999</v>
      </c>
      <c r="F50" s="77">
        <v>265957447</v>
      </c>
      <c r="G50" s="77">
        <f>F50*4.5005</f>
        <v>1196941490.2235</v>
      </c>
      <c r="H50" s="27"/>
      <c r="I50" s="92">
        <f t="shared" si="0"/>
        <v>0</v>
      </c>
      <c r="J50" s="27"/>
      <c r="K50" s="92" t="e">
        <f t="shared" si="1"/>
        <v>#DIV/0!</v>
      </c>
      <c r="L50" s="88"/>
      <c r="M50" s="88"/>
      <c r="N50" s="88"/>
      <c r="O50" s="88"/>
      <c r="P50" s="27"/>
      <c r="Q50" s="27"/>
      <c r="R50" s="27"/>
      <c r="S50" s="92">
        <f t="shared" si="2"/>
        <v>0</v>
      </c>
      <c r="T50" s="27"/>
      <c r="U50" s="27"/>
      <c r="V50" s="27"/>
      <c r="W50" s="92">
        <f t="shared" si="3"/>
        <v>0</v>
      </c>
      <c r="X50" s="27"/>
      <c r="Y50" s="27"/>
      <c r="Z50" s="27"/>
      <c r="AA50" s="92">
        <f t="shared" si="4"/>
        <v>0</v>
      </c>
      <c r="AB50" s="27"/>
      <c r="AC50" s="92">
        <f t="shared" si="5"/>
        <v>0</v>
      </c>
    </row>
    <row r="51" spans="1:29" ht="15" thickBot="1">
      <c r="A51" s="84" t="s">
        <v>30</v>
      </c>
      <c r="B51" s="83" t="s">
        <v>56</v>
      </c>
      <c r="C51" s="85" t="s">
        <v>32</v>
      </c>
      <c r="D51" s="82">
        <v>221276594</v>
      </c>
      <c r="E51" s="82">
        <f t="shared" ref="E51" si="8">D51*4.5005</f>
        <v>995855311.29699993</v>
      </c>
      <c r="F51" s="82">
        <v>110638297</v>
      </c>
      <c r="G51" s="82">
        <f t="shared" ref="G51" si="9">F51*4.5005</f>
        <v>497927655.64849997</v>
      </c>
      <c r="H51" s="29">
        <v>39727167.440141998</v>
      </c>
      <c r="I51" s="93">
        <f t="shared" si="0"/>
        <v>3.98925094734911E-2</v>
      </c>
      <c r="J51" s="29">
        <v>27414169.549999997</v>
      </c>
      <c r="K51" s="93">
        <f t="shared" si="1"/>
        <v>0.69006101659036401</v>
      </c>
      <c r="L51" s="90">
        <v>5697324.2800000003</v>
      </c>
      <c r="M51" s="90">
        <v>5697324.2800000003</v>
      </c>
      <c r="N51" s="90"/>
      <c r="O51" s="90"/>
      <c r="P51" s="29">
        <v>8676115.0999999996</v>
      </c>
      <c r="Q51" s="29">
        <v>8676115.0999999996</v>
      </c>
      <c r="R51" s="29">
        <v>28746878.759999998</v>
      </c>
      <c r="S51" s="93">
        <f t="shared" si="2"/>
        <v>2.8866521505579081E-2</v>
      </c>
      <c r="T51" s="29"/>
      <c r="U51" s="29"/>
      <c r="V51" s="29"/>
      <c r="W51" s="93">
        <f t="shared" si="3"/>
        <v>0</v>
      </c>
      <c r="X51" s="29"/>
      <c r="Y51" s="29"/>
      <c r="Z51" s="29"/>
      <c r="AA51" s="93">
        <f t="shared" si="4"/>
        <v>0</v>
      </c>
      <c r="AB51" s="29"/>
      <c r="AC51" s="93">
        <f t="shared" si="5"/>
        <v>0</v>
      </c>
    </row>
    <row r="52" spans="1:29" ht="16.2" thickBot="1">
      <c r="A52" s="44" t="s">
        <v>89</v>
      </c>
      <c r="B52" s="45"/>
      <c r="C52" s="45"/>
      <c r="D52" s="19">
        <f>D10+D11+D15+D18+D22+D25+D26+D27+D28+D29+D32+D35+D38+D41+D45+D46+D50+D51</f>
        <v>7245899878</v>
      </c>
      <c r="E52" s="19">
        <f t="shared" ref="E52:G52" si="10">E10+E11+E15+E18+E22+E25+E26+E27+E28+E29+E32+E35+E38+E41+E45+E46+E50+E51</f>
        <v>32610172400.938995</v>
      </c>
      <c r="F52" s="19">
        <f t="shared" si="10"/>
        <v>5858521278</v>
      </c>
      <c r="G52" s="19">
        <f t="shared" si="10"/>
        <v>26366275011.638992</v>
      </c>
      <c r="H52" s="19">
        <f t="shared" ref="H52:AC52" si="11">H10+H11+H15+H18+H22+H25+H26+H27+H28+H29+H32+H35+H38+H41+H45+H46+H50+H51</f>
        <v>39727167.440141998</v>
      </c>
      <c r="I52" s="94">
        <f t="shared" si="0"/>
        <v>1.2182446308992244E-3</v>
      </c>
      <c r="J52" s="19">
        <f t="shared" si="11"/>
        <v>27414169.549999997</v>
      </c>
      <c r="K52" s="94">
        <f t="shared" si="1"/>
        <v>0.69006101659036401</v>
      </c>
      <c r="L52" s="28">
        <f t="shared" si="11"/>
        <v>5697324.2800000003</v>
      </c>
      <c r="M52" s="28">
        <f t="shared" si="11"/>
        <v>5697324.2800000003</v>
      </c>
      <c r="N52" s="28">
        <f t="shared" si="11"/>
        <v>0</v>
      </c>
      <c r="O52" s="28">
        <f t="shared" si="11"/>
        <v>0</v>
      </c>
      <c r="P52" s="19">
        <f t="shared" si="11"/>
        <v>8676115.0999999996</v>
      </c>
      <c r="Q52" s="19">
        <f t="shared" si="11"/>
        <v>8676115.0999999996</v>
      </c>
      <c r="R52" s="19">
        <f t="shared" si="11"/>
        <v>28746878.759999998</v>
      </c>
      <c r="S52" s="94">
        <f t="shared" si="2"/>
        <v>5.4514486303640017E-4</v>
      </c>
      <c r="T52" s="19">
        <f t="shared" si="11"/>
        <v>0</v>
      </c>
      <c r="U52" s="19">
        <f t="shared" si="11"/>
        <v>0</v>
      </c>
      <c r="V52" s="19">
        <f t="shared" si="11"/>
        <v>0</v>
      </c>
      <c r="W52" s="94">
        <f t="shared" si="3"/>
        <v>0</v>
      </c>
      <c r="X52" s="19">
        <f t="shared" si="11"/>
        <v>0</v>
      </c>
      <c r="Y52" s="19">
        <f t="shared" si="11"/>
        <v>0</v>
      </c>
      <c r="Z52" s="19">
        <f t="shared" si="11"/>
        <v>0</v>
      </c>
      <c r="AA52" s="94">
        <f t="shared" si="4"/>
        <v>0</v>
      </c>
      <c r="AB52" s="19">
        <f t="shared" si="11"/>
        <v>0</v>
      </c>
      <c r="AC52" s="95">
        <f t="shared" si="5"/>
        <v>0</v>
      </c>
    </row>
    <row r="53" spans="1:29" ht="16.2" thickBot="1">
      <c r="A53" s="44" t="s">
        <v>90</v>
      </c>
      <c r="B53" s="45"/>
      <c r="C53" s="45"/>
      <c r="D53" s="19">
        <f>D14+D16+D20+D23+D30+D33+D36+D39+D44+D49</f>
        <v>434443054</v>
      </c>
      <c r="E53" s="19">
        <f t="shared" ref="E53:G53" si="12">E14+E16+E20+E23+E30+E33+E36+E39+E44+E49</f>
        <v>1955210964.5269997</v>
      </c>
      <c r="F53" s="19">
        <f t="shared" si="12"/>
        <v>358106383</v>
      </c>
      <c r="G53" s="19">
        <f t="shared" si="12"/>
        <v>1611657776.6915002</v>
      </c>
      <c r="H53" s="19">
        <f t="shared" ref="H53:AC53" si="13">H14+H16+H20+H23+H30+H33+H36+H39+H44+H49</f>
        <v>0</v>
      </c>
      <c r="I53" s="94">
        <f t="shared" si="0"/>
        <v>0</v>
      </c>
      <c r="J53" s="19">
        <f t="shared" si="13"/>
        <v>0</v>
      </c>
      <c r="K53" s="94" t="e">
        <f t="shared" si="1"/>
        <v>#DIV/0!</v>
      </c>
      <c r="L53" s="28">
        <f t="shared" si="13"/>
        <v>0</v>
      </c>
      <c r="M53" s="28">
        <f t="shared" si="13"/>
        <v>0</v>
      </c>
      <c r="N53" s="28">
        <f t="shared" si="13"/>
        <v>0</v>
      </c>
      <c r="O53" s="28">
        <f t="shared" si="13"/>
        <v>0</v>
      </c>
      <c r="P53" s="19">
        <f t="shared" si="13"/>
        <v>0</v>
      </c>
      <c r="Q53" s="19">
        <f t="shared" si="13"/>
        <v>0</v>
      </c>
      <c r="R53" s="19">
        <f t="shared" si="13"/>
        <v>0</v>
      </c>
      <c r="S53" s="94">
        <f t="shared" si="2"/>
        <v>0</v>
      </c>
      <c r="T53" s="19">
        <f t="shared" si="13"/>
        <v>0</v>
      </c>
      <c r="U53" s="19">
        <f t="shared" si="13"/>
        <v>0</v>
      </c>
      <c r="V53" s="19">
        <f t="shared" si="13"/>
        <v>0</v>
      </c>
      <c r="W53" s="94">
        <f t="shared" si="3"/>
        <v>0</v>
      </c>
      <c r="X53" s="19">
        <f t="shared" si="13"/>
        <v>0</v>
      </c>
      <c r="Y53" s="19">
        <f t="shared" si="13"/>
        <v>0</v>
      </c>
      <c r="Z53" s="19">
        <f t="shared" si="13"/>
        <v>0</v>
      </c>
      <c r="AA53" s="94">
        <f t="shared" si="4"/>
        <v>0</v>
      </c>
      <c r="AB53" s="19">
        <f t="shared" si="13"/>
        <v>0</v>
      </c>
      <c r="AC53" s="95">
        <f t="shared" si="5"/>
        <v>0</v>
      </c>
    </row>
    <row r="54" spans="1:29" ht="16.2" thickBot="1">
      <c r="A54" s="44" t="s">
        <v>57</v>
      </c>
      <c r="B54" s="45"/>
      <c r="C54" s="45"/>
      <c r="D54" s="20">
        <f>D17+D21+D24+D31+D34+D37+D40</f>
        <v>451026282</v>
      </c>
      <c r="E54" s="20">
        <f t="shared" ref="E54:G54" si="14">E17+E21+E24+E31+E34+E37+E40</f>
        <v>2029843782.1409998</v>
      </c>
      <c r="F54" s="20">
        <f t="shared" si="14"/>
        <v>383372339</v>
      </c>
      <c r="G54" s="20">
        <f t="shared" si="14"/>
        <v>1725367211.6694999</v>
      </c>
      <c r="H54" s="19">
        <f t="shared" ref="H54:AC54" si="15">H17+H21+H24+H31+H34+H37+H40</f>
        <v>0</v>
      </c>
      <c r="I54" s="94">
        <f t="shared" si="0"/>
        <v>0</v>
      </c>
      <c r="J54" s="19">
        <f t="shared" si="15"/>
        <v>0</v>
      </c>
      <c r="K54" s="94" t="e">
        <f t="shared" si="1"/>
        <v>#DIV/0!</v>
      </c>
      <c r="L54" s="28">
        <f t="shared" si="15"/>
        <v>0</v>
      </c>
      <c r="M54" s="28">
        <f t="shared" si="15"/>
        <v>0</v>
      </c>
      <c r="N54" s="28">
        <f t="shared" si="15"/>
        <v>0</v>
      </c>
      <c r="O54" s="28">
        <f t="shared" si="15"/>
        <v>0</v>
      </c>
      <c r="P54" s="19">
        <f t="shared" si="15"/>
        <v>0</v>
      </c>
      <c r="Q54" s="19">
        <f t="shared" si="15"/>
        <v>0</v>
      </c>
      <c r="R54" s="19">
        <f t="shared" si="15"/>
        <v>0</v>
      </c>
      <c r="S54" s="94">
        <f t="shared" si="2"/>
        <v>0</v>
      </c>
      <c r="T54" s="19">
        <f t="shared" si="15"/>
        <v>0</v>
      </c>
      <c r="U54" s="19">
        <f t="shared" si="15"/>
        <v>0</v>
      </c>
      <c r="V54" s="19">
        <f t="shared" si="15"/>
        <v>0</v>
      </c>
      <c r="W54" s="94">
        <f t="shared" si="3"/>
        <v>0</v>
      </c>
      <c r="X54" s="19">
        <f t="shared" si="15"/>
        <v>0</v>
      </c>
      <c r="Y54" s="19">
        <f t="shared" si="15"/>
        <v>0</v>
      </c>
      <c r="Z54" s="19">
        <f t="shared" si="15"/>
        <v>0</v>
      </c>
      <c r="AA54" s="94">
        <f t="shared" si="4"/>
        <v>0</v>
      </c>
      <c r="AB54" s="19">
        <f t="shared" si="15"/>
        <v>0</v>
      </c>
      <c r="AC54" s="95">
        <f t="shared" si="5"/>
        <v>0</v>
      </c>
    </row>
    <row r="55" spans="1:29" ht="16.2" thickBot="1">
      <c r="A55" s="44" t="s">
        <v>91</v>
      </c>
      <c r="B55" s="45"/>
      <c r="C55" s="45"/>
      <c r="D55" s="19">
        <f>D52+D53+D54</f>
        <v>8131369214</v>
      </c>
      <c r="E55" s="19">
        <f t="shared" ref="E55:G55" si="16">E52+E53+E54</f>
        <v>36595227147.606995</v>
      </c>
      <c r="F55" s="19">
        <f t="shared" si="16"/>
        <v>6600000000</v>
      </c>
      <c r="G55" s="19">
        <f t="shared" si="16"/>
        <v>29703299999.999992</v>
      </c>
      <c r="H55" s="19">
        <f t="shared" ref="H55:AC55" si="17">H52+H53+H54</f>
        <v>39727167.440141998</v>
      </c>
      <c r="I55" s="94">
        <f t="shared" si="0"/>
        <v>1.0855832996992287E-3</v>
      </c>
      <c r="J55" s="19">
        <f t="shared" si="17"/>
        <v>27414169.549999997</v>
      </c>
      <c r="K55" s="94">
        <f t="shared" si="1"/>
        <v>0.69006101659036401</v>
      </c>
      <c r="L55" s="28">
        <f t="shared" si="17"/>
        <v>5697324.2800000003</v>
      </c>
      <c r="M55" s="28">
        <f t="shared" si="17"/>
        <v>5697324.2800000003</v>
      </c>
      <c r="N55" s="28">
        <f t="shared" si="17"/>
        <v>0</v>
      </c>
      <c r="O55" s="28">
        <f t="shared" si="17"/>
        <v>0</v>
      </c>
      <c r="P55" s="19">
        <f t="shared" si="17"/>
        <v>8676115.0999999996</v>
      </c>
      <c r="Q55" s="19">
        <f t="shared" si="17"/>
        <v>8676115.0999999996</v>
      </c>
      <c r="R55" s="19">
        <f t="shared" si="17"/>
        <v>28746878.759999998</v>
      </c>
      <c r="S55" s="94">
        <f t="shared" si="2"/>
        <v>4.8390042116532516E-4</v>
      </c>
      <c r="T55" s="19">
        <f t="shared" si="17"/>
        <v>0</v>
      </c>
      <c r="U55" s="19">
        <f t="shared" si="17"/>
        <v>0</v>
      </c>
      <c r="V55" s="19">
        <f t="shared" si="17"/>
        <v>0</v>
      </c>
      <c r="W55" s="94">
        <f t="shared" si="3"/>
        <v>0</v>
      </c>
      <c r="X55" s="19">
        <f t="shared" si="17"/>
        <v>0</v>
      </c>
      <c r="Y55" s="19">
        <f t="shared" si="17"/>
        <v>0</v>
      </c>
      <c r="Z55" s="19">
        <f t="shared" si="17"/>
        <v>0</v>
      </c>
      <c r="AA55" s="94">
        <f t="shared" si="4"/>
        <v>0</v>
      </c>
      <c r="AB55" s="19">
        <f t="shared" si="17"/>
        <v>0</v>
      </c>
      <c r="AC55" s="95">
        <f t="shared" si="5"/>
        <v>0</v>
      </c>
    </row>
    <row r="56" spans="1:29">
      <c r="B56" s="4"/>
    </row>
    <row r="57" spans="1:29">
      <c r="A57" s="25" t="s">
        <v>92</v>
      </c>
      <c r="B57" s="4"/>
      <c r="D57" s="26" t="s">
        <v>59</v>
      </c>
      <c r="E57" s="25" t="s">
        <v>60</v>
      </c>
      <c r="F57" s="25" t="s">
        <v>61</v>
      </c>
    </row>
  </sheetData>
  <mergeCells count="59">
    <mergeCell ref="A53:C53"/>
    <mergeCell ref="A54:C54"/>
    <mergeCell ref="A55:C55"/>
    <mergeCell ref="D46:D48"/>
    <mergeCell ref="E46:E48"/>
    <mergeCell ref="F46:F48"/>
    <mergeCell ref="G46:G48"/>
    <mergeCell ref="A52:C52"/>
    <mergeCell ref="G18:G19"/>
    <mergeCell ref="D41:D43"/>
    <mergeCell ref="E41:E43"/>
    <mergeCell ref="F41:F43"/>
    <mergeCell ref="G41:G43"/>
    <mergeCell ref="AB5:AC5"/>
    <mergeCell ref="AB6:AB8"/>
    <mergeCell ref="AC6:AC8"/>
    <mergeCell ref="A5:A8"/>
    <mergeCell ref="P7:P8"/>
    <mergeCell ref="Q7:Q8"/>
    <mergeCell ref="R6:R8"/>
    <mergeCell ref="S6:S8"/>
    <mergeCell ref="X5:AA5"/>
    <mergeCell ref="X6:X8"/>
    <mergeCell ref="Y6:Y8"/>
    <mergeCell ref="Z6:Z8"/>
    <mergeCell ref="AA6:AA8"/>
    <mergeCell ref="D5:G5"/>
    <mergeCell ref="B5:B8"/>
    <mergeCell ref="T5:W5"/>
    <mergeCell ref="U6:U8"/>
    <mergeCell ref="V6:V8"/>
    <mergeCell ref="W6:W8"/>
    <mergeCell ref="H6:H8"/>
    <mergeCell ref="H5:I5"/>
    <mergeCell ref="J5:K5"/>
    <mergeCell ref="L5:S5"/>
    <mergeCell ref="P6:Q6"/>
    <mergeCell ref="T6:T8"/>
    <mergeCell ref="I6:I8"/>
    <mergeCell ref="J6:J8"/>
    <mergeCell ref="K6:K8"/>
    <mergeCell ref="L6:M6"/>
    <mergeCell ref="L7:L8"/>
    <mergeCell ref="M7:M8"/>
    <mergeCell ref="N7:N8"/>
    <mergeCell ref="D11:D13"/>
    <mergeCell ref="D18:D19"/>
    <mergeCell ref="O7:O8"/>
    <mergeCell ref="N6:O6"/>
    <mergeCell ref="E11:E13"/>
    <mergeCell ref="F11:F13"/>
    <mergeCell ref="G11:G13"/>
    <mergeCell ref="E18:E19"/>
    <mergeCell ref="F18:F19"/>
    <mergeCell ref="A2:K2"/>
    <mergeCell ref="A3:K3"/>
    <mergeCell ref="C5:C8"/>
    <mergeCell ref="D6:E7"/>
    <mergeCell ref="F6:G7"/>
  </mergeCells>
  <printOptions horizontalCentered="1"/>
  <pageMargins left="0.11811023622047245" right="0.11811023622047245" top="0.35433070866141736" bottom="0.35433070866141736" header="0.31496062992125984" footer="0.31496062992125984"/>
  <pageSetup paperSize="8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Vasilica Balan</dc:creator>
  <cp:lastModifiedBy>Nicusor Sanda</cp:lastModifiedBy>
  <cp:lastPrinted>2016-11-21T07:00:45Z</cp:lastPrinted>
  <dcterms:created xsi:type="dcterms:W3CDTF">2014-06-25T07:58:11Z</dcterms:created>
  <dcterms:modified xsi:type="dcterms:W3CDTF">2016-11-28T13:26:42Z</dcterms:modified>
</cp:coreProperties>
</file>