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438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<sst xmlns="http://schemas.openxmlformats.org/spreadsheetml/2006/main" count="225" uniqueCount="147">
  <si>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</si>
  <si>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</si>
  <si>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</si>
  <si>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</si>
  <si>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</si>
  <si>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</si>
  <si>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</si>
  <si>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</si>
  <si>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</si>
  <si>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</si>
  <si>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</si>
  <si>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</si>
  <si>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</si>
  <si>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</si>
  <si>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</si>
  <si>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</si>
  <si>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</si>
  <si>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</si>
  <si>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</si>
  <si>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</si>
  <si>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</si>
  <si>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</si>
  <si>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</si>
  <si>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</si>
  <si>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</si>
  <si>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</si>
  <si>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</si>
  <si>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</si>
  <si>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</si>
  <si>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</si>
  <si>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</si>
  <si>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</si>
  <si>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</si>
  <si>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</si>
  <si>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</si>
  <si>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</si>
  <si>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</si>
  <si>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</si>
  <si>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</si>
  <si>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</si>
  <si>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</si>
  <si>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</si>
  <si>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</si>
  <si>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</si>
  <si>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</si>
  <si>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</si>
  <si>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</si>
  <si>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</si>
  <si>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</si>
  <si>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</si>
  <si>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</si>
  <si>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</si>
  <si>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</si>
  <si>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</si>
  <si>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</si>
  <si>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</si>
  <si>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</si>
  <si>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</si>
  <si>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</si>
  <si>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</si>
  <si>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</si>
  <si>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judeţul A R A D</t>
  </si>
  <si>
    <t xml:space="preserve">    -</t>
  </si>
  <si>
    <t xml:space="preserve">   -</t>
  </si>
  <si>
    <t>TRAU-</t>
  </si>
  <si>
    <t>MATO-</t>
  </si>
  <si>
    <t>av14</t>
  </si>
  <si>
    <t>av15</t>
  </si>
  <si>
    <t>02</t>
  </si>
  <si>
    <t>U.SPIT.CLINIC JUDEŢEAN DE URGENŢĂ</t>
  </si>
  <si>
    <t>NEURO-</t>
  </si>
  <si>
    <t>PSIHO-</t>
  </si>
  <si>
    <t>MOTO-</t>
  </si>
  <si>
    <t>RIE</t>
  </si>
  <si>
    <t>INFEC-</t>
  </si>
  <si>
    <t>-</t>
  </si>
  <si>
    <t>GERIA-</t>
  </si>
  <si>
    <t>ZAHA-</t>
  </si>
  <si>
    <t>TRIE ŞI</t>
  </si>
  <si>
    <t>RECUP.,</t>
  </si>
  <si>
    <t>RAT ŞI</t>
  </si>
  <si>
    <t>GERON-</t>
  </si>
  <si>
    <t>TIOASE</t>
  </si>
  <si>
    <t>ŞI TE-</t>
  </si>
  <si>
    <t>CALĂ</t>
  </si>
  <si>
    <t>FIZICĂ ŞI</t>
  </si>
  <si>
    <t>RAPIE</t>
  </si>
  <si>
    <t>META-</t>
  </si>
  <si>
    <t>BALNEO-</t>
  </si>
  <si>
    <t>INTEN-</t>
  </si>
  <si>
    <t>BOLICE</t>
  </si>
  <si>
    <t>SIVĂ</t>
  </si>
  <si>
    <t>av11</t>
  </si>
  <si>
    <t>av12</t>
  </si>
  <si>
    <t>av13</t>
  </si>
  <si>
    <t xml:space="preserve">                                                                    ARAD</t>
  </si>
  <si>
    <t>DIN CARE:</t>
  </si>
  <si>
    <t>din care:</t>
  </si>
  <si>
    <t>PATURI ÎN SPI-TALE FĂRĂ ÎNSOŢI-TORI</t>
  </si>
  <si>
    <t>INTERNE</t>
  </si>
  <si>
    <t>ENDO- CRINOLOGIE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</si>
  <si>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</si>
  <si>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</si>
  <si>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</si>
  <si>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</si>
  <si>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</si>
  <si>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</si>
  <si>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</si>
  <si>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TOTAL  PSIHIATRIE</t>
  </si>
  <si>
    <t>NEURO- CHIRURGIE</t>
  </si>
  <si>
    <t>RECUPERARE NEURO-PSIHO-MOTORIE</t>
  </si>
  <si>
    <t>ORL</t>
  </si>
  <si>
    <t>OFTALMOLOGIE</t>
  </si>
  <si>
    <t>BOLI  INFECŢIOASE</t>
  </si>
  <si>
    <t>CHIRURGIE GENERALĂ</t>
  </si>
  <si>
    <t>CHIRURGIE MAXILO-FACIALĂ</t>
  </si>
  <si>
    <t>CHIRURGIE PEDIATRICĂ</t>
  </si>
  <si>
    <t>CHIRURGIE PLASTICĂ ŞI REPARATORIE</t>
  </si>
  <si>
    <t>CHIRURGIE CARDIO-VASCULARĂ</t>
  </si>
  <si>
    <t>CHIRURGIE TORACICĂ</t>
  </si>
  <si>
    <t>ONCOLOGIE MEDICALĂ</t>
  </si>
  <si>
    <t>UROLOGIE</t>
  </si>
  <si>
    <r>
      <t xml:space="preserve">ORTOPEDIE ŞI </t>
    </r>
    <r>
      <rPr>
        <sz val="9"/>
        <rFont val="Times New (WE)"/>
        <family val="0"/>
      </rPr>
      <t>TRAUMATOLOGIE</t>
    </r>
  </si>
  <si>
    <t>PEDIATRIE</t>
  </si>
  <si>
    <t>RECUPERARE PEDIATRICĂ</t>
  </si>
  <si>
    <t>PEDIATRIE CRONICI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</si>
  <si>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</si>
  <si>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</si>
  <si>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</si>
  <si>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</si>
  <si>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</si>
  <si>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</si>
  <si>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MEDICINĂ GENERALĂ</t>
  </si>
  <si>
    <t>CRONICI</t>
  </si>
  <si>
    <t>ANESTEZIE TERAPIE INTENSIVĂ</t>
  </si>
  <si>
    <t>ALTE SECŢII</t>
  </si>
  <si>
    <t xml:space="preserve">MEDI-CINA MUNCII </t>
  </si>
  <si>
    <t>PSIHIATRIE</t>
  </si>
  <si>
    <t>PSIHIATRIE ACUŢI</t>
  </si>
  <si>
    <t>PSIHIATRIE CRONICI</t>
  </si>
  <si>
    <t>PNEU-MO-LOGIE</t>
  </si>
  <si>
    <t>PNEUMOLOGIE</t>
  </si>
  <si>
    <r>
      <t>PNEUMOLOGIE</t>
    </r>
    <r>
      <rPr>
        <sz val="10"/>
        <rFont val="Times New (WE)"/>
        <family val="1"/>
      </rPr>
      <t xml:space="preserve"> TBC</t>
    </r>
  </si>
  <si>
    <t>TBC EXTRA-PULMONAR</t>
  </si>
  <si>
    <t xml:space="preserve">Nr. crt. </t>
  </si>
  <si>
    <t>MEDICINA MUNCII</t>
  </si>
  <si>
    <t>populaţia la 1 iulie 2011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</si>
</sst>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lei&quot;;\-#,##0&quot;lei&quot;"/>
    <numFmt numFmtId="183" formatCode="#,##0&quot;lei&quot;;[Red]\-#,##0&quot;lei&quot;"/>
    <numFmt numFmtId="184" formatCode="#,##0.00&quot;lei&quot;;\-#,##0.00&quot;lei&quot;"/>
    <numFmt numFmtId="185" formatCode="#,##0.00&quot;lei&quot;;[Red]\-#,##0.00&quot;lei&quot;"/>
    <numFmt numFmtId="186" formatCode="_-* #,##0&quot;lei&quot;_-;\-* #,##0&quot;lei&quot;_-;_-* &quot;-&quot;&quot;lei&quot;_-;_-@_-"/>
    <numFmt numFmtId="187" formatCode="_-* #,##0_L_E_I_-;\-* #,##0_L_E_I_-;_-* &quot;-&quot;_L_E_I_-;_-@_-"/>
    <numFmt numFmtId="188" formatCode="_-* #,##0.00&quot;lei&quot;_-;\-* #,##0.00&quot;lei&quot;_-;_-* &quot;-&quot;??&quot;lei&quot;_-;_-@_-"/>
    <numFmt numFmtId="189" formatCode="_-* #,##0.00_L_E_I_-;\-* #,##0.00_L_E_I_-;_-* &quot;-&quot;??_L_E_I_-;_-@_-"/>
    <numFmt numFmtId="190" formatCode="0_)"/>
    <numFmt numFmtId="191" formatCode="0.00_)"/>
    <numFmt numFmtId="192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9"/>
      <name val="Times New (WE)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(WE)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(WE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191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190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4" fillId="0" borderId="12" xfId="0" applyNumberFormat="1" applyFont="1" applyFill="1" applyBorder="1" applyAlignment="1" applyProtection="1">
      <alignment horizontal="right"/>
      <protection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19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191" fontId="4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90" fontId="4" fillId="0" borderId="0" xfId="0" applyNumberFormat="1" applyFont="1" applyFill="1" applyBorder="1" applyAlignment="1" applyProtection="1">
      <alignment horizontal="left"/>
      <protection/>
    </xf>
    <xf numFmtId="190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Fill="1" applyBorder="1" applyAlignment="1">
      <alignment horizont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8" xfId="0" applyNumberFormat="1" applyFont="1" applyFill="1" applyBorder="1" applyAlignment="1">
      <alignment horizontal="center" textRotation="90" wrapText="1"/>
    </xf>
    <xf numFmtId="49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49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9" xfId="0" applyNumberFormat="1" applyFont="1" applyFill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center" vertical="center" textRotation="90" wrapText="1"/>
    </xf>
    <xf numFmtId="37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37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1" fontId="4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13</xdr:row>
      <xdr:rowOff>104775</xdr:rowOff>
    </xdr:from>
    <xdr:to>
      <xdr:col>5</xdr:col>
      <xdr:colOff>466725</xdr:colOff>
      <xdr:row>13</xdr:row>
      <xdr:rowOff>104775</xdr:rowOff>
    </xdr:to>
    <xdr:sp>
      <xdr:nvSpPr>
        <xdr:cNvPr id="1" name="Line 3"/>
        <xdr:cNvSpPr>
          <a:spLocks/>
        </xdr:cNvSpPr>
      </xdr:nvSpPr>
      <xdr:spPr>
        <a:xfrm>
          <a:off x="49530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13</xdr:row>
      <xdr:rowOff>104775</xdr:rowOff>
    </xdr:from>
    <xdr:to>
      <xdr:col>30</xdr:col>
      <xdr:colOff>409575</xdr:colOff>
      <xdr:row>13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55067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8"/>
  <sheetViews>
    <sheetView tabSelected="1" zoomScalePageLayoutView="0" workbookViewId="0" topLeftCell="A1">
      <selection activeCell="A1" sqref="A1"/>
    </sheetView>
  </sheetViews>
  <sheetFormatPr defaultColWidth="4.140625" defaultRowHeight="12.75"/>
  <cols>
    <col min="1" max="1" width="4.7109375" style="8" customWidth="1"/>
    <col min="2" max="2" width="40.140625" style="8" customWidth="1"/>
    <col min="3" max="3" width="7.8515625" style="8" customWidth="1"/>
    <col min="4" max="4" width="7.57421875" style="8" customWidth="1"/>
    <col min="5" max="6" width="7.00390625" style="8" customWidth="1"/>
    <col min="7" max="7" width="7.28125" style="8" customWidth="1"/>
    <col min="8" max="8" width="6.00390625" style="8" customWidth="1"/>
    <col min="9" max="9" width="7.57421875" style="8" customWidth="1"/>
    <col min="10" max="11" width="6.28125" style="8" customWidth="1"/>
    <col min="12" max="12" width="7.00390625" style="8" customWidth="1"/>
    <col min="13" max="13" width="6.28125" style="8" customWidth="1"/>
    <col min="14" max="14" width="7.00390625" style="8" customWidth="1"/>
    <col min="15" max="15" width="6.7109375" style="8" customWidth="1"/>
    <col min="16" max="16" width="7.00390625" style="8" customWidth="1"/>
    <col min="17" max="17" width="6.8515625" style="8" customWidth="1"/>
    <col min="18" max="18" width="5.421875" style="8" customWidth="1"/>
    <col min="19" max="19" width="7.7109375" style="8" customWidth="1"/>
    <col min="20" max="20" width="5.7109375" style="8" customWidth="1"/>
    <col min="21" max="21" width="4.7109375" style="8" customWidth="1"/>
    <col min="22" max="23" width="4.8515625" style="8" customWidth="1"/>
    <col min="24" max="24" width="5.00390625" style="8" customWidth="1"/>
    <col min="25" max="25" width="6.140625" style="8" customWidth="1"/>
    <col min="26" max="26" width="7.28125" style="8" customWidth="1"/>
    <col min="27" max="27" width="5.28125" style="8" customWidth="1"/>
    <col min="28" max="28" width="7.57421875" style="8" customWidth="1"/>
    <col min="29" max="29" width="7.28125" style="8" customWidth="1"/>
    <col min="30" max="30" width="6.00390625" style="8" customWidth="1"/>
    <col min="31" max="31" width="6.140625" style="8" customWidth="1"/>
    <col min="32" max="32" width="4.28125" style="8" customWidth="1"/>
    <col min="33" max="33" width="5.8515625" style="8" customWidth="1"/>
    <col min="34" max="34" width="4.57421875" style="8" customWidth="1"/>
    <col min="35" max="35" width="6.00390625" style="8" customWidth="1"/>
    <col min="36" max="36" width="5.7109375" style="8" customWidth="1"/>
    <col min="37" max="37" width="5.57421875" style="8" customWidth="1"/>
    <col min="38" max="38" width="6.00390625" style="8" customWidth="1"/>
    <col min="39" max="39" width="5.28125" style="8" customWidth="1"/>
    <col min="40" max="40" width="5.8515625" style="8" customWidth="1"/>
    <col min="41" max="41" width="5.140625" style="8" customWidth="1"/>
    <col min="42" max="42" width="5.421875" style="8" customWidth="1"/>
    <col min="43" max="43" width="6.421875" style="8" customWidth="1"/>
    <col min="44" max="44" width="6.57421875" style="8" customWidth="1"/>
    <col min="45" max="45" width="6.28125" style="8" customWidth="1"/>
    <col min="46" max="46" width="8.140625" style="8" customWidth="1"/>
    <col min="47" max="47" width="6.140625" style="8" customWidth="1"/>
    <col min="48" max="48" width="4.8515625" style="8" customWidth="1"/>
    <col min="49" max="49" width="7.00390625" style="8" customWidth="1"/>
    <col min="50" max="50" width="4.421875" style="8" customWidth="1"/>
    <col min="51" max="51" width="4.28125" style="8" customWidth="1"/>
    <col min="52" max="52" width="3.28125" style="8" customWidth="1"/>
    <col min="53" max="53" width="3.28125" style="8" bestFit="1" customWidth="1"/>
    <col min="54" max="54" width="9.28125" style="6" bestFit="1" customWidth="1"/>
    <col min="55" max="55" width="6.140625" style="8" bestFit="1" customWidth="1"/>
    <col min="56" max="16384" width="4.140625" style="8" customWidth="1"/>
  </cols>
  <sheetData>
    <row r="1" spans="1:22" ht="12.75">
      <c r="A1" s="27" t="s">
        <v>68</v>
      </c>
      <c r="B1" s="1" t="s">
        <v>61</v>
      </c>
      <c r="C1" s="1" t="s">
        <v>146</v>
      </c>
      <c r="V1" s="8" t="s">
        <v>0</v>
      </c>
    </row>
    <row r="2" spans="1:53" ht="12.75">
      <c r="A2" s="10"/>
      <c r="B2" s="9"/>
      <c r="C2" s="43">
        <v>454073</v>
      </c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  <c r="BA2" s="10"/>
    </row>
    <row r="3" spans="1:54" s="12" customFormat="1" ht="12.75">
      <c r="A3" s="59" t="s">
        <v>144</v>
      </c>
      <c r="B3" s="65" t="s">
        <v>17</v>
      </c>
      <c r="C3" s="67" t="s">
        <v>98</v>
      </c>
      <c r="D3" s="33"/>
      <c r="E3" s="34" t="s">
        <v>96</v>
      </c>
      <c r="F3" s="34"/>
      <c r="G3" s="34" t="s">
        <v>2</v>
      </c>
      <c r="H3" s="33"/>
      <c r="I3" s="33"/>
      <c r="J3" s="33"/>
      <c r="K3" s="33"/>
      <c r="L3" s="33"/>
      <c r="M3" s="33"/>
      <c r="N3" s="33"/>
      <c r="O3" s="34"/>
      <c r="P3" s="34"/>
      <c r="Q3" s="33"/>
      <c r="R3" s="33"/>
      <c r="S3" s="33"/>
      <c r="T3" s="35"/>
      <c r="U3" s="59" t="s">
        <v>144</v>
      </c>
      <c r="V3" s="59" t="s">
        <v>144</v>
      </c>
      <c r="W3" s="36"/>
      <c r="X3" s="33"/>
      <c r="Y3" s="34"/>
      <c r="Z3" s="34"/>
      <c r="AA3" s="34"/>
      <c r="AB3" s="34"/>
      <c r="AC3" s="34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5"/>
      <c r="AY3" s="59" t="s">
        <v>144</v>
      </c>
      <c r="AZ3" s="11"/>
      <c r="BA3" s="11"/>
      <c r="BB3" s="6"/>
    </row>
    <row r="4" spans="1:54" s="12" customFormat="1" ht="12.75" customHeight="1">
      <c r="A4" s="60"/>
      <c r="B4" s="66"/>
      <c r="C4" s="68"/>
      <c r="D4" s="62" t="s">
        <v>99</v>
      </c>
      <c r="E4" s="46" t="s">
        <v>100</v>
      </c>
      <c r="F4" s="46" t="s">
        <v>145</v>
      </c>
      <c r="G4" s="46" t="s">
        <v>101</v>
      </c>
      <c r="H4" s="46" t="s">
        <v>102</v>
      </c>
      <c r="I4" s="46" t="s">
        <v>103</v>
      </c>
      <c r="J4" s="46" t="s">
        <v>104</v>
      </c>
      <c r="K4" s="46" t="s">
        <v>105</v>
      </c>
      <c r="L4" s="46" t="s">
        <v>106</v>
      </c>
      <c r="M4" s="46" t="s">
        <v>107</v>
      </c>
      <c r="N4" s="46" t="s">
        <v>108</v>
      </c>
      <c r="O4" s="64" t="s">
        <v>97</v>
      </c>
      <c r="P4" s="64"/>
      <c r="Q4" s="64"/>
      <c r="R4" s="46" t="s">
        <v>109</v>
      </c>
      <c r="S4" s="46" t="s">
        <v>110</v>
      </c>
      <c r="T4" s="46" t="s">
        <v>111</v>
      </c>
      <c r="U4" s="60"/>
      <c r="V4" s="60"/>
      <c r="W4" s="56" t="s">
        <v>112</v>
      </c>
      <c r="X4" s="46" t="s">
        <v>113</v>
      </c>
      <c r="Y4" s="46" t="s">
        <v>114</v>
      </c>
      <c r="Z4" s="46" t="s">
        <v>115</v>
      </c>
      <c r="AA4" s="46" t="s">
        <v>116</v>
      </c>
      <c r="AB4" s="46" t="s">
        <v>117</v>
      </c>
      <c r="AC4" s="46" t="s">
        <v>118</v>
      </c>
      <c r="AD4" s="46" t="s">
        <v>119</v>
      </c>
      <c r="AE4" s="46" t="s">
        <v>120</v>
      </c>
      <c r="AF4" s="46" t="s">
        <v>121</v>
      </c>
      <c r="AG4" s="46" t="s">
        <v>122</v>
      </c>
      <c r="AH4" s="46" t="s">
        <v>123</v>
      </c>
      <c r="AI4" s="46" t="s">
        <v>124</v>
      </c>
      <c r="AJ4" s="46" t="s">
        <v>125</v>
      </c>
      <c r="AK4" s="46" t="s">
        <v>126</v>
      </c>
      <c r="AL4" s="46" t="s">
        <v>127</v>
      </c>
      <c r="AM4" s="46" t="s">
        <v>128</v>
      </c>
      <c r="AN4" s="46" t="s">
        <v>129</v>
      </c>
      <c r="AO4" s="46" t="s">
        <v>130</v>
      </c>
      <c r="AP4" s="54" t="s">
        <v>97</v>
      </c>
      <c r="AQ4" s="55"/>
      <c r="AR4" s="55"/>
      <c r="AS4" s="55"/>
      <c r="AT4" s="46" t="s">
        <v>131</v>
      </c>
      <c r="AU4" s="46" t="s">
        <v>132</v>
      </c>
      <c r="AV4" s="46" t="s">
        <v>133</v>
      </c>
      <c r="AW4" s="46" t="s">
        <v>134</v>
      </c>
      <c r="AX4" s="48" t="s">
        <v>135</v>
      </c>
      <c r="AY4" s="60"/>
      <c r="AZ4" s="11"/>
      <c r="BB4" s="6"/>
    </row>
    <row r="5" spans="1:54" s="12" customFormat="1" ht="12.75" customHeight="1">
      <c r="A5" s="60"/>
      <c r="B5" s="66"/>
      <c r="C5" s="68"/>
      <c r="D5" s="63"/>
      <c r="E5" s="47" t="s">
        <v>3</v>
      </c>
      <c r="F5" s="47" t="s">
        <v>136</v>
      </c>
      <c r="G5" s="47" t="s">
        <v>4</v>
      </c>
      <c r="H5" s="47" t="s">
        <v>2</v>
      </c>
      <c r="I5" s="47" t="s">
        <v>58</v>
      </c>
      <c r="J5" s="47" t="s">
        <v>2</v>
      </c>
      <c r="K5" s="47" t="s">
        <v>76</v>
      </c>
      <c r="L5" s="47" t="s">
        <v>5</v>
      </c>
      <c r="M5" s="47"/>
      <c r="N5" s="47" t="s">
        <v>6</v>
      </c>
      <c r="O5" s="69" t="s">
        <v>137</v>
      </c>
      <c r="P5" s="69" t="s">
        <v>138</v>
      </c>
      <c r="Q5" s="69" t="s">
        <v>139</v>
      </c>
      <c r="R5" s="47" t="s">
        <v>7</v>
      </c>
      <c r="S5" s="47" t="s">
        <v>13</v>
      </c>
      <c r="T5" s="47" t="s">
        <v>8</v>
      </c>
      <c r="U5" s="60"/>
      <c r="V5" s="60"/>
      <c r="W5" s="57"/>
      <c r="X5" s="47" t="s">
        <v>9</v>
      </c>
      <c r="Y5" s="47"/>
      <c r="Z5" s="47"/>
      <c r="AA5" s="47"/>
      <c r="AB5" s="47"/>
      <c r="AC5" s="47"/>
      <c r="AD5" s="47"/>
      <c r="AE5" s="47" t="s">
        <v>11</v>
      </c>
      <c r="AF5" s="47"/>
      <c r="AG5" s="47" t="s">
        <v>12</v>
      </c>
      <c r="AH5" s="47"/>
      <c r="AI5" s="47" t="s">
        <v>13</v>
      </c>
      <c r="AJ5" s="47"/>
      <c r="AK5" s="47"/>
      <c r="AL5" s="47" t="s">
        <v>14</v>
      </c>
      <c r="AM5" s="47"/>
      <c r="AN5" s="47"/>
      <c r="AO5" s="47" t="s">
        <v>140</v>
      </c>
      <c r="AP5" s="50" t="s">
        <v>141</v>
      </c>
      <c r="AQ5" s="50" t="s">
        <v>142</v>
      </c>
      <c r="AR5" s="53" t="s">
        <v>119</v>
      </c>
      <c r="AS5" s="53" t="s">
        <v>143</v>
      </c>
      <c r="AT5" s="47" t="s">
        <v>79</v>
      </c>
      <c r="AU5" s="47"/>
      <c r="AV5" s="47"/>
      <c r="AW5" s="47" t="s">
        <v>16</v>
      </c>
      <c r="AX5" s="49" t="s">
        <v>46</v>
      </c>
      <c r="AY5" s="60"/>
      <c r="AZ5" s="11"/>
      <c r="BB5" s="6"/>
    </row>
    <row r="6" spans="1:54" s="12" customFormat="1" ht="12.75">
      <c r="A6" s="60"/>
      <c r="B6" s="66"/>
      <c r="C6" s="68"/>
      <c r="D6" s="63"/>
      <c r="E6" s="47" t="s">
        <v>18</v>
      </c>
      <c r="F6" s="47"/>
      <c r="G6" s="47" t="s">
        <v>19</v>
      </c>
      <c r="H6" s="47" t="s">
        <v>2</v>
      </c>
      <c r="I6" s="47" t="s">
        <v>77</v>
      </c>
      <c r="J6" s="47" t="s">
        <v>20</v>
      </c>
      <c r="K6" s="47" t="s">
        <v>78</v>
      </c>
      <c r="L6" s="47" t="s">
        <v>21</v>
      </c>
      <c r="M6" s="47" t="s">
        <v>2</v>
      </c>
      <c r="N6" s="47" t="s">
        <v>22</v>
      </c>
      <c r="O6" s="70"/>
      <c r="P6" s="70"/>
      <c r="Q6" s="70"/>
      <c r="R6" s="47" t="s">
        <v>23</v>
      </c>
      <c r="S6" s="47" t="s">
        <v>56</v>
      </c>
      <c r="T6" s="47"/>
      <c r="U6" s="60"/>
      <c r="V6" s="60"/>
      <c r="W6" s="57"/>
      <c r="X6" s="47" t="s">
        <v>74</v>
      </c>
      <c r="Y6" s="47"/>
      <c r="Z6" s="47"/>
      <c r="AA6" s="47"/>
      <c r="AB6" s="47"/>
      <c r="AC6" s="47"/>
      <c r="AD6" s="47"/>
      <c r="AE6" s="47" t="s">
        <v>26</v>
      </c>
      <c r="AF6" s="47"/>
      <c r="AG6" s="47" t="s">
        <v>27</v>
      </c>
      <c r="AH6" s="47"/>
      <c r="AI6" s="47" t="s">
        <v>56</v>
      </c>
      <c r="AJ6" s="47"/>
      <c r="AK6" s="47" t="s">
        <v>34</v>
      </c>
      <c r="AL6" s="47" t="s">
        <v>53</v>
      </c>
      <c r="AM6" s="47"/>
      <c r="AN6" s="47"/>
      <c r="AO6" s="47"/>
      <c r="AP6" s="51"/>
      <c r="AQ6" s="51"/>
      <c r="AR6" s="51"/>
      <c r="AS6" s="51"/>
      <c r="AT6" s="47" t="s">
        <v>35</v>
      </c>
      <c r="AU6" s="47"/>
      <c r="AV6" s="47"/>
      <c r="AW6" s="47" t="s">
        <v>28</v>
      </c>
      <c r="AX6" s="49" t="s">
        <v>60</v>
      </c>
      <c r="AY6" s="60"/>
      <c r="AZ6" s="11"/>
      <c r="BB6" s="6"/>
    </row>
    <row r="7" spans="1:54" s="12" customFormat="1" ht="12.75">
      <c r="A7" s="60"/>
      <c r="B7" s="66"/>
      <c r="C7" s="68"/>
      <c r="D7" s="63"/>
      <c r="E7" s="47" t="s">
        <v>26</v>
      </c>
      <c r="F7" s="47"/>
      <c r="G7" s="47"/>
      <c r="H7" s="47"/>
      <c r="I7" s="47" t="s">
        <v>80</v>
      </c>
      <c r="J7" s="47" t="s">
        <v>30</v>
      </c>
      <c r="K7" s="47" t="s">
        <v>81</v>
      </c>
      <c r="L7" s="47" t="s">
        <v>31</v>
      </c>
      <c r="M7" s="47"/>
      <c r="N7" s="47" t="s">
        <v>32</v>
      </c>
      <c r="O7" s="70"/>
      <c r="P7" s="70"/>
      <c r="Q7" s="70"/>
      <c r="R7" s="47" t="s">
        <v>10</v>
      </c>
      <c r="S7" s="47" t="s">
        <v>70</v>
      </c>
      <c r="T7" s="47"/>
      <c r="U7" s="60"/>
      <c r="V7" s="60"/>
      <c r="W7" s="57" t="s">
        <v>24</v>
      </c>
      <c r="X7" s="47" t="s">
        <v>82</v>
      </c>
      <c r="Y7" s="47" t="s">
        <v>10</v>
      </c>
      <c r="Z7" s="47" t="s">
        <v>10</v>
      </c>
      <c r="AA7" s="47" t="s">
        <v>10</v>
      </c>
      <c r="AB7" s="47" t="s">
        <v>10</v>
      </c>
      <c r="AC7" s="47" t="s">
        <v>10</v>
      </c>
      <c r="AD7" s="47" t="s">
        <v>10</v>
      </c>
      <c r="AE7" s="47" t="s">
        <v>15</v>
      </c>
      <c r="AF7" s="47"/>
      <c r="AG7" s="47" t="s">
        <v>51</v>
      </c>
      <c r="AH7" s="47"/>
      <c r="AI7" s="47" t="s">
        <v>43</v>
      </c>
      <c r="AJ7" s="47"/>
      <c r="AK7" s="47" t="s">
        <v>39</v>
      </c>
      <c r="AL7" s="47" t="s">
        <v>57</v>
      </c>
      <c r="AM7" s="47"/>
      <c r="AN7" s="47"/>
      <c r="AO7" s="47"/>
      <c r="AP7" s="51"/>
      <c r="AQ7" s="51"/>
      <c r="AR7" s="51"/>
      <c r="AS7" s="51"/>
      <c r="AT7" s="47" t="s">
        <v>85</v>
      </c>
      <c r="AU7" s="47" t="s">
        <v>15</v>
      </c>
      <c r="AV7" s="47" t="s">
        <v>15</v>
      </c>
      <c r="AW7" s="47" t="s">
        <v>83</v>
      </c>
      <c r="AX7" s="49"/>
      <c r="AY7" s="60"/>
      <c r="AZ7" s="11"/>
      <c r="BB7" s="6"/>
    </row>
    <row r="8" spans="1:54" s="12" customFormat="1" ht="15" customHeight="1">
      <c r="A8" s="60"/>
      <c r="B8" s="66"/>
      <c r="C8" s="68"/>
      <c r="D8" s="63"/>
      <c r="E8" s="47"/>
      <c r="F8" s="47"/>
      <c r="G8" s="47"/>
      <c r="H8" s="47" t="s">
        <v>29</v>
      </c>
      <c r="I8" s="47" t="s">
        <v>9</v>
      </c>
      <c r="J8" s="47" t="s">
        <v>37</v>
      </c>
      <c r="K8" s="47" t="s">
        <v>21</v>
      </c>
      <c r="L8" s="47"/>
      <c r="M8" s="47" t="s">
        <v>7</v>
      </c>
      <c r="N8" s="47"/>
      <c r="O8" s="70"/>
      <c r="P8" s="70"/>
      <c r="Q8" s="70"/>
      <c r="R8" s="47" t="s">
        <v>25</v>
      </c>
      <c r="S8" s="47" t="s">
        <v>71</v>
      </c>
      <c r="T8" s="47"/>
      <c r="U8" s="60"/>
      <c r="V8" s="60"/>
      <c r="W8" s="57" t="s">
        <v>33</v>
      </c>
      <c r="X8" s="47"/>
      <c r="Y8" s="47" t="s">
        <v>55</v>
      </c>
      <c r="Z8" s="47" t="s">
        <v>55</v>
      </c>
      <c r="AA8" s="47" t="s">
        <v>55</v>
      </c>
      <c r="AB8" s="47" t="s">
        <v>55</v>
      </c>
      <c r="AC8" s="47" t="s">
        <v>55</v>
      </c>
      <c r="AD8" s="47" t="s">
        <v>55</v>
      </c>
      <c r="AE8" s="47" t="s">
        <v>84</v>
      </c>
      <c r="AF8" s="47"/>
      <c r="AG8" s="47" t="s">
        <v>64</v>
      </c>
      <c r="AH8" s="47"/>
      <c r="AI8" s="47" t="s">
        <v>53</v>
      </c>
      <c r="AJ8" s="47"/>
      <c r="AK8" s="47" t="s">
        <v>44</v>
      </c>
      <c r="AL8" s="47" t="s">
        <v>26</v>
      </c>
      <c r="AM8" s="47" t="s">
        <v>40</v>
      </c>
      <c r="AN8" s="47" t="s">
        <v>40</v>
      </c>
      <c r="AO8" s="47"/>
      <c r="AP8" s="51"/>
      <c r="AQ8" s="51"/>
      <c r="AR8" s="51"/>
      <c r="AS8" s="51"/>
      <c r="AT8" s="47" t="s">
        <v>88</v>
      </c>
      <c r="AU8" s="47" t="s">
        <v>54</v>
      </c>
      <c r="AV8" s="47" t="s">
        <v>54</v>
      </c>
      <c r="AW8" s="47" t="s">
        <v>86</v>
      </c>
      <c r="AX8" s="49"/>
      <c r="AY8" s="60"/>
      <c r="AZ8" s="11"/>
      <c r="BB8" s="6"/>
    </row>
    <row r="9" spans="1:54" s="12" customFormat="1" ht="12.75">
      <c r="A9" s="60"/>
      <c r="B9" s="66"/>
      <c r="C9" s="68"/>
      <c r="D9" s="63"/>
      <c r="E9" s="47"/>
      <c r="F9" s="47"/>
      <c r="G9" s="47"/>
      <c r="H9" s="47" t="s">
        <v>59</v>
      </c>
      <c r="I9" s="47" t="s">
        <v>87</v>
      </c>
      <c r="J9" s="47" t="s">
        <v>41</v>
      </c>
      <c r="K9" s="47" t="s">
        <v>31</v>
      </c>
      <c r="L9" s="47" t="s">
        <v>2</v>
      </c>
      <c r="M9" s="47" t="s">
        <v>41</v>
      </c>
      <c r="N9" s="47"/>
      <c r="O9" s="70"/>
      <c r="P9" s="70"/>
      <c r="Q9" s="70"/>
      <c r="R9" s="47" t="s">
        <v>31</v>
      </c>
      <c r="S9" s="47" t="s">
        <v>72</v>
      </c>
      <c r="T9" s="47"/>
      <c r="U9" s="60"/>
      <c r="V9" s="60"/>
      <c r="W9" s="57" t="s">
        <v>38</v>
      </c>
      <c r="X9" s="47"/>
      <c r="Y9" s="47" t="s">
        <v>36</v>
      </c>
      <c r="Z9" s="47" t="s">
        <v>36</v>
      </c>
      <c r="AA9" s="47" t="s">
        <v>36</v>
      </c>
      <c r="AB9" s="47" t="s">
        <v>36</v>
      </c>
      <c r="AC9" s="47" t="s">
        <v>36</v>
      </c>
      <c r="AD9" s="47" t="s">
        <v>36</v>
      </c>
      <c r="AE9" s="47"/>
      <c r="AF9" s="47" t="s">
        <v>42</v>
      </c>
      <c r="AG9" s="47" t="s">
        <v>65</v>
      </c>
      <c r="AH9" s="47" t="s">
        <v>43</v>
      </c>
      <c r="AI9" s="47"/>
      <c r="AJ9" s="47"/>
      <c r="AK9" s="47" t="s">
        <v>41</v>
      </c>
      <c r="AL9" s="47"/>
      <c r="AM9" s="47" t="s">
        <v>45</v>
      </c>
      <c r="AN9" s="47" t="s">
        <v>45</v>
      </c>
      <c r="AO9" s="47"/>
      <c r="AP9" s="51"/>
      <c r="AQ9" s="51"/>
      <c r="AR9" s="51"/>
      <c r="AS9" s="51"/>
      <c r="AT9" s="47" t="s">
        <v>26</v>
      </c>
      <c r="AU9" s="47" t="s">
        <v>36</v>
      </c>
      <c r="AV9" s="47" t="s">
        <v>36</v>
      </c>
      <c r="AW9" s="47" t="s">
        <v>89</v>
      </c>
      <c r="AX9" s="49"/>
      <c r="AY9" s="60"/>
      <c r="AZ9" s="11"/>
      <c r="BB9" s="6"/>
    </row>
    <row r="10" spans="1:52" s="12" customFormat="1" ht="12.75">
      <c r="A10" s="60"/>
      <c r="B10" s="66"/>
      <c r="C10" s="68"/>
      <c r="D10" s="63"/>
      <c r="E10" s="47" t="s">
        <v>2</v>
      </c>
      <c r="F10" s="47"/>
      <c r="G10" s="47"/>
      <c r="H10" s="47"/>
      <c r="I10" s="47" t="s">
        <v>90</v>
      </c>
      <c r="J10" s="47" t="s">
        <v>31</v>
      </c>
      <c r="K10" s="47"/>
      <c r="L10" s="47" t="s">
        <v>2</v>
      </c>
      <c r="M10" s="47" t="s">
        <v>31</v>
      </c>
      <c r="N10" s="47"/>
      <c r="O10" s="70"/>
      <c r="P10" s="70"/>
      <c r="Q10" s="70"/>
      <c r="R10" s="47"/>
      <c r="S10" s="47" t="s">
        <v>73</v>
      </c>
      <c r="T10" s="47"/>
      <c r="U10" s="60"/>
      <c r="V10" s="60"/>
      <c r="W10" s="58" t="s">
        <v>26</v>
      </c>
      <c r="X10" s="47"/>
      <c r="Y10" s="47" t="s">
        <v>52</v>
      </c>
      <c r="Z10" s="47" t="s">
        <v>52</v>
      </c>
      <c r="AA10" s="47" t="s">
        <v>52</v>
      </c>
      <c r="AB10" s="47" t="s">
        <v>52</v>
      </c>
      <c r="AC10" s="47" t="s">
        <v>52</v>
      </c>
      <c r="AD10" s="47" t="s">
        <v>52</v>
      </c>
      <c r="AE10" s="47"/>
      <c r="AF10" s="47" t="s">
        <v>26</v>
      </c>
      <c r="AG10" s="47" t="s">
        <v>26</v>
      </c>
      <c r="AH10" s="47" t="s">
        <v>47</v>
      </c>
      <c r="AI10" s="47"/>
      <c r="AJ10" s="47"/>
      <c r="AK10" s="47" t="s">
        <v>31</v>
      </c>
      <c r="AL10" s="47"/>
      <c r="AM10" s="47" t="s">
        <v>26</v>
      </c>
      <c r="AN10" s="47" t="s">
        <v>26</v>
      </c>
      <c r="AO10" s="47"/>
      <c r="AP10" s="52"/>
      <c r="AQ10" s="52"/>
      <c r="AR10" s="52"/>
      <c r="AS10" s="52"/>
      <c r="AT10" s="47"/>
      <c r="AU10" s="47" t="s">
        <v>52</v>
      </c>
      <c r="AV10" s="47" t="s">
        <v>52</v>
      </c>
      <c r="AW10" s="47" t="s">
        <v>91</v>
      </c>
      <c r="AX10" s="49"/>
      <c r="AY10" s="60"/>
      <c r="AZ10" s="11"/>
    </row>
    <row r="11" spans="1:55" s="15" customFormat="1" ht="12.75">
      <c r="A11" s="61"/>
      <c r="B11" s="29" t="s">
        <v>48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1">
        <v>18</v>
      </c>
      <c r="U11" s="61"/>
      <c r="V11" s="61"/>
      <c r="W11" s="29">
        <v>19</v>
      </c>
      <c r="X11" s="30">
        <v>20</v>
      </c>
      <c r="Y11" s="30">
        <v>21</v>
      </c>
      <c r="Z11" s="30">
        <v>22</v>
      </c>
      <c r="AA11" s="30">
        <v>23</v>
      </c>
      <c r="AB11" s="30">
        <v>24</v>
      </c>
      <c r="AC11" s="30">
        <v>25</v>
      </c>
      <c r="AD11" s="30">
        <v>26</v>
      </c>
      <c r="AE11" s="30">
        <v>27</v>
      </c>
      <c r="AF11" s="30">
        <v>28</v>
      </c>
      <c r="AG11" s="30">
        <v>29</v>
      </c>
      <c r="AH11" s="30">
        <v>30</v>
      </c>
      <c r="AI11" s="30">
        <v>31</v>
      </c>
      <c r="AJ11" s="30">
        <v>32</v>
      </c>
      <c r="AK11" s="30">
        <v>33</v>
      </c>
      <c r="AL11" s="30">
        <v>34</v>
      </c>
      <c r="AM11" s="30">
        <v>35</v>
      </c>
      <c r="AN11" s="30">
        <v>36</v>
      </c>
      <c r="AO11" s="30">
        <v>37</v>
      </c>
      <c r="AP11" s="30">
        <v>38</v>
      </c>
      <c r="AQ11" s="30">
        <v>39</v>
      </c>
      <c r="AR11" s="30">
        <v>40</v>
      </c>
      <c r="AS11" s="30">
        <v>41</v>
      </c>
      <c r="AT11" s="30">
        <v>42</v>
      </c>
      <c r="AU11" s="30">
        <v>43</v>
      </c>
      <c r="AV11" s="30">
        <v>44</v>
      </c>
      <c r="AW11" s="30">
        <v>45</v>
      </c>
      <c r="AX11" s="30">
        <v>46</v>
      </c>
      <c r="AY11" s="61"/>
      <c r="AZ11" s="13"/>
      <c r="BA11" s="28">
        <v>1</v>
      </c>
      <c r="BB11" s="28">
        <v>376086</v>
      </c>
      <c r="BC11" s="44" t="s">
        <v>92</v>
      </c>
    </row>
    <row r="12" spans="1:55" ht="12.75">
      <c r="A12" s="16"/>
      <c r="B12" s="1" t="s">
        <v>50</v>
      </c>
      <c r="C12" s="37">
        <f>SUM(D12:N12)+SUM(R12:T12)+SUM(W12:AO12)+SUM(AT12:AX12)</f>
        <v>1127</v>
      </c>
      <c r="D12" s="71">
        <f aca="true" t="shared" si="0" ref="D12:T12">+SUM(D15:D15)</f>
        <v>70</v>
      </c>
      <c r="E12" s="71">
        <f t="shared" si="0"/>
        <v>8</v>
      </c>
      <c r="F12" s="71">
        <f t="shared" si="0"/>
        <v>25</v>
      </c>
      <c r="G12" s="71">
        <f t="shared" si="0"/>
        <v>53</v>
      </c>
      <c r="H12" s="14">
        <f t="shared" si="0"/>
        <v>0</v>
      </c>
      <c r="I12" s="14">
        <f t="shared" si="0"/>
        <v>0</v>
      </c>
      <c r="J12" s="71">
        <f t="shared" si="0"/>
        <v>43</v>
      </c>
      <c r="K12" s="14">
        <f t="shared" si="0"/>
        <v>0</v>
      </c>
      <c r="L12" s="71">
        <f t="shared" si="0"/>
        <v>30</v>
      </c>
      <c r="M12" s="71">
        <f t="shared" si="0"/>
        <v>46</v>
      </c>
      <c r="N12" s="14">
        <f t="shared" si="0"/>
        <v>82</v>
      </c>
      <c r="O12" s="71">
        <f t="shared" si="0"/>
        <v>67</v>
      </c>
      <c r="P12" s="14">
        <f t="shared" si="0"/>
        <v>0</v>
      </c>
      <c r="Q12" s="71">
        <f t="shared" si="0"/>
        <v>15</v>
      </c>
      <c r="R12" s="71">
        <f t="shared" si="0"/>
        <v>10</v>
      </c>
      <c r="S12" s="14">
        <f t="shared" si="0"/>
        <v>0</v>
      </c>
      <c r="T12" s="71">
        <f t="shared" si="0"/>
        <v>25</v>
      </c>
      <c r="U12" s="25"/>
      <c r="V12" s="25"/>
      <c r="W12" s="71">
        <f aca="true" t="shared" si="1" ref="W12:AX12">+SUM(W15:W15)</f>
        <v>20</v>
      </c>
      <c r="X12" s="71">
        <f t="shared" si="1"/>
        <v>55</v>
      </c>
      <c r="Y12" s="71">
        <f t="shared" si="1"/>
        <v>85</v>
      </c>
      <c r="Z12" s="71">
        <f t="shared" si="1"/>
        <v>5</v>
      </c>
      <c r="AA12" s="71">
        <f t="shared" si="1"/>
        <v>30</v>
      </c>
      <c r="AB12" s="14">
        <f t="shared" si="1"/>
        <v>0</v>
      </c>
      <c r="AC12" s="14">
        <f t="shared" si="1"/>
        <v>0</v>
      </c>
      <c r="AD12" s="14">
        <f t="shared" si="1"/>
        <v>0</v>
      </c>
      <c r="AE12" s="71">
        <f t="shared" si="1"/>
        <v>50</v>
      </c>
      <c r="AF12" s="71">
        <f t="shared" si="1"/>
        <v>28</v>
      </c>
      <c r="AG12" s="71">
        <f t="shared" si="1"/>
        <v>55</v>
      </c>
      <c r="AH12" s="71">
        <f t="shared" si="1"/>
        <v>75</v>
      </c>
      <c r="AI12" s="14">
        <f t="shared" si="1"/>
        <v>0</v>
      </c>
      <c r="AJ12" s="14">
        <f t="shared" si="1"/>
        <v>0</v>
      </c>
      <c r="AK12" s="71">
        <f t="shared" si="1"/>
        <v>25</v>
      </c>
      <c r="AL12" s="71">
        <f t="shared" si="1"/>
        <v>90</v>
      </c>
      <c r="AM12" s="71">
        <f t="shared" si="1"/>
        <v>50</v>
      </c>
      <c r="AN12" s="71">
        <f t="shared" si="1"/>
        <v>15</v>
      </c>
      <c r="AO12" s="14">
        <f t="shared" si="1"/>
        <v>80</v>
      </c>
      <c r="AP12" s="71">
        <f t="shared" si="1"/>
        <v>20</v>
      </c>
      <c r="AQ12" s="71">
        <f t="shared" si="1"/>
        <v>60</v>
      </c>
      <c r="AR12" s="14">
        <f t="shared" si="1"/>
        <v>0</v>
      </c>
      <c r="AS12" s="14">
        <f t="shared" si="1"/>
        <v>0</v>
      </c>
      <c r="AT12" s="71">
        <f t="shared" si="1"/>
        <v>30</v>
      </c>
      <c r="AU12" s="14">
        <f t="shared" si="1"/>
        <v>0</v>
      </c>
      <c r="AV12" s="14">
        <f t="shared" si="1"/>
        <v>0</v>
      </c>
      <c r="AW12" s="71">
        <f t="shared" si="1"/>
        <v>42</v>
      </c>
      <c r="AX12" s="14">
        <f t="shared" si="1"/>
        <v>0</v>
      </c>
      <c r="AY12" s="16"/>
      <c r="AZ12" s="10"/>
      <c r="BA12" s="28">
        <v>2</v>
      </c>
      <c r="BB12" s="28">
        <v>457713</v>
      </c>
      <c r="BC12" s="44" t="s">
        <v>93</v>
      </c>
    </row>
    <row r="13" spans="1:55" s="21" customFormat="1" ht="12.75">
      <c r="A13" s="17"/>
      <c r="B13" s="2" t="s">
        <v>49</v>
      </c>
      <c r="C13" s="18">
        <f aca="true" t="shared" si="2" ref="C13:T13">C12*1000/$C2</f>
        <v>2.481979769772702</v>
      </c>
      <c r="D13" s="18">
        <f t="shared" si="2"/>
        <v>0.1541602341473728</v>
      </c>
      <c r="E13" s="18">
        <f t="shared" si="2"/>
        <v>0.01761831247398546</v>
      </c>
      <c r="F13" s="18">
        <f t="shared" si="2"/>
        <v>0.05505722648120456</v>
      </c>
      <c r="G13" s="18">
        <f t="shared" si="2"/>
        <v>0.11672132014015367</v>
      </c>
      <c r="H13" s="18">
        <f t="shared" si="2"/>
        <v>0</v>
      </c>
      <c r="I13" s="18">
        <f t="shared" si="2"/>
        <v>0</v>
      </c>
      <c r="J13" s="18">
        <f t="shared" si="2"/>
        <v>0.09469842954767185</v>
      </c>
      <c r="K13" s="18">
        <f t="shared" si="2"/>
        <v>0</v>
      </c>
      <c r="L13" s="18">
        <f t="shared" si="2"/>
        <v>0.06606867177744548</v>
      </c>
      <c r="M13" s="18">
        <f t="shared" si="2"/>
        <v>0.1013052967254164</v>
      </c>
      <c r="N13" s="18">
        <f t="shared" si="2"/>
        <v>0.18058770285835096</v>
      </c>
      <c r="O13" s="18">
        <f t="shared" si="2"/>
        <v>0.14755336696962823</v>
      </c>
      <c r="P13" s="18">
        <f t="shared" si="2"/>
        <v>0</v>
      </c>
      <c r="Q13" s="18">
        <f t="shared" si="2"/>
        <v>0.03303433588872274</v>
      </c>
      <c r="R13" s="18">
        <f t="shared" si="2"/>
        <v>0.022022890592481827</v>
      </c>
      <c r="S13" s="18">
        <f t="shared" si="2"/>
        <v>0</v>
      </c>
      <c r="T13" s="18">
        <f t="shared" si="2"/>
        <v>0.05505722648120456</v>
      </c>
      <c r="U13" s="32"/>
      <c r="V13" s="32"/>
      <c r="W13" s="18">
        <f aca="true" t="shared" si="3" ref="W13:AX13">W12*1000/$C2</f>
        <v>0.044045781184963655</v>
      </c>
      <c r="X13" s="18">
        <f t="shared" si="3"/>
        <v>0.12112589825865004</v>
      </c>
      <c r="Y13" s="18">
        <f t="shared" si="3"/>
        <v>0.18719457003609552</v>
      </c>
      <c r="Z13" s="18">
        <f t="shared" si="3"/>
        <v>0.011011445296240914</v>
      </c>
      <c r="AA13" s="18">
        <f t="shared" si="3"/>
        <v>0.06606867177744548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0.11011445296240913</v>
      </c>
      <c r="AF13" s="18">
        <f t="shared" si="3"/>
        <v>0.061664093658949114</v>
      </c>
      <c r="AG13" s="18">
        <f t="shared" si="3"/>
        <v>0.12112589825865004</v>
      </c>
      <c r="AH13" s="18">
        <f t="shared" si="3"/>
        <v>0.1651716794436137</v>
      </c>
      <c r="AI13" s="18">
        <f t="shared" si="3"/>
        <v>0</v>
      </c>
      <c r="AJ13" s="18">
        <f t="shared" si="3"/>
        <v>0</v>
      </c>
      <c r="AK13" s="18">
        <f t="shared" si="3"/>
        <v>0.05505722648120456</v>
      </c>
      <c r="AL13" s="18">
        <f t="shared" si="3"/>
        <v>0.19820601533233642</v>
      </c>
      <c r="AM13" s="18">
        <f t="shared" si="3"/>
        <v>0.11011445296240913</v>
      </c>
      <c r="AN13" s="18">
        <f t="shared" si="3"/>
        <v>0.03303433588872274</v>
      </c>
      <c r="AO13" s="18">
        <f t="shared" si="3"/>
        <v>0.17618312473985462</v>
      </c>
      <c r="AP13" s="18">
        <f>AP12*1000/$C2</f>
        <v>0.044045781184963655</v>
      </c>
      <c r="AQ13" s="18">
        <f>AQ12*1000/$C2</f>
        <v>0.13213734355489096</v>
      </c>
      <c r="AR13" s="18">
        <f>AR12*1000/$C2</f>
        <v>0</v>
      </c>
      <c r="AS13" s="18">
        <f>AS12*1000/$C2</f>
        <v>0</v>
      </c>
      <c r="AT13" s="18">
        <f t="shared" si="3"/>
        <v>0.06606867177744548</v>
      </c>
      <c r="AU13" s="18">
        <f t="shared" si="3"/>
        <v>0</v>
      </c>
      <c r="AV13" s="18">
        <f t="shared" si="3"/>
        <v>0</v>
      </c>
      <c r="AW13" s="18">
        <f t="shared" si="3"/>
        <v>0.09249614048842367</v>
      </c>
      <c r="AX13" s="18">
        <f t="shared" si="3"/>
        <v>0</v>
      </c>
      <c r="AY13" s="19"/>
      <c r="AZ13" s="20"/>
      <c r="BA13" s="28">
        <v>3</v>
      </c>
      <c r="BB13" s="28">
        <v>644236</v>
      </c>
      <c r="BC13" s="44" t="s">
        <v>94</v>
      </c>
    </row>
    <row r="14" spans="1:55" ht="12.75">
      <c r="A14" s="22">
        <v>1</v>
      </c>
      <c r="B14" s="1" t="s">
        <v>69</v>
      </c>
      <c r="C14" s="26"/>
      <c r="D14" s="23"/>
      <c r="E14" s="24"/>
      <c r="F14" s="24"/>
      <c r="G14" s="3"/>
      <c r="H14" s="24"/>
      <c r="I14" s="3"/>
      <c r="J14" s="24"/>
      <c r="K14" s="24"/>
      <c r="L14" s="24"/>
      <c r="M14" s="3"/>
      <c r="N14" s="24"/>
      <c r="O14" s="24"/>
      <c r="P14" s="24"/>
      <c r="Q14" s="24"/>
      <c r="R14" s="24"/>
      <c r="S14" s="24"/>
      <c r="T14" s="24"/>
      <c r="U14" s="22"/>
      <c r="V14" s="22"/>
      <c r="W14" s="24"/>
      <c r="X14" s="3"/>
      <c r="Y14" s="4"/>
      <c r="Z14" s="24"/>
      <c r="AA14" s="24"/>
      <c r="AB14" s="24"/>
      <c r="AC14" s="24"/>
      <c r="AD14" s="24"/>
      <c r="AE14" s="24"/>
      <c r="AF14" s="24"/>
      <c r="AG14" s="3"/>
      <c r="AH14" s="3"/>
      <c r="AI14" s="24"/>
      <c r="AJ14" s="24"/>
      <c r="AK14" s="24"/>
      <c r="AL14" s="3"/>
      <c r="AM14" s="24"/>
      <c r="AN14" s="24"/>
      <c r="AO14" s="3"/>
      <c r="AP14" s="3"/>
      <c r="AQ14" s="3"/>
      <c r="AR14" s="3"/>
      <c r="AS14" s="3"/>
      <c r="AT14" s="3"/>
      <c r="AU14" s="24"/>
      <c r="AV14" s="24"/>
      <c r="AW14" s="24"/>
      <c r="AX14" s="24"/>
      <c r="AY14" s="22"/>
      <c r="AZ14" s="10"/>
      <c r="BA14" s="28">
        <v>4</v>
      </c>
      <c r="BB14" s="28">
        <v>719844</v>
      </c>
      <c r="BC14" s="44" t="s">
        <v>66</v>
      </c>
    </row>
    <row r="15" spans="1:55" ht="12.75">
      <c r="A15" s="25"/>
      <c r="B15" s="8" t="s">
        <v>95</v>
      </c>
      <c r="C15" s="38">
        <f>SUM(D15:N15)+SUM(R15:T15)+SUM(W15:AO15)+SUM(AT15:AX15)</f>
        <v>1127</v>
      </c>
      <c r="D15" s="45">
        <f>(48-8)+30</f>
        <v>70</v>
      </c>
      <c r="E15" s="3">
        <v>8</v>
      </c>
      <c r="F15" s="3">
        <v>25</v>
      </c>
      <c r="G15" s="3">
        <f>73-20</f>
        <v>53</v>
      </c>
      <c r="H15" s="3" t="s">
        <v>62</v>
      </c>
      <c r="I15" s="3" t="s">
        <v>75</v>
      </c>
      <c r="J15" s="3">
        <v>43</v>
      </c>
      <c r="K15" s="3" t="s">
        <v>75</v>
      </c>
      <c r="L15" s="3">
        <v>30</v>
      </c>
      <c r="M15" s="3">
        <v>46</v>
      </c>
      <c r="N15" s="5">
        <f>SUM(O15:Q15)</f>
        <v>82</v>
      </c>
      <c r="O15" s="3">
        <f>(70-15)+12</f>
        <v>67</v>
      </c>
      <c r="P15" s="3" t="s">
        <v>62</v>
      </c>
      <c r="Q15" s="3">
        <v>15</v>
      </c>
      <c r="R15" s="3">
        <v>10</v>
      </c>
      <c r="S15" s="3" t="s">
        <v>75</v>
      </c>
      <c r="T15" s="3">
        <v>25</v>
      </c>
      <c r="U15" s="7">
        <v>1</v>
      </c>
      <c r="V15" s="7">
        <v>1</v>
      </c>
      <c r="W15" s="3">
        <v>20</v>
      </c>
      <c r="X15" s="3">
        <f>20+35</f>
        <v>55</v>
      </c>
      <c r="Y15" s="3">
        <f>75-5-10+25</f>
        <v>85</v>
      </c>
      <c r="Z15" s="3">
        <v>5</v>
      </c>
      <c r="AA15" s="3">
        <v>30</v>
      </c>
      <c r="AB15" s="3" t="s">
        <v>75</v>
      </c>
      <c r="AC15" s="3" t="s">
        <v>75</v>
      </c>
      <c r="AD15" s="3" t="s">
        <v>75</v>
      </c>
      <c r="AE15" s="3">
        <v>50</v>
      </c>
      <c r="AF15" s="3">
        <v>28</v>
      </c>
      <c r="AG15" s="3">
        <f>65-10</f>
        <v>55</v>
      </c>
      <c r="AH15" s="3">
        <f>33+(54-12)</f>
        <v>75</v>
      </c>
      <c r="AI15" s="3" t="s">
        <v>63</v>
      </c>
      <c r="AJ15" s="3" t="s">
        <v>63</v>
      </c>
      <c r="AK15" s="3">
        <v>25</v>
      </c>
      <c r="AL15" s="3">
        <f>90</f>
        <v>90</v>
      </c>
      <c r="AM15" s="3">
        <f>65-15</f>
        <v>50</v>
      </c>
      <c r="AN15" s="3">
        <v>15</v>
      </c>
      <c r="AO15" s="10">
        <f>SUM(AP15:AS15)</f>
        <v>80</v>
      </c>
      <c r="AP15" s="3">
        <v>20</v>
      </c>
      <c r="AQ15" s="3">
        <v>60</v>
      </c>
      <c r="AR15" s="3" t="s">
        <v>75</v>
      </c>
      <c r="AS15" s="3" t="s">
        <v>75</v>
      </c>
      <c r="AT15" s="3">
        <f>20+10</f>
        <v>30</v>
      </c>
      <c r="AU15" s="3" t="s">
        <v>62</v>
      </c>
      <c r="AV15" s="3" t="s">
        <v>63</v>
      </c>
      <c r="AW15" s="3">
        <f>27+15</f>
        <v>42</v>
      </c>
      <c r="AX15" s="3" t="s">
        <v>63</v>
      </c>
      <c r="AY15" s="7">
        <v>1</v>
      </c>
      <c r="AZ15" s="10"/>
      <c r="BA15" s="28">
        <v>5</v>
      </c>
      <c r="BB15" s="28">
        <v>594131</v>
      </c>
      <c r="BC15" s="44" t="s">
        <v>67</v>
      </c>
    </row>
    <row r="16" spans="1:49" ht="12.75">
      <c r="A16" s="41"/>
      <c r="B16" s="4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U16" s="8" t="s">
        <v>2</v>
      </c>
      <c r="AW16" s="8" t="s">
        <v>2</v>
      </c>
    </row>
    <row r="17" ht="12.75">
      <c r="A17" s="39"/>
    </row>
    <row r="18" ht="12.75">
      <c r="A18" s="42"/>
    </row>
  </sheetData>
  <sheetProtection/>
  <mergeCells count="53">
    <mergeCell ref="N4:N10"/>
    <mergeCell ref="O4:Q4"/>
    <mergeCell ref="A3:A11"/>
    <mergeCell ref="B3:B10"/>
    <mergeCell ref="C3:C10"/>
    <mergeCell ref="K4:K10"/>
    <mergeCell ref="O5:O10"/>
    <mergeCell ref="P5:P10"/>
    <mergeCell ref="Q5:Q10"/>
    <mergeCell ref="AY3:AY11"/>
    <mergeCell ref="D4:D10"/>
    <mergeCell ref="E4:E10"/>
    <mergeCell ref="F4:F10"/>
    <mergeCell ref="G4:G10"/>
    <mergeCell ref="H4:H10"/>
    <mergeCell ref="I4:I10"/>
    <mergeCell ref="J4:J10"/>
    <mergeCell ref="L4:L10"/>
    <mergeCell ref="M4:M10"/>
    <mergeCell ref="AD4:AD10"/>
    <mergeCell ref="AE4:AE10"/>
    <mergeCell ref="R4:R10"/>
    <mergeCell ref="S4:S10"/>
    <mergeCell ref="T4:T10"/>
    <mergeCell ref="W4:W10"/>
    <mergeCell ref="U3:U11"/>
    <mergeCell ref="V3:V11"/>
    <mergeCell ref="X4:X10"/>
    <mergeCell ref="Y4:Y10"/>
    <mergeCell ref="Z4:Z10"/>
    <mergeCell ref="AA4:AA10"/>
    <mergeCell ref="AB4:AB10"/>
    <mergeCell ref="AC4:AC10"/>
    <mergeCell ref="AM4:AM10"/>
    <mergeCell ref="AF4:AF10"/>
    <mergeCell ref="AG4:AG10"/>
    <mergeCell ref="AH4:AH10"/>
    <mergeCell ref="AI4:AI10"/>
    <mergeCell ref="AJ4:AJ10"/>
    <mergeCell ref="AK4:AK10"/>
    <mergeCell ref="AL4:AL10"/>
    <mergeCell ref="AP5:AP10"/>
    <mergeCell ref="AN4:AN10"/>
    <mergeCell ref="AO4:AO10"/>
    <mergeCell ref="AP4:AS4"/>
    <mergeCell ref="AW4:AW10"/>
    <mergeCell ref="AX4:AX10"/>
    <mergeCell ref="AT4:AT10"/>
    <mergeCell ref="AQ5:AQ10"/>
    <mergeCell ref="AR5:AR10"/>
    <mergeCell ref="AS5:AS10"/>
    <mergeCell ref="AU4:AU10"/>
    <mergeCell ref="AV4:AV10"/>
  </mergeCells>
  <printOptions horizontalCentered="1"/>
  <pageMargins left="0.7480314960629921" right="0.7480314960629921" top="0.8661417322834646" bottom="0.8661417322834646" header="0.5118110236220472" footer="0.5118110236220472"/>
  <pageSetup firstPageNumber="44" useFirstPageNumber="1" horizontalDpi="300" verticalDpi="300" orientation="portrait" pageOrder="overThenDown" paperSize="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2008-11-17T10:22:49Z</cp:lastPrinted>
  <dcterms:created xsi:type="dcterms:W3CDTF">2001-04-24T10:44:54Z</dcterms:created>
  <dcterms:modified xsi:type="dcterms:W3CDTF">2014-03-06T09:30:04Z</dcterms:modified>
  <cp:category/>
  <cp:version/>
  <cp:contentType/>
  <cp:contentStatus/>
</cp:coreProperties>
</file>