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2'!$A$2:$P$63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<sst xmlns="http://schemas.openxmlformats.org/spreadsheetml/2006/main" count="66" uniqueCount="58">
  <si>
    <t>PIB 2008=</t>
  </si>
  <si>
    <t>PIB 2009=</t>
  </si>
  <si>
    <t xml:space="preserve">         EXECUŢIA BUGETULUI GENERAL CONSOLIDAT                                                                                                                                ianuarie</t>
  </si>
  <si>
    <t xml:space="preserve">    </t>
  </si>
  <si>
    <t xml:space="preserve"> Realizari  2013</t>
  </si>
  <si>
    <t>Program 2009</t>
  </si>
  <si>
    <t>Realizari  2014</t>
  </si>
  <si>
    <t xml:space="preserve"> Diferenţe    2014
   faţă de      2013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</si>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</sst>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5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27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11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0" fontId="73" fillId="0" borderId="22" xfId="211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73" fillId="0" borderId="22" xfId="211" applyFont="1" applyFill="1" applyBorder="1" applyAlignment="1" quotePrefix="1">
      <alignment horizontal="center" vertical="center" wrapText="1"/>
      <protection/>
    </xf>
    <xf numFmtId="165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2" xfId="0" applyNumberFormat="1" applyFont="1" applyFill="1" applyBorder="1" applyAlignment="1">
      <alignment horizontal="center" vertical="center" wrapText="1"/>
    </xf>
    <xf numFmtId="165" fontId="73" fillId="30" borderId="22" xfId="0" applyNumberFormat="1" applyFont="1" applyFill="1" applyBorder="1" applyAlignment="1" quotePrefix="1">
      <alignment horizontal="center" vertical="center" wrapText="1"/>
    </xf>
    <xf numFmtId="165" fontId="73" fillId="30" borderId="22" xfId="0" applyNumberFormat="1" applyFont="1" applyFill="1" applyBorder="1" applyAlignment="1" quotePrefix="1">
      <alignment horizontal="center" vertical="center" wrapText="1"/>
    </xf>
    <xf numFmtId="0" fontId="73" fillId="0" borderId="22" xfId="211" applyFont="1" applyFill="1" applyBorder="1" applyAlignment="1">
      <alignment horizontal="center" vertical="center" wrapText="1"/>
      <protection/>
    </xf>
    <xf numFmtId="0" fontId="73" fillId="0" borderId="21" xfId="211" applyFont="1" applyFill="1" applyBorder="1" applyAlignment="1" quotePrefix="1">
      <alignment vertical="center" wrapText="1"/>
      <protection/>
    </xf>
    <xf numFmtId="165" fontId="74" fillId="30" borderId="23" xfId="0" applyNumberFormat="1" applyFont="1" applyFill="1" applyBorder="1" applyAlignment="1" applyProtection="1">
      <alignment horizontal="center"/>
      <protection locked="0"/>
    </xf>
    <xf numFmtId="0" fontId="24" fillId="0" borderId="23" xfId="211" applyFont="1" applyFill="1" applyBorder="1" applyAlignment="1">
      <alignment horizontal="center"/>
      <protection/>
    </xf>
    <xf numFmtId="165" fontId="24" fillId="30" borderId="23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3" xfId="211" applyFont="1" applyFill="1" applyBorder="1" applyAlignment="1">
      <alignment horizontal="right"/>
      <protection/>
    </xf>
    <xf numFmtId="0" fontId="24" fillId="0" borderId="23" xfId="211" applyFont="1" applyFill="1" applyBorder="1" applyAlignment="1">
      <alignment horizontal="center" wrapText="1"/>
      <protection/>
    </xf>
    <xf numFmtId="0" fontId="73" fillId="0" borderId="23" xfId="211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4" xfId="0" applyNumberFormat="1" applyFont="1" applyFill="1" applyBorder="1" applyAlignment="1" applyProtection="1">
      <alignment horizontal="center" vertical="center"/>
      <protection locked="0"/>
    </xf>
    <xf numFmtId="165" fontId="71" fillId="30" borderId="24" xfId="0" applyNumberFormat="1" applyFont="1" applyFill="1" applyBorder="1" applyAlignment="1" applyProtection="1">
      <alignment vertical="center"/>
      <protection locked="0"/>
    </xf>
    <xf numFmtId="165" fontId="73" fillId="30" borderId="24" xfId="0" applyNumberFormat="1" applyFont="1" applyFill="1" applyBorder="1" applyAlignment="1" applyProtection="1">
      <alignment horizontal="center" vertical="center"/>
      <protection locked="0"/>
    </xf>
    <xf numFmtId="49" fontId="73" fillId="0" borderId="24" xfId="211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11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11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11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1" fillId="30" borderId="0" xfId="0" applyNumberFormat="1" applyFont="1" applyFill="1" applyBorder="1" applyAlignment="1" applyProtection="1">
      <alignment vertical="center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3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indent="1"/>
      <protection locked="0"/>
    </xf>
    <xf numFmtId="165" fontId="73" fillId="0" borderId="0" xfId="0" applyNumberFormat="1" applyFont="1" applyFill="1" applyBorder="1" applyAlignment="1" applyProtection="1">
      <alignment vertical="center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 applyProtection="1">
      <alignment wrapText="1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1" fillId="30" borderId="0" xfId="0" applyNumberFormat="1" applyFont="1" applyFill="1" applyBorder="1" applyAlignment="1" applyProtection="1">
      <alignment horizontal="left" indent="3"/>
      <protection/>
    </xf>
    <xf numFmtId="165" fontId="71" fillId="30" borderId="0" xfId="0" applyNumberFormat="1" applyFont="1" applyFill="1" applyBorder="1" applyAlignment="1">
      <alignment horizontal="left" vertical="center" indent="4"/>
    </xf>
    <xf numFmtId="165" fontId="71" fillId="30" borderId="0" xfId="0" applyNumberFormat="1" applyFont="1" applyFill="1" applyBorder="1" applyAlignment="1">
      <alignment horizontal="left" indent="3"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30" borderId="0" xfId="0" applyNumberFormat="1" applyFont="1" applyFill="1" applyBorder="1" applyAlignment="1">
      <alignment wrapTex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30" borderId="0" xfId="0" applyNumberFormat="1" applyFont="1" applyFill="1" applyBorder="1" applyAlignment="1">
      <alignment vertical="center" wrapText="1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1" fillId="30" borderId="0" xfId="0" applyNumberFormat="1" applyFont="1" applyFill="1" applyAlignment="1" applyProtection="1" quotePrefix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</cellXfs>
  <cellStyles count="293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5" xfId="208"/>
    <cellStyle name="Normal Table" xfId="209"/>
    <cellStyle name="Normál_10mell99" xfId="210"/>
    <cellStyle name="Normal_realizari.bugete.2005" xfId="211"/>
    <cellStyle name="normálne_HDP-OD~1" xfId="212"/>
    <cellStyle name="normální_agricult_1" xfId="213"/>
    <cellStyle name="Normßl - Style1" xfId="214"/>
    <cellStyle name="Notă" xfId="215"/>
    <cellStyle name="Note" xfId="216"/>
    <cellStyle name="Ôèíàíñîâûé_Tranche" xfId="217"/>
    <cellStyle name="Output" xfId="218"/>
    <cellStyle name="Pénznem [0]_10mell99" xfId="219"/>
    <cellStyle name="Pénznem_10mell99" xfId="220"/>
    <cellStyle name="Percen - Style1" xfId="221"/>
    <cellStyle name="Percent" xfId="222"/>
    <cellStyle name="Percent [2]" xfId="223"/>
    <cellStyle name="percentage difference" xfId="224"/>
    <cellStyle name="percentage difference one decimal" xfId="225"/>
    <cellStyle name="percentage difference zero decimal" xfId="226"/>
    <cellStyle name="Pevný" xfId="227"/>
    <cellStyle name="Presentation" xfId="228"/>
    <cellStyle name="Publication" xfId="229"/>
    <cellStyle name="Red Text" xfId="230"/>
    <cellStyle name="reduced" xfId="231"/>
    <cellStyle name="s1" xfId="232"/>
    <cellStyle name="Satisfaisant" xfId="233"/>
    <cellStyle name="Sortie" xfId="234"/>
    <cellStyle name="Standard_laroux" xfId="235"/>
    <cellStyle name="STYL1 - Style1" xfId="236"/>
    <cellStyle name="Style1" xfId="237"/>
    <cellStyle name="Text" xfId="238"/>
    <cellStyle name="Text avertisment" xfId="239"/>
    <cellStyle name="text BoldBlack" xfId="240"/>
    <cellStyle name="text BoldUnderline" xfId="241"/>
    <cellStyle name="text BoldUnderlineER" xfId="242"/>
    <cellStyle name="text BoldUndlnBlack" xfId="243"/>
    <cellStyle name="Text explicativ" xfId="244"/>
    <cellStyle name="text LightGreen" xfId="245"/>
    <cellStyle name="Texte explicatif" xfId="246"/>
    <cellStyle name="Title" xfId="247"/>
    <cellStyle name="Titlu" xfId="248"/>
    <cellStyle name="Titlu 1" xfId="249"/>
    <cellStyle name="Titlu 2" xfId="250"/>
    <cellStyle name="Titlu 3" xfId="251"/>
    <cellStyle name="Titlu 4" xfId="252"/>
    <cellStyle name="Titre" xfId="253"/>
    <cellStyle name="Titre 1" xfId="254"/>
    <cellStyle name="Titre 2" xfId="255"/>
    <cellStyle name="Titre 3" xfId="256"/>
    <cellStyle name="Titre 4" xfId="257"/>
    <cellStyle name="TopGrey" xfId="258"/>
    <cellStyle name="Total" xfId="259"/>
    <cellStyle name="Undefiniert" xfId="260"/>
    <cellStyle name="ux?_x0018_Normal_laroux_7_laroux_1?&quot;Normal_laroux_7_laroux_1_²ðò²Ê´²ÜÎ?_x001F_Normal_laroux_7_laroux_1_²ÜºÈÆø?0*Normal_laro" xfId="261"/>
    <cellStyle name="ux_1_²ÜºÈÆø (³é³Ýó Ø.)?_x0007_!ß&quot;VQ_x0006_?_x0006_?ults?_x0006_$Currency [0]_laroux_5_results_Sheet1?_x001C_Currency [0]_laroux_5_Sheet1?_x0015_Cur" xfId="262"/>
    <cellStyle name="Verificare celulă" xfId="263"/>
    <cellStyle name="Vérification" xfId="264"/>
    <cellStyle name="Virgulă_BGC  OCT  2010 " xfId="265"/>
    <cellStyle name="Währung [0]_laroux" xfId="266"/>
    <cellStyle name="Währung_laroux" xfId="267"/>
    <cellStyle name="Warning Text" xfId="268"/>
    <cellStyle name="WebAnchor1" xfId="269"/>
    <cellStyle name="WebAnchor2" xfId="270"/>
    <cellStyle name="WebAnchor3" xfId="271"/>
    <cellStyle name="WebAnchor4" xfId="272"/>
    <cellStyle name="WebAnchor5" xfId="273"/>
    <cellStyle name="WebAnchor6" xfId="274"/>
    <cellStyle name="WebAnchor7" xfId="275"/>
    <cellStyle name="Webexclude" xfId="276"/>
    <cellStyle name="WebFN" xfId="277"/>
    <cellStyle name="WebFN1" xfId="278"/>
    <cellStyle name="WebFN2" xfId="279"/>
    <cellStyle name="WebFN3" xfId="280"/>
    <cellStyle name="WebFN4" xfId="281"/>
    <cellStyle name="WebHR" xfId="282"/>
    <cellStyle name="WebIndent1" xfId="283"/>
    <cellStyle name="WebIndent1wFN3" xfId="284"/>
    <cellStyle name="WebIndent2" xfId="285"/>
    <cellStyle name="WebNoBR" xfId="286"/>
    <cellStyle name="Záhlaví 1" xfId="287"/>
    <cellStyle name="Záhlaví 2" xfId="288"/>
    <cellStyle name="zero" xfId="289"/>
    <cellStyle name="ДАТА" xfId="290"/>
    <cellStyle name="Денежный [0]_453" xfId="291"/>
    <cellStyle name="Денежный_453" xfId="292"/>
    <cellStyle name="ЗАГОЛОВОК1" xfId="293"/>
    <cellStyle name="ЗАГОЛОВОК2" xfId="294"/>
    <cellStyle name="ИТОГОВЫЙ" xfId="295"/>
    <cellStyle name="Обычный_02-682" xfId="296"/>
    <cellStyle name="Открывавшаяся гиперссылка_Table_B_1999_2000_2001" xfId="297"/>
    <cellStyle name="ПРОЦЕНТНЫЙ_BOPENGC" xfId="298"/>
    <cellStyle name="ТЕКСТ" xfId="299"/>
    <cellStyle name="Тысячи [0]_Dk98" xfId="300"/>
    <cellStyle name="Тысячи_Dk98" xfId="301"/>
    <cellStyle name="УровеньСтолб_1_Структура державного боргу" xfId="302"/>
    <cellStyle name="УровеньСтрок_1_Структура державного боргу" xfId="303"/>
    <cellStyle name="ФИКСИРОВАННЫЙ" xfId="304"/>
    <cellStyle name="Финансовый [0]_453" xfId="305"/>
    <cellStyle name="Финансовый_1 квартал-уточ.платежі" xfId="3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cul%20C\Desktop\retea%20on%2010.236.1.89\Executii\executii%202014\01%20ianuarie\bgc%20ian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 2"/>
      <sheetName val="ian  2014 "/>
      <sheetName val="Sinteza - program trim I"/>
      <sheetName val="Sinteza - Anexa executie progam"/>
      <sheetName val="progr.%.exec"/>
      <sheetName val="2013 - 2014"/>
      <sheetName val="UAT ian 2014"/>
      <sheetName val="BGC"/>
      <sheetName val=" consolidari dec"/>
      <sheetName val="prog 2014"/>
      <sheetName val="nivele AN  leg cu date in zi "/>
      <sheetName val="nivele noiembrie"/>
      <sheetName val="estimare an guv"/>
      <sheetName val="prog - nivele AN leg (2)"/>
      <sheetName val="An 2 prog exec"/>
      <sheetName val="prog - nivele 10"/>
      <sheetName val="Prog rect trim"/>
      <sheetName val="progr trimestre"/>
      <sheetName val="octombrie  2013 Engl"/>
      <sheetName val="prog -trim I nivele (2)"/>
      <sheetName val="prog UAT 26.03.2013  "/>
      <sheetName val="martie2013 "/>
      <sheetName val="comp anaf estim "/>
      <sheetName val="bgc desfasurat"/>
      <sheetName val=" bgc ian  2013 "/>
      <sheetName val="ian 2013"/>
      <sheetName val="cnadr"/>
      <sheetName val="SPECIAL_AND (in luna sep)"/>
      <sheetName val="SPECIAL_AND"/>
      <sheetName val="CNADN_ex"/>
      <sheetName val="dob_trez"/>
      <sheetName val="pres (DS)"/>
      <sheetName val="autofin)"/>
      <sheetName val="comparatii plan cu executia "/>
    </sheetNames>
    <sheetDataSet>
      <sheetData sheetId="1">
        <row r="37">
          <cell r="Q37">
            <v>247.21080300000003</v>
          </cell>
        </row>
        <row r="38">
          <cell r="Q38">
            <v>1982.6778749999999</v>
          </cell>
        </row>
        <row r="39">
          <cell r="Q39">
            <v>207.153962</v>
          </cell>
        </row>
        <row r="40">
          <cell r="Q40">
            <v>284.578422</v>
          </cell>
        </row>
        <row r="42">
          <cell r="Q42">
            <v>5027.595</v>
          </cell>
        </row>
        <row r="43">
          <cell r="Q43">
            <v>2371.814992</v>
          </cell>
        </row>
        <row r="44">
          <cell r="Q44">
            <v>86.67628099999999</v>
          </cell>
        </row>
        <row r="45">
          <cell r="Q45">
            <v>193.8761</v>
          </cell>
        </row>
        <row r="46">
          <cell r="Q46">
            <v>47.637</v>
          </cell>
        </row>
        <row r="47">
          <cell r="Q47">
            <v>46.945761</v>
          </cell>
        </row>
        <row r="48">
          <cell r="Q48">
            <v>4748.620119</v>
          </cell>
        </row>
        <row r="49">
          <cell r="Q49">
            <v>1494.6831200000001</v>
          </cell>
        </row>
        <row r="51">
          <cell r="Q51">
            <v>18.366373</v>
          </cell>
        </row>
        <row r="52">
          <cell r="Q52">
            <v>56.84891666666666</v>
          </cell>
        </row>
        <row r="53">
          <cell r="Q53">
            <v>676.432236</v>
          </cell>
        </row>
        <row r="56">
          <cell r="Q56">
            <v>0</v>
          </cell>
        </row>
        <row r="58">
          <cell r="Q58">
            <v>119.35</v>
          </cell>
        </row>
        <row r="66">
          <cell r="Q66">
            <v>3806.543954555556</v>
          </cell>
        </row>
        <row r="67">
          <cell r="Q67">
            <v>2859.5453435555555</v>
          </cell>
        </row>
        <row r="68">
          <cell r="Q68">
            <v>811.0736220000001</v>
          </cell>
        </row>
        <row r="69">
          <cell r="Q69">
            <v>782.6953480000001</v>
          </cell>
        </row>
        <row r="71">
          <cell r="Q71">
            <v>38.00060799999983</v>
          </cell>
        </row>
        <row r="72">
          <cell r="Q72">
            <v>1263.2529725555557</v>
          </cell>
        </row>
        <row r="73">
          <cell r="Q73">
            <v>400.706473</v>
          </cell>
        </row>
        <row r="74">
          <cell r="Q74">
            <v>5764.7762219999995</v>
          </cell>
        </row>
        <row r="75">
          <cell r="Q75">
            <v>127.321182</v>
          </cell>
        </row>
        <row r="76">
          <cell r="Q76">
            <v>1.280968</v>
          </cell>
        </row>
        <row r="77">
          <cell r="Q77">
            <v>312.5725055555555</v>
          </cell>
        </row>
        <row r="80">
          <cell r="Q80">
            <v>0</v>
          </cell>
        </row>
        <row r="83">
          <cell r="Q83">
            <v>-55.53360122222223</v>
          </cell>
        </row>
      </sheetData>
      <sheetData sheetId="7">
        <row r="1">
          <cell r="W1">
            <v>658615</v>
          </cell>
        </row>
      </sheetData>
      <sheetData sheetId="9">
        <row r="20">
          <cell r="S20">
            <v>216808.40699999998</v>
          </cell>
        </row>
        <row r="22">
          <cell r="S22">
            <v>201331.37999999998</v>
          </cell>
        </row>
        <row r="24">
          <cell r="S24">
            <v>126162.316</v>
          </cell>
        </row>
        <row r="26">
          <cell r="S26">
            <v>36724.972</v>
          </cell>
        </row>
        <row r="28">
          <cell r="S28">
            <v>11378</v>
          </cell>
        </row>
        <row r="30">
          <cell r="S30">
            <v>24000.932</v>
          </cell>
        </row>
        <row r="33">
          <cell r="S33">
            <v>1346.0400000000002</v>
          </cell>
        </row>
        <row r="35">
          <cell r="S35">
            <v>5040.700000000001</v>
          </cell>
        </row>
        <row r="37">
          <cell r="S37">
            <v>83362.71300000002</v>
          </cell>
        </row>
        <row r="40">
          <cell r="S40">
            <v>54621.656</v>
          </cell>
        </row>
        <row r="42">
          <cell r="S42">
            <v>24102.100000000002</v>
          </cell>
        </row>
        <row r="44">
          <cell r="S44">
            <v>1806.9989999999998</v>
          </cell>
        </row>
        <row r="48">
          <cell r="S48">
            <v>2831.958</v>
          </cell>
        </row>
        <row r="51">
          <cell r="S51">
            <v>623</v>
          </cell>
        </row>
        <row r="53">
          <cell r="S53">
            <v>410.93100000000004</v>
          </cell>
        </row>
        <row r="55">
          <cell r="S55">
            <v>57778.962</v>
          </cell>
        </row>
        <row r="57">
          <cell r="S57">
            <v>17390.102</v>
          </cell>
        </row>
        <row r="59">
          <cell r="S59">
            <v>0</v>
          </cell>
        </row>
        <row r="61">
          <cell r="S61">
            <v>621</v>
          </cell>
        </row>
        <row r="63">
          <cell r="S63">
            <v>14.527000000000207</v>
          </cell>
        </row>
        <row r="64">
          <cell r="S64">
            <v>14841.499999999998</v>
          </cell>
        </row>
        <row r="65">
          <cell r="S65">
            <v>0</v>
          </cell>
        </row>
        <row r="66">
          <cell r="S66">
            <v>0</v>
          </cell>
        </row>
        <row r="69">
          <cell r="S69">
            <v>231518.55100000004</v>
          </cell>
        </row>
        <row r="70">
          <cell r="S70">
            <v>231518.55100000004</v>
          </cell>
        </row>
        <row r="72">
          <cell r="S72">
            <v>213734.40599999996</v>
          </cell>
        </row>
        <row r="74">
          <cell r="S74">
            <v>47786.262</v>
          </cell>
        </row>
        <row r="76">
          <cell r="S76">
            <v>39363.515</v>
          </cell>
        </row>
        <row r="78">
          <cell r="S78">
            <v>11223.123000000001</v>
          </cell>
        </row>
        <row r="80">
          <cell r="S80">
            <v>5732.703000000001</v>
          </cell>
        </row>
        <row r="82">
          <cell r="S82">
            <v>108360.269</v>
          </cell>
        </row>
        <row r="84">
          <cell r="S84">
            <v>1400.1929999999993</v>
          </cell>
        </row>
        <row r="86">
          <cell r="S86">
            <v>12036.793</v>
          </cell>
        </row>
        <row r="87">
          <cell r="S87">
            <v>20250.961</v>
          </cell>
        </row>
        <row r="88">
          <cell r="S88">
            <v>71512.84800000001</v>
          </cell>
        </row>
        <row r="90">
          <cell r="S90">
            <v>3159.4739999999997</v>
          </cell>
        </row>
        <row r="92">
          <cell r="S92">
            <v>168.269</v>
          </cell>
        </row>
        <row r="94">
          <cell r="S94">
            <v>1100.2649999999999</v>
          </cell>
        </row>
        <row r="96">
          <cell r="S96">
            <v>17784.144999999997</v>
          </cell>
        </row>
        <row r="98">
          <cell r="S98">
            <v>17784.144999999997</v>
          </cell>
        </row>
        <row r="99">
          <cell r="S99">
            <v>0</v>
          </cell>
        </row>
        <row r="100">
          <cell r="S100">
            <v>0</v>
          </cell>
        </row>
        <row r="102">
          <cell r="S102">
            <v>0</v>
          </cell>
        </row>
        <row r="104">
          <cell r="S104">
            <v>0</v>
          </cell>
        </row>
        <row r="105">
          <cell r="R105">
            <v>0</v>
          </cell>
        </row>
        <row r="106">
          <cell r="S106">
            <v>-14710.144000000058</v>
          </cell>
        </row>
      </sheetData>
      <sheetData sheetId="25">
        <row r="22">
          <cell r="P22">
            <v>194.64968</v>
          </cell>
        </row>
        <row r="23">
          <cell r="P23">
            <v>2278.972952</v>
          </cell>
        </row>
        <row r="24">
          <cell r="P24">
            <v>140.27979200000001</v>
          </cell>
        </row>
        <row r="25">
          <cell r="P25">
            <v>261.350057</v>
          </cell>
        </row>
        <row r="27">
          <cell r="P27">
            <v>4269.309559</v>
          </cell>
        </row>
        <row r="28">
          <cell r="P28">
            <v>2104.682886</v>
          </cell>
        </row>
        <row r="29">
          <cell r="P29">
            <v>7.667068</v>
          </cell>
        </row>
        <row r="30">
          <cell r="P30">
            <v>164.11322</v>
          </cell>
        </row>
        <row r="31">
          <cell r="P31">
            <v>47.806102</v>
          </cell>
        </row>
        <row r="32">
          <cell r="P32">
            <v>48.486436999999995</v>
          </cell>
        </row>
        <row r="33">
          <cell r="P33">
            <v>4694.078632</v>
          </cell>
        </row>
        <row r="34">
          <cell r="P34">
            <v>1727.2704520000004</v>
          </cell>
        </row>
        <row r="35">
          <cell r="P35">
            <v>0</v>
          </cell>
        </row>
        <row r="36">
          <cell r="P36">
            <v>30.865649</v>
          </cell>
        </row>
        <row r="37">
          <cell r="P37">
            <v>4.7722940000000005</v>
          </cell>
        </row>
        <row r="38">
          <cell r="P38">
            <v>222.39871399999998</v>
          </cell>
        </row>
        <row r="39">
          <cell r="P39">
            <v>0</v>
          </cell>
        </row>
        <row r="41">
          <cell r="B41">
            <v>-215.789337</v>
          </cell>
        </row>
        <row r="48">
          <cell r="P48">
            <v>3734.135978</v>
          </cell>
        </row>
        <row r="49">
          <cell r="P49">
            <v>2119.165985</v>
          </cell>
        </row>
        <row r="50">
          <cell r="P50">
            <v>947.577805</v>
          </cell>
        </row>
        <row r="51">
          <cell r="P51">
            <v>299.317713</v>
          </cell>
        </row>
        <row r="53">
          <cell r="P53">
            <v>7.245542000000341</v>
          </cell>
        </row>
        <row r="54">
          <cell r="P54">
            <v>853.9059970000001</v>
          </cell>
        </row>
        <row r="55">
          <cell r="P55">
            <v>679.1083729999999</v>
          </cell>
        </row>
        <row r="56">
          <cell r="P56">
            <v>5411.5399370000005</v>
          </cell>
        </row>
        <row r="57">
          <cell r="P57">
            <v>145.611416</v>
          </cell>
        </row>
        <row r="58">
          <cell r="P58">
            <v>71.098189</v>
          </cell>
        </row>
        <row r="59">
          <cell r="P59">
            <v>725.418199</v>
          </cell>
        </row>
        <row r="61">
          <cell r="P61">
            <v>2.7233229999999997</v>
          </cell>
        </row>
        <row r="62">
          <cell r="P62">
            <v>0</v>
          </cell>
        </row>
        <row r="64">
          <cell r="P64">
            <v>0</v>
          </cell>
        </row>
        <row r="65">
          <cell r="P65">
            <v>-52.53321199999999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88"/>
  <sheetViews>
    <sheetView showZeros="0" tabSelected="1" view="pageBreakPreview" zoomScale="75" zoomScaleNormal="75" zoomScaleSheetLayoutView="75" workbookViewId="0" topLeftCell="A3">
      <selection activeCell="W17" sqref="W17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1.28515625" style="6" customWidth="1"/>
    <col min="17" max="17" width="14.140625" style="6" customWidth="1"/>
    <col min="18" max="18" width="8.8515625" style="6" customWidth="1"/>
    <col min="19" max="19" width="11.140625" style="6" customWidth="1"/>
    <col min="20" max="16384" width="8.8515625" style="6" customWidth="1"/>
  </cols>
  <sheetData>
    <row r="1" spans="7:10" ht="19.5" customHeight="1" hidden="1">
      <c r="G1" s="3" t="s">
        <v>0</v>
      </c>
      <c r="H1" s="3"/>
      <c r="I1" s="3"/>
      <c r="J1" s="4">
        <v>513175</v>
      </c>
    </row>
    <row r="2" spans="7:10" ht="19.5" customHeight="1" hidden="1">
      <c r="G2" s="3" t="s">
        <v>1</v>
      </c>
      <c r="H2" s="3"/>
      <c r="I2" s="3"/>
      <c r="J2" s="4">
        <v>579021</v>
      </c>
    </row>
    <row r="3" spans="1:16" ht="9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8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4" ht="3.7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1.25" customHeight="1" hidden="1" thickBot="1">
      <c r="A6" s="6" t="s">
        <v>3</v>
      </c>
      <c r="B6" s="6"/>
      <c r="C6" s="6"/>
      <c r="D6" s="6"/>
      <c r="E6" s="10"/>
      <c r="F6" s="11"/>
      <c r="G6" s="6"/>
      <c r="H6" s="6"/>
      <c r="I6" s="10"/>
      <c r="J6" s="12"/>
      <c r="K6" s="13"/>
      <c r="L6" s="13"/>
      <c r="M6" s="14"/>
      <c r="N6" s="13"/>
    </row>
    <row r="7" spans="1:16" ht="47.25" customHeight="1">
      <c r="A7" s="15"/>
      <c r="B7" s="16" t="s">
        <v>4</v>
      </c>
      <c r="C7" s="17"/>
      <c r="D7" s="17"/>
      <c r="E7" s="18"/>
      <c r="F7" s="19" t="s">
        <v>5</v>
      </c>
      <c r="G7" s="19"/>
      <c r="H7" s="19"/>
      <c r="I7" s="20"/>
      <c r="J7" s="21" t="s">
        <v>6</v>
      </c>
      <c r="K7" s="22"/>
      <c r="L7" s="22"/>
      <c r="M7" s="23"/>
      <c r="N7" s="24" t="s">
        <v>7</v>
      </c>
      <c r="O7" s="16"/>
      <c r="P7" s="25"/>
    </row>
    <row r="8" spans="1:16" s="33" customFormat="1" ht="33" customHeight="1">
      <c r="A8" s="26"/>
      <c r="B8" s="27" t="s">
        <v>8</v>
      </c>
      <c r="C8" s="28" t="s">
        <v>9</v>
      </c>
      <c r="D8" s="28" t="s">
        <v>10</v>
      </c>
      <c r="E8" s="29"/>
      <c r="F8" s="27" t="s">
        <v>8</v>
      </c>
      <c r="G8" s="28" t="s">
        <v>9</v>
      </c>
      <c r="H8" s="28" t="s">
        <v>10</v>
      </c>
      <c r="I8" s="29"/>
      <c r="J8" s="27" t="s">
        <v>8</v>
      </c>
      <c r="K8" s="28" t="s">
        <v>9</v>
      </c>
      <c r="L8" s="28" t="s">
        <v>10</v>
      </c>
      <c r="M8" s="29"/>
      <c r="N8" s="30" t="s">
        <v>8</v>
      </c>
      <c r="O8" s="31" t="s">
        <v>11</v>
      </c>
      <c r="P8" s="32"/>
    </row>
    <row r="9" spans="1:16" s="38" customFormat="1" ht="9.75" customHeight="1">
      <c r="A9" s="34"/>
      <c r="B9" s="34"/>
      <c r="C9" s="34"/>
      <c r="D9" s="34"/>
      <c r="E9" s="34"/>
      <c r="F9" s="35"/>
      <c r="G9" s="34"/>
      <c r="H9" s="34"/>
      <c r="I9" s="34"/>
      <c r="J9" s="36"/>
      <c r="K9" s="36"/>
      <c r="L9" s="36"/>
      <c r="M9" s="36"/>
      <c r="N9" s="36"/>
      <c r="O9" s="37"/>
      <c r="P9" s="37"/>
    </row>
    <row r="10" spans="1:16" s="38" customFormat="1" ht="18" customHeight="1">
      <c r="A10" s="39" t="s">
        <v>12</v>
      </c>
      <c r="B10" s="40">
        <v>625617</v>
      </c>
      <c r="C10" s="41"/>
      <c r="D10" s="41"/>
      <c r="E10" s="41"/>
      <c r="F10" s="40">
        <v>497325</v>
      </c>
      <c r="G10" s="41"/>
      <c r="H10" s="41"/>
      <c r="I10" s="41"/>
      <c r="J10" s="41">
        <f>'[1]BGC'!W1</f>
        <v>658615</v>
      </c>
      <c r="K10" s="41"/>
      <c r="L10" s="41"/>
      <c r="M10" s="41"/>
      <c r="N10" s="41"/>
      <c r="O10" s="42"/>
      <c r="P10" s="42"/>
    </row>
    <row r="11" spans="6:16" s="38" customFormat="1" ht="8.25" customHeight="1">
      <c r="F11" s="43"/>
      <c r="J11" s="44"/>
      <c r="K11" s="44"/>
      <c r="L11" s="44"/>
      <c r="M11" s="44"/>
      <c r="N11" s="44"/>
      <c r="O11" s="45"/>
      <c r="P11" s="45"/>
    </row>
    <row r="12" spans="1:16" s="44" customFormat="1" ht="35.25" customHeight="1">
      <c r="A12" s="46" t="s">
        <v>13</v>
      </c>
      <c r="B12" s="47">
        <f>B13+B30+B31+B33+B35++B37+B32</f>
        <v>15980.914157000001</v>
      </c>
      <c r="C12" s="48">
        <f aca="true" t="shared" si="0" ref="C12:C35">B12/$B$10*100</f>
        <v>2.55442453721686</v>
      </c>
      <c r="D12" s="48">
        <f aca="true" t="shared" si="1" ref="D12:D35">B12/B$12*100</f>
        <v>100</v>
      </c>
      <c r="E12" s="48"/>
      <c r="F12" s="47">
        <f>'[1]prog 2014'!S20</f>
        <v>216808.40699999998</v>
      </c>
      <c r="G12" s="48">
        <f aca="true" t="shared" si="2" ref="G12:G35">F12/$J$10*100</f>
        <v>32.91883831980747</v>
      </c>
      <c r="H12" s="48">
        <f aca="true" t="shared" si="3" ref="H12:H35">F12/F$12*100</f>
        <v>100</v>
      </c>
      <c r="I12" s="48"/>
      <c r="J12" s="47">
        <f>J13+J30+J31+J33+J35+J37+J32</f>
        <v>17610.46696066667</v>
      </c>
      <c r="K12" s="48">
        <f aca="true" t="shared" si="4" ref="K12:K35">J12/$J$10*100</f>
        <v>2.673863632116892</v>
      </c>
      <c r="L12" s="48">
        <f aca="true" t="shared" si="5" ref="L12:L35">J12/J$12*100</f>
        <v>100</v>
      </c>
      <c r="M12" s="48"/>
      <c r="N12" s="48">
        <f aca="true" t="shared" si="6" ref="N12:N35">J12-B12</f>
        <v>1629.5528036666674</v>
      </c>
      <c r="O12" s="49">
        <f aca="true" t="shared" si="7" ref="O12:O28">J12/B12-1</f>
        <v>0.10196868512386614</v>
      </c>
      <c r="P12" s="49"/>
    </row>
    <row r="13" spans="1:16" s="54" customFormat="1" ht="24.75" customHeight="1">
      <c r="A13" s="50" t="s">
        <v>14</v>
      </c>
      <c r="B13" s="51">
        <f>B14+B27+B28</f>
        <v>15938.666837</v>
      </c>
      <c r="C13" s="52">
        <f t="shared" si="0"/>
        <v>2.5476716324844113</v>
      </c>
      <c r="D13" s="52">
        <f t="shared" si="1"/>
        <v>99.73563890285028</v>
      </c>
      <c r="E13" s="52"/>
      <c r="F13" s="51">
        <f>'[1]prog 2014'!S22</f>
        <v>201331.37999999998</v>
      </c>
      <c r="G13" s="52">
        <f t="shared" si="2"/>
        <v>30.568902925077623</v>
      </c>
      <c r="H13" s="52">
        <f t="shared" si="3"/>
        <v>92.86142672502548</v>
      </c>
      <c r="I13" s="52"/>
      <c r="J13" s="51">
        <f>J14+J27+J28</f>
        <v>16739.469435000003</v>
      </c>
      <c r="K13" s="52">
        <f t="shared" si="4"/>
        <v>2.5416167920560575</v>
      </c>
      <c r="L13" s="52">
        <f t="shared" si="5"/>
        <v>95.05409182157375</v>
      </c>
      <c r="M13" s="52"/>
      <c r="N13" s="52">
        <f t="shared" si="6"/>
        <v>800.802598000002</v>
      </c>
      <c r="O13" s="53">
        <f t="shared" si="7"/>
        <v>0.05024275908327658</v>
      </c>
      <c r="P13" s="53"/>
    </row>
    <row r="14" spans="1:16" s="54" customFormat="1" ht="25.5" customHeight="1">
      <c r="A14" s="55" t="s">
        <v>15</v>
      </c>
      <c r="B14" s="51">
        <f>B15+B19+B20+B25+B26</f>
        <v>9517.317753</v>
      </c>
      <c r="C14" s="52">
        <f t="shared" si="0"/>
        <v>1.5212690436800789</v>
      </c>
      <c r="D14" s="52">
        <f t="shared" si="1"/>
        <v>59.55427617907076</v>
      </c>
      <c r="E14" s="52"/>
      <c r="F14" s="51">
        <f>'[1]prog 2014'!S24</f>
        <v>126162.316</v>
      </c>
      <c r="G14" s="52">
        <f t="shared" si="2"/>
        <v>19.155700371233575</v>
      </c>
      <c r="H14" s="52">
        <f t="shared" si="3"/>
        <v>58.19069368467802</v>
      </c>
      <c r="I14" s="52"/>
      <c r="J14" s="51">
        <f>J15+J19+J20+J25+J26</f>
        <v>10496.166196000002</v>
      </c>
      <c r="K14" s="52">
        <f t="shared" si="4"/>
        <v>1.5936725091290058</v>
      </c>
      <c r="L14" s="52">
        <f t="shared" si="5"/>
        <v>59.601861889542164</v>
      </c>
      <c r="M14" s="52"/>
      <c r="N14" s="52">
        <f t="shared" si="6"/>
        <v>978.8484430000026</v>
      </c>
      <c r="O14" s="53">
        <f t="shared" si="7"/>
        <v>0.10284919222030342</v>
      </c>
      <c r="P14" s="53"/>
    </row>
    <row r="15" spans="1:16" s="54" customFormat="1" ht="40.5" customHeight="1">
      <c r="A15" s="56" t="s">
        <v>16</v>
      </c>
      <c r="B15" s="51">
        <f>B16+B17+B18</f>
        <v>2613.902424</v>
      </c>
      <c r="C15" s="52">
        <f t="shared" si="0"/>
        <v>0.4178119239087173</v>
      </c>
      <c r="D15" s="52">
        <f t="shared" si="1"/>
        <v>16.356401131502555</v>
      </c>
      <c r="E15" s="52"/>
      <c r="F15" s="57">
        <f>'[1]prog 2014'!S26</f>
        <v>36724.972</v>
      </c>
      <c r="G15" s="52">
        <f t="shared" si="2"/>
        <v>5.576091039529922</v>
      </c>
      <c r="H15" s="52">
        <f t="shared" si="3"/>
        <v>16.93890587923558</v>
      </c>
      <c r="I15" s="52"/>
      <c r="J15" s="51">
        <f>J16+J17+J18</f>
        <v>2437.0426399999997</v>
      </c>
      <c r="K15" s="52">
        <f t="shared" si="4"/>
        <v>0.37002537749671655</v>
      </c>
      <c r="L15" s="52">
        <f t="shared" si="5"/>
        <v>13.838603175277425</v>
      </c>
      <c r="M15" s="52"/>
      <c r="N15" s="52">
        <f t="shared" si="6"/>
        <v>-176.85978400000022</v>
      </c>
      <c r="O15" s="53">
        <f t="shared" si="7"/>
        <v>-0.06766120356143801</v>
      </c>
      <c r="P15" s="53"/>
    </row>
    <row r="16" spans="1:16" ht="25.5" customHeight="1">
      <c r="A16" s="58" t="s">
        <v>17</v>
      </c>
      <c r="B16" s="59">
        <f>'[1]ian 2013'!P22</f>
        <v>194.64968</v>
      </c>
      <c r="C16" s="59">
        <f t="shared" si="0"/>
        <v>0.03111323381557726</v>
      </c>
      <c r="D16" s="59">
        <f t="shared" si="1"/>
        <v>1.2180134258135604</v>
      </c>
      <c r="E16" s="59"/>
      <c r="F16" s="43">
        <f>'[1]prog 2014'!S28</f>
        <v>11378</v>
      </c>
      <c r="G16" s="59">
        <f t="shared" si="2"/>
        <v>1.727564662207815</v>
      </c>
      <c r="H16" s="59">
        <f t="shared" si="3"/>
        <v>5.247951478191527</v>
      </c>
      <c r="I16" s="59"/>
      <c r="J16" s="59">
        <f>'[1]ian  2014 '!Q37</f>
        <v>247.21080300000003</v>
      </c>
      <c r="K16" s="59">
        <f t="shared" si="4"/>
        <v>0.03753494879406027</v>
      </c>
      <c r="L16" s="59">
        <f t="shared" si="5"/>
        <v>1.4037719928276196</v>
      </c>
      <c r="M16" s="59"/>
      <c r="N16" s="59">
        <f t="shared" si="6"/>
        <v>52.56112300000004</v>
      </c>
      <c r="O16" s="60">
        <f t="shared" si="7"/>
        <v>0.2700293316690787</v>
      </c>
      <c r="P16" s="60"/>
    </row>
    <row r="17" spans="1:16" ht="18" customHeight="1">
      <c r="A17" s="58" t="s">
        <v>18</v>
      </c>
      <c r="B17" s="59">
        <f>'[1]ian 2013'!P23</f>
        <v>2278.972952</v>
      </c>
      <c r="C17" s="59">
        <f t="shared" si="0"/>
        <v>0.3642760589945606</v>
      </c>
      <c r="D17" s="59">
        <f t="shared" si="1"/>
        <v>14.260591913646934</v>
      </c>
      <c r="E17" s="59"/>
      <c r="F17" s="43">
        <f>'[1]prog 2014'!S30</f>
        <v>24000.932</v>
      </c>
      <c r="G17" s="59">
        <f t="shared" si="2"/>
        <v>3.6441520463396673</v>
      </c>
      <c r="H17" s="59">
        <f t="shared" si="3"/>
        <v>11.070111317223969</v>
      </c>
      <c r="I17" s="59"/>
      <c r="J17" s="59">
        <f>'[1]ian  2014 '!Q38</f>
        <v>1982.6778749999999</v>
      </c>
      <c r="K17" s="59">
        <f t="shared" si="4"/>
        <v>0.3010374611874919</v>
      </c>
      <c r="L17" s="59">
        <f t="shared" si="5"/>
        <v>11.258519603303824</v>
      </c>
      <c r="M17" s="59"/>
      <c r="N17" s="59">
        <f t="shared" si="6"/>
        <v>-296.2950770000002</v>
      </c>
      <c r="O17" s="60">
        <f t="shared" si="7"/>
        <v>-0.1300125465464499</v>
      </c>
      <c r="P17" s="60"/>
    </row>
    <row r="18" spans="1:16" ht="30" customHeight="1">
      <c r="A18" s="61" t="s">
        <v>19</v>
      </c>
      <c r="B18" s="59">
        <f>'[1]ian 2013'!P24</f>
        <v>140.27979200000001</v>
      </c>
      <c r="C18" s="59">
        <f t="shared" si="0"/>
        <v>0.022422631098579483</v>
      </c>
      <c r="D18" s="59">
        <f t="shared" si="1"/>
        <v>0.877795792042061</v>
      </c>
      <c r="E18" s="59"/>
      <c r="F18" s="62">
        <f>'[1]prog 2014'!S33</f>
        <v>1346.0400000000002</v>
      </c>
      <c r="G18" s="59">
        <f t="shared" si="2"/>
        <v>0.20437433098244046</v>
      </c>
      <c r="H18" s="59">
        <f t="shared" si="3"/>
        <v>0.6208430838200847</v>
      </c>
      <c r="I18" s="59"/>
      <c r="J18" s="59">
        <f>'[1]ian  2014 '!Q39</f>
        <v>207.153962</v>
      </c>
      <c r="K18" s="59">
        <f t="shared" si="4"/>
        <v>0.031452967515164396</v>
      </c>
      <c r="L18" s="59">
        <f t="shared" si="5"/>
        <v>1.1763115791459848</v>
      </c>
      <c r="M18" s="59"/>
      <c r="N18" s="59">
        <f t="shared" si="6"/>
        <v>66.87416999999999</v>
      </c>
      <c r="O18" s="60">
        <f t="shared" si="7"/>
        <v>0.47671991130411695</v>
      </c>
      <c r="P18" s="60"/>
    </row>
    <row r="19" spans="1:16" ht="24" customHeight="1">
      <c r="A19" s="56" t="s">
        <v>20</v>
      </c>
      <c r="B19" s="52">
        <f>'[1]ian 2013'!P25</f>
        <v>261.350057</v>
      </c>
      <c r="C19" s="52">
        <f t="shared" si="0"/>
        <v>0.04177476906797609</v>
      </c>
      <c r="D19" s="52">
        <f t="shared" si="1"/>
        <v>1.6353886544439187</v>
      </c>
      <c r="E19" s="52"/>
      <c r="F19" s="57">
        <f>'[1]prog 2014'!S35</f>
        <v>5040.700000000001</v>
      </c>
      <c r="G19" s="59">
        <f t="shared" si="2"/>
        <v>0.7653484964660691</v>
      </c>
      <c r="H19" s="52">
        <f t="shared" si="3"/>
        <v>2.324955969073654</v>
      </c>
      <c r="I19" s="52"/>
      <c r="J19" s="52">
        <f>'[1]ian  2014 '!Q40</f>
        <v>284.578422</v>
      </c>
      <c r="K19" s="52">
        <f t="shared" si="4"/>
        <v>0.04320861535191273</v>
      </c>
      <c r="L19" s="52">
        <f t="shared" si="5"/>
        <v>1.6159618176826973</v>
      </c>
      <c r="M19" s="52"/>
      <c r="N19" s="52">
        <f t="shared" si="6"/>
        <v>23.228364999999997</v>
      </c>
      <c r="O19" s="53">
        <f t="shared" si="7"/>
        <v>0.08887836209655009</v>
      </c>
      <c r="P19" s="53"/>
    </row>
    <row r="20" spans="1:16" ht="23.25" customHeight="1">
      <c r="A20" s="63" t="s">
        <v>21</v>
      </c>
      <c r="B20" s="51">
        <f>B21+B22+B23+B24</f>
        <v>6545.772733</v>
      </c>
      <c r="C20" s="59">
        <f t="shared" si="0"/>
        <v>1.0462907390623977</v>
      </c>
      <c r="D20" s="52">
        <f t="shared" si="1"/>
        <v>40.95993926688358</v>
      </c>
      <c r="E20" s="52"/>
      <c r="F20" s="64">
        <f>'[1]prog 2014'!S37</f>
        <v>83362.71300000002</v>
      </c>
      <c r="G20" s="59">
        <f t="shared" si="2"/>
        <v>12.657275191120764</v>
      </c>
      <c r="H20" s="52">
        <f t="shared" si="3"/>
        <v>38.44994488613167</v>
      </c>
      <c r="I20" s="52"/>
      <c r="J20" s="51">
        <f>J21+J22+J23+J24</f>
        <v>7679.962373000001</v>
      </c>
      <c r="K20" s="52">
        <f t="shared" si="4"/>
        <v>1.1660776588750639</v>
      </c>
      <c r="L20" s="52">
        <f t="shared" si="5"/>
        <v>43.61021425583632</v>
      </c>
      <c r="M20" s="52"/>
      <c r="N20" s="52">
        <f t="shared" si="6"/>
        <v>1134.1896400000014</v>
      </c>
      <c r="O20" s="53">
        <f t="shared" si="7"/>
        <v>0.17327054975222</v>
      </c>
      <c r="P20" s="53"/>
    </row>
    <row r="21" spans="1:16" ht="20.25" customHeight="1">
      <c r="A21" s="58" t="s">
        <v>22</v>
      </c>
      <c r="B21" s="43">
        <f>'[1]ian 2013'!P27</f>
        <v>4269.309559</v>
      </c>
      <c r="C21" s="59">
        <f t="shared" si="0"/>
        <v>0.6824158485143467</v>
      </c>
      <c r="D21" s="59">
        <f t="shared" si="1"/>
        <v>26.71505219950103</v>
      </c>
      <c r="E21" s="59"/>
      <c r="F21" s="43">
        <f>'[1]prog 2014'!S40</f>
        <v>54621.656</v>
      </c>
      <c r="G21" s="59">
        <f t="shared" si="2"/>
        <v>8.293412084449944</v>
      </c>
      <c r="H21" s="59">
        <f t="shared" si="3"/>
        <v>25.19351382900941</v>
      </c>
      <c r="I21" s="59"/>
      <c r="J21" s="59">
        <f>'[1]ian  2014 '!Q42</f>
        <v>5027.595</v>
      </c>
      <c r="K21" s="59">
        <f t="shared" si="4"/>
        <v>0.7633587148789506</v>
      </c>
      <c r="L21" s="59">
        <f t="shared" si="5"/>
        <v>28.54890225925999</v>
      </c>
      <c r="M21" s="59"/>
      <c r="N21" s="59">
        <f t="shared" si="6"/>
        <v>758.285441</v>
      </c>
      <c r="O21" s="60">
        <f t="shared" si="7"/>
        <v>0.17761313170685455</v>
      </c>
      <c r="P21" s="60"/>
    </row>
    <row r="22" spans="1:16" ht="18" customHeight="1">
      <c r="A22" s="58" t="s">
        <v>23</v>
      </c>
      <c r="B22" s="43">
        <f>'[1]ian 2013'!P28</f>
        <v>2104.682886</v>
      </c>
      <c r="C22" s="59">
        <f t="shared" si="0"/>
        <v>0.3364171507487808</v>
      </c>
      <c r="D22" s="59">
        <f t="shared" si="1"/>
        <v>13.16997804583101</v>
      </c>
      <c r="E22" s="59"/>
      <c r="F22" s="43">
        <f>'[1]prog 2014'!S42</f>
        <v>24102.100000000002</v>
      </c>
      <c r="G22" s="59">
        <f t="shared" si="2"/>
        <v>3.6595127654244135</v>
      </c>
      <c r="H22" s="59">
        <f t="shared" si="3"/>
        <v>11.116773714406749</v>
      </c>
      <c r="I22" s="59"/>
      <c r="J22" s="59">
        <f>'[1]ian  2014 '!Q43</f>
        <v>2371.814992</v>
      </c>
      <c r="K22" s="59">
        <f t="shared" si="4"/>
        <v>0.360121617637011</v>
      </c>
      <c r="L22" s="59">
        <f t="shared" si="5"/>
        <v>13.468211815720144</v>
      </c>
      <c r="M22" s="59"/>
      <c r="N22" s="59">
        <f t="shared" si="6"/>
        <v>267.132106</v>
      </c>
      <c r="O22" s="60">
        <f t="shared" si="7"/>
        <v>0.12692273395527587</v>
      </c>
      <c r="P22" s="60"/>
    </row>
    <row r="23" spans="1:16" s="67" customFormat="1" ht="23.25" customHeight="1">
      <c r="A23" s="65" t="s">
        <v>24</v>
      </c>
      <c r="B23" s="43">
        <f>'[1]ian 2013'!P29</f>
        <v>7.667068</v>
      </c>
      <c r="C23" s="59">
        <f t="shared" si="0"/>
        <v>0.0012255210456237604</v>
      </c>
      <c r="D23" s="59">
        <f t="shared" si="1"/>
        <v>0.04797640438260944</v>
      </c>
      <c r="E23" s="59"/>
      <c r="F23" s="66">
        <f>'[1]prog 2014'!S44</f>
        <v>1806.9989999999998</v>
      </c>
      <c r="G23" s="59">
        <f t="shared" si="2"/>
        <v>0.2743634748677148</v>
      </c>
      <c r="H23" s="59">
        <f t="shared" si="3"/>
        <v>0.83345430419587</v>
      </c>
      <c r="I23" s="59"/>
      <c r="J23" s="59">
        <f>'[1]ian  2014 '!Q44</f>
        <v>86.67628099999999</v>
      </c>
      <c r="K23" s="59">
        <f t="shared" si="4"/>
        <v>0.013160386720618264</v>
      </c>
      <c r="L23" s="59">
        <f t="shared" si="5"/>
        <v>0.49218615947886674</v>
      </c>
      <c r="M23" s="59"/>
      <c r="N23" s="59">
        <f t="shared" si="6"/>
        <v>79.00921299999999</v>
      </c>
      <c r="O23" s="60">
        <f t="shared" si="7"/>
        <v>10.3050100768638</v>
      </c>
      <c r="P23" s="60"/>
    </row>
    <row r="24" spans="1:16" ht="42.75" customHeight="1">
      <c r="A24" s="65" t="s">
        <v>25</v>
      </c>
      <c r="B24" s="43">
        <f>'[1]ian 2013'!P30</f>
        <v>164.11322</v>
      </c>
      <c r="C24" s="59">
        <f t="shared" si="0"/>
        <v>0.0262322187536464</v>
      </c>
      <c r="D24" s="59">
        <f t="shared" si="1"/>
        <v>1.0269326171689293</v>
      </c>
      <c r="E24" s="59"/>
      <c r="F24" s="66">
        <f>'[1]prog 2014'!S48</f>
        <v>2831.958</v>
      </c>
      <c r="G24" s="59">
        <f t="shared" si="2"/>
        <v>0.42998686637868866</v>
      </c>
      <c r="H24" s="59">
        <f t="shared" si="3"/>
        <v>1.3062030385196273</v>
      </c>
      <c r="I24" s="59"/>
      <c r="J24" s="59">
        <f>'[1]ian  2014 '!Q45</f>
        <v>193.8761</v>
      </c>
      <c r="K24" s="59">
        <f t="shared" si="4"/>
        <v>0.02943693963848379</v>
      </c>
      <c r="L24" s="59">
        <f t="shared" si="5"/>
        <v>1.1009140213773216</v>
      </c>
      <c r="M24" s="59"/>
      <c r="N24" s="59">
        <f t="shared" si="6"/>
        <v>29.762879999999996</v>
      </c>
      <c r="O24" s="60">
        <f t="shared" si="7"/>
        <v>0.18135577377617706</v>
      </c>
      <c r="P24" s="60"/>
    </row>
    <row r="25" spans="1:16" s="54" customFormat="1" ht="35.25" customHeight="1">
      <c r="A25" s="63" t="s">
        <v>26</v>
      </c>
      <c r="B25" s="68">
        <f>'[1]ian 2013'!P31</f>
        <v>47.806102</v>
      </c>
      <c r="C25" s="52">
        <f t="shared" si="0"/>
        <v>0.00764143269764089</v>
      </c>
      <c r="D25" s="52">
        <f t="shared" si="1"/>
        <v>0.29914497712923294</v>
      </c>
      <c r="E25" s="52"/>
      <c r="F25" s="64">
        <f>'[1]prog 2014'!S51</f>
        <v>623</v>
      </c>
      <c r="G25" s="52">
        <f t="shared" si="2"/>
        <v>0.0945924401964729</v>
      </c>
      <c r="H25" s="52">
        <f t="shared" si="3"/>
        <v>0.28735048083259984</v>
      </c>
      <c r="I25" s="52"/>
      <c r="J25" s="52">
        <f>'[1]ian  2014 '!Q46</f>
        <v>47.637</v>
      </c>
      <c r="K25" s="52">
        <f t="shared" si="4"/>
        <v>0.007232905415151493</v>
      </c>
      <c r="L25" s="52">
        <f t="shared" si="5"/>
        <v>0.2705039003587934</v>
      </c>
      <c r="M25" s="52"/>
      <c r="N25" s="52">
        <f t="shared" si="6"/>
        <v>-0.1691020000000023</v>
      </c>
      <c r="O25" s="53">
        <f t="shared" si="7"/>
        <v>-0.0035372471907456626</v>
      </c>
      <c r="P25" s="53"/>
    </row>
    <row r="26" spans="1:16" s="54" customFormat="1" ht="17.25" customHeight="1">
      <c r="A26" s="69" t="s">
        <v>27</v>
      </c>
      <c r="B26" s="68">
        <f>'[1]ian 2013'!P32</f>
        <v>48.486436999999995</v>
      </c>
      <c r="C26" s="52">
        <f t="shared" si="0"/>
        <v>0.007750178943347127</v>
      </c>
      <c r="D26" s="52">
        <f t="shared" si="1"/>
        <v>0.3034021491114877</v>
      </c>
      <c r="E26" s="52"/>
      <c r="F26" s="52">
        <f>'[1]prog 2014'!S53</f>
        <v>410.93100000000004</v>
      </c>
      <c r="G26" s="52">
        <f t="shared" si="2"/>
        <v>0.06239320392034801</v>
      </c>
      <c r="H26" s="52">
        <f t="shared" si="3"/>
        <v>0.18953646940452826</v>
      </c>
      <c r="I26" s="52"/>
      <c r="J26" s="52">
        <f>'[1]ian  2014 '!Q47</f>
        <v>46.945761</v>
      </c>
      <c r="K26" s="52">
        <f t="shared" si="4"/>
        <v>0.007127951990161172</v>
      </c>
      <c r="L26" s="52">
        <f t="shared" si="5"/>
        <v>0.2665787403869204</v>
      </c>
      <c r="M26" s="52"/>
      <c r="N26" s="52">
        <f t="shared" si="6"/>
        <v>-1.5406759999999977</v>
      </c>
      <c r="O26" s="53">
        <f t="shared" si="7"/>
        <v>-0.03177540143855073</v>
      </c>
      <c r="P26" s="53"/>
    </row>
    <row r="27" spans="1:16" s="54" customFormat="1" ht="18" customHeight="1">
      <c r="A27" s="70" t="s">
        <v>28</v>
      </c>
      <c r="B27" s="68">
        <f>'[1]ian 2013'!P33</f>
        <v>4694.078632</v>
      </c>
      <c r="C27" s="52">
        <f t="shared" si="0"/>
        <v>0.7503118732387386</v>
      </c>
      <c r="D27" s="52">
        <f t="shared" si="1"/>
        <v>29.373029514359082</v>
      </c>
      <c r="E27" s="52"/>
      <c r="F27" s="71">
        <f>'[1]prog 2014'!S55</f>
        <v>57778.962</v>
      </c>
      <c r="G27" s="52">
        <f t="shared" si="2"/>
        <v>8.772797765006871</v>
      </c>
      <c r="H27" s="52">
        <f t="shared" si="3"/>
        <v>26.649779314138865</v>
      </c>
      <c r="I27" s="52"/>
      <c r="J27" s="52">
        <f>'[1]ian  2014 '!Q48</f>
        <v>4748.620119</v>
      </c>
      <c r="K27" s="52">
        <f t="shared" si="4"/>
        <v>0.7210009062957874</v>
      </c>
      <c r="L27" s="52">
        <f t="shared" si="5"/>
        <v>26.96475981929462</v>
      </c>
      <c r="M27" s="52"/>
      <c r="N27" s="52">
        <f t="shared" si="6"/>
        <v>54.541487000000416</v>
      </c>
      <c r="O27" s="53">
        <f t="shared" si="7"/>
        <v>0.01161921034474922</v>
      </c>
      <c r="P27" s="53"/>
    </row>
    <row r="28" spans="1:16" s="54" customFormat="1" ht="18.75" customHeight="1">
      <c r="A28" s="72" t="s">
        <v>29</v>
      </c>
      <c r="B28" s="68">
        <f>'[1]ian 2013'!P34</f>
        <v>1727.2704520000004</v>
      </c>
      <c r="C28" s="52">
        <f t="shared" si="0"/>
        <v>0.2760907155655937</v>
      </c>
      <c r="D28" s="52">
        <f t="shared" si="1"/>
        <v>10.80833320942042</v>
      </c>
      <c r="E28" s="52"/>
      <c r="F28" s="52">
        <f>'[1]prog 2014'!S57</f>
        <v>17390.102</v>
      </c>
      <c r="G28" s="52">
        <f t="shared" si="2"/>
        <v>2.640404788837181</v>
      </c>
      <c r="H28" s="52">
        <f t="shared" si="3"/>
        <v>8.020953726208598</v>
      </c>
      <c r="I28" s="52"/>
      <c r="J28" s="52">
        <f>'[1]ian  2014 '!Q49</f>
        <v>1494.6831200000001</v>
      </c>
      <c r="K28" s="52">
        <f t="shared" si="4"/>
        <v>0.22694337663126413</v>
      </c>
      <c r="L28" s="52">
        <f t="shared" si="5"/>
        <v>8.487470112736958</v>
      </c>
      <c r="M28" s="52"/>
      <c r="N28" s="52">
        <f t="shared" si="6"/>
        <v>-232.5873320000003</v>
      </c>
      <c r="O28" s="53">
        <f t="shared" si="7"/>
        <v>-0.13465600116686316</v>
      </c>
      <c r="P28" s="53"/>
    </row>
    <row r="29" spans="1:16" s="54" customFormat="1" ht="19.5" customHeight="1" hidden="1">
      <c r="A29" s="73" t="s">
        <v>30</v>
      </c>
      <c r="B29" s="68">
        <f>'[1]ian 2013'!P35</f>
        <v>0</v>
      </c>
      <c r="C29" s="52">
        <f t="shared" si="0"/>
        <v>0</v>
      </c>
      <c r="D29" s="52">
        <f t="shared" si="1"/>
        <v>0</v>
      </c>
      <c r="E29" s="52"/>
      <c r="F29" s="74">
        <f>'[1]prog 2014'!S59</f>
        <v>0</v>
      </c>
      <c r="G29" s="52">
        <f t="shared" si="2"/>
        <v>0</v>
      </c>
      <c r="H29" s="52">
        <f t="shared" si="3"/>
        <v>0</v>
      </c>
      <c r="I29" s="52"/>
      <c r="J29" s="52"/>
      <c r="K29" s="52">
        <f t="shared" si="4"/>
        <v>0</v>
      </c>
      <c r="L29" s="52">
        <f t="shared" si="5"/>
        <v>0</v>
      </c>
      <c r="M29" s="52"/>
      <c r="N29" s="52">
        <f t="shared" si="6"/>
        <v>0</v>
      </c>
      <c r="O29" s="53"/>
      <c r="P29" s="53"/>
    </row>
    <row r="30" spans="1:16" s="54" customFormat="1" ht="19.5" customHeight="1">
      <c r="A30" s="75" t="s">
        <v>31</v>
      </c>
      <c r="B30" s="68">
        <f>'[1]ian 2013'!P36</f>
        <v>30.865649</v>
      </c>
      <c r="C30" s="52">
        <f t="shared" si="0"/>
        <v>0.004933633357149822</v>
      </c>
      <c r="D30" s="52">
        <f t="shared" si="1"/>
        <v>0.19314069706381692</v>
      </c>
      <c r="E30" s="52"/>
      <c r="F30" s="51">
        <f>'[1]prog 2014'!S61</f>
        <v>621</v>
      </c>
      <c r="G30" s="52">
        <f t="shared" si="2"/>
        <v>0.09428877265170092</v>
      </c>
      <c r="H30" s="52">
        <f t="shared" si="3"/>
        <v>0.28642800737888363</v>
      </c>
      <c r="I30" s="52"/>
      <c r="J30" s="52">
        <f>'[1]ian  2014 '!Q51</f>
        <v>18.366373</v>
      </c>
      <c r="K30" s="52">
        <f t="shared" si="4"/>
        <v>0.0027886356976382256</v>
      </c>
      <c r="L30" s="52">
        <f t="shared" si="5"/>
        <v>0.10429236794811667</v>
      </c>
      <c r="M30" s="52"/>
      <c r="N30" s="52">
        <f t="shared" si="6"/>
        <v>-12.499276000000002</v>
      </c>
      <c r="O30" s="53">
        <f>J30/B30-1</f>
        <v>-0.40495749822075666</v>
      </c>
      <c r="P30" s="53"/>
    </row>
    <row r="31" spans="1:16" s="54" customFormat="1" ht="18" customHeight="1">
      <c r="A31" s="75" t="s">
        <v>32</v>
      </c>
      <c r="B31" s="68">
        <f>'[1]ian 2013'!P37</f>
        <v>4.7722940000000005</v>
      </c>
      <c r="C31" s="52">
        <f t="shared" si="0"/>
        <v>0.0007628139900290434</v>
      </c>
      <c r="D31" s="52">
        <f t="shared" si="1"/>
        <v>0.029862459388217334</v>
      </c>
      <c r="E31" s="52"/>
      <c r="F31" s="51">
        <f>'[1]prog 2014'!S63</f>
        <v>14.527000000000207</v>
      </c>
      <c r="G31" s="52">
        <f t="shared" si="2"/>
        <v>0.0022056892114513346</v>
      </c>
      <c r="H31" s="52">
        <f t="shared" si="3"/>
        <v>0.006700385931067797</v>
      </c>
      <c r="I31" s="52"/>
      <c r="J31" s="52">
        <f>'[1]ian  2014 '!Q52</f>
        <v>56.84891666666666</v>
      </c>
      <c r="K31" s="52">
        <f t="shared" si="4"/>
        <v>0.008631585473556882</v>
      </c>
      <c r="L31" s="52">
        <f t="shared" si="5"/>
        <v>0.3228132268930736</v>
      </c>
      <c r="M31" s="52"/>
      <c r="N31" s="52">
        <f t="shared" si="6"/>
        <v>52.07662266666666</v>
      </c>
      <c r="O31" s="53">
        <f>J31/B31-1</f>
        <v>10.912282995696966</v>
      </c>
      <c r="P31" s="53"/>
    </row>
    <row r="32" spans="1:16" s="54" customFormat="1" ht="30" customHeight="1">
      <c r="A32" s="76" t="s">
        <v>33</v>
      </c>
      <c r="B32" s="68">
        <f>'[1]ian 2013'!P38</f>
        <v>222.39871399999998</v>
      </c>
      <c r="C32" s="52">
        <f t="shared" si="0"/>
        <v>0.035548700562804396</v>
      </c>
      <c r="D32" s="52">
        <f t="shared" si="1"/>
        <v>1.3916520157426935</v>
      </c>
      <c r="E32" s="52"/>
      <c r="F32" s="77">
        <f>'[1]prog 2014'!S64</f>
        <v>14841.499999999998</v>
      </c>
      <c r="G32" s="52">
        <f t="shared" si="2"/>
        <v>2.2534409328666976</v>
      </c>
      <c r="H32" s="52">
        <f t="shared" si="3"/>
        <v>6.845444881664575</v>
      </c>
      <c r="I32" s="52"/>
      <c r="J32" s="52">
        <f>'[1]ian  2014 '!Q53</f>
        <v>676.432236</v>
      </c>
      <c r="K32" s="52">
        <f t="shared" si="4"/>
        <v>0.1027052581553715</v>
      </c>
      <c r="L32" s="52">
        <f t="shared" si="5"/>
        <v>3.8410806340957624</v>
      </c>
      <c r="M32" s="52"/>
      <c r="N32" s="52">
        <f t="shared" si="6"/>
        <v>454.033522</v>
      </c>
      <c r="O32" s="53">
        <f>J32/B32-1</f>
        <v>2.041529439779045</v>
      </c>
      <c r="P32" s="53"/>
    </row>
    <row r="33" spans="1:16" s="54" customFormat="1" ht="17.25" customHeight="1">
      <c r="A33" s="75" t="s">
        <v>34</v>
      </c>
      <c r="B33" s="68">
        <f>'[1]ian 2013'!P39</f>
        <v>0</v>
      </c>
      <c r="C33" s="52">
        <f t="shared" si="0"/>
        <v>0</v>
      </c>
      <c r="D33" s="52">
        <f t="shared" si="1"/>
        <v>0</v>
      </c>
      <c r="E33" s="52"/>
      <c r="F33" s="51">
        <f>'[1]prog 2014'!S65</f>
        <v>0</v>
      </c>
      <c r="G33" s="52">
        <f t="shared" si="2"/>
        <v>0</v>
      </c>
      <c r="H33" s="52">
        <f t="shared" si="3"/>
        <v>0</v>
      </c>
      <c r="I33" s="52"/>
      <c r="J33" s="52">
        <f>'[1]ian  2014 '!Q56</f>
        <v>0</v>
      </c>
      <c r="K33" s="52">
        <f t="shared" si="4"/>
        <v>0</v>
      </c>
      <c r="L33" s="52">
        <f t="shared" si="5"/>
        <v>0</v>
      </c>
      <c r="M33" s="52"/>
      <c r="N33" s="52">
        <f t="shared" si="6"/>
        <v>0</v>
      </c>
      <c r="O33" s="53"/>
      <c r="P33" s="53"/>
    </row>
    <row r="34" spans="1:16" ht="15" customHeight="1">
      <c r="A34" s="78"/>
      <c r="B34" s="68"/>
      <c r="C34" s="59">
        <f t="shared" si="0"/>
        <v>0</v>
      </c>
      <c r="D34" s="59">
        <f t="shared" si="1"/>
        <v>0</v>
      </c>
      <c r="E34" s="59"/>
      <c r="F34" s="62">
        <f>'[1]prog 2014'!S66</f>
        <v>0</v>
      </c>
      <c r="G34" s="59">
        <f t="shared" si="2"/>
        <v>0</v>
      </c>
      <c r="H34" s="59">
        <f t="shared" si="3"/>
        <v>0</v>
      </c>
      <c r="I34" s="59"/>
      <c r="J34" s="59"/>
      <c r="K34" s="59">
        <f t="shared" si="4"/>
        <v>0</v>
      </c>
      <c r="L34" s="59">
        <f t="shared" si="5"/>
        <v>0</v>
      </c>
      <c r="M34" s="59"/>
      <c r="N34" s="59">
        <f t="shared" si="6"/>
        <v>0</v>
      </c>
      <c r="O34" s="53"/>
      <c r="P34" s="53"/>
    </row>
    <row r="35" spans="1:16" ht="14.25" customHeight="1">
      <c r="A35" s="75" t="s">
        <v>35</v>
      </c>
      <c r="B35" s="68">
        <f>'[1]ian 2013'!B41</f>
        <v>-215.789337</v>
      </c>
      <c r="C35" s="79">
        <f t="shared" si="0"/>
        <v>-0.03449224317753514</v>
      </c>
      <c r="D35" s="79">
        <f t="shared" si="1"/>
        <v>-1.3502940750450085</v>
      </c>
      <c r="E35" s="79"/>
      <c r="F35" s="80">
        <f>'[1]prog 2014'!S69</f>
        <v>231518.55100000004</v>
      </c>
      <c r="G35" s="79">
        <f t="shared" si="2"/>
        <v>35.152334975668644</v>
      </c>
      <c r="H35" s="79">
        <f t="shared" si="3"/>
        <v>106.78485867017142</v>
      </c>
      <c r="I35" s="79"/>
      <c r="J35" s="79">
        <f>'[1]ian  2014 '!Q58</f>
        <v>119.35</v>
      </c>
      <c r="K35" s="79">
        <f t="shared" si="4"/>
        <v>0.01812136073426812</v>
      </c>
      <c r="L35" s="79">
        <f t="shared" si="5"/>
        <v>0.6777219494893043</v>
      </c>
      <c r="M35" s="79"/>
      <c r="N35" s="79">
        <f t="shared" si="6"/>
        <v>335.13933699999995</v>
      </c>
      <c r="O35" s="81"/>
      <c r="P35" s="82"/>
    </row>
    <row r="36" spans="1:16" ht="3.75" customHeight="1">
      <c r="A36" s="50"/>
      <c r="B36" s="51"/>
      <c r="C36" s="51"/>
      <c r="D36" s="51"/>
      <c r="E36" s="51"/>
      <c r="F36" s="51"/>
      <c r="G36" s="52"/>
      <c r="H36" s="52"/>
      <c r="I36" s="52"/>
      <c r="J36" s="71"/>
      <c r="K36" s="52"/>
      <c r="L36" s="52"/>
      <c r="M36" s="52"/>
      <c r="N36" s="52"/>
      <c r="O36" s="83"/>
      <c r="P36" s="83"/>
    </row>
    <row r="37" spans="1:16" ht="12" customHeight="1">
      <c r="A37" s="84"/>
      <c r="B37" s="51"/>
      <c r="C37" s="51"/>
      <c r="D37" s="51"/>
      <c r="E37" s="51"/>
      <c r="F37" s="51"/>
      <c r="G37" s="52"/>
      <c r="H37" s="52"/>
      <c r="I37" s="52"/>
      <c r="J37" s="71"/>
      <c r="K37" s="52"/>
      <c r="L37" s="52"/>
      <c r="M37" s="52"/>
      <c r="N37" s="52"/>
      <c r="O37" s="83"/>
      <c r="P37" s="83"/>
    </row>
    <row r="38" spans="1:16" s="54" customFormat="1" ht="33" customHeight="1">
      <c r="A38" s="46" t="s">
        <v>36</v>
      </c>
      <c r="B38" s="85">
        <f>B39+B52+B56+B59+B60</f>
        <v>14941.591922000001</v>
      </c>
      <c r="C38" s="48">
        <f aca="true" t="shared" si="8" ref="C38:C61">B38/$B$10*100</f>
        <v>2.388296980740613</v>
      </c>
      <c r="D38" s="48">
        <f aca="true" t="shared" si="9" ref="D38:D61">B38/B$38*100</f>
        <v>100</v>
      </c>
      <c r="E38" s="48"/>
      <c r="F38" s="47">
        <f>'[1]prog 2014'!S70</f>
        <v>231518.55100000004</v>
      </c>
      <c r="G38" s="48">
        <f aca="true" t="shared" si="10" ref="G38:G46">F38/$J$10*100</f>
        <v>35.152334975668644</v>
      </c>
      <c r="H38" s="48">
        <f aca="true" t="shared" si="11" ref="H38:H59">F38/F$38*100</f>
        <v>100</v>
      </c>
      <c r="I38" s="48"/>
      <c r="J38" s="85">
        <f>J39+J52+J56+J59+J60</f>
        <v>16112.235598</v>
      </c>
      <c r="K38" s="48">
        <f aca="true" t="shared" si="12" ref="K38:K61">J38/$J$10*100</f>
        <v>2.4463815124162065</v>
      </c>
      <c r="L38" s="48">
        <f aca="true" t="shared" si="13" ref="L38:L61">J38/J$38*100</f>
        <v>100</v>
      </c>
      <c r="M38" s="48"/>
      <c r="N38" s="48">
        <f aca="true" t="shared" si="14" ref="N38:N61">J38-B38</f>
        <v>1170.6436759999979</v>
      </c>
      <c r="O38" s="49">
        <f aca="true" t="shared" si="15" ref="O38:O50">J38/B38-1</f>
        <v>0.07834798876258575</v>
      </c>
      <c r="P38" s="49"/>
    </row>
    <row r="39" spans="1:16" s="54" customFormat="1" ht="19.5" customHeight="1">
      <c r="A39" s="86" t="s">
        <v>37</v>
      </c>
      <c r="B39" s="71">
        <f>B40+B41+B42+B43+B44+B50</f>
        <v>14268.706935000002</v>
      </c>
      <c r="C39" s="52">
        <f t="shared" si="8"/>
        <v>2.2807415615304576</v>
      </c>
      <c r="D39" s="52">
        <f t="shared" si="9"/>
        <v>95.49656428503282</v>
      </c>
      <c r="E39" s="52"/>
      <c r="F39" s="52">
        <f>'[1]prog 2014'!S72</f>
        <v>213734.40599999996</v>
      </c>
      <c r="G39" s="52">
        <f t="shared" si="10"/>
        <v>32.45210115165916</v>
      </c>
      <c r="H39" s="52">
        <f t="shared" si="11"/>
        <v>92.31847948115394</v>
      </c>
      <c r="I39" s="52"/>
      <c r="J39" s="71">
        <f>J40+J41+J42+J43+J44+J50</f>
        <v>15855.196693666665</v>
      </c>
      <c r="K39" s="52">
        <f t="shared" si="12"/>
        <v>2.407354325921314</v>
      </c>
      <c r="L39" s="52">
        <f t="shared" si="13"/>
        <v>98.40469745635274</v>
      </c>
      <c r="M39" s="52"/>
      <c r="N39" s="52">
        <f t="shared" si="14"/>
        <v>1586.489758666663</v>
      </c>
      <c r="O39" s="53">
        <f t="shared" si="15"/>
        <v>0.11118665243415515</v>
      </c>
      <c r="P39" s="53"/>
    </row>
    <row r="40" spans="1:16" ht="19.5" customHeight="1">
      <c r="A40" s="87" t="s">
        <v>38</v>
      </c>
      <c r="B40" s="79">
        <f>'[1]ian 2013'!P48</f>
        <v>3734.135978</v>
      </c>
      <c r="C40" s="79">
        <f t="shared" si="8"/>
        <v>0.5968725239243818</v>
      </c>
      <c r="D40" s="79">
        <f t="shared" si="9"/>
        <v>24.99155376142925</v>
      </c>
      <c r="E40" s="79"/>
      <c r="F40" s="79">
        <f>'[1]prog 2014'!S74</f>
        <v>47786.262</v>
      </c>
      <c r="G40" s="79">
        <f t="shared" si="10"/>
        <v>7.25556842768537</v>
      </c>
      <c r="H40" s="79">
        <f t="shared" si="11"/>
        <v>20.640359830171878</v>
      </c>
      <c r="I40" s="79"/>
      <c r="J40" s="88">
        <f>'[1]ian  2014 '!Q66</f>
        <v>3806.543954555556</v>
      </c>
      <c r="K40" s="79">
        <f t="shared" si="12"/>
        <v>0.5779619283732614</v>
      </c>
      <c r="L40" s="79">
        <f t="shared" si="13"/>
        <v>23.625175608951867</v>
      </c>
      <c r="M40" s="79"/>
      <c r="N40" s="79">
        <f t="shared" si="14"/>
        <v>72.40797655555616</v>
      </c>
      <c r="O40" s="89">
        <f t="shared" si="15"/>
        <v>0.019390824807172136</v>
      </c>
      <c r="P40" s="90"/>
    </row>
    <row r="41" spans="1:16" ht="17.25" customHeight="1">
      <c r="A41" s="87" t="s">
        <v>39</v>
      </c>
      <c r="B41" s="79">
        <f>'[1]ian 2013'!P49</f>
        <v>2119.165985</v>
      </c>
      <c r="C41" s="79">
        <f t="shared" si="8"/>
        <v>0.3387321612104531</v>
      </c>
      <c r="D41" s="79">
        <f t="shared" si="9"/>
        <v>14.183000018088702</v>
      </c>
      <c r="E41" s="79"/>
      <c r="F41" s="79">
        <f>'[1]prog 2014'!S76</f>
        <v>39363.515</v>
      </c>
      <c r="G41" s="79">
        <f t="shared" si="10"/>
        <v>5.976710976822575</v>
      </c>
      <c r="H41" s="79">
        <f t="shared" si="11"/>
        <v>17.00231572371926</v>
      </c>
      <c r="I41" s="79"/>
      <c r="J41" s="88">
        <f>'[1]ian  2014 '!Q67</f>
        <v>2859.5453435555555</v>
      </c>
      <c r="K41" s="79">
        <f t="shared" si="12"/>
        <v>0.434175556820837</v>
      </c>
      <c r="L41" s="79">
        <f t="shared" si="13"/>
        <v>17.74766342114876</v>
      </c>
      <c r="M41" s="79"/>
      <c r="N41" s="79">
        <f t="shared" si="14"/>
        <v>740.3793585555554</v>
      </c>
      <c r="O41" s="89">
        <f t="shared" si="15"/>
        <v>0.3493729909767098</v>
      </c>
      <c r="P41" s="90"/>
    </row>
    <row r="42" spans="1:16" ht="19.5" customHeight="1">
      <c r="A42" s="87" t="s">
        <v>40</v>
      </c>
      <c r="B42" s="79">
        <f>'[1]ian 2013'!P50</f>
        <v>947.577805</v>
      </c>
      <c r="C42" s="79">
        <f t="shared" si="8"/>
        <v>0.15146292460083408</v>
      </c>
      <c r="D42" s="79">
        <f t="shared" si="9"/>
        <v>6.341879834134584</v>
      </c>
      <c r="E42" s="79"/>
      <c r="F42" s="79">
        <f>'[1]prog 2014'!S78</f>
        <v>11223.123000000001</v>
      </c>
      <c r="G42" s="79">
        <f t="shared" si="10"/>
        <v>1.7040491030419898</v>
      </c>
      <c r="H42" s="79">
        <f t="shared" si="11"/>
        <v>4.84761283772893</v>
      </c>
      <c r="I42" s="79"/>
      <c r="J42" s="88">
        <f>'[1]ian  2014 '!Q68</f>
        <v>811.0736220000001</v>
      </c>
      <c r="K42" s="79">
        <f t="shared" si="12"/>
        <v>0.12314836771103</v>
      </c>
      <c r="L42" s="79">
        <f t="shared" si="13"/>
        <v>5.033898722910172</v>
      </c>
      <c r="M42" s="79"/>
      <c r="N42" s="79">
        <f t="shared" si="14"/>
        <v>-136.5041829999999</v>
      </c>
      <c r="O42" s="89">
        <f t="shared" si="15"/>
        <v>-0.1440559100051947</v>
      </c>
      <c r="P42" s="90"/>
    </row>
    <row r="43" spans="1:16" ht="19.5" customHeight="1">
      <c r="A43" s="87" t="s">
        <v>41</v>
      </c>
      <c r="B43" s="79">
        <f>'[1]ian 2013'!P51</f>
        <v>299.317713</v>
      </c>
      <c r="C43" s="79">
        <f t="shared" si="8"/>
        <v>0.047843602875241566</v>
      </c>
      <c r="D43" s="79">
        <f t="shared" si="9"/>
        <v>2.0032518259268253</v>
      </c>
      <c r="E43" s="79"/>
      <c r="F43" s="79">
        <f>'[1]prog 2014'!S80</f>
        <v>5732.703000000001</v>
      </c>
      <c r="G43" s="79">
        <f t="shared" si="10"/>
        <v>0.8704179224584927</v>
      </c>
      <c r="H43" s="79">
        <f t="shared" si="11"/>
        <v>2.476131167562465</v>
      </c>
      <c r="I43" s="79"/>
      <c r="J43" s="88">
        <f>'[1]ian  2014 '!Q69</f>
        <v>782.6953480000001</v>
      </c>
      <c r="K43" s="79">
        <f t="shared" si="12"/>
        <v>0.11883958731580668</v>
      </c>
      <c r="L43" s="79">
        <f t="shared" si="13"/>
        <v>4.857770004909533</v>
      </c>
      <c r="M43" s="79"/>
      <c r="N43" s="79">
        <f t="shared" si="14"/>
        <v>483.37763500000005</v>
      </c>
      <c r="O43" s="89">
        <f t="shared" si="15"/>
        <v>1.614931606135852</v>
      </c>
      <c r="P43" s="90"/>
    </row>
    <row r="44" spans="1:16" s="54" customFormat="1" ht="19.5" customHeight="1">
      <c r="A44" s="87" t="s">
        <v>42</v>
      </c>
      <c r="B44" s="88">
        <f>B45+B46+B47+B48+B49</f>
        <v>7097.411265000001</v>
      </c>
      <c r="C44" s="79">
        <f t="shared" si="8"/>
        <v>1.1344658577052735</v>
      </c>
      <c r="D44" s="79">
        <f t="shared" si="9"/>
        <v>47.50103805572264</v>
      </c>
      <c r="E44" s="79"/>
      <c r="F44" s="79">
        <f>'[1]prog 2014'!S82</f>
        <v>108360.269</v>
      </c>
      <c r="G44" s="79">
        <f t="shared" si="10"/>
        <v>16.452748419030844</v>
      </c>
      <c r="H44" s="79">
        <f t="shared" si="11"/>
        <v>46.80414097788647</v>
      </c>
      <c r="I44" s="79"/>
      <c r="J44" s="88">
        <f>J45+J46+J47+J48+J49</f>
        <v>7594.057457555555</v>
      </c>
      <c r="K44" s="79">
        <f t="shared" si="12"/>
        <v>1.1530343914966337</v>
      </c>
      <c r="L44" s="79">
        <f t="shared" si="13"/>
        <v>47.13223941746607</v>
      </c>
      <c r="M44" s="79"/>
      <c r="N44" s="79">
        <f t="shared" si="14"/>
        <v>496.6461925555541</v>
      </c>
      <c r="O44" s="89">
        <f t="shared" si="15"/>
        <v>0.06997568183834901</v>
      </c>
      <c r="P44" s="89"/>
    </row>
    <row r="45" spans="1:16" ht="31.5" customHeight="1">
      <c r="A45" s="91" t="s">
        <v>43</v>
      </c>
      <c r="B45" s="59">
        <f>'[1]ian 2013'!P53</f>
        <v>7.245542000000341</v>
      </c>
      <c r="C45" s="59">
        <f t="shared" si="8"/>
        <v>0.0011581434008347505</v>
      </c>
      <c r="D45" s="59">
        <f t="shared" si="9"/>
        <v>0.048492436668224115</v>
      </c>
      <c r="E45" s="59"/>
      <c r="F45" s="66">
        <f>'[1]prog 2014'!S84</f>
        <v>1400.1929999999993</v>
      </c>
      <c r="G45" s="59">
        <f t="shared" si="10"/>
        <v>0.21259658525845893</v>
      </c>
      <c r="H45" s="59">
        <f t="shared" si="11"/>
        <v>0.6047865252923076</v>
      </c>
      <c r="I45" s="59"/>
      <c r="J45" s="92">
        <f>'[1]ian  2014 '!Q71</f>
        <v>38.00060799999983</v>
      </c>
      <c r="K45" s="59">
        <f t="shared" si="12"/>
        <v>0.005769775665601273</v>
      </c>
      <c r="L45" s="59">
        <f t="shared" si="13"/>
        <v>0.23584938147699885</v>
      </c>
      <c r="M45" s="59"/>
      <c r="N45" s="59">
        <f t="shared" si="14"/>
        <v>30.755065999999488</v>
      </c>
      <c r="O45" s="60">
        <f t="shared" si="15"/>
        <v>4.244688113049105</v>
      </c>
      <c r="P45" s="90"/>
    </row>
    <row r="46" spans="1:16" ht="15.75" customHeight="1">
      <c r="A46" s="93" t="s">
        <v>44</v>
      </c>
      <c r="B46" s="59">
        <f>'[1]ian 2013'!P54</f>
        <v>853.9059970000001</v>
      </c>
      <c r="C46" s="94">
        <f t="shared" si="8"/>
        <v>0.13649021637839126</v>
      </c>
      <c r="D46" s="94">
        <f t="shared" si="9"/>
        <v>5.714959968507163</v>
      </c>
      <c r="E46" s="94"/>
      <c r="F46" s="94">
        <f>'[1]prog 2014'!S86</f>
        <v>12036.793</v>
      </c>
      <c r="G46" s="94">
        <f t="shared" si="10"/>
        <v>1.8275916886192993</v>
      </c>
      <c r="H46" s="94">
        <f t="shared" si="11"/>
        <v>5.1990619965481715</v>
      </c>
      <c r="I46" s="94"/>
      <c r="J46" s="95">
        <f>'[1]ian  2014 '!Q72</f>
        <v>1263.2529725555557</v>
      </c>
      <c r="K46" s="94">
        <f t="shared" si="12"/>
        <v>0.19180446430092782</v>
      </c>
      <c r="L46" s="94">
        <f t="shared" si="13"/>
        <v>7.840333297462225</v>
      </c>
      <c r="M46" s="94"/>
      <c r="N46" s="94">
        <f t="shared" si="14"/>
        <v>409.3469755555557</v>
      </c>
      <c r="O46" s="90">
        <f t="shared" si="15"/>
        <v>0.4793817785490453</v>
      </c>
      <c r="P46" s="90"/>
    </row>
    <row r="47" spans="1:16" ht="28.5" customHeight="1">
      <c r="A47" s="91" t="s">
        <v>45</v>
      </c>
      <c r="B47" s="59">
        <f>'[1]ian 2013'!P55</f>
        <v>679.1083729999999</v>
      </c>
      <c r="C47" s="59">
        <f t="shared" si="8"/>
        <v>0.1085501789433471</v>
      </c>
      <c r="D47" s="59">
        <f t="shared" si="9"/>
        <v>4.545087140280419</v>
      </c>
      <c r="E47" s="52"/>
      <c r="F47" s="66">
        <f>'[1]prog 2014'!S87</f>
        <v>20250.961</v>
      </c>
      <c r="G47" s="59"/>
      <c r="H47" s="52">
        <f t="shared" si="11"/>
        <v>8.747014402314566</v>
      </c>
      <c r="I47" s="52"/>
      <c r="J47" s="92">
        <f>'[1]ian  2014 '!Q73</f>
        <v>400.706473</v>
      </c>
      <c r="K47" s="94">
        <f t="shared" si="12"/>
        <v>0.06084077541507558</v>
      </c>
      <c r="L47" s="59">
        <f t="shared" si="13"/>
        <v>2.4869700456076957</v>
      </c>
      <c r="M47" s="59"/>
      <c r="N47" s="59">
        <f t="shared" si="14"/>
        <v>-278.4018999999999</v>
      </c>
      <c r="O47" s="90">
        <f t="shared" si="15"/>
        <v>-0.40995209464160143</v>
      </c>
      <c r="P47" s="90"/>
    </row>
    <row r="48" spans="1:16" ht="17.25" customHeight="1">
      <c r="A48" s="93" t="s">
        <v>46</v>
      </c>
      <c r="B48" s="59">
        <f>'[1]ian 2013'!P56</f>
        <v>5411.5399370000005</v>
      </c>
      <c r="C48" s="94">
        <f t="shared" si="8"/>
        <v>0.8649924693542536</v>
      </c>
      <c r="D48" s="94">
        <f t="shared" si="9"/>
        <v>36.21796101278906</v>
      </c>
      <c r="E48" s="94"/>
      <c r="F48" s="94">
        <f>'[1]prog 2014'!S88</f>
        <v>71512.84800000001</v>
      </c>
      <c r="G48" s="94">
        <f aca="true" t="shared" si="16" ref="G48:G59">F48/$J$10*100</f>
        <v>10.858065485906032</v>
      </c>
      <c r="H48" s="94">
        <f t="shared" si="11"/>
        <v>30.888603825099096</v>
      </c>
      <c r="I48" s="94"/>
      <c r="J48" s="95">
        <f>'[1]ian  2014 '!Q74</f>
        <v>5764.7762219999995</v>
      </c>
      <c r="K48" s="94">
        <f t="shared" si="12"/>
        <v>0.8752877207473259</v>
      </c>
      <c r="L48" s="94">
        <f t="shared" si="13"/>
        <v>35.77887244098874</v>
      </c>
      <c r="M48" s="94"/>
      <c r="N48" s="94">
        <f t="shared" si="14"/>
        <v>353.23628499999904</v>
      </c>
      <c r="O48" s="90">
        <f t="shared" si="15"/>
        <v>0.0652746333044385</v>
      </c>
      <c r="P48" s="90"/>
    </row>
    <row r="49" spans="1:16" ht="19.5" customHeight="1">
      <c r="A49" s="96" t="s">
        <v>47</v>
      </c>
      <c r="B49" s="59">
        <f>'[1]ian 2013'!P57</f>
        <v>145.611416</v>
      </c>
      <c r="C49" s="59">
        <f t="shared" si="8"/>
        <v>0.023274849628446795</v>
      </c>
      <c r="D49" s="59">
        <f t="shared" si="9"/>
        <v>0.9745374974777737</v>
      </c>
      <c r="E49" s="59"/>
      <c r="F49" s="59">
        <f>'[1]prog 2014'!S90</f>
        <v>3159.4739999999997</v>
      </c>
      <c r="G49" s="59">
        <f t="shared" si="16"/>
        <v>0.4797148561754591</v>
      </c>
      <c r="H49" s="59">
        <f t="shared" si="11"/>
        <v>1.3646742286323308</v>
      </c>
      <c r="I49" s="59"/>
      <c r="J49" s="92">
        <f>'[1]ian  2014 '!Q75</f>
        <v>127.321182</v>
      </c>
      <c r="K49" s="59">
        <f t="shared" si="12"/>
        <v>0.019331655367703437</v>
      </c>
      <c r="L49" s="59">
        <f t="shared" si="13"/>
        <v>0.7902142519304043</v>
      </c>
      <c r="M49" s="59"/>
      <c r="N49" s="59">
        <f t="shared" si="14"/>
        <v>-18.290233999999998</v>
      </c>
      <c r="O49" s="60">
        <f t="shared" si="15"/>
        <v>-0.12560989036738712</v>
      </c>
      <c r="P49" s="90"/>
    </row>
    <row r="50" spans="1:16" ht="31.5" customHeight="1">
      <c r="A50" s="97" t="s">
        <v>48</v>
      </c>
      <c r="B50" s="98">
        <f>'[1]ian 2013'!P58</f>
        <v>71.098189</v>
      </c>
      <c r="C50" s="98">
        <f t="shared" si="8"/>
        <v>0.01136449121427327</v>
      </c>
      <c r="D50" s="79">
        <f t="shared" si="9"/>
        <v>0.47584078973081195</v>
      </c>
      <c r="E50" s="79"/>
      <c r="F50" s="99">
        <f>'[1]prog 2014'!S94</f>
        <v>1100.2649999999999</v>
      </c>
      <c r="G50" s="94">
        <f t="shared" si="16"/>
        <v>0.16705738557427327</v>
      </c>
      <c r="H50" s="79">
        <f t="shared" si="11"/>
        <v>0.47523837517452316</v>
      </c>
      <c r="I50" s="79"/>
      <c r="J50" s="88">
        <f>'[1]ian  2014 '!Q76</f>
        <v>1.280968</v>
      </c>
      <c r="K50" s="79">
        <f t="shared" si="12"/>
        <v>0.0001944942037457392</v>
      </c>
      <c r="L50" s="79">
        <f t="shared" si="13"/>
        <v>0.007950280966342161</v>
      </c>
      <c r="M50" s="79"/>
      <c r="N50" s="79">
        <f t="shared" si="14"/>
        <v>-69.817221</v>
      </c>
      <c r="O50" s="90">
        <f t="shared" si="15"/>
        <v>-0.9819831135220617</v>
      </c>
      <c r="P50" s="89"/>
    </row>
    <row r="51" spans="1:16" ht="15" customHeight="1" hidden="1">
      <c r="A51" s="100" t="s">
        <v>49</v>
      </c>
      <c r="B51" s="101">
        <f>'[1]ian 2013'!P59</f>
        <v>725.418199</v>
      </c>
      <c r="C51" s="94">
        <f t="shared" si="8"/>
        <v>0.11595244358769022</v>
      </c>
      <c r="D51" s="79">
        <f t="shared" si="9"/>
        <v>4.855026176507298</v>
      </c>
      <c r="E51" s="79"/>
      <c r="F51" s="94">
        <f>'[1]prog 2014'!S92</f>
        <v>168.269</v>
      </c>
      <c r="G51" s="94">
        <f t="shared" si="16"/>
        <v>0.025548917045618458</v>
      </c>
      <c r="H51" s="79">
        <f t="shared" si="11"/>
        <v>0.0726805689104369</v>
      </c>
      <c r="I51" s="79"/>
      <c r="J51" s="95"/>
      <c r="K51" s="94">
        <f t="shared" si="12"/>
        <v>0</v>
      </c>
      <c r="L51" s="79">
        <f t="shared" si="13"/>
        <v>0</v>
      </c>
      <c r="M51" s="79"/>
      <c r="N51" s="79">
        <f t="shared" si="14"/>
        <v>-725.418199</v>
      </c>
      <c r="O51" s="89"/>
      <c r="P51" s="89"/>
    </row>
    <row r="52" spans="1:16" s="54" customFormat="1" ht="19.5" customHeight="1">
      <c r="A52" s="86" t="s">
        <v>50</v>
      </c>
      <c r="B52" s="101">
        <f>'[1]ian 2013'!P59</f>
        <v>725.418199</v>
      </c>
      <c r="C52" s="79">
        <f t="shared" si="8"/>
        <v>0.11595244358769022</v>
      </c>
      <c r="D52" s="79">
        <f t="shared" si="9"/>
        <v>4.855026176507298</v>
      </c>
      <c r="E52" s="79"/>
      <c r="F52" s="79">
        <f>'[1]prog 2014'!S96</f>
        <v>17784.144999999997</v>
      </c>
      <c r="G52" s="79">
        <f t="shared" si="16"/>
        <v>2.700233824009474</v>
      </c>
      <c r="H52" s="79">
        <f t="shared" si="11"/>
        <v>7.681520518846023</v>
      </c>
      <c r="I52" s="79"/>
      <c r="J52" s="88">
        <f>'[1]ian  2014 '!Q77</f>
        <v>312.5725055555555</v>
      </c>
      <c r="K52" s="79">
        <f t="shared" si="12"/>
        <v>0.047459062662641376</v>
      </c>
      <c r="L52" s="79">
        <f t="shared" si="13"/>
        <v>1.9399698052724286</v>
      </c>
      <c r="M52" s="79"/>
      <c r="N52" s="79">
        <f t="shared" si="14"/>
        <v>-412.84569344444446</v>
      </c>
      <c r="O52" s="89">
        <f>J52/B52-1</f>
        <v>-0.569114055883294</v>
      </c>
      <c r="P52" s="89"/>
    </row>
    <row r="53" spans="1:16" ht="26.25" customHeight="1" hidden="1">
      <c r="A53" s="93" t="s">
        <v>51</v>
      </c>
      <c r="B53" s="101">
        <f>'[1]ian 2013'!P61</f>
        <v>2.7233229999999997</v>
      </c>
      <c r="C53" s="94">
        <f t="shared" si="8"/>
        <v>0.00043530194991504384</v>
      </c>
      <c r="D53" s="94">
        <f t="shared" si="9"/>
        <v>0.018226458159322223</v>
      </c>
      <c r="E53" s="94"/>
      <c r="F53" s="94">
        <f>'[1]prog 2014'!S98</f>
        <v>17784.144999999997</v>
      </c>
      <c r="G53" s="94">
        <f t="shared" si="16"/>
        <v>2.700233824009474</v>
      </c>
      <c r="H53" s="94">
        <f t="shared" si="11"/>
        <v>7.681520518846023</v>
      </c>
      <c r="I53" s="94"/>
      <c r="J53" s="95" t="e">
        <f>#REF!</f>
        <v>#REF!</v>
      </c>
      <c r="K53" s="94" t="e">
        <f t="shared" si="12"/>
        <v>#REF!</v>
      </c>
      <c r="L53" s="94" t="e">
        <f t="shared" si="13"/>
        <v>#REF!</v>
      </c>
      <c r="M53" s="94"/>
      <c r="N53" s="79" t="e">
        <f t="shared" si="14"/>
        <v>#REF!</v>
      </c>
      <c r="O53" s="89" t="e">
        <f>J53/B53-1</f>
        <v>#REF!</v>
      </c>
      <c r="P53" s="89"/>
    </row>
    <row r="54" spans="1:16" ht="21" customHeight="1" hidden="1">
      <c r="A54" s="93" t="s">
        <v>52</v>
      </c>
      <c r="B54" s="101">
        <f>'[1]ian 2013'!P62</f>
        <v>0</v>
      </c>
      <c r="C54" s="94">
        <f t="shared" si="8"/>
        <v>0</v>
      </c>
      <c r="D54" s="94">
        <f t="shared" si="9"/>
        <v>0</v>
      </c>
      <c r="E54" s="94"/>
      <c r="F54" s="94">
        <f>'[1]prog 2014'!S99</f>
        <v>0</v>
      </c>
      <c r="G54" s="94">
        <f t="shared" si="16"/>
        <v>0</v>
      </c>
      <c r="H54" s="94">
        <f t="shared" si="11"/>
        <v>0</v>
      </c>
      <c r="I54" s="94"/>
      <c r="J54" s="95" t="e">
        <f>#REF!</f>
        <v>#REF!</v>
      </c>
      <c r="K54" s="94" t="e">
        <f t="shared" si="12"/>
        <v>#REF!</v>
      </c>
      <c r="L54" s="94" t="e">
        <f t="shared" si="13"/>
        <v>#REF!</v>
      </c>
      <c r="M54" s="94"/>
      <c r="N54" s="79" t="e">
        <f t="shared" si="14"/>
        <v>#REF!</v>
      </c>
      <c r="O54" s="89"/>
      <c r="P54" s="89"/>
    </row>
    <row r="55" spans="1:16" ht="24.75" customHeight="1" hidden="1">
      <c r="A55" s="102" t="s">
        <v>53</v>
      </c>
      <c r="B55" s="101">
        <f>'[1]ian 2013'!P63</f>
        <v>0</v>
      </c>
      <c r="C55" s="94">
        <f t="shared" si="8"/>
        <v>0</v>
      </c>
      <c r="D55" s="79">
        <f t="shared" si="9"/>
        <v>0</v>
      </c>
      <c r="E55" s="79"/>
      <c r="F55" s="94">
        <f>'[1]prog 2014'!S100</f>
        <v>0</v>
      </c>
      <c r="G55" s="94">
        <f t="shared" si="16"/>
        <v>0</v>
      </c>
      <c r="H55" s="79">
        <f t="shared" si="11"/>
        <v>0</v>
      </c>
      <c r="I55" s="79"/>
      <c r="J55" s="95"/>
      <c r="K55" s="94">
        <f t="shared" si="12"/>
        <v>0</v>
      </c>
      <c r="L55" s="79">
        <f t="shared" si="13"/>
        <v>0</v>
      </c>
      <c r="M55" s="79"/>
      <c r="N55" s="79">
        <f t="shared" si="14"/>
        <v>0</v>
      </c>
      <c r="O55" s="89"/>
      <c r="P55" s="89"/>
    </row>
    <row r="56" spans="1:16" ht="19.5" customHeight="1">
      <c r="A56" s="86" t="s">
        <v>34</v>
      </c>
      <c r="B56" s="101">
        <f>'[1]ian 2013'!P62</f>
        <v>0</v>
      </c>
      <c r="C56" s="79">
        <f t="shared" si="8"/>
        <v>0</v>
      </c>
      <c r="D56" s="79">
        <f t="shared" si="9"/>
        <v>0</v>
      </c>
      <c r="E56" s="79"/>
      <c r="F56" s="79">
        <f>'Sinteza - An 2'!F57+'Sinteza - An 2'!F58</f>
        <v>0</v>
      </c>
      <c r="G56" s="79">
        <f t="shared" si="16"/>
        <v>0</v>
      </c>
      <c r="H56" s="79">
        <f t="shared" si="11"/>
        <v>0</v>
      </c>
      <c r="I56" s="79"/>
      <c r="J56" s="88">
        <f>'[1]ian  2014 '!Q80</f>
        <v>0</v>
      </c>
      <c r="K56" s="79">
        <f t="shared" si="12"/>
        <v>0</v>
      </c>
      <c r="L56" s="79">
        <f t="shared" si="13"/>
        <v>0</v>
      </c>
      <c r="M56" s="79"/>
      <c r="N56" s="79">
        <f t="shared" si="14"/>
        <v>0</v>
      </c>
      <c r="O56" s="89"/>
      <c r="P56" s="89"/>
    </row>
    <row r="57" spans="1:16" ht="24.75" customHeight="1" hidden="1">
      <c r="A57" s="103" t="s">
        <v>54</v>
      </c>
      <c r="B57" s="101">
        <f>'[1]ian 2013'!P63</f>
        <v>0</v>
      </c>
      <c r="C57" s="94">
        <f t="shared" si="8"/>
        <v>0</v>
      </c>
      <c r="D57" s="94">
        <f t="shared" si="9"/>
        <v>0</v>
      </c>
      <c r="E57" s="94"/>
      <c r="F57" s="95">
        <f>'[1]prog 2014'!S102</f>
        <v>0</v>
      </c>
      <c r="G57" s="94">
        <f t="shared" si="16"/>
        <v>0</v>
      </c>
      <c r="H57" s="94">
        <f t="shared" si="11"/>
        <v>0</v>
      </c>
      <c r="I57" s="94"/>
      <c r="J57" s="95" t="e">
        <f>#REF!</f>
        <v>#REF!</v>
      </c>
      <c r="K57" s="94" t="e">
        <f t="shared" si="12"/>
        <v>#REF!</v>
      </c>
      <c r="L57" s="94" t="e">
        <f t="shared" si="13"/>
        <v>#REF!</v>
      </c>
      <c r="M57" s="94"/>
      <c r="N57" s="94" t="e">
        <f t="shared" si="14"/>
        <v>#REF!</v>
      </c>
      <c r="O57" s="89" t="e">
        <f>J57/B57-1</f>
        <v>#REF!</v>
      </c>
      <c r="P57" s="89"/>
    </row>
    <row r="58" spans="1:16" ht="19.5" customHeight="1" hidden="1">
      <c r="A58" s="104" t="s">
        <v>55</v>
      </c>
      <c r="B58" s="101">
        <f>'[1]ian 2013'!P64</f>
        <v>0</v>
      </c>
      <c r="C58" s="94">
        <f t="shared" si="8"/>
        <v>0</v>
      </c>
      <c r="D58" s="79">
        <f t="shared" si="9"/>
        <v>0</v>
      </c>
      <c r="E58" s="79"/>
      <c r="F58" s="95">
        <f>'[1]prog 2014'!S104</f>
        <v>0</v>
      </c>
      <c r="G58" s="94">
        <f t="shared" si="16"/>
        <v>0</v>
      </c>
      <c r="H58" s="79">
        <f t="shared" si="11"/>
        <v>0</v>
      </c>
      <c r="I58" s="79"/>
      <c r="J58" s="88" t="e">
        <f>#REF!</f>
        <v>#REF!</v>
      </c>
      <c r="K58" s="94" t="e">
        <f t="shared" si="12"/>
        <v>#REF!</v>
      </c>
      <c r="L58" s="79" t="e">
        <f t="shared" si="13"/>
        <v>#REF!</v>
      </c>
      <c r="M58" s="79"/>
      <c r="N58" s="79" t="e">
        <f t="shared" si="14"/>
        <v>#REF!</v>
      </c>
      <c r="O58" s="89" t="e">
        <f>J58/B58-1</f>
        <v>#REF!</v>
      </c>
      <c r="P58" s="89"/>
    </row>
    <row r="59" spans="1:16" s="54" customFormat="1" ht="32.25" customHeight="1">
      <c r="A59" s="105" t="s">
        <v>56</v>
      </c>
      <c r="B59" s="98">
        <f>'[1]ian 2013'!P65</f>
        <v>-52.53321199999999</v>
      </c>
      <c r="C59" s="79">
        <f t="shared" si="8"/>
        <v>-0.008397024377534496</v>
      </c>
      <c r="D59" s="79">
        <f t="shared" si="9"/>
        <v>-0.35159046154011264</v>
      </c>
      <c r="E59" s="79"/>
      <c r="F59" s="106">
        <f>'[1]prog 2014'!R105</f>
        <v>0</v>
      </c>
      <c r="G59" s="79">
        <f t="shared" si="16"/>
        <v>0</v>
      </c>
      <c r="H59" s="79">
        <f t="shared" si="11"/>
        <v>0</v>
      </c>
      <c r="I59" s="79"/>
      <c r="J59" s="88">
        <f>'[1]ian  2014 '!Q83</f>
        <v>-55.53360122222223</v>
      </c>
      <c r="K59" s="79">
        <f t="shared" si="12"/>
        <v>-0.008431876167749326</v>
      </c>
      <c r="L59" s="79">
        <f t="shared" si="13"/>
        <v>-0.34466726162516875</v>
      </c>
      <c r="M59" s="79"/>
      <c r="N59" s="79">
        <f t="shared" si="14"/>
        <v>-3.000389222222239</v>
      </c>
      <c r="O59" s="89">
        <f>J59/B59-1</f>
        <v>0.057114139950594334</v>
      </c>
      <c r="P59" s="89"/>
    </row>
    <row r="60" spans="1:16" s="54" customFormat="1" ht="15.75">
      <c r="A60" s="107"/>
      <c r="B60" s="108">
        <f>'[1]ian 2013'!P66</f>
        <v>0</v>
      </c>
      <c r="C60" s="52">
        <f t="shared" si="8"/>
        <v>0</v>
      </c>
      <c r="D60" s="52">
        <f t="shared" si="9"/>
        <v>0</v>
      </c>
      <c r="E60" s="52"/>
      <c r="F60" s="109"/>
      <c r="G60" s="52"/>
      <c r="H60" s="52"/>
      <c r="I60" s="52"/>
      <c r="J60" s="71">
        <f>'[1]ian  2014 '!Q84</f>
        <v>0</v>
      </c>
      <c r="K60" s="52">
        <f t="shared" si="12"/>
        <v>0</v>
      </c>
      <c r="L60" s="52">
        <f t="shared" si="13"/>
        <v>0</v>
      </c>
      <c r="M60" s="52"/>
      <c r="N60" s="52">
        <f t="shared" si="14"/>
        <v>0</v>
      </c>
      <c r="O60" s="53"/>
      <c r="P60" s="89"/>
    </row>
    <row r="61" spans="1:16" s="38" customFormat="1" ht="21" customHeight="1" thickBot="1">
      <c r="A61" s="110" t="s">
        <v>57</v>
      </c>
      <c r="B61" s="111">
        <f>B12-B38</f>
        <v>1039.3222349999996</v>
      </c>
      <c r="C61" s="112">
        <f t="shared" si="8"/>
        <v>0.1661275564762466</v>
      </c>
      <c r="D61" s="111">
        <f t="shared" si="9"/>
        <v>6.955900284424857</v>
      </c>
      <c r="E61" s="111"/>
      <c r="F61" s="111">
        <f>'[1]prog 2014'!S106</f>
        <v>-14710.144000000058</v>
      </c>
      <c r="G61" s="113">
        <f>F61/$J$10*100</f>
        <v>-2.233496655861172</v>
      </c>
      <c r="H61" s="113"/>
      <c r="I61" s="113"/>
      <c r="J61" s="114">
        <f>J12-J38</f>
        <v>1498.2313626666692</v>
      </c>
      <c r="K61" s="115">
        <f t="shared" si="12"/>
        <v>0.2274821197006854</v>
      </c>
      <c r="L61" s="116">
        <f t="shared" si="13"/>
        <v>9.298718067731356</v>
      </c>
      <c r="M61" s="113"/>
      <c r="N61" s="111">
        <f t="shared" si="14"/>
        <v>458.9091276666695</v>
      </c>
      <c r="O61" s="117">
        <f>J61/B61-1</f>
        <v>0.44154653120326026</v>
      </c>
      <c r="P61" s="117"/>
    </row>
    <row r="62" spans="1:14" ht="3.75" customHeight="1">
      <c r="A62" s="118"/>
      <c r="B62" s="119"/>
      <c r="C62" s="119"/>
      <c r="D62" s="119"/>
      <c r="E62" s="119"/>
      <c r="F62" s="120"/>
      <c r="G62" s="119"/>
      <c r="H62" s="119"/>
      <c r="I62" s="119"/>
      <c r="J62" s="121"/>
      <c r="K62" s="121"/>
      <c r="L62" s="121"/>
      <c r="M62" s="121"/>
      <c r="N62" s="121"/>
    </row>
    <row r="63" spans="1:15" ht="1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4" ht="19.5" customHeight="1">
      <c r="A64" s="123"/>
      <c r="B64" s="123"/>
      <c r="C64" s="123"/>
      <c r="D64" s="123"/>
      <c r="E64" s="123"/>
      <c r="G64" s="123"/>
      <c r="H64" s="123"/>
      <c r="I64" s="123"/>
      <c r="J64" s="121"/>
      <c r="K64" s="121"/>
      <c r="L64" s="121"/>
      <c r="M64" s="121"/>
      <c r="N64" s="121"/>
    </row>
    <row r="65" spans="1:14" ht="19.5" customHeight="1">
      <c r="A65" s="123"/>
      <c r="B65" s="123"/>
      <c r="C65" s="123"/>
      <c r="D65" s="123"/>
      <c r="E65" s="123"/>
      <c r="G65" s="123"/>
      <c r="H65" s="123"/>
      <c r="I65" s="123"/>
      <c r="J65" s="124"/>
      <c r="L65" s="121"/>
      <c r="M65" s="121"/>
      <c r="N65" s="121"/>
    </row>
    <row r="66" spans="4:14" ht="19.5" customHeight="1">
      <c r="D66" s="125"/>
      <c r="E66" s="125"/>
      <c r="F66" s="125"/>
      <c r="G66" s="125"/>
      <c r="H66" s="125"/>
      <c r="I66" s="125"/>
      <c r="J66" s="125"/>
      <c r="L66" s="121"/>
      <c r="M66" s="121"/>
      <c r="N66" s="121"/>
    </row>
    <row r="67" spans="10:16" ht="19.5" customHeight="1">
      <c r="J67" s="121"/>
      <c r="K67" s="121"/>
      <c r="L67" s="121"/>
      <c r="M67" s="121"/>
      <c r="N67" s="121"/>
      <c r="O67" s="126"/>
      <c r="P67" s="126"/>
    </row>
    <row r="68" spans="10:14" ht="19.5" customHeight="1">
      <c r="J68" s="121"/>
      <c r="K68" s="121"/>
      <c r="L68" s="121"/>
      <c r="M68" s="121"/>
      <c r="N68" s="121"/>
    </row>
    <row r="69" spans="10:14" ht="19.5" customHeight="1">
      <c r="J69" s="121"/>
      <c r="K69" s="121"/>
      <c r="L69" s="121"/>
      <c r="M69" s="121"/>
      <c r="N69" s="121"/>
    </row>
    <row r="70" spans="10:14" ht="19.5" customHeight="1">
      <c r="J70" s="121"/>
      <c r="K70" s="121"/>
      <c r="L70" s="121"/>
      <c r="M70" s="121"/>
      <c r="N70" s="121"/>
    </row>
    <row r="71" spans="10:14" ht="19.5" customHeight="1">
      <c r="J71" s="121"/>
      <c r="K71" s="121"/>
      <c r="L71" s="121"/>
      <c r="M71" s="121"/>
      <c r="N71" s="121"/>
    </row>
    <row r="72" spans="10:14" ht="19.5" customHeight="1">
      <c r="J72" s="121"/>
      <c r="K72" s="121"/>
      <c r="L72" s="121"/>
      <c r="M72" s="121"/>
      <c r="N72" s="121"/>
    </row>
    <row r="73" spans="10:14" ht="19.5" customHeight="1">
      <c r="J73" s="121"/>
      <c r="K73" s="121"/>
      <c r="L73" s="121"/>
      <c r="M73" s="121"/>
      <c r="N73" s="121"/>
    </row>
    <row r="74" spans="10:14" ht="19.5" customHeight="1">
      <c r="J74" s="121"/>
      <c r="K74" s="121"/>
      <c r="L74" s="121"/>
      <c r="M74" s="121"/>
      <c r="N74" s="121"/>
    </row>
    <row r="75" spans="10:14" ht="19.5" customHeight="1">
      <c r="J75" s="121"/>
      <c r="K75" s="121"/>
      <c r="L75" s="121"/>
      <c r="M75" s="121"/>
      <c r="N75" s="121"/>
    </row>
    <row r="76" spans="10:14" ht="19.5" customHeight="1">
      <c r="J76" s="121"/>
      <c r="K76" s="121"/>
      <c r="L76" s="121"/>
      <c r="M76" s="121"/>
      <c r="N76" s="121"/>
    </row>
    <row r="77" spans="10:14" ht="19.5" customHeight="1">
      <c r="J77" s="121"/>
      <c r="K77" s="121"/>
      <c r="L77" s="121"/>
      <c r="M77" s="121"/>
      <c r="N77" s="121"/>
    </row>
    <row r="78" spans="10:14" ht="19.5" customHeight="1">
      <c r="J78" s="121"/>
      <c r="K78" s="121"/>
      <c r="L78" s="121"/>
      <c r="M78" s="121"/>
      <c r="N78" s="121"/>
    </row>
    <row r="79" spans="10:14" ht="19.5" customHeight="1">
      <c r="J79" s="121"/>
      <c r="K79" s="121"/>
      <c r="L79" s="121"/>
      <c r="M79" s="121"/>
      <c r="N79" s="121"/>
    </row>
    <row r="80" spans="10:14" ht="19.5" customHeight="1">
      <c r="J80" s="121"/>
      <c r="K80" s="121"/>
      <c r="L80" s="121"/>
      <c r="M80" s="121"/>
      <c r="N80" s="121"/>
    </row>
    <row r="81" spans="10:14" ht="19.5" customHeight="1">
      <c r="J81" s="121"/>
      <c r="K81" s="121"/>
      <c r="L81" s="121"/>
      <c r="M81" s="121"/>
      <c r="N81" s="121"/>
    </row>
    <row r="82" spans="10:14" ht="19.5" customHeight="1">
      <c r="J82" s="121"/>
      <c r="K82" s="121"/>
      <c r="L82" s="121"/>
      <c r="M82" s="121"/>
      <c r="N82" s="121"/>
    </row>
    <row r="83" spans="10:14" ht="19.5" customHeight="1">
      <c r="J83" s="121"/>
      <c r="K83" s="121"/>
      <c r="L83" s="121"/>
      <c r="M83" s="121"/>
      <c r="N83" s="121"/>
    </row>
    <row r="84" spans="10:14" ht="19.5" customHeight="1">
      <c r="J84" s="121"/>
      <c r="K84" s="121"/>
      <c r="L84" s="121"/>
      <c r="M84" s="121"/>
      <c r="N84" s="121"/>
    </row>
    <row r="85" spans="10:14" ht="19.5" customHeight="1">
      <c r="J85" s="121"/>
      <c r="K85" s="121"/>
      <c r="L85" s="121"/>
      <c r="M85" s="121"/>
      <c r="N85" s="121"/>
    </row>
    <row r="86" spans="10:14" ht="19.5" customHeight="1">
      <c r="J86" s="121"/>
      <c r="K86" s="121"/>
      <c r="L86" s="121"/>
      <c r="M86" s="121"/>
      <c r="N86" s="121"/>
    </row>
    <row r="87" spans="10:14" ht="19.5" customHeight="1">
      <c r="J87" s="121"/>
      <c r="K87" s="121"/>
      <c r="L87" s="121"/>
      <c r="M87" s="121"/>
      <c r="N87" s="121"/>
    </row>
    <row r="88" spans="10:14" ht="19.5" customHeight="1">
      <c r="J88" s="121"/>
      <c r="K88" s="121"/>
      <c r="L88" s="121"/>
      <c r="M88" s="121"/>
      <c r="N88" s="121"/>
    </row>
    <row r="89" spans="10:14" ht="19.5" customHeight="1">
      <c r="J89" s="121"/>
      <c r="K89" s="121"/>
      <c r="L89" s="121"/>
      <c r="M89" s="121"/>
      <c r="N89" s="121"/>
    </row>
    <row r="90" spans="10:14" ht="19.5" customHeight="1">
      <c r="J90" s="121"/>
      <c r="K90" s="121"/>
      <c r="L90" s="121"/>
      <c r="M90" s="121"/>
      <c r="N90" s="121"/>
    </row>
    <row r="91" spans="10:14" ht="19.5" customHeight="1">
      <c r="J91" s="121"/>
      <c r="K91" s="121"/>
      <c r="L91" s="121"/>
      <c r="M91" s="121"/>
      <c r="N91" s="121"/>
    </row>
    <row r="92" spans="10:14" ht="19.5" customHeight="1">
      <c r="J92" s="121"/>
      <c r="K92" s="121"/>
      <c r="L92" s="121"/>
      <c r="M92" s="121"/>
      <c r="N92" s="121"/>
    </row>
    <row r="93" spans="10:14" ht="19.5" customHeight="1">
      <c r="J93" s="121"/>
      <c r="K93" s="121"/>
      <c r="L93" s="121"/>
      <c r="M93" s="121"/>
      <c r="N93" s="121"/>
    </row>
    <row r="94" spans="10:14" ht="19.5" customHeight="1">
      <c r="J94" s="121"/>
      <c r="K94" s="121"/>
      <c r="L94" s="121"/>
      <c r="M94" s="121"/>
      <c r="N94" s="121"/>
    </row>
    <row r="95" spans="10:14" ht="19.5" customHeight="1">
      <c r="J95" s="121"/>
      <c r="K95" s="121"/>
      <c r="L95" s="121"/>
      <c r="M95" s="121"/>
      <c r="N95" s="121"/>
    </row>
    <row r="96" spans="10:14" ht="19.5" customHeight="1">
      <c r="J96" s="121"/>
      <c r="K96" s="121"/>
      <c r="L96" s="121"/>
      <c r="M96" s="121"/>
      <c r="N96" s="121"/>
    </row>
    <row r="97" spans="10:14" ht="19.5" customHeight="1">
      <c r="J97" s="121"/>
      <c r="K97" s="121"/>
      <c r="L97" s="121"/>
      <c r="M97" s="121"/>
      <c r="N97" s="121"/>
    </row>
    <row r="98" spans="10:14" ht="19.5" customHeight="1">
      <c r="J98" s="121"/>
      <c r="K98" s="121"/>
      <c r="L98" s="121"/>
      <c r="M98" s="121"/>
      <c r="N98" s="121"/>
    </row>
    <row r="99" spans="10:14" ht="19.5" customHeight="1">
      <c r="J99" s="121"/>
      <c r="K99" s="121"/>
      <c r="L99" s="121"/>
      <c r="M99" s="121"/>
      <c r="N99" s="121"/>
    </row>
    <row r="100" spans="10:14" ht="19.5" customHeight="1">
      <c r="J100" s="121"/>
      <c r="K100" s="121"/>
      <c r="L100" s="121"/>
      <c r="M100" s="121"/>
      <c r="N100" s="121"/>
    </row>
    <row r="101" spans="10:14" ht="19.5" customHeight="1">
      <c r="J101" s="121"/>
      <c r="K101" s="121"/>
      <c r="L101" s="121"/>
      <c r="M101" s="121"/>
      <c r="N101" s="121"/>
    </row>
    <row r="102" spans="10:14" ht="19.5" customHeight="1">
      <c r="J102" s="121"/>
      <c r="K102" s="121"/>
      <c r="L102" s="121"/>
      <c r="M102" s="121"/>
      <c r="N102" s="121"/>
    </row>
    <row r="103" spans="10:14" ht="19.5" customHeight="1">
      <c r="J103" s="121"/>
      <c r="K103" s="121"/>
      <c r="L103" s="121"/>
      <c r="M103" s="121"/>
      <c r="N103" s="121"/>
    </row>
    <row r="104" spans="10:14" ht="19.5" customHeight="1">
      <c r="J104" s="121"/>
      <c r="K104" s="121"/>
      <c r="L104" s="121"/>
      <c r="M104" s="121"/>
      <c r="N104" s="121"/>
    </row>
    <row r="105" spans="10:14" ht="19.5" customHeight="1">
      <c r="J105" s="121"/>
      <c r="K105" s="121"/>
      <c r="L105" s="121"/>
      <c r="M105" s="121"/>
      <c r="N105" s="121"/>
    </row>
    <row r="106" spans="10:14" ht="19.5" customHeight="1">
      <c r="J106" s="121"/>
      <c r="K106" s="121"/>
      <c r="L106" s="121"/>
      <c r="M106" s="121"/>
      <c r="N106" s="121"/>
    </row>
    <row r="107" spans="10:14" ht="19.5" customHeight="1">
      <c r="J107" s="121"/>
      <c r="K107" s="121"/>
      <c r="L107" s="121"/>
      <c r="M107" s="121"/>
      <c r="N107" s="121"/>
    </row>
    <row r="108" spans="10:14" ht="19.5" customHeight="1">
      <c r="J108" s="121"/>
      <c r="K108" s="121"/>
      <c r="L108" s="121"/>
      <c r="M108" s="121"/>
      <c r="N108" s="121"/>
    </row>
    <row r="109" spans="10:14" ht="19.5" customHeight="1">
      <c r="J109" s="121"/>
      <c r="K109" s="121"/>
      <c r="L109" s="121"/>
      <c r="M109" s="121"/>
      <c r="N109" s="121"/>
    </row>
    <row r="110" spans="10:14" ht="19.5" customHeight="1">
      <c r="J110" s="121"/>
      <c r="K110" s="121"/>
      <c r="L110" s="121"/>
      <c r="M110" s="121"/>
      <c r="N110" s="121"/>
    </row>
    <row r="111" spans="10:14" ht="19.5" customHeight="1">
      <c r="J111" s="121"/>
      <c r="K111" s="121"/>
      <c r="L111" s="121"/>
      <c r="M111" s="121"/>
      <c r="N111" s="121"/>
    </row>
    <row r="112" spans="10:14" ht="19.5" customHeight="1">
      <c r="J112" s="121"/>
      <c r="K112" s="121"/>
      <c r="L112" s="121"/>
      <c r="M112" s="121"/>
      <c r="N112" s="121"/>
    </row>
    <row r="113" spans="10:14" ht="19.5" customHeight="1">
      <c r="J113" s="121"/>
      <c r="K113" s="121"/>
      <c r="L113" s="121"/>
      <c r="M113" s="121"/>
      <c r="N113" s="121"/>
    </row>
    <row r="114" spans="10:14" ht="19.5" customHeight="1">
      <c r="J114" s="121"/>
      <c r="K114" s="121"/>
      <c r="L114" s="121"/>
      <c r="M114" s="121"/>
      <c r="N114" s="121"/>
    </row>
    <row r="115" spans="10:14" ht="19.5" customHeight="1">
      <c r="J115" s="121"/>
      <c r="K115" s="121"/>
      <c r="L115" s="121"/>
      <c r="M115" s="121"/>
      <c r="N115" s="121"/>
    </row>
    <row r="116" spans="10:14" ht="19.5" customHeight="1">
      <c r="J116" s="121"/>
      <c r="K116" s="121"/>
      <c r="L116" s="121"/>
      <c r="M116" s="121"/>
      <c r="N116" s="121"/>
    </row>
    <row r="117" spans="10:14" ht="19.5" customHeight="1">
      <c r="J117" s="121"/>
      <c r="K117" s="121"/>
      <c r="L117" s="121"/>
      <c r="M117" s="121"/>
      <c r="N117" s="121"/>
    </row>
    <row r="118" spans="10:14" ht="19.5" customHeight="1">
      <c r="J118" s="121"/>
      <c r="K118" s="121"/>
      <c r="L118" s="121"/>
      <c r="M118" s="121"/>
      <c r="N118" s="121"/>
    </row>
    <row r="119" spans="10:14" ht="19.5" customHeight="1">
      <c r="J119" s="121"/>
      <c r="K119" s="121"/>
      <c r="L119" s="121"/>
      <c r="M119" s="121"/>
      <c r="N119" s="121"/>
    </row>
    <row r="120" spans="10:14" ht="19.5" customHeight="1">
      <c r="J120" s="121"/>
      <c r="K120" s="121"/>
      <c r="L120" s="121"/>
      <c r="M120" s="121"/>
      <c r="N120" s="121"/>
    </row>
    <row r="121" spans="10:14" ht="19.5" customHeight="1">
      <c r="J121" s="121"/>
      <c r="K121" s="121"/>
      <c r="L121" s="121"/>
      <c r="M121" s="121"/>
      <c r="N121" s="121"/>
    </row>
    <row r="122" spans="10:14" ht="19.5" customHeight="1">
      <c r="J122" s="121"/>
      <c r="K122" s="121"/>
      <c r="L122" s="121"/>
      <c r="M122" s="121"/>
      <c r="N122" s="121"/>
    </row>
    <row r="123" spans="10:14" ht="19.5" customHeight="1">
      <c r="J123" s="121"/>
      <c r="K123" s="121"/>
      <c r="L123" s="121"/>
      <c r="M123" s="121"/>
      <c r="N123" s="121"/>
    </row>
    <row r="124" spans="10:14" ht="19.5" customHeight="1">
      <c r="J124" s="121"/>
      <c r="K124" s="121"/>
      <c r="L124" s="121"/>
      <c r="M124" s="121"/>
      <c r="N124" s="121"/>
    </row>
    <row r="125" spans="10:14" ht="19.5" customHeight="1">
      <c r="J125" s="121"/>
      <c r="K125" s="121"/>
      <c r="L125" s="121"/>
      <c r="M125" s="121"/>
      <c r="N125" s="121"/>
    </row>
    <row r="126" spans="10:14" ht="19.5" customHeight="1">
      <c r="J126" s="121"/>
      <c r="K126" s="121"/>
      <c r="L126" s="121"/>
      <c r="M126" s="121"/>
      <c r="N126" s="121"/>
    </row>
    <row r="127" spans="10:14" ht="19.5" customHeight="1">
      <c r="J127" s="121"/>
      <c r="K127" s="121"/>
      <c r="L127" s="121"/>
      <c r="M127" s="121"/>
      <c r="N127" s="121"/>
    </row>
    <row r="128" spans="10:14" ht="19.5" customHeight="1">
      <c r="J128" s="121"/>
      <c r="K128" s="121"/>
      <c r="L128" s="121"/>
      <c r="M128" s="121"/>
      <c r="N128" s="121"/>
    </row>
    <row r="129" spans="10:14" ht="19.5" customHeight="1">
      <c r="J129" s="121"/>
      <c r="K129" s="121"/>
      <c r="L129" s="121"/>
      <c r="M129" s="121"/>
      <c r="N129" s="121"/>
    </row>
    <row r="130" spans="10:14" ht="19.5" customHeight="1">
      <c r="J130" s="121"/>
      <c r="K130" s="121"/>
      <c r="L130" s="121"/>
      <c r="M130" s="121"/>
      <c r="N130" s="121"/>
    </row>
    <row r="131" spans="10:14" ht="19.5" customHeight="1">
      <c r="J131" s="121"/>
      <c r="K131" s="121"/>
      <c r="L131" s="121"/>
      <c r="M131" s="121"/>
      <c r="N131" s="121"/>
    </row>
    <row r="132" spans="10:14" ht="19.5" customHeight="1">
      <c r="J132" s="121"/>
      <c r="K132" s="121"/>
      <c r="L132" s="121"/>
      <c r="M132" s="121"/>
      <c r="N132" s="121"/>
    </row>
    <row r="133" spans="10:14" ht="19.5" customHeight="1">
      <c r="J133" s="121"/>
      <c r="K133" s="121"/>
      <c r="L133" s="121"/>
      <c r="M133" s="121"/>
      <c r="N133" s="121"/>
    </row>
    <row r="134" spans="10:14" ht="19.5" customHeight="1">
      <c r="J134" s="121"/>
      <c r="K134" s="121"/>
      <c r="L134" s="121"/>
      <c r="M134" s="121"/>
      <c r="N134" s="121"/>
    </row>
    <row r="135" spans="10:14" ht="19.5" customHeight="1">
      <c r="J135" s="121"/>
      <c r="K135" s="121"/>
      <c r="L135" s="121"/>
      <c r="M135" s="121"/>
      <c r="N135" s="121"/>
    </row>
    <row r="136" spans="10:14" ht="19.5" customHeight="1">
      <c r="J136" s="121"/>
      <c r="K136" s="121"/>
      <c r="L136" s="121"/>
      <c r="M136" s="121"/>
      <c r="N136" s="121"/>
    </row>
    <row r="137" spans="10:14" ht="19.5" customHeight="1">
      <c r="J137" s="121"/>
      <c r="K137" s="121"/>
      <c r="L137" s="121"/>
      <c r="M137" s="121"/>
      <c r="N137" s="121"/>
    </row>
    <row r="138" spans="10:14" ht="19.5" customHeight="1">
      <c r="J138" s="121"/>
      <c r="K138" s="121"/>
      <c r="L138" s="121"/>
      <c r="M138" s="121"/>
      <c r="N138" s="121"/>
    </row>
    <row r="139" spans="10:14" ht="19.5" customHeight="1">
      <c r="J139" s="121"/>
      <c r="K139" s="121"/>
      <c r="L139" s="121"/>
      <c r="M139" s="121"/>
      <c r="N139" s="121"/>
    </row>
    <row r="140" spans="10:14" ht="19.5" customHeight="1">
      <c r="J140" s="121"/>
      <c r="K140" s="121"/>
      <c r="L140" s="121"/>
      <c r="M140" s="121"/>
      <c r="N140" s="121"/>
    </row>
    <row r="141" spans="10:14" ht="19.5" customHeight="1">
      <c r="J141" s="121"/>
      <c r="K141" s="121"/>
      <c r="L141" s="121"/>
      <c r="M141" s="121"/>
      <c r="N141" s="121"/>
    </row>
    <row r="142" spans="10:14" ht="19.5" customHeight="1">
      <c r="J142" s="121"/>
      <c r="K142" s="121"/>
      <c r="L142" s="121"/>
      <c r="M142" s="121"/>
      <c r="N142" s="121"/>
    </row>
    <row r="143" spans="10:14" ht="19.5" customHeight="1">
      <c r="J143" s="121"/>
      <c r="K143" s="121"/>
      <c r="L143" s="121"/>
      <c r="M143" s="121"/>
      <c r="N143" s="121"/>
    </row>
    <row r="144" spans="10:14" ht="19.5" customHeight="1">
      <c r="J144" s="121"/>
      <c r="K144" s="121"/>
      <c r="L144" s="121"/>
      <c r="M144" s="121"/>
      <c r="N144" s="121"/>
    </row>
    <row r="145" spans="10:14" ht="19.5" customHeight="1">
      <c r="J145" s="121"/>
      <c r="K145" s="121"/>
      <c r="L145" s="121"/>
      <c r="M145" s="121"/>
      <c r="N145" s="121"/>
    </row>
    <row r="146" spans="10:14" ht="19.5" customHeight="1">
      <c r="J146" s="121"/>
      <c r="K146" s="121"/>
      <c r="L146" s="121"/>
      <c r="M146" s="121"/>
      <c r="N146" s="121"/>
    </row>
    <row r="147" spans="10:14" ht="19.5" customHeight="1">
      <c r="J147" s="121"/>
      <c r="K147" s="121"/>
      <c r="L147" s="121"/>
      <c r="M147" s="121"/>
      <c r="N147" s="121"/>
    </row>
    <row r="148" spans="10:14" ht="19.5" customHeight="1">
      <c r="J148" s="121"/>
      <c r="K148" s="121"/>
      <c r="L148" s="121"/>
      <c r="M148" s="121"/>
      <c r="N148" s="121"/>
    </row>
    <row r="149" spans="10:14" ht="19.5" customHeight="1">
      <c r="J149" s="121"/>
      <c r="K149" s="121"/>
      <c r="L149" s="121"/>
      <c r="M149" s="121"/>
      <c r="N149" s="121"/>
    </row>
    <row r="150" spans="10:14" ht="19.5" customHeight="1">
      <c r="J150" s="121"/>
      <c r="K150" s="121"/>
      <c r="L150" s="121"/>
      <c r="M150" s="121"/>
      <c r="N150" s="121"/>
    </row>
    <row r="151" spans="10:14" ht="19.5" customHeight="1">
      <c r="J151" s="121"/>
      <c r="K151" s="121"/>
      <c r="L151" s="121"/>
      <c r="M151" s="121"/>
      <c r="N151" s="121"/>
    </row>
    <row r="152" spans="10:14" ht="19.5" customHeight="1">
      <c r="J152" s="121"/>
      <c r="K152" s="121"/>
      <c r="L152" s="121"/>
      <c r="M152" s="121"/>
      <c r="N152" s="121"/>
    </row>
    <row r="153" spans="10:14" ht="19.5" customHeight="1">
      <c r="J153" s="121"/>
      <c r="K153" s="121"/>
      <c r="L153" s="121"/>
      <c r="M153" s="121"/>
      <c r="N153" s="121"/>
    </row>
    <row r="154" spans="10:14" ht="19.5" customHeight="1">
      <c r="J154" s="121"/>
      <c r="K154" s="121"/>
      <c r="L154" s="121"/>
      <c r="M154" s="121"/>
      <c r="N154" s="121"/>
    </row>
    <row r="155" spans="10:14" ht="19.5" customHeight="1">
      <c r="J155" s="121"/>
      <c r="K155" s="121"/>
      <c r="L155" s="121"/>
      <c r="M155" s="121"/>
      <c r="N155" s="121"/>
    </row>
    <row r="156" spans="10:14" ht="19.5" customHeight="1">
      <c r="J156" s="121"/>
      <c r="K156" s="121"/>
      <c r="L156" s="121"/>
      <c r="M156" s="121"/>
      <c r="N156" s="121"/>
    </row>
    <row r="157" spans="10:14" ht="19.5" customHeight="1">
      <c r="J157" s="121"/>
      <c r="K157" s="121"/>
      <c r="L157" s="121"/>
      <c r="M157" s="121"/>
      <c r="N157" s="121"/>
    </row>
    <row r="158" spans="10:14" ht="19.5" customHeight="1">
      <c r="J158" s="121"/>
      <c r="K158" s="121"/>
      <c r="L158" s="121"/>
      <c r="M158" s="121"/>
      <c r="N158" s="121"/>
    </row>
    <row r="159" spans="10:14" ht="19.5" customHeight="1">
      <c r="J159" s="121"/>
      <c r="K159" s="121"/>
      <c r="L159" s="121"/>
      <c r="M159" s="121"/>
      <c r="N159" s="121"/>
    </row>
    <row r="160" spans="10:14" ht="19.5" customHeight="1">
      <c r="J160" s="121"/>
      <c r="K160" s="121"/>
      <c r="L160" s="121"/>
      <c r="M160" s="121"/>
      <c r="N160" s="121"/>
    </row>
    <row r="161" spans="10:14" ht="19.5" customHeight="1">
      <c r="J161" s="121"/>
      <c r="K161" s="121"/>
      <c r="L161" s="121"/>
      <c r="M161" s="121"/>
      <c r="N161" s="121"/>
    </row>
    <row r="162" spans="10:14" ht="19.5" customHeight="1">
      <c r="J162" s="121"/>
      <c r="K162" s="121"/>
      <c r="L162" s="121"/>
      <c r="M162" s="121"/>
      <c r="N162" s="121"/>
    </row>
    <row r="163" spans="10:14" ht="19.5" customHeight="1">
      <c r="J163" s="121"/>
      <c r="K163" s="121"/>
      <c r="L163" s="121"/>
      <c r="M163" s="121"/>
      <c r="N163" s="121"/>
    </row>
    <row r="164" spans="10:14" ht="19.5" customHeight="1">
      <c r="J164" s="121"/>
      <c r="K164" s="121"/>
      <c r="L164" s="121"/>
      <c r="M164" s="121"/>
      <c r="N164" s="121"/>
    </row>
    <row r="165" spans="10:14" ht="19.5" customHeight="1">
      <c r="J165" s="121"/>
      <c r="K165" s="121"/>
      <c r="L165" s="121"/>
      <c r="M165" s="121"/>
      <c r="N165" s="121"/>
    </row>
    <row r="166" spans="10:14" ht="19.5" customHeight="1">
      <c r="J166" s="121"/>
      <c r="K166" s="121"/>
      <c r="L166" s="121"/>
      <c r="M166" s="121"/>
      <c r="N166" s="121"/>
    </row>
    <row r="167" spans="10:14" ht="19.5" customHeight="1">
      <c r="J167" s="121"/>
      <c r="K167" s="121"/>
      <c r="L167" s="121"/>
      <c r="M167" s="121"/>
      <c r="N167" s="121"/>
    </row>
    <row r="168" spans="10:14" ht="19.5" customHeight="1">
      <c r="J168" s="121"/>
      <c r="K168" s="121"/>
      <c r="L168" s="121"/>
      <c r="M168" s="121"/>
      <c r="N168" s="121"/>
    </row>
    <row r="169" spans="10:14" ht="19.5" customHeight="1">
      <c r="J169" s="121"/>
      <c r="K169" s="121"/>
      <c r="L169" s="121"/>
      <c r="M169" s="121"/>
      <c r="N169" s="121"/>
    </row>
    <row r="170" spans="10:14" ht="19.5" customHeight="1">
      <c r="J170" s="121"/>
      <c r="K170" s="121"/>
      <c r="L170" s="121"/>
      <c r="M170" s="121"/>
      <c r="N170" s="121"/>
    </row>
    <row r="171" spans="10:14" ht="19.5" customHeight="1">
      <c r="J171" s="121"/>
      <c r="K171" s="121"/>
      <c r="L171" s="121"/>
      <c r="M171" s="121"/>
      <c r="N171" s="121"/>
    </row>
    <row r="172" spans="10:14" ht="19.5" customHeight="1">
      <c r="J172" s="121"/>
      <c r="K172" s="121"/>
      <c r="L172" s="121"/>
      <c r="M172" s="121"/>
      <c r="N172" s="121"/>
    </row>
    <row r="173" spans="10:14" ht="19.5" customHeight="1">
      <c r="J173" s="121"/>
      <c r="K173" s="121"/>
      <c r="L173" s="121"/>
      <c r="M173" s="121"/>
      <c r="N173" s="121"/>
    </row>
    <row r="174" spans="10:14" ht="19.5" customHeight="1">
      <c r="J174" s="121"/>
      <c r="K174" s="121"/>
      <c r="L174" s="121"/>
      <c r="M174" s="121"/>
      <c r="N174" s="121"/>
    </row>
    <row r="175" spans="10:14" ht="19.5" customHeight="1">
      <c r="J175" s="121"/>
      <c r="K175" s="121"/>
      <c r="L175" s="121"/>
      <c r="M175" s="121"/>
      <c r="N175" s="121"/>
    </row>
    <row r="176" spans="10:14" ht="19.5" customHeight="1">
      <c r="J176" s="121"/>
      <c r="K176" s="121"/>
      <c r="L176" s="121"/>
      <c r="M176" s="121"/>
      <c r="N176" s="121"/>
    </row>
    <row r="177" spans="10:14" ht="19.5" customHeight="1">
      <c r="J177" s="121"/>
      <c r="K177" s="121"/>
      <c r="L177" s="121"/>
      <c r="M177" s="121"/>
      <c r="N177" s="121"/>
    </row>
    <row r="178" spans="10:14" ht="19.5" customHeight="1">
      <c r="J178" s="121"/>
      <c r="K178" s="121"/>
      <c r="L178" s="121"/>
      <c r="M178" s="121"/>
      <c r="N178" s="121"/>
    </row>
    <row r="179" spans="10:14" ht="19.5" customHeight="1">
      <c r="J179" s="121"/>
      <c r="K179" s="121"/>
      <c r="L179" s="121"/>
      <c r="M179" s="121"/>
      <c r="N179" s="121"/>
    </row>
    <row r="180" spans="10:14" ht="19.5" customHeight="1">
      <c r="J180" s="121"/>
      <c r="K180" s="121"/>
      <c r="L180" s="121"/>
      <c r="M180" s="121"/>
      <c r="N180" s="121"/>
    </row>
    <row r="181" spans="10:14" ht="19.5" customHeight="1">
      <c r="J181" s="121"/>
      <c r="K181" s="121"/>
      <c r="L181" s="121"/>
      <c r="M181" s="121"/>
      <c r="N181" s="121"/>
    </row>
    <row r="182" spans="10:14" ht="19.5" customHeight="1">
      <c r="J182" s="121"/>
      <c r="K182" s="121"/>
      <c r="L182" s="121"/>
      <c r="M182" s="121"/>
      <c r="N182" s="121"/>
    </row>
    <row r="183" spans="10:14" ht="19.5" customHeight="1">
      <c r="J183" s="121"/>
      <c r="K183" s="121"/>
      <c r="L183" s="121"/>
      <c r="M183" s="121"/>
      <c r="N183" s="121"/>
    </row>
    <row r="184" spans="10:14" ht="19.5" customHeight="1">
      <c r="J184" s="121"/>
      <c r="K184" s="121"/>
      <c r="L184" s="121"/>
      <c r="M184" s="121"/>
      <c r="N184" s="121"/>
    </row>
    <row r="185" spans="10:14" ht="19.5" customHeight="1">
      <c r="J185" s="121"/>
      <c r="K185" s="121"/>
      <c r="L185" s="121"/>
      <c r="M185" s="121"/>
      <c r="N185" s="121"/>
    </row>
    <row r="186" spans="10:14" ht="19.5" customHeight="1">
      <c r="J186" s="121"/>
      <c r="K186" s="121"/>
      <c r="L186" s="121"/>
      <c r="M186" s="121"/>
      <c r="N186" s="121"/>
    </row>
    <row r="187" spans="10:14" ht="19.5" customHeight="1">
      <c r="J187" s="121"/>
      <c r="K187" s="121"/>
      <c r="L187" s="121"/>
      <c r="M187" s="121"/>
      <c r="N187" s="121"/>
    </row>
    <row r="188" spans="10:14" ht="19.5" customHeight="1">
      <c r="J188" s="121"/>
      <c r="K188" s="121"/>
      <c r="L188" s="121"/>
      <c r="M188" s="121"/>
      <c r="N188" s="121"/>
    </row>
  </sheetData>
  <sheetProtection/>
  <mergeCells count="6">
    <mergeCell ref="A63:O63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Costache Dumitru</dc:creator>
  <cp:keywords/>
  <dc:description/>
  <cp:lastModifiedBy>Costache Dumitru</cp:lastModifiedBy>
  <dcterms:created xsi:type="dcterms:W3CDTF">2014-02-25T13:15:31Z</dcterms:created>
  <dcterms:modified xsi:type="dcterms:W3CDTF">2014-02-25T13:16:18Z</dcterms:modified>
  <cp:category/>
  <cp:version/>
  <cp:contentType/>
  <cp:contentStatus/>
</cp:coreProperties>
</file>