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75" windowHeight="7935" activeTab="0"/>
  </bookViews>
  <sheets>
    <sheet name="Raport" sheetId="1" r:id="rId1"/>
    <sheet name="grafic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<sst xmlns="http://schemas.openxmlformats.org/spreadsheetml/2006/main" count="215" uniqueCount="154">
  <si>
    <t>S I T U A Ţ I A</t>
  </si>
  <si>
    <t>Unitatea</t>
  </si>
  <si>
    <t>Efectiv existent</t>
  </si>
  <si>
    <t>Total</t>
  </si>
  <si>
    <t>Minori</t>
  </si>
  <si>
    <t>Loc deţinere</t>
  </si>
  <si>
    <t>Infirmerii</t>
  </si>
  <si>
    <t>G.A.Z.</t>
  </si>
  <si>
    <t>Alte spaţii</t>
  </si>
  <si>
    <t>Unde</t>
  </si>
  <si>
    <t>1</t>
  </si>
  <si>
    <t>AIUD</t>
  </si>
  <si>
    <t xml:space="preserve"> - tranzit</t>
  </si>
  <si>
    <t>2</t>
  </si>
  <si>
    <t>ARAD - Centru</t>
  </si>
  <si>
    <t>3</t>
  </si>
  <si>
    <t>4</t>
  </si>
  <si>
    <t>BAIA MARE</t>
  </si>
  <si>
    <t>5</t>
  </si>
  <si>
    <t>BISTRIŢA</t>
  </si>
  <si>
    <t>6</t>
  </si>
  <si>
    <t>BOTOŞANI</t>
  </si>
  <si>
    <t>7</t>
  </si>
  <si>
    <t>BRĂILA</t>
  </si>
  <si>
    <t>8</t>
  </si>
  <si>
    <t>9</t>
  </si>
  <si>
    <t>10</t>
  </si>
  <si>
    <t>COLIBAŞI</t>
  </si>
  <si>
    <t>11</t>
  </si>
  <si>
    <t>CRAIOVA</t>
  </si>
  <si>
    <t>12</t>
  </si>
  <si>
    <t>DEVA</t>
  </si>
  <si>
    <t>13</t>
  </si>
  <si>
    <t>FOCŞANI</t>
  </si>
  <si>
    <t>14</t>
  </si>
  <si>
    <t>GALAŢI</t>
  </si>
  <si>
    <t>15</t>
  </si>
  <si>
    <t>GHERLA</t>
  </si>
  <si>
    <t>Secţia ext. Cluj</t>
  </si>
  <si>
    <t>16</t>
  </si>
  <si>
    <t>GIURGIU</t>
  </si>
  <si>
    <t>17</t>
  </si>
  <si>
    <t>IAŞI</t>
  </si>
  <si>
    <t>18</t>
  </si>
  <si>
    <t>MĂRGINENI</t>
  </si>
  <si>
    <t>19</t>
  </si>
  <si>
    <t>MIERCUREA CIUC</t>
  </si>
  <si>
    <t>20</t>
  </si>
  <si>
    <t>ORADEA</t>
  </si>
  <si>
    <t>21</t>
  </si>
  <si>
    <t>PELENDAVA</t>
  </si>
  <si>
    <t>22</t>
  </si>
  <si>
    <t>PLOIEŞTI</t>
  </si>
  <si>
    <t>RAHOVA</t>
  </si>
  <si>
    <t>26</t>
  </si>
  <si>
    <t>SATU MARE</t>
  </si>
  <si>
    <t>27</t>
  </si>
  <si>
    <t>SLOBOZIA</t>
  </si>
  <si>
    <t>28</t>
  </si>
  <si>
    <t>TIMIŞOARA</t>
  </si>
  <si>
    <t>Poligon Buziaş</t>
  </si>
  <si>
    <t>29</t>
  </si>
  <si>
    <t>TÂRGŞOR</t>
  </si>
  <si>
    <t>30</t>
  </si>
  <si>
    <t>31</t>
  </si>
  <si>
    <t>32</t>
  </si>
  <si>
    <t>TULCEA - Centru</t>
  </si>
  <si>
    <t>Stână</t>
  </si>
  <si>
    <t>33</t>
  </si>
  <si>
    <t>TURNU SEVERIN</t>
  </si>
  <si>
    <t>34</t>
  </si>
  <si>
    <t>VASLUI</t>
  </si>
  <si>
    <t>TOTAL PENITENCIARE</t>
  </si>
  <si>
    <t>35</t>
  </si>
  <si>
    <t>TOTAL P.M.T.</t>
  </si>
  <si>
    <t>38</t>
  </si>
  <si>
    <t>39</t>
  </si>
  <si>
    <t>40</t>
  </si>
  <si>
    <t>41</t>
  </si>
  <si>
    <t>42</t>
  </si>
  <si>
    <t>TOTAL SPITALE</t>
  </si>
  <si>
    <t>43</t>
  </si>
  <si>
    <t>44</t>
  </si>
  <si>
    <t>45</t>
  </si>
  <si>
    <t>TOTAL C.R.</t>
  </si>
  <si>
    <t xml:space="preserve"> - TRANZIT</t>
  </si>
  <si>
    <t>TOTAL  GENERAL</t>
  </si>
  <si>
    <t>NOTĂ:</t>
  </si>
  <si>
    <t xml:space="preserve"> </t>
  </si>
  <si>
    <t xml:space="preserve">                    </t>
  </si>
  <si>
    <t>SP. COLIBAŞI</t>
  </si>
  <si>
    <t>SP. DEJ</t>
  </si>
  <si>
    <t>SP. JILAVA</t>
  </si>
  <si>
    <t>SP. RAHOVA</t>
  </si>
  <si>
    <t>SP. TG.OCNA</t>
  </si>
  <si>
    <t>Secţia Pojogeni</t>
  </si>
  <si>
    <t xml:space="preserve">Indice de ocupare % </t>
  </si>
  <si>
    <t>TG. JIU</t>
  </si>
  <si>
    <t xml:space="preserve"> - Movila Vulpii</t>
  </si>
  <si>
    <t xml:space="preserve"> - G. A. Z.</t>
  </si>
  <si>
    <t xml:space="preserve"> - Secţia Şendreni</t>
  </si>
  <si>
    <t xml:space="preserve"> - Secţia Făcăi</t>
  </si>
  <si>
    <r>
      <t xml:space="preserve">POARTA ALBĂ </t>
    </r>
    <r>
      <rPr>
        <sz val="8"/>
        <rFont val="Arial"/>
        <family val="2"/>
      </rPr>
      <t>Centru</t>
    </r>
  </si>
  <si>
    <t>Nr. Crt</t>
  </si>
  <si>
    <t>1. În centrele de reeducare se găsesc următoarele efective sancţionate cu măsura educativă a internării:</t>
  </si>
  <si>
    <t xml:space="preserve"> - Secţia Vânjuleţ</t>
  </si>
  <si>
    <t>P.M.T. BACĂU</t>
  </si>
  <si>
    <t>P.M.T. TG. MUREŞ</t>
  </si>
  <si>
    <t>23</t>
  </si>
  <si>
    <t>Legendă:</t>
  </si>
  <si>
    <t>Penitenciare cu regim de maximă siguranţă, închis şi secţii de arest preventiv</t>
  </si>
  <si>
    <t>Penitenciare cu regim semideschis şi deschis</t>
  </si>
  <si>
    <t>Penitenciare de minori şi tineri</t>
  </si>
  <si>
    <t>Spitale penitenciar</t>
  </si>
  <si>
    <t>Centre de reeducare</t>
  </si>
  <si>
    <t>2. Efectivele aflate în tranzit fac parte din efectivul total.</t>
  </si>
  <si>
    <t>CODLEA</t>
  </si>
  <si>
    <t>=</t>
  </si>
  <si>
    <t>(toţi băieţi)</t>
  </si>
  <si>
    <r>
      <t>PRIVIND CAPACITATEA DE CAZARE A UNITĂŢILOR ŞI EFECTIVELE ACESTORA LA DATA DE</t>
    </r>
    <r>
      <rPr>
        <b/>
        <sz val="10"/>
        <color indexed="10"/>
        <rFont val="Arial"/>
        <family val="2"/>
      </rPr>
      <t xml:space="preserve"> </t>
    </r>
  </si>
  <si>
    <t xml:space="preserve">Număr de paturi instalate la data de  </t>
  </si>
  <si>
    <t xml:space="preserve">Capacitate legală  </t>
  </si>
  <si>
    <t>Capacitate la 4 mp</t>
  </si>
  <si>
    <t>S (mp)</t>
  </si>
  <si>
    <t>V (mc)</t>
  </si>
  <si>
    <t xml:space="preserve">Capacitate legală la 7 mp </t>
  </si>
  <si>
    <t xml:space="preserve">Capacitate legală actuală </t>
  </si>
  <si>
    <t xml:space="preserve">Capacitate legală actuală  </t>
  </si>
  <si>
    <t>P.M.T. TICHILEŞTI</t>
  </si>
  <si>
    <t>P.M.T. CRAIOVA</t>
  </si>
  <si>
    <t xml:space="preserve"> - Secţia Buziaş</t>
  </si>
  <si>
    <t xml:space="preserve"> - Secţia ext.</t>
  </si>
  <si>
    <t>C.R. BUZIAŞ</t>
  </si>
  <si>
    <t>C.R. TG.OCNA</t>
  </si>
  <si>
    <t xml:space="preserve"> -Secţia Valu lui Traian</t>
  </si>
  <si>
    <t>BUCUREŞTI Jilava</t>
  </si>
  <si>
    <t>36</t>
  </si>
  <si>
    <t>GĂEŞTI</t>
  </si>
  <si>
    <t>Secţie exterioară</t>
  </si>
  <si>
    <t>Anexa nr. 1</t>
  </si>
  <si>
    <t>Ş.N.P.A.P. TG.OCNA</t>
  </si>
  <si>
    <t>25</t>
  </si>
  <si>
    <t>Secţia Râşnov</t>
  </si>
  <si>
    <t>Secţia Rodbav</t>
  </si>
  <si>
    <r>
      <t xml:space="preserve"> </t>
    </r>
    <r>
      <rPr>
        <b/>
        <sz val="8"/>
        <rFont val="Arial"/>
        <family val="2"/>
      </rPr>
      <t>- tranzit</t>
    </r>
  </si>
  <si>
    <t xml:space="preserve"> -Berceni  </t>
  </si>
  <si>
    <t xml:space="preserve"> - L1 - G.A.Z. </t>
  </si>
  <si>
    <t>SP. POARTA ALBĂ</t>
  </si>
  <si>
    <t xml:space="preserve">C.R. Buziaş            =         </t>
  </si>
  <si>
    <t>C.R. Târgu Ocna    =</t>
  </si>
  <si>
    <t>Secţia ext. Işalniţa</t>
  </si>
  <si>
    <t>Işalniţa</t>
  </si>
  <si>
    <t xml:space="preserve"> -Secţia Chilia Veche</t>
  </si>
  <si>
    <t>(84 băieţi şi 6 fete)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</si>
</sst>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[$-409]dddd\,\ mmmm\ dd\,\ yyyy"/>
    <numFmt numFmtId="174" formatCode="[$-409]h:mm:ss\ AM/PM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sz val="8"/>
      <color indexed="20"/>
      <name val="Arial"/>
      <family val="2"/>
    </font>
    <font>
      <b/>
      <sz val="8"/>
      <color indexed="63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9C0006"/>
      <name val="Arial"/>
      <family val="2"/>
    </font>
    <font>
      <b/>
      <sz val="8"/>
      <color rgb="FF3F3F3F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 vertical="justify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49" fontId="0" fillId="34" borderId="13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right"/>
    </xf>
    <xf numFmtId="0" fontId="0" fillId="34" borderId="15" xfId="0" applyFont="1" applyFill="1" applyBorder="1" applyAlignment="1">
      <alignment horizontal="center" vertical="center" wrapText="1"/>
    </xf>
    <xf numFmtId="49" fontId="0" fillId="34" borderId="13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0" borderId="0" xfId="0" applyFont="1" applyAlignment="1">
      <alignment horizontal="left" vertical="justify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right"/>
    </xf>
    <xf numFmtId="49" fontId="0" fillId="34" borderId="18" xfId="0" applyNumberFormat="1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4" fontId="3" fillId="34" borderId="21" xfId="0" applyNumberFormat="1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3" fillId="34" borderId="24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right"/>
    </xf>
    <xf numFmtId="0" fontId="0" fillId="34" borderId="28" xfId="0" applyFont="1" applyFill="1" applyBorder="1" applyAlignment="1">
      <alignment horizontal="right"/>
    </xf>
    <xf numFmtId="0" fontId="7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 vertical="center"/>
    </xf>
    <xf numFmtId="0" fontId="3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 horizontal="right"/>
    </xf>
    <xf numFmtId="0" fontId="1" fillId="34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right"/>
    </xf>
    <xf numFmtId="0" fontId="0" fillId="34" borderId="38" xfId="0" applyFont="1" applyFill="1" applyBorder="1" applyAlignment="1">
      <alignment horizontal="right"/>
    </xf>
    <xf numFmtId="0" fontId="0" fillId="34" borderId="39" xfId="0" applyFont="1" applyFill="1" applyBorder="1" applyAlignment="1">
      <alignment horizontal="right"/>
    </xf>
    <xf numFmtId="0" fontId="1" fillId="34" borderId="40" xfId="0" applyFont="1" applyFill="1" applyBorder="1" applyAlignment="1">
      <alignment horizontal="center"/>
    </xf>
    <xf numFmtId="2" fontId="1" fillId="34" borderId="34" xfId="0" applyNumberFormat="1" applyFont="1" applyFill="1" applyBorder="1" applyAlignment="1">
      <alignment horizontal="center"/>
    </xf>
    <xf numFmtId="0" fontId="0" fillId="34" borderId="41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26" xfId="0" applyFont="1" applyFill="1" applyBorder="1" applyAlignment="1">
      <alignment horizontal="right"/>
    </xf>
    <xf numFmtId="0" fontId="1" fillId="33" borderId="42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2" fontId="0" fillId="34" borderId="31" xfId="0" applyNumberFormat="1" applyFont="1" applyFill="1" applyBorder="1" applyAlignment="1">
      <alignment horizontal="right"/>
    </xf>
    <xf numFmtId="2" fontId="0" fillId="34" borderId="32" xfId="0" applyNumberFormat="1" applyFont="1" applyFill="1" applyBorder="1" applyAlignment="1">
      <alignment horizontal="right"/>
    </xf>
    <xf numFmtId="2" fontId="0" fillId="34" borderId="33" xfId="0" applyNumberFormat="1" applyFont="1" applyFill="1" applyBorder="1" applyAlignment="1">
      <alignment horizontal="right"/>
    </xf>
    <xf numFmtId="0" fontId="0" fillId="34" borderId="18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4" borderId="15" xfId="0" applyFont="1" applyFill="1" applyBorder="1" applyAlignment="1">
      <alignment/>
    </xf>
    <xf numFmtId="0" fontId="10" fillId="0" borderId="0" xfId="0" applyFont="1" applyAlignment="1">
      <alignment/>
    </xf>
    <xf numFmtId="0" fontId="0" fillId="34" borderId="32" xfId="0" applyFont="1" applyFill="1" applyBorder="1" applyAlignment="1">
      <alignment/>
    </xf>
    <xf numFmtId="0" fontId="0" fillId="36" borderId="0" xfId="0" applyFill="1" applyAlignment="1">
      <alignment/>
    </xf>
    <xf numFmtId="2" fontId="1" fillId="33" borderId="3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2" fontId="1" fillId="33" borderId="35" xfId="0" applyNumberFormat="1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distributed"/>
    </xf>
    <xf numFmtId="0" fontId="6" fillId="0" borderId="0" xfId="0" applyFont="1" applyAlignment="1">
      <alignment/>
    </xf>
    <xf numFmtId="14" fontId="3" fillId="33" borderId="49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13" borderId="50" xfId="0" applyFont="1" applyFill="1" applyBorder="1" applyAlignment="1">
      <alignment/>
    </xf>
    <xf numFmtId="0" fontId="0" fillId="13" borderId="51" xfId="0" applyFont="1" applyFill="1" applyBorder="1" applyAlignment="1">
      <alignment/>
    </xf>
    <xf numFmtId="0" fontId="0" fillId="13" borderId="21" xfId="0" applyFont="1" applyFill="1" applyBorder="1" applyAlignment="1">
      <alignment/>
    </xf>
    <xf numFmtId="0" fontId="0" fillId="13" borderId="52" xfId="0" applyFont="1" applyFill="1" applyBorder="1" applyAlignment="1">
      <alignment/>
    </xf>
    <xf numFmtId="0" fontId="0" fillId="13" borderId="51" xfId="0" applyFont="1" applyFill="1" applyBorder="1" applyAlignment="1">
      <alignment horizontal="right"/>
    </xf>
    <xf numFmtId="0" fontId="0" fillId="13" borderId="53" xfId="0" applyFont="1" applyFill="1" applyBorder="1" applyAlignment="1">
      <alignment horizontal="right"/>
    </xf>
    <xf numFmtId="0" fontId="0" fillId="13" borderId="21" xfId="0" applyFont="1" applyFill="1" applyBorder="1" applyAlignment="1">
      <alignment horizontal="right"/>
    </xf>
    <xf numFmtId="2" fontId="0" fillId="13" borderId="32" xfId="0" applyNumberFormat="1" applyFont="1" applyFill="1" applyBorder="1" applyAlignment="1">
      <alignment horizontal="right"/>
    </xf>
    <xf numFmtId="0" fontId="0" fillId="13" borderId="21" xfId="0" applyFont="1" applyFill="1" applyBorder="1" applyAlignment="1">
      <alignment horizontal="center"/>
    </xf>
    <xf numFmtId="0" fontId="11" fillId="13" borderId="23" xfId="0" applyFont="1" applyFill="1" applyBorder="1" applyAlignment="1">
      <alignment/>
    </xf>
    <xf numFmtId="0" fontId="2" fillId="13" borderId="13" xfId="0" applyFont="1" applyFill="1" applyBorder="1" applyAlignment="1">
      <alignment/>
    </xf>
    <xf numFmtId="0" fontId="2" fillId="13" borderId="54" xfId="0" applyFont="1" applyFill="1" applyBorder="1" applyAlignment="1">
      <alignment/>
    </xf>
    <xf numFmtId="0" fontId="0" fillId="13" borderId="55" xfId="0" applyFont="1" applyFill="1" applyBorder="1" applyAlignment="1">
      <alignment/>
    </xf>
    <xf numFmtId="0" fontId="0" fillId="13" borderId="13" xfId="0" applyFont="1" applyFill="1" applyBorder="1" applyAlignment="1">
      <alignment horizontal="right"/>
    </xf>
    <xf numFmtId="0" fontId="0" fillId="13" borderId="14" xfId="0" applyFont="1" applyFill="1" applyBorder="1" applyAlignment="1">
      <alignment horizontal="right"/>
    </xf>
    <xf numFmtId="0" fontId="0" fillId="13" borderId="15" xfId="0" applyFont="1" applyFill="1" applyBorder="1" applyAlignment="1">
      <alignment horizontal="right"/>
    </xf>
    <xf numFmtId="0" fontId="0" fillId="13" borderId="15" xfId="0" applyFont="1" applyFill="1" applyBorder="1" applyAlignment="1">
      <alignment horizontal="center"/>
    </xf>
    <xf numFmtId="0" fontId="0" fillId="13" borderId="23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0" fontId="0" fillId="13" borderId="15" xfId="0" applyFont="1" applyFill="1" applyBorder="1" applyAlignment="1">
      <alignment/>
    </xf>
    <xf numFmtId="0" fontId="0" fillId="13" borderId="32" xfId="0" applyFont="1" applyFill="1" applyBorder="1" applyAlignment="1">
      <alignment/>
    </xf>
    <xf numFmtId="0" fontId="0" fillId="13" borderId="18" xfId="0" applyFont="1" applyFill="1" applyBorder="1" applyAlignment="1">
      <alignment horizontal="right"/>
    </xf>
    <xf numFmtId="0" fontId="2" fillId="13" borderId="15" xfId="0" applyFont="1" applyFill="1" applyBorder="1" applyAlignment="1">
      <alignment horizontal="center"/>
    </xf>
    <xf numFmtId="0" fontId="2" fillId="13" borderId="56" xfId="0" applyFont="1" applyFill="1" applyBorder="1" applyAlignment="1">
      <alignment horizontal="center"/>
    </xf>
    <xf numFmtId="0" fontId="2" fillId="13" borderId="15" xfId="0" applyFont="1" applyFill="1" applyBorder="1" applyAlignment="1">
      <alignment/>
    </xf>
    <xf numFmtId="0" fontId="0" fillId="13" borderId="14" xfId="0" applyFont="1" applyFill="1" applyBorder="1" applyAlignment="1">
      <alignment vertical="distributed"/>
    </xf>
    <xf numFmtId="0" fontId="0" fillId="13" borderId="57" xfId="0" applyFont="1" applyFill="1" applyBorder="1" applyAlignment="1">
      <alignment/>
    </xf>
    <xf numFmtId="0" fontId="0" fillId="13" borderId="14" xfId="0" applyFont="1" applyFill="1" applyBorder="1" applyAlignment="1">
      <alignment/>
    </xf>
    <xf numFmtId="0" fontId="0" fillId="13" borderId="56" xfId="0" applyFont="1" applyFill="1" applyBorder="1" applyAlignment="1">
      <alignment/>
    </xf>
    <xf numFmtId="0" fontId="7" fillId="13" borderId="15" xfId="0" applyFont="1" applyFill="1" applyBorder="1" applyAlignment="1">
      <alignment horizontal="center"/>
    </xf>
    <xf numFmtId="0" fontId="2" fillId="13" borderId="41" xfId="0" applyFont="1" applyFill="1" applyBorder="1" applyAlignment="1">
      <alignment/>
    </xf>
    <xf numFmtId="0" fontId="2" fillId="13" borderId="26" xfId="0" applyFont="1" applyFill="1" applyBorder="1" applyAlignment="1">
      <alignment/>
    </xf>
    <xf numFmtId="0" fontId="0" fillId="13" borderId="41" xfId="0" applyFont="1" applyFill="1" applyBorder="1" applyAlignment="1">
      <alignment/>
    </xf>
    <xf numFmtId="0" fontId="0" fillId="13" borderId="24" xfId="0" applyFont="1" applyFill="1" applyBorder="1" applyAlignment="1">
      <alignment/>
    </xf>
    <xf numFmtId="0" fontId="0" fillId="13" borderId="58" xfId="0" applyFont="1" applyFill="1" applyBorder="1" applyAlignment="1">
      <alignment/>
    </xf>
    <xf numFmtId="0" fontId="0" fillId="13" borderId="59" xfId="0" applyFont="1" applyFill="1" applyBorder="1" applyAlignment="1">
      <alignment/>
    </xf>
    <xf numFmtId="0" fontId="0" fillId="13" borderId="11" xfId="0" applyFont="1" applyFill="1" applyBorder="1" applyAlignment="1">
      <alignment horizontal="right"/>
    </xf>
    <xf numFmtId="0" fontId="0" fillId="13" borderId="20" xfId="0" applyFont="1" applyFill="1" applyBorder="1" applyAlignment="1">
      <alignment horizontal="right"/>
    </xf>
    <xf numFmtId="0" fontId="0" fillId="13" borderId="58" xfId="0" applyFont="1" applyFill="1" applyBorder="1" applyAlignment="1">
      <alignment horizontal="right"/>
    </xf>
    <xf numFmtId="2" fontId="0" fillId="13" borderId="59" xfId="0" applyNumberFormat="1" applyFont="1" applyFill="1" applyBorder="1" applyAlignment="1">
      <alignment horizontal="right"/>
    </xf>
    <xf numFmtId="0" fontId="0" fillId="13" borderId="24" xfId="0" applyFont="1" applyFill="1" applyBorder="1" applyAlignment="1">
      <alignment horizontal="right"/>
    </xf>
    <xf numFmtId="0" fontId="7" fillId="13" borderId="58" xfId="0" applyFont="1" applyFill="1" applyBorder="1" applyAlignment="1">
      <alignment horizontal="center"/>
    </xf>
    <xf numFmtId="49" fontId="0" fillId="13" borderId="13" xfId="0" applyNumberFormat="1" applyFont="1" applyFill="1" applyBorder="1" applyAlignment="1">
      <alignment horizontal="center" vertical="center"/>
    </xf>
    <xf numFmtId="49" fontId="0" fillId="13" borderId="44" xfId="0" applyNumberFormat="1" applyFont="1" applyFill="1" applyBorder="1" applyAlignment="1">
      <alignment horizontal="center" vertical="center"/>
    </xf>
    <xf numFmtId="49" fontId="3" fillId="34" borderId="5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center" vertical="center"/>
    </xf>
    <xf numFmtId="49" fontId="1" fillId="34" borderId="6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justify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4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justify" wrapText="1"/>
    </xf>
    <xf numFmtId="49" fontId="0" fillId="13" borderId="26" xfId="0" applyNumberFormat="1" applyFont="1" applyFill="1" applyBorder="1" applyAlignment="1">
      <alignment horizontal="center" vertical="center"/>
    </xf>
    <xf numFmtId="49" fontId="0" fillId="13" borderId="18" xfId="0" applyNumberFormat="1" applyFont="1" applyFill="1" applyBorder="1" applyAlignment="1">
      <alignment horizontal="center" vertical="center"/>
    </xf>
    <xf numFmtId="49" fontId="0" fillId="13" borderId="44" xfId="0" applyNumberFormat="1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2" fontId="3" fillId="34" borderId="61" xfId="0" applyNumberFormat="1" applyFont="1" applyFill="1" applyBorder="1" applyAlignment="1">
      <alignment horizontal="center" vertical="center" textRotation="90" wrapText="1"/>
    </xf>
    <xf numFmtId="2" fontId="3" fillId="34" borderId="55" xfId="0" applyNumberFormat="1" applyFont="1" applyFill="1" applyBorder="1" applyAlignment="1">
      <alignment horizontal="center" vertical="center" textRotation="90" wrapText="1"/>
    </xf>
    <xf numFmtId="2" fontId="3" fillId="34" borderId="35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3" fillId="33" borderId="5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1" xfId="0" applyNumberFormat="1" applyFont="1" applyFill="1" applyBorder="1" applyAlignment="1">
      <alignment horizontal="center" vertical="center" textRotation="90" wrapText="1"/>
    </xf>
    <xf numFmtId="0" fontId="3" fillId="33" borderId="55" xfId="0" applyNumberFormat="1" applyFont="1" applyFill="1" applyBorder="1" applyAlignment="1">
      <alignment horizontal="center" vertical="center" textRotation="90" wrapText="1"/>
    </xf>
    <xf numFmtId="0" fontId="3" fillId="33" borderId="35" xfId="0" applyNumberFormat="1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61" xfId="0" applyFont="1" applyFill="1" applyBorder="1" applyAlignment="1">
      <alignment horizontal="center" vertical="center" textRotation="90" wrapText="1"/>
    </xf>
    <xf numFmtId="0" fontId="3" fillId="33" borderId="55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49" fontId="1" fillId="33" borderId="36" xfId="0" applyNumberFormat="1" applyFont="1" applyFill="1" applyBorder="1" applyAlignment="1">
      <alignment horizontal="center" vertical="center"/>
    </xf>
    <xf numFmtId="49" fontId="1" fillId="33" borderId="43" xfId="0" applyNumberFormat="1" applyFont="1" applyFill="1" applyBorder="1" applyAlignment="1">
      <alignment horizontal="center" vertical="center"/>
    </xf>
    <xf numFmtId="49" fontId="3" fillId="33" borderId="63" xfId="0" applyNumberFormat="1" applyFont="1" applyFill="1" applyBorder="1" applyAlignment="1">
      <alignment horizontal="center" vertical="center" wrapText="1"/>
    </xf>
    <xf numFmtId="49" fontId="3" fillId="33" borderId="44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0" fillId="13" borderId="51" xfId="0" applyNumberFormat="1" applyFont="1" applyFill="1" applyBorder="1" applyAlignment="1">
      <alignment horizontal="center" vertical="center"/>
    </xf>
    <xf numFmtId="49" fontId="0" fillId="13" borderId="13" xfId="0" applyNumberFormat="1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textRotation="90" wrapText="1"/>
    </xf>
    <xf numFmtId="0" fontId="3" fillId="34" borderId="32" xfId="0" applyFont="1" applyFill="1" applyBorder="1" applyAlignment="1">
      <alignment horizontal="center" vertical="center" textRotation="90" wrapText="1"/>
    </xf>
    <xf numFmtId="0" fontId="3" fillId="34" borderId="59" xfId="0" applyFont="1" applyFill="1" applyBorder="1" applyAlignment="1">
      <alignment horizontal="center" vertical="center" textRotation="90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wrapText="1"/>
    </xf>
    <xf numFmtId="0" fontId="0" fillId="13" borderId="57" xfId="0" applyFont="1" applyFill="1" applyBorder="1" applyAlignment="1">
      <alignment horizontal="center"/>
    </xf>
    <xf numFmtId="0" fontId="0" fillId="13" borderId="70" xfId="0" applyFont="1" applyFill="1" applyBorder="1" applyAlignment="1">
      <alignment horizontal="center"/>
    </xf>
    <xf numFmtId="0" fontId="0" fillId="13" borderId="56" xfId="0" applyFont="1" applyFill="1" applyBorder="1" applyAlignment="1">
      <alignment horizontal="center"/>
    </xf>
    <xf numFmtId="0" fontId="3" fillId="33" borderId="71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textRotation="90" wrapText="1"/>
    </xf>
    <xf numFmtId="0" fontId="3" fillId="34" borderId="25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3" fillId="34" borderId="14" xfId="0" applyFont="1" applyFill="1" applyBorder="1" applyAlignment="1">
      <alignment horizontal="center" vertical="center" textRotation="90" wrapText="1"/>
    </xf>
    <xf numFmtId="0" fontId="3" fillId="34" borderId="20" xfId="0" applyFont="1" applyFill="1" applyBorder="1" applyAlignment="1">
      <alignment horizontal="center" vertical="center" textRotation="90" wrapText="1"/>
    </xf>
    <xf numFmtId="0" fontId="0" fillId="16" borderId="13" xfId="0" applyFont="1" applyFill="1" applyBorder="1" applyAlignment="1">
      <alignment horizontal="right"/>
    </xf>
    <xf numFmtId="0" fontId="0" fillId="16" borderId="14" xfId="0" applyFont="1" applyFill="1" applyBorder="1" applyAlignment="1">
      <alignment horizontal="right"/>
    </xf>
    <xf numFmtId="0" fontId="0" fillId="16" borderId="15" xfId="0" applyFont="1" applyFill="1" applyBorder="1" applyAlignment="1">
      <alignment horizontal="right"/>
    </xf>
    <xf numFmtId="2" fontId="0" fillId="16" borderId="70" xfId="0" applyNumberFormat="1" applyFont="1" applyFill="1" applyBorder="1" applyAlignment="1">
      <alignment horizontal="right"/>
    </xf>
    <xf numFmtId="49" fontId="0" fillId="16" borderId="51" xfId="0" applyNumberFormat="1" applyFont="1" applyFill="1" applyBorder="1" applyAlignment="1">
      <alignment horizontal="center" vertical="center"/>
    </xf>
    <xf numFmtId="0" fontId="0" fillId="16" borderId="21" xfId="0" applyFont="1" applyFill="1" applyBorder="1" applyAlignment="1">
      <alignment/>
    </xf>
    <xf numFmtId="0" fontId="0" fillId="16" borderId="73" xfId="0" applyFont="1" applyFill="1" applyBorder="1" applyAlignment="1">
      <alignment/>
    </xf>
    <xf numFmtId="0" fontId="0" fillId="16" borderId="64" xfId="0" applyFont="1" applyFill="1" applyBorder="1" applyAlignment="1">
      <alignment/>
    </xf>
    <xf numFmtId="0" fontId="0" fillId="16" borderId="61" xfId="0" applyFont="1" applyFill="1" applyBorder="1" applyAlignment="1">
      <alignment/>
    </xf>
    <xf numFmtId="0" fontId="0" fillId="16" borderId="51" xfId="0" applyFont="1" applyFill="1" applyBorder="1" applyAlignment="1">
      <alignment horizontal="right"/>
    </xf>
    <xf numFmtId="0" fontId="0" fillId="16" borderId="53" xfId="0" applyFont="1" applyFill="1" applyBorder="1" applyAlignment="1">
      <alignment horizontal="right"/>
    </xf>
    <xf numFmtId="0" fontId="0" fillId="16" borderId="21" xfId="0" applyFont="1" applyFill="1" applyBorder="1" applyAlignment="1">
      <alignment horizontal="right"/>
    </xf>
    <xf numFmtId="2" fontId="0" fillId="16" borderId="74" xfId="0" applyNumberFormat="1" applyFont="1" applyFill="1" applyBorder="1" applyAlignment="1">
      <alignment horizontal="right"/>
    </xf>
    <xf numFmtId="0" fontId="0" fillId="16" borderId="68" xfId="0" applyFont="1" applyFill="1" applyBorder="1" applyAlignment="1">
      <alignment horizontal="right"/>
    </xf>
    <xf numFmtId="0" fontId="0" fillId="16" borderId="66" xfId="0" applyFont="1" applyFill="1" applyBorder="1" applyAlignment="1">
      <alignment horizontal="center"/>
    </xf>
    <xf numFmtId="49" fontId="0" fillId="16" borderId="13" xfId="0" applyNumberFormat="1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/>
    </xf>
    <xf numFmtId="0" fontId="0" fillId="16" borderId="38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16" borderId="32" xfId="0" applyFont="1" applyFill="1" applyBorder="1" applyAlignment="1">
      <alignment/>
    </xf>
    <xf numFmtId="0" fontId="0" fillId="16" borderId="15" xfId="0" applyFont="1" applyFill="1" applyBorder="1" applyAlignment="1">
      <alignment horizontal="center"/>
    </xf>
    <xf numFmtId="49" fontId="0" fillId="16" borderId="13" xfId="0" applyNumberFormat="1" applyFont="1" applyFill="1" applyBorder="1" applyAlignment="1">
      <alignment horizontal="center" vertical="center"/>
    </xf>
    <xf numFmtId="0" fontId="11" fillId="16" borderId="28" xfId="0" applyFont="1" applyFill="1" applyBorder="1" applyAlignment="1">
      <alignment/>
    </xf>
    <xf numFmtId="0" fontId="2" fillId="16" borderId="38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0" fillId="16" borderId="55" xfId="0" applyFill="1" applyBorder="1" applyAlignment="1">
      <alignment/>
    </xf>
    <xf numFmtId="0" fontId="0" fillId="16" borderId="14" xfId="0" applyFill="1" applyBorder="1" applyAlignment="1">
      <alignment horizontal="right"/>
    </xf>
    <xf numFmtId="0" fontId="0" fillId="16" borderId="54" xfId="0" applyFill="1" applyBorder="1" applyAlignment="1">
      <alignment/>
    </xf>
    <xf numFmtId="49" fontId="0" fillId="16" borderId="26" xfId="0" applyNumberFormat="1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/>
    </xf>
    <xf numFmtId="49" fontId="0" fillId="16" borderId="18" xfId="0" applyNumberFormat="1" applyFont="1" applyFill="1" applyBorder="1" applyAlignment="1">
      <alignment horizontal="center" vertical="center"/>
    </xf>
    <xf numFmtId="0" fontId="11" fillId="16" borderId="15" xfId="0" applyFont="1" applyFill="1" applyBorder="1" applyAlignment="1">
      <alignment/>
    </xf>
    <xf numFmtId="0" fontId="0" fillId="16" borderId="65" xfId="0" applyFont="1" applyFill="1" applyBorder="1" applyAlignment="1">
      <alignment/>
    </xf>
    <xf numFmtId="0" fontId="0" fillId="16" borderId="55" xfId="0" applyFont="1" applyFill="1" applyBorder="1" applyAlignment="1">
      <alignment/>
    </xf>
    <xf numFmtId="0" fontId="0" fillId="16" borderId="0" xfId="0" applyFont="1" applyFill="1" applyBorder="1" applyAlignment="1">
      <alignment horizontal="right"/>
    </xf>
    <xf numFmtId="0" fontId="0" fillId="16" borderId="33" xfId="0" applyFont="1" applyFill="1" applyBorder="1" applyAlignment="1">
      <alignment horizontal="center" vertical="distributed"/>
    </xf>
    <xf numFmtId="49" fontId="0" fillId="16" borderId="44" xfId="0" applyNumberFormat="1" applyFont="1" applyFill="1" applyBorder="1" applyAlignment="1">
      <alignment horizontal="center" vertical="center"/>
    </xf>
    <xf numFmtId="0" fontId="0" fillId="16" borderId="55" xfId="0" applyFont="1" applyFill="1" applyBorder="1" applyAlignment="1">
      <alignment horizontal="center" vertical="distributed"/>
    </xf>
    <xf numFmtId="0" fontId="0" fillId="16" borderId="31" xfId="0" applyFont="1" applyFill="1" applyBorder="1" applyAlignment="1">
      <alignment horizontal="center" vertical="distributed"/>
    </xf>
    <xf numFmtId="49" fontId="0" fillId="16" borderId="13" xfId="0" applyNumberFormat="1" applyFont="1" applyFill="1" applyBorder="1" applyAlignment="1">
      <alignment horizontal="distributed" vertical="center"/>
    </xf>
    <xf numFmtId="0" fontId="0" fillId="16" borderId="13" xfId="0" applyFill="1" applyBorder="1" applyAlignment="1">
      <alignment horizontal="distributed"/>
    </xf>
    <xf numFmtId="0" fontId="0" fillId="16" borderId="75" xfId="0" applyFont="1" applyFill="1" applyBorder="1" applyAlignment="1">
      <alignment/>
    </xf>
    <xf numFmtId="0" fontId="0" fillId="16" borderId="13" xfId="0" applyFont="1" applyFill="1" applyBorder="1" applyAlignment="1">
      <alignment/>
    </xf>
    <xf numFmtId="0" fontId="0" fillId="16" borderId="14" xfId="0" applyFont="1" applyFill="1" applyBorder="1" applyAlignment="1">
      <alignment/>
    </xf>
    <xf numFmtId="0" fontId="0" fillId="16" borderId="33" xfId="0" applyFont="1" applyFill="1" applyBorder="1" applyAlignment="1">
      <alignment horizontal="center" vertical="center"/>
    </xf>
    <xf numFmtId="0" fontId="0" fillId="16" borderId="31" xfId="0" applyFont="1" applyFill="1" applyBorder="1" applyAlignment="1">
      <alignment horizontal="center" vertical="center"/>
    </xf>
    <xf numFmtId="0" fontId="0" fillId="16" borderId="57" xfId="0" applyFont="1" applyFill="1" applyBorder="1" applyAlignment="1">
      <alignment/>
    </xf>
    <xf numFmtId="0" fontId="0" fillId="16" borderId="18" xfId="0" applyFont="1" applyFill="1" applyBorder="1" applyAlignment="1">
      <alignment horizontal="right"/>
    </xf>
    <xf numFmtId="2" fontId="0" fillId="16" borderId="56" xfId="0" applyNumberFormat="1" applyFont="1" applyFill="1" applyBorder="1" applyAlignment="1">
      <alignment horizontal="right"/>
    </xf>
    <xf numFmtId="0" fontId="0" fillId="16" borderId="38" xfId="0" applyFont="1" applyFill="1" applyBorder="1" applyAlignment="1">
      <alignment horizontal="right"/>
    </xf>
    <xf numFmtId="0" fontId="0" fillId="16" borderId="33" xfId="0" applyFont="1" applyFill="1" applyBorder="1" applyAlignment="1">
      <alignment horizontal="right" vertical="distributed"/>
    </xf>
    <xf numFmtId="0" fontId="0" fillId="16" borderId="31" xfId="0" applyFont="1" applyFill="1" applyBorder="1" applyAlignment="1">
      <alignment horizontal="right" vertical="distributed"/>
    </xf>
    <xf numFmtId="0" fontId="7" fillId="16" borderId="15" xfId="0" applyFont="1" applyFill="1" applyBorder="1" applyAlignment="1">
      <alignment horizontal="center"/>
    </xf>
    <xf numFmtId="49" fontId="0" fillId="16" borderId="76" xfId="0" applyNumberFormat="1" applyFont="1" applyFill="1" applyBorder="1" applyAlignment="1">
      <alignment horizontal="center" vertical="distributed"/>
    </xf>
    <xf numFmtId="49" fontId="0" fillId="16" borderId="45" xfId="0" applyNumberFormat="1" applyFont="1" applyFill="1" applyBorder="1" applyAlignment="1">
      <alignment horizontal="center" vertical="distributed"/>
    </xf>
    <xf numFmtId="0" fontId="11" fillId="16" borderId="25" xfId="0" applyFont="1" applyFill="1" applyBorder="1" applyAlignment="1">
      <alignment/>
    </xf>
    <xf numFmtId="0" fontId="2" fillId="16" borderId="46" xfId="0" applyFont="1" applyFill="1" applyBorder="1" applyAlignment="1">
      <alignment vertical="distributed"/>
    </xf>
    <xf numFmtId="0" fontId="2" fillId="16" borderId="48" xfId="0" applyFont="1" applyFill="1" applyBorder="1" applyAlignment="1">
      <alignment/>
    </xf>
    <xf numFmtId="0" fontId="0" fillId="16" borderId="45" xfId="0" applyFont="1" applyFill="1" applyBorder="1" applyAlignment="1">
      <alignment/>
    </xf>
    <xf numFmtId="0" fontId="0" fillId="16" borderId="72" xfId="0" applyFont="1" applyFill="1" applyBorder="1" applyAlignment="1">
      <alignment/>
    </xf>
    <xf numFmtId="0" fontId="0" fillId="16" borderId="47" xfId="0" applyFont="1" applyFill="1" applyBorder="1" applyAlignment="1">
      <alignment/>
    </xf>
    <xf numFmtId="0" fontId="0" fillId="16" borderId="45" xfId="0" applyFont="1" applyFill="1" applyBorder="1" applyAlignment="1">
      <alignment/>
    </xf>
    <xf numFmtId="0" fontId="0" fillId="16" borderId="72" xfId="0" applyFont="1" applyFill="1" applyBorder="1" applyAlignment="1">
      <alignment horizontal="right"/>
    </xf>
    <xf numFmtId="49" fontId="3" fillId="37" borderId="63" xfId="0" applyNumberFormat="1" applyFont="1" applyFill="1" applyBorder="1" applyAlignment="1">
      <alignment horizontal="center" vertical="center" wrapText="1"/>
    </xf>
    <xf numFmtId="0" fontId="3" fillId="37" borderId="64" xfId="0" applyFont="1" applyFill="1" applyBorder="1" applyAlignment="1">
      <alignment horizontal="center" vertical="center" wrapText="1"/>
    </xf>
    <xf numFmtId="0" fontId="3" fillId="37" borderId="77" xfId="0" applyFont="1" applyFill="1" applyBorder="1" applyAlignment="1">
      <alignment horizontal="center" vertical="center" wrapText="1"/>
    </xf>
    <xf numFmtId="0" fontId="3" fillId="37" borderId="78" xfId="0" applyFont="1" applyFill="1" applyBorder="1" applyAlignment="1">
      <alignment horizontal="center" vertical="center" wrapText="1"/>
    </xf>
    <xf numFmtId="0" fontId="3" fillId="37" borderId="62" xfId="0" applyFont="1" applyFill="1" applyBorder="1" applyAlignment="1">
      <alignment horizontal="center" vertical="center" wrapText="1"/>
    </xf>
    <xf numFmtId="2" fontId="3" fillId="37" borderId="61" xfId="0" applyNumberFormat="1" applyFont="1" applyFill="1" applyBorder="1" applyAlignment="1">
      <alignment horizontal="center" vertical="center" textRotation="90" wrapText="1"/>
    </xf>
    <xf numFmtId="0" fontId="3" fillId="37" borderId="74" xfId="0" applyFont="1" applyFill="1" applyBorder="1" applyAlignment="1">
      <alignment horizontal="center" vertical="center" wrapText="1"/>
    </xf>
    <xf numFmtId="14" fontId="3" fillId="37" borderId="78" xfId="0" applyNumberFormat="1" applyFont="1" applyFill="1" applyBorder="1" applyAlignment="1">
      <alignment horizontal="left" vertical="center" wrapText="1"/>
    </xf>
    <xf numFmtId="49" fontId="3" fillId="37" borderId="44" xfId="0" applyNumberFormat="1" applyFont="1" applyFill="1" applyBorder="1" applyAlignment="1">
      <alignment horizontal="center" vertical="center" wrapText="1"/>
    </xf>
    <xf numFmtId="0" fontId="3" fillId="37" borderId="65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textRotation="90" wrapText="1"/>
    </xf>
    <xf numFmtId="0" fontId="3" fillId="37" borderId="72" xfId="0" applyFont="1" applyFill="1" applyBorder="1" applyAlignment="1">
      <alignment horizontal="center" vertical="center" wrapText="1"/>
    </xf>
    <xf numFmtId="2" fontId="3" fillId="37" borderId="31" xfId="0" applyNumberFormat="1" applyFont="1" applyFill="1" applyBorder="1" applyAlignment="1">
      <alignment horizontal="center" vertical="center" textRotation="90" wrapText="1"/>
    </xf>
    <xf numFmtId="0" fontId="3" fillId="37" borderId="39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textRotation="90" wrapText="1"/>
    </xf>
    <xf numFmtId="0" fontId="3" fillId="37" borderId="28" xfId="0" applyFont="1" applyFill="1" applyBorder="1" applyAlignment="1">
      <alignment horizontal="center" vertical="center" wrapText="1"/>
    </xf>
    <xf numFmtId="49" fontId="0" fillId="37" borderId="51" xfId="0" applyNumberFormat="1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/>
    </xf>
    <xf numFmtId="0" fontId="0" fillId="37" borderId="51" xfId="0" applyFont="1" applyFill="1" applyBorder="1" applyAlignment="1">
      <alignment horizontal="right"/>
    </xf>
    <xf numFmtId="0" fontId="0" fillId="37" borderId="21" xfId="0" applyFont="1" applyFill="1" applyBorder="1" applyAlignment="1">
      <alignment horizontal="right"/>
    </xf>
    <xf numFmtId="0" fontId="0" fillId="37" borderId="69" xfId="0" applyFont="1" applyFill="1" applyBorder="1" applyAlignment="1">
      <alignment horizontal="right"/>
    </xf>
    <xf numFmtId="0" fontId="0" fillId="37" borderId="53" xfId="0" applyFill="1" applyBorder="1" applyAlignment="1">
      <alignment/>
    </xf>
    <xf numFmtId="0" fontId="0" fillId="37" borderId="50" xfId="0" applyFont="1" applyFill="1" applyBorder="1" applyAlignment="1">
      <alignment horizontal="right"/>
    </xf>
    <xf numFmtId="2" fontId="0" fillId="37" borderId="32" xfId="0" applyNumberFormat="1" applyFont="1" applyFill="1" applyBorder="1" applyAlignment="1">
      <alignment horizontal="right"/>
    </xf>
    <xf numFmtId="0" fontId="0" fillId="37" borderId="53" xfId="0" applyFont="1" applyFill="1" applyBorder="1" applyAlignment="1">
      <alignment horizontal="right"/>
    </xf>
    <xf numFmtId="0" fontId="7" fillId="37" borderId="21" xfId="0" applyFont="1" applyFill="1" applyBorder="1" applyAlignment="1">
      <alignment horizontal="center"/>
    </xf>
    <xf numFmtId="49" fontId="0" fillId="37" borderId="13" xfId="0" applyNumberFormat="1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/>
    </xf>
    <xf numFmtId="0" fontId="0" fillId="37" borderId="13" xfId="0" applyFont="1" applyFill="1" applyBorder="1" applyAlignment="1">
      <alignment horizontal="right"/>
    </xf>
    <xf numFmtId="0" fontId="0" fillId="37" borderId="15" xfId="0" applyFont="1" applyFill="1" applyBorder="1" applyAlignment="1">
      <alignment horizontal="right"/>
    </xf>
    <xf numFmtId="0" fontId="0" fillId="37" borderId="38" xfId="0" applyFont="1" applyFill="1" applyBorder="1" applyAlignment="1">
      <alignment horizontal="right"/>
    </xf>
    <xf numFmtId="0" fontId="0" fillId="37" borderId="14" xfId="0" applyFill="1" applyBorder="1" applyAlignment="1">
      <alignment/>
    </xf>
    <xf numFmtId="0" fontId="0" fillId="37" borderId="23" xfId="0" applyFont="1" applyFill="1" applyBorder="1" applyAlignment="1">
      <alignment horizontal="right"/>
    </xf>
    <xf numFmtId="0" fontId="0" fillId="37" borderId="14" xfId="0" applyFont="1" applyFill="1" applyBorder="1" applyAlignment="1">
      <alignment horizontal="right"/>
    </xf>
    <xf numFmtId="0" fontId="7" fillId="37" borderId="15" xfId="0" applyFont="1" applyFill="1" applyBorder="1" applyAlignment="1">
      <alignment horizontal="center"/>
    </xf>
    <xf numFmtId="49" fontId="0" fillId="37" borderId="26" xfId="0" applyNumberFormat="1" applyFont="1" applyFill="1" applyBorder="1" applyAlignment="1">
      <alignment horizontal="center" vertical="center"/>
    </xf>
    <xf numFmtId="49" fontId="0" fillId="37" borderId="18" xfId="0" applyNumberFormat="1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/>
    </xf>
    <xf numFmtId="0" fontId="2" fillId="37" borderId="13" xfId="0" applyFont="1" applyFill="1" applyBorder="1" applyAlignment="1">
      <alignment horizontal="right"/>
    </xf>
    <xf numFmtId="0" fontId="2" fillId="37" borderId="15" xfId="0" applyFont="1" applyFill="1" applyBorder="1" applyAlignment="1">
      <alignment horizontal="right"/>
    </xf>
    <xf numFmtId="0" fontId="2" fillId="37" borderId="15" xfId="0" applyFont="1" applyFill="1" applyBorder="1" applyAlignment="1">
      <alignment horizontal="center"/>
    </xf>
    <xf numFmtId="49" fontId="0" fillId="37" borderId="13" xfId="0" applyNumberFormat="1" applyFont="1" applyFill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right" vertical="center" wrapText="1"/>
    </xf>
    <xf numFmtId="0" fontId="0" fillId="37" borderId="23" xfId="0" applyFont="1" applyFill="1" applyBorder="1" applyAlignment="1">
      <alignment horizontal="right" vertical="center" wrapText="1"/>
    </xf>
    <xf numFmtId="0" fontId="0" fillId="37" borderId="38" xfId="0" applyFont="1" applyFill="1" applyBorder="1" applyAlignment="1">
      <alignment/>
    </xf>
    <xf numFmtId="0" fontId="0" fillId="37" borderId="15" xfId="0" applyFont="1" applyFill="1" applyBorder="1" applyAlignment="1">
      <alignment horizontal="center"/>
    </xf>
    <xf numFmtId="49" fontId="0" fillId="37" borderId="24" xfId="0" applyNumberFormat="1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left" vertical="center" wrapText="1"/>
    </xf>
    <xf numFmtId="0" fontId="0" fillId="37" borderId="24" xfId="0" applyFont="1" applyFill="1" applyBorder="1" applyAlignment="1">
      <alignment horizontal="right"/>
    </xf>
    <xf numFmtId="0" fontId="0" fillId="37" borderId="58" xfId="0" applyFont="1" applyFill="1" applyBorder="1" applyAlignment="1">
      <alignment horizontal="right"/>
    </xf>
    <xf numFmtId="0" fontId="0" fillId="37" borderId="67" xfId="0" applyFont="1" applyFill="1" applyBorder="1" applyAlignment="1">
      <alignment horizontal="right"/>
    </xf>
    <xf numFmtId="0" fontId="0" fillId="37" borderId="20" xfId="0" applyFill="1" applyBorder="1" applyAlignment="1">
      <alignment/>
    </xf>
    <xf numFmtId="0" fontId="0" fillId="37" borderId="30" xfId="0" applyFont="1" applyFill="1" applyBorder="1" applyAlignment="1">
      <alignment horizontal="right"/>
    </xf>
    <xf numFmtId="0" fontId="0" fillId="37" borderId="67" xfId="0" applyFont="1" applyFill="1" applyBorder="1" applyAlignment="1">
      <alignment/>
    </xf>
    <xf numFmtId="0" fontId="0" fillId="37" borderId="20" xfId="0" applyFont="1" applyFill="1" applyBorder="1" applyAlignment="1">
      <alignment horizontal="right" vertical="center" wrapText="1"/>
    </xf>
    <xf numFmtId="0" fontId="0" fillId="37" borderId="58" xfId="0" applyFont="1" applyFill="1" applyBorder="1" applyAlignment="1">
      <alignment horizontal="center" vertical="center" wrapText="1"/>
    </xf>
    <xf numFmtId="49" fontId="1" fillId="37" borderId="44" xfId="0" applyNumberFormat="1" applyFont="1" applyFill="1" applyBorder="1" applyAlignment="1">
      <alignment horizontal="center" vertical="center"/>
    </xf>
    <xf numFmtId="49" fontId="1" fillId="37" borderId="65" xfId="0" applyNumberFormat="1" applyFont="1" applyFill="1" applyBorder="1" applyAlignment="1">
      <alignment horizontal="center" vertical="center"/>
    </xf>
    <xf numFmtId="0" fontId="1" fillId="37" borderId="44" xfId="0" applyFont="1" applyFill="1" applyBorder="1" applyAlignment="1">
      <alignment horizontal="center"/>
    </xf>
    <xf numFmtId="0" fontId="1" fillId="37" borderId="75" xfId="0" applyFont="1" applyFill="1" applyBorder="1" applyAlignment="1">
      <alignment horizontal="center"/>
    </xf>
    <xf numFmtId="0" fontId="1" fillId="37" borderId="79" xfId="0" applyFont="1" applyFill="1" applyBorder="1" applyAlignment="1">
      <alignment horizontal="center"/>
    </xf>
    <xf numFmtId="0" fontId="1" fillId="37" borderId="80" xfId="0" applyFont="1" applyFill="1" applyBorder="1" applyAlignment="1">
      <alignment horizontal="center"/>
    </xf>
    <xf numFmtId="0" fontId="1" fillId="37" borderId="65" xfId="0" applyFont="1" applyFill="1" applyBorder="1" applyAlignment="1">
      <alignment horizontal="center"/>
    </xf>
    <xf numFmtId="2" fontId="1" fillId="37" borderId="55" xfId="0" applyNumberFormat="1" applyFont="1" applyFill="1" applyBorder="1" applyAlignment="1">
      <alignment horizontal="center"/>
    </xf>
    <xf numFmtId="0" fontId="1" fillId="37" borderId="54" xfId="0" applyFont="1" applyFill="1" applyBorder="1" applyAlignment="1">
      <alignment horizontal="center"/>
    </xf>
    <xf numFmtId="0" fontId="11" fillId="37" borderId="36" xfId="0" applyFont="1" applyFill="1" applyBorder="1" applyAlignment="1">
      <alignment horizontal="center"/>
    </xf>
    <xf numFmtId="0" fontId="11" fillId="37" borderId="43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2" fillId="37" borderId="60" xfId="0" applyFont="1" applyFill="1" applyBorder="1" applyAlignment="1">
      <alignment horizontal="center"/>
    </xf>
    <xf numFmtId="0" fontId="0" fillId="37" borderId="43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/>
    </xf>
    <xf numFmtId="2" fontId="0" fillId="37" borderId="43" xfId="0" applyNumberFormat="1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0" fillId="11" borderId="50" xfId="0" applyFont="1" applyFill="1" applyBorder="1" applyAlignment="1">
      <alignment/>
    </xf>
    <xf numFmtId="0" fontId="0" fillId="11" borderId="51" xfId="0" applyFont="1" applyFill="1" applyBorder="1" applyAlignment="1">
      <alignment horizontal="right"/>
    </xf>
    <xf numFmtId="0" fontId="0" fillId="11" borderId="53" xfId="0" applyFont="1" applyFill="1" applyBorder="1" applyAlignment="1">
      <alignment horizontal="right"/>
    </xf>
    <xf numFmtId="0" fontId="0" fillId="11" borderId="21" xfId="0" applyFont="1" applyFill="1" applyBorder="1" applyAlignment="1">
      <alignment horizontal="right"/>
    </xf>
    <xf numFmtId="2" fontId="0" fillId="11" borderId="32" xfId="0" applyNumberFormat="1" applyFont="1" applyFill="1" applyBorder="1" applyAlignment="1">
      <alignment horizontal="right"/>
    </xf>
    <xf numFmtId="0" fontId="0" fillId="11" borderId="21" xfId="0" applyFont="1" applyFill="1" applyBorder="1" applyAlignment="1">
      <alignment horizontal="center"/>
    </xf>
    <xf numFmtId="0" fontId="0" fillId="11" borderId="13" xfId="0" applyFont="1" applyFill="1" applyBorder="1" applyAlignment="1">
      <alignment horizontal="right"/>
    </xf>
    <xf numFmtId="0" fontId="0" fillId="11" borderId="14" xfId="0" applyFont="1" applyFill="1" applyBorder="1" applyAlignment="1">
      <alignment horizontal="right"/>
    </xf>
    <xf numFmtId="0" fontId="0" fillId="11" borderId="15" xfId="0" applyFont="1" applyFill="1" applyBorder="1" applyAlignment="1">
      <alignment horizontal="right"/>
    </xf>
    <xf numFmtId="0" fontId="0" fillId="11" borderId="15" xfId="0" applyFont="1" applyFill="1" applyBorder="1" applyAlignment="1">
      <alignment horizontal="center"/>
    </xf>
    <xf numFmtId="0" fontId="0" fillId="11" borderId="23" xfId="0" applyFont="1" applyFill="1" applyBorder="1" applyAlignment="1">
      <alignment/>
    </xf>
    <xf numFmtId="49" fontId="0" fillId="11" borderId="13" xfId="0" applyNumberFormat="1" applyFont="1" applyFill="1" applyBorder="1" applyAlignment="1">
      <alignment horizontal="center" vertical="center"/>
    </xf>
    <xf numFmtId="0" fontId="0" fillId="16" borderId="0" xfId="0" applyFill="1" applyAlignment="1">
      <alignment/>
    </xf>
    <xf numFmtId="0" fontId="0" fillId="11" borderId="0" xfId="0" applyFill="1" applyAlignment="1">
      <alignment/>
    </xf>
    <xf numFmtId="49" fontId="3" fillId="11" borderId="44" xfId="0" applyNumberFormat="1" applyFont="1" applyFill="1" applyBorder="1" applyAlignment="1">
      <alignment horizontal="center" vertical="center" wrapText="1"/>
    </xf>
    <xf numFmtId="0" fontId="3" fillId="11" borderId="65" xfId="0" applyFont="1" applyFill="1" applyBorder="1" applyAlignment="1">
      <alignment horizontal="center" vertical="center" wrapText="1"/>
    </xf>
    <xf numFmtId="0" fontId="3" fillId="11" borderId="81" xfId="0" applyFont="1" applyFill="1" applyBorder="1" applyAlignment="1">
      <alignment horizontal="center" vertical="center" wrapText="1"/>
    </xf>
    <xf numFmtId="0" fontId="3" fillId="11" borderId="82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2" fontId="3" fillId="11" borderId="61" xfId="0" applyNumberFormat="1" applyFont="1" applyFill="1" applyBorder="1" applyAlignment="1">
      <alignment horizontal="center" vertical="center" textRotation="90" wrapText="1"/>
    </xf>
    <xf numFmtId="0" fontId="3" fillId="11" borderId="83" xfId="0" applyFont="1" applyFill="1" applyBorder="1" applyAlignment="1">
      <alignment horizontal="center" vertical="center" wrapText="1"/>
    </xf>
    <xf numFmtId="14" fontId="3" fillId="11" borderId="82" xfId="0" applyNumberFormat="1" applyFont="1" applyFill="1" applyBorder="1" applyAlignment="1">
      <alignment horizontal="left" vertical="center" wrapText="1"/>
    </xf>
    <xf numFmtId="0" fontId="3" fillId="11" borderId="26" xfId="0" applyFont="1" applyFill="1" applyBorder="1" applyAlignment="1">
      <alignment horizontal="center" vertical="center" wrapText="1"/>
    </xf>
    <xf numFmtId="0" fontId="3" fillId="11" borderId="28" xfId="0" applyFont="1" applyFill="1" applyBorder="1" applyAlignment="1">
      <alignment horizontal="center" vertical="center" textRotation="90" wrapText="1"/>
    </xf>
    <xf numFmtId="0" fontId="3" fillId="11" borderId="72" xfId="0" applyFont="1" applyFill="1" applyBorder="1" applyAlignment="1">
      <alignment horizontal="center" vertical="center" wrapText="1"/>
    </xf>
    <xf numFmtId="2" fontId="3" fillId="11" borderId="35" xfId="0" applyNumberFormat="1" applyFont="1" applyFill="1" applyBorder="1" applyAlignment="1">
      <alignment horizontal="center" vertical="center" textRotation="90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textRotation="90" wrapText="1"/>
    </xf>
    <xf numFmtId="0" fontId="3" fillId="11" borderId="28" xfId="0" applyFont="1" applyFill="1" applyBorder="1" applyAlignment="1">
      <alignment horizontal="center" vertical="center" wrapText="1"/>
    </xf>
    <xf numFmtId="49" fontId="0" fillId="11" borderId="51" xfId="0" applyNumberFormat="1" applyFont="1" applyFill="1" applyBorder="1" applyAlignment="1">
      <alignment horizontal="center" vertical="center"/>
    </xf>
    <xf numFmtId="0" fontId="0" fillId="11" borderId="69" xfId="0" applyFont="1" applyFill="1" applyBorder="1" applyAlignment="1">
      <alignment horizontal="right"/>
    </xf>
    <xf numFmtId="0" fontId="0" fillId="11" borderId="50" xfId="0" applyFont="1" applyFill="1" applyBorder="1" applyAlignment="1">
      <alignment horizontal="right"/>
    </xf>
    <xf numFmtId="2" fontId="0" fillId="11" borderId="52" xfId="0" applyNumberFormat="1" applyFont="1" applyFill="1" applyBorder="1" applyAlignment="1">
      <alignment horizontal="right"/>
    </xf>
    <xf numFmtId="0" fontId="0" fillId="11" borderId="38" xfId="0" applyFont="1" applyFill="1" applyBorder="1" applyAlignment="1">
      <alignment horizontal="right"/>
    </xf>
    <xf numFmtId="0" fontId="0" fillId="11" borderId="23" xfId="0" applyFont="1" applyFill="1" applyBorder="1" applyAlignment="1">
      <alignment horizontal="right"/>
    </xf>
    <xf numFmtId="49" fontId="1" fillId="11" borderId="63" xfId="0" applyNumberFormat="1" applyFont="1" applyFill="1" applyBorder="1" applyAlignment="1">
      <alignment horizontal="center" vertical="center"/>
    </xf>
    <xf numFmtId="49" fontId="1" fillId="11" borderId="64" xfId="0" applyNumberFormat="1" applyFont="1" applyFill="1" applyBorder="1" applyAlignment="1">
      <alignment horizontal="center" vertical="center"/>
    </xf>
    <xf numFmtId="0" fontId="1" fillId="11" borderId="63" xfId="0" applyFont="1" applyFill="1" applyBorder="1" applyAlignment="1">
      <alignment horizontal="center"/>
    </xf>
    <xf numFmtId="0" fontId="1" fillId="11" borderId="66" xfId="0" applyFont="1" applyFill="1" applyBorder="1" applyAlignment="1">
      <alignment horizontal="center"/>
    </xf>
    <xf numFmtId="0" fontId="1" fillId="11" borderId="73" xfId="0" applyFont="1" applyFill="1" applyBorder="1" applyAlignment="1">
      <alignment horizontal="center"/>
    </xf>
    <xf numFmtId="0" fontId="1" fillId="11" borderId="68" xfId="0" applyFont="1" applyFill="1" applyBorder="1" applyAlignment="1">
      <alignment horizontal="center"/>
    </xf>
    <xf numFmtId="2" fontId="1" fillId="11" borderId="6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Situaţia efectivelor la data de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275"/>
          <c:w val="0.989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(Raport!$B$7:$B$67,Raport!$B$78:$B$81,Raport!$B$85:$B$91,Raport!$B$96:$B$97)</c:f>
              <c:strCache>
                <c:ptCount val="74"/>
                <c:pt idx="0">
                  <c:v>AIUD</c:v>
                </c:pt>
                <c:pt idx="1">
                  <c:v> - tranzit</c:v>
                </c:pt>
                <c:pt idx="2">
                  <c:v>ARAD - Centru</c:v>
                </c:pt>
                <c:pt idx="3">
                  <c:v> - Secţia ext.</c:v>
                </c:pt>
                <c:pt idx="4">
                  <c:v>COLIBAŞI</c:v>
                </c:pt>
                <c:pt idx="5">
                  <c:v> - G. A. Z.</c:v>
                </c:pt>
                <c:pt idx="6">
                  <c:v>CRAIOVA</c:v>
                </c:pt>
                <c:pt idx="7">
                  <c:v>Secţia ext. Işalniţa</c:v>
                </c:pt>
                <c:pt idx="8">
                  <c:v> - tranzit</c:v>
                </c:pt>
                <c:pt idx="9">
                  <c:v>FOCŞANI</c:v>
                </c:pt>
                <c:pt idx="10">
                  <c:v> - Secţia ext.</c:v>
                </c:pt>
                <c:pt idx="11">
                  <c:v>GALAŢI</c:v>
                </c:pt>
                <c:pt idx="12">
                  <c:v> - Secţia Şendreni</c:v>
                </c:pt>
                <c:pt idx="13">
                  <c:v>GHERLA</c:v>
                </c:pt>
                <c:pt idx="14">
                  <c:v>Secţia ext. Cluj</c:v>
                </c:pt>
                <c:pt idx="15">
                  <c:v>GIURGIU</c:v>
                </c:pt>
                <c:pt idx="16">
                  <c:v>IAŞI</c:v>
                </c:pt>
                <c:pt idx="17">
                  <c:v> - tranzit</c:v>
                </c:pt>
                <c:pt idx="18">
                  <c:v>MĂRGINENI</c:v>
                </c:pt>
                <c:pt idx="19">
                  <c:v>MIERCUREA CIUC</c:v>
                </c:pt>
                <c:pt idx="20">
                  <c:v>ORADEA</c:v>
                </c:pt>
                <c:pt idx="21">
                  <c:v>RAHOVA</c:v>
                </c:pt>
                <c:pt idx="22">
                  <c:v>Secţie exterioară</c:v>
                </c:pt>
                <c:pt idx="23">
                  <c:v>SLOBOZIA</c:v>
                </c:pt>
                <c:pt idx="24">
                  <c:v> - tranzit</c:v>
                </c:pt>
                <c:pt idx="25">
                  <c:v>TÂRGŞOR</c:v>
                </c:pt>
                <c:pt idx="26">
                  <c:v>TULCEA - Centru</c:v>
                </c:pt>
                <c:pt idx="27">
                  <c:v> -Secţia Chilia Veche</c:v>
                </c:pt>
                <c:pt idx="28">
                  <c:v>BAIA MARE</c:v>
                </c:pt>
                <c:pt idx="29">
                  <c:v>BISTRIŢA</c:v>
                </c:pt>
                <c:pt idx="30">
                  <c:v>BOTOŞANI</c:v>
                </c:pt>
                <c:pt idx="31">
                  <c:v>BRĂILA</c:v>
                </c:pt>
                <c:pt idx="32">
                  <c:v> - G. A. Z.</c:v>
                </c:pt>
                <c:pt idx="33">
                  <c:v> - tranzit</c:v>
                </c:pt>
                <c:pt idx="34">
                  <c:v>BUCUREŞTI Jilava</c:v>
                </c:pt>
                <c:pt idx="35">
                  <c:v> - tranzit</c:v>
                </c:pt>
                <c:pt idx="36">
                  <c:v>CODLEA</c:v>
                </c:pt>
                <c:pt idx="37">
                  <c:v>Secţia Râşnov</c:v>
                </c:pt>
                <c:pt idx="38">
                  <c:v>Secţia Rodbav</c:v>
                </c:pt>
                <c:pt idx="39">
                  <c:v> - tranzit</c:v>
                </c:pt>
                <c:pt idx="40">
                  <c:v>DEVA</c:v>
                </c:pt>
                <c:pt idx="41">
                  <c:v>GĂEŞTI</c:v>
                </c:pt>
                <c:pt idx="42">
                  <c:v>PELENDAVA</c:v>
                </c:pt>
                <c:pt idx="43">
                  <c:v> - Secţia Făcăi</c:v>
                </c:pt>
                <c:pt idx="44">
                  <c:v>PLOIEŞTI</c:v>
                </c:pt>
                <c:pt idx="45">
                  <c:v> - L1 - G.A.Z. </c:v>
                </c:pt>
                <c:pt idx="46">
                  <c:v> -Berceni  </c:v>
                </c:pt>
                <c:pt idx="47">
                  <c:v> - Movila Vulpii</c:v>
                </c:pt>
                <c:pt idx="48">
                  <c:v> - tranzit</c:v>
                </c:pt>
                <c:pt idx="49">
                  <c:v>POARTA ALBĂ Centru</c:v>
                </c:pt>
                <c:pt idx="50">
                  <c:v> -Secţia Valu lui Traian</c:v>
                </c:pt>
                <c:pt idx="51">
                  <c:v>Ş.N.P.A.P. TG.OCNA</c:v>
                </c:pt>
                <c:pt idx="52">
                  <c:v>SATU MARE</c:v>
                </c:pt>
                <c:pt idx="53">
                  <c:v>TG. JIU</c:v>
                </c:pt>
                <c:pt idx="54">
                  <c:v>Secţia Pojogeni</c:v>
                </c:pt>
                <c:pt idx="55">
                  <c:v>TIMIŞOARA</c:v>
                </c:pt>
                <c:pt idx="56">
                  <c:v> - Secţia Buziaş</c:v>
                </c:pt>
                <c:pt idx="57">
                  <c:v>TURNU SEVERIN</c:v>
                </c:pt>
                <c:pt idx="58">
                  <c:v> - Secţia Vânjuleţ</c:v>
                </c:pt>
                <c:pt idx="59">
                  <c:v>VASLUI</c:v>
                </c:pt>
                <c:pt idx="60">
                  <c:v> - tranzit</c:v>
                </c:pt>
                <c:pt idx="61">
                  <c:v>P.M.T. BACĂU</c:v>
                </c:pt>
                <c:pt idx="62">
                  <c:v>P.M.T. CRAIOVA</c:v>
                </c:pt>
                <c:pt idx="63">
                  <c:v>P.M.T. TG. MUREŞ</c:v>
                </c:pt>
                <c:pt idx="64">
                  <c:v>P.M.T. TICHILEŞTI</c:v>
                </c:pt>
                <c:pt idx="65">
                  <c:v>SP. COLIBAŞI</c:v>
                </c:pt>
                <c:pt idx="66">
                  <c:v>SP. DEJ</c:v>
                </c:pt>
                <c:pt idx="67">
                  <c:v>SP. JILAVA</c:v>
                </c:pt>
                <c:pt idx="68">
                  <c:v> - tranzit</c:v>
                </c:pt>
                <c:pt idx="69">
                  <c:v>SP. RAHOVA</c:v>
                </c:pt>
                <c:pt idx="70">
                  <c:v>SP. TG.OCNA</c:v>
                </c:pt>
                <c:pt idx="71">
                  <c:v>SP. POARTA ALBĂ</c:v>
                </c:pt>
                <c:pt idx="72">
                  <c:v>C.R. BUZIAŞ</c:v>
                </c:pt>
                <c:pt idx="73">
                  <c:v>C.R. TG.OCNA</c:v>
                </c:pt>
              </c:strCache>
            </c:strRef>
          </c:cat>
          <c:val>
            <c:numRef>
              <c:f>(Raport!$I$7:$I$67,Raport!$I$78:$I$81,Raport!$I$85:$I$91,Raport!$I$96:$I$97)</c:f>
              <c:numCache>
                <c:ptCount val="74"/>
                <c:pt idx="0">
                  <c:v>130.96774193548387</c:v>
                </c:pt>
                <c:pt idx="2">
                  <c:v>71.96581196581197</c:v>
                </c:pt>
                <c:pt idx="3">
                  <c:v>53.86996904024768</c:v>
                </c:pt>
                <c:pt idx="4">
                  <c:v>137.9110251450677</c:v>
                </c:pt>
                <c:pt idx="5">
                  <c:v>24.137931034482758</c:v>
                </c:pt>
                <c:pt idx="6">
                  <c:v>186.7109634551495</c:v>
                </c:pt>
                <c:pt idx="7">
                  <c:v>75</c:v>
                </c:pt>
                <c:pt idx="9">
                  <c:v>173.96061269146608</c:v>
                </c:pt>
                <c:pt idx="10">
                  <c:v>100</c:v>
                </c:pt>
                <c:pt idx="11">
                  <c:v>179.42307692307693</c:v>
                </c:pt>
                <c:pt idx="12">
                  <c:v>103.03030303030303</c:v>
                </c:pt>
                <c:pt idx="13">
                  <c:v>168.47014925373134</c:v>
                </c:pt>
                <c:pt idx="14">
                  <c:v>94.55445544554455</c:v>
                </c:pt>
                <c:pt idx="15">
                  <c:v>116.25100563153661</c:v>
                </c:pt>
                <c:pt idx="16">
                  <c:v>195.4486345903771</c:v>
                </c:pt>
                <c:pt idx="18">
                  <c:v>168.41085271317831</c:v>
                </c:pt>
                <c:pt idx="19">
                  <c:v>182.84518828451883</c:v>
                </c:pt>
                <c:pt idx="20">
                  <c:v>105.41958041958041</c:v>
                </c:pt>
                <c:pt idx="21">
                  <c:v>139.15298184961108</c:v>
                </c:pt>
                <c:pt idx="22">
                  <c:v>58.620689655172406</c:v>
                </c:pt>
                <c:pt idx="23">
                  <c:v>140.86021505376345</c:v>
                </c:pt>
                <c:pt idx="25">
                  <c:v>98.58956276445699</c:v>
                </c:pt>
                <c:pt idx="26">
                  <c:v>126.33495145631069</c:v>
                </c:pt>
                <c:pt idx="27">
                  <c:v>34.69387755102041</c:v>
                </c:pt>
                <c:pt idx="28">
                  <c:v>114.45086705202311</c:v>
                </c:pt>
                <c:pt idx="29">
                  <c:v>116.6083916083916</c:v>
                </c:pt>
                <c:pt idx="30">
                  <c:v>116.69675090252707</c:v>
                </c:pt>
                <c:pt idx="31">
                  <c:v>125.74430823117338</c:v>
                </c:pt>
                <c:pt idx="32">
                  <c:v>66.66666666666666</c:v>
                </c:pt>
                <c:pt idx="34">
                  <c:v>131.9535221496006</c:v>
                </c:pt>
                <c:pt idx="36">
                  <c:v>136.7003367003367</c:v>
                </c:pt>
                <c:pt idx="37">
                  <c:v>83.33333333333334</c:v>
                </c:pt>
                <c:pt idx="38">
                  <c:v>175</c:v>
                </c:pt>
                <c:pt idx="40">
                  <c:v>90.53571428571429</c:v>
                </c:pt>
                <c:pt idx="41">
                  <c:v>70.19704433497537</c:v>
                </c:pt>
                <c:pt idx="42">
                  <c:v>100.60060060060061</c:v>
                </c:pt>
                <c:pt idx="43">
                  <c:v>86.52482269503547</c:v>
                </c:pt>
                <c:pt idx="44">
                  <c:v>109.46969696969697</c:v>
                </c:pt>
                <c:pt idx="45">
                  <c:v>80</c:v>
                </c:pt>
                <c:pt idx="46">
                  <c:v>106.77966101694916</c:v>
                </c:pt>
                <c:pt idx="47">
                  <c:v>101.08695652173914</c:v>
                </c:pt>
                <c:pt idx="49">
                  <c:v>79.6734693877551</c:v>
                </c:pt>
                <c:pt idx="50">
                  <c:v>76.07449856733524</c:v>
                </c:pt>
                <c:pt idx="51">
                  <c:v>65</c:v>
                </c:pt>
                <c:pt idx="52">
                  <c:v>127.75590551181102</c:v>
                </c:pt>
                <c:pt idx="53">
                  <c:v>132.8897338403042</c:v>
                </c:pt>
                <c:pt idx="54">
                  <c:v>0</c:v>
                </c:pt>
                <c:pt idx="55">
                  <c:v>108.43486410496719</c:v>
                </c:pt>
                <c:pt idx="56">
                  <c:v>119.04761904761905</c:v>
                </c:pt>
                <c:pt idx="57">
                  <c:v>109.11458333333333</c:v>
                </c:pt>
                <c:pt idx="58">
                  <c:v>94.39252336448598</c:v>
                </c:pt>
                <c:pt idx="59">
                  <c:v>120.53742802303262</c:v>
                </c:pt>
                <c:pt idx="61">
                  <c:v>104.79041916167664</c:v>
                </c:pt>
                <c:pt idx="62">
                  <c:v>99.60317460317461</c:v>
                </c:pt>
                <c:pt idx="63">
                  <c:v>181.0077519379845</c:v>
                </c:pt>
                <c:pt idx="64">
                  <c:v>79.79539641943734</c:v>
                </c:pt>
                <c:pt idx="65">
                  <c:v>68.21192052980133</c:v>
                </c:pt>
                <c:pt idx="66">
                  <c:v>62.80487804878049</c:v>
                </c:pt>
                <c:pt idx="67">
                  <c:v>93.63636363636364</c:v>
                </c:pt>
                <c:pt idx="69">
                  <c:v>68.14159292035397</c:v>
                </c:pt>
                <c:pt idx="70">
                  <c:v>68.48484848484848</c:v>
                </c:pt>
                <c:pt idx="71">
                  <c:v>73.75</c:v>
                </c:pt>
                <c:pt idx="72">
                  <c:v>86.11111111111111</c:v>
                </c:pt>
                <c:pt idx="73">
                  <c:v>74.48979591836735</c:v>
                </c:pt>
              </c:numCache>
            </c:numRef>
          </c:val>
        </c:ser>
        <c:axId val="61277718"/>
        <c:axId val="14628551"/>
      </c:barChart>
      <c:catAx>
        <c:axId val="612777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28551"/>
        <c:crosses val="autoZero"/>
        <c:auto val="1"/>
        <c:lblOffset val="100"/>
        <c:tickLblSkip val="1"/>
        <c:noMultiLvlLbl val="0"/>
      </c:catAx>
      <c:valAx>
        <c:axId val="1462855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7771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15</xdr:col>
      <xdr:colOff>523875</xdr:colOff>
      <xdr:row>102</xdr:row>
      <xdr:rowOff>19050</xdr:rowOff>
    </xdr:to>
    <xdr:graphicFrame>
      <xdr:nvGraphicFramePr>
        <xdr:cNvPr id="1" name="Chart 3"/>
        <xdr:cNvGraphicFramePr/>
      </xdr:nvGraphicFramePr>
      <xdr:xfrm>
        <a:off x="57150" y="28575"/>
        <a:ext cx="8772525" cy="1650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79" workbookViewId="0" topLeftCell="A85">
      <selection activeCell="Q72" sqref="Q72"/>
    </sheetView>
  </sheetViews>
  <sheetFormatPr defaultColWidth="9.140625" defaultRowHeight="12.75"/>
  <cols>
    <col min="1" max="1" width="4.140625" style="0" customWidth="1"/>
    <col min="2" max="2" width="17.00390625" style="0" customWidth="1"/>
    <col min="3" max="3" width="6.28125" style="0" customWidth="1"/>
    <col min="4" max="4" width="4.421875" style="0" customWidth="1"/>
    <col min="5" max="6" width="6.421875" style="0" customWidth="1"/>
    <col min="7" max="7" width="6.7109375" style="0" customWidth="1"/>
    <col min="8" max="8" width="6.28125" style="0" customWidth="1"/>
    <col min="9" max="9" width="7.00390625" style="0" customWidth="1"/>
    <col min="10" max="10" width="7.7109375" style="13" customWidth="1"/>
    <col min="11" max="11" width="6.28125" style="0" customWidth="1"/>
    <col min="12" max="12" width="4.57421875" style="0" customWidth="1"/>
    <col min="13" max="13" width="4.00390625" style="0" customWidth="1"/>
    <col min="14" max="14" width="4.28125" style="0" customWidth="1"/>
    <col min="15" max="15" width="9.8515625" style="0" customWidth="1"/>
    <col min="18" max="18" width="14.57421875" style="0" customWidth="1"/>
  </cols>
  <sheetData>
    <row r="1" spans="1:15" ht="18">
      <c r="A1" s="1"/>
      <c r="B1" s="108" t="s">
        <v>139</v>
      </c>
      <c r="C1" s="2"/>
      <c r="D1" s="3"/>
      <c r="E1" s="3"/>
      <c r="F1" s="179" t="s">
        <v>0</v>
      </c>
      <c r="G1" s="179"/>
      <c r="H1" s="179"/>
      <c r="I1" s="179"/>
      <c r="J1" s="179"/>
      <c r="K1" s="2"/>
      <c r="L1" s="2"/>
      <c r="M1" s="2"/>
      <c r="N1" s="2"/>
      <c r="O1" s="2"/>
    </row>
    <row r="2" spans="1:15" ht="12.75">
      <c r="A2" s="182" t="s">
        <v>119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25">
        <v>41583</v>
      </c>
    </row>
    <row r="3" spans="1:15" ht="3.75" customHeight="1" thickBot="1">
      <c r="A3" s="1"/>
      <c r="B3" s="4"/>
      <c r="C3" s="4"/>
      <c r="D3" s="4"/>
      <c r="E3" s="4"/>
      <c r="F3" s="4"/>
      <c r="G3" s="4"/>
      <c r="H3" s="4"/>
      <c r="I3" s="5"/>
      <c r="J3" s="86"/>
      <c r="K3" s="4"/>
      <c r="L3" s="4"/>
      <c r="M3" s="4"/>
      <c r="N3" s="4"/>
      <c r="O3" s="4"/>
    </row>
    <row r="4" spans="1:15" s="7" customFormat="1" ht="0.75" customHeight="1" thickBot="1">
      <c r="A4" s="194" t="s">
        <v>103</v>
      </c>
      <c r="B4" s="197" t="s">
        <v>1</v>
      </c>
      <c r="C4" s="180" t="s">
        <v>2</v>
      </c>
      <c r="D4" s="181"/>
      <c r="E4" s="189" t="s">
        <v>122</v>
      </c>
      <c r="F4" s="223" t="s">
        <v>127</v>
      </c>
      <c r="G4" s="183"/>
      <c r="H4" s="224"/>
      <c r="I4" s="184" t="s">
        <v>96</v>
      </c>
      <c r="J4" s="183" t="s">
        <v>120</v>
      </c>
      <c r="K4" s="183"/>
      <c r="L4" s="183"/>
      <c r="M4" s="183"/>
      <c r="N4" s="183"/>
      <c r="O4" s="110">
        <f>O2</f>
        <v>41583</v>
      </c>
    </row>
    <row r="5" spans="1:15" s="7" customFormat="1" ht="20.25" customHeight="1" thickBot="1">
      <c r="A5" s="195"/>
      <c r="B5" s="198"/>
      <c r="C5" s="200" t="s">
        <v>3</v>
      </c>
      <c r="D5" s="187" t="s">
        <v>4</v>
      </c>
      <c r="E5" s="190"/>
      <c r="F5" s="225"/>
      <c r="G5" s="226"/>
      <c r="H5" s="227"/>
      <c r="I5" s="185"/>
      <c r="J5" s="214" t="s">
        <v>3</v>
      </c>
      <c r="K5" s="215" t="s">
        <v>5</v>
      </c>
      <c r="L5" s="215" t="s">
        <v>6</v>
      </c>
      <c r="M5" s="215" t="s">
        <v>7</v>
      </c>
      <c r="N5" s="215" t="s">
        <v>8</v>
      </c>
      <c r="O5" s="204" t="s">
        <v>9</v>
      </c>
    </row>
    <row r="6" spans="1:15" s="7" customFormat="1" ht="27" customHeight="1" thickBot="1">
      <c r="A6" s="196"/>
      <c r="B6" s="199"/>
      <c r="C6" s="201"/>
      <c r="D6" s="188"/>
      <c r="E6" s="191"/>
      <c r="F6" s="42" t="s">
        <v>3</v>
      </c>
      <c r="G6" s="33" t="s">
        <v>123</v>
      </c>
      <c r="H6" s="43" t="s">
        <v>124</v>
      </c>
      <c r="I6" s="186"/>
      <c r="J6" s="201"/>
      <c r="K6" s="216"/>
      <c r="L6" s="216"/>
      <c r="M6" s="216"/>
      <c r="N6" s="216"/>
      <c r="O6" s="205"/>
    </row>
    <row r="7" spans="1:15" ht="12" customHeight="1">
      <c r="A7" s="202" t="s">
        <v>10</v>
      </c>
      <c r="B7" s="113" t="s">
        <v>11</v>
      </c>
      <c r="C7" s="114">
        <v>1015</v>
      </c>
      <c r="D7" s="115">
        <v>0</v>
      </c>
      <c r="E7" s="116">
        <v>697</v>
      </c>
      <c r="F7" s="117">
        <f>SUM(G7:H7)</f>
        <v>775</v>
      </c>
      <c r="G7" s="118">
        <v>684</v>
      </c>
      <c r="H7" s="119">
        <v>91</v>
      </c>
      <c r="I7" s="120">
        <f aca="true" t="shared" si="0" ref="I7:I23">(C7/F7)*100</f>
        <v>130.96774193548387</v>
      </c>
      <c r="J7" s="117">
        <f>SUM(K7:N7)</f>
        <v>1266</v>
      </c>
      <c r="K7" s="118">
        <v>1124</v>
      </c>
      <c r="L7" s="118">
        <v>11</v>
      </c>
      <c r="M7" s="118">
        <v>0</v>
      </c>
      <c r="N7" s="118">
        <v>131</v>
      </c>
      <c r="O7" s="121"/>
    </row>
    <row r="8" spans="1:15" ht="11.25" customHeight="1">
      <c r="A8" s="203"/>
      <c r="B8" s="122" t="s">
        <v>12</v>
      </c>
      <c r="C8" s="123">
        <v>9</v>
      </c>
      <c r="D8" s="124"/>
      <c r="E8" s="125"/>
      <c r="F8" s="126"/>
      <c r="G8" s="127"/>
      <c r="H8" s="128"/>
      <c r="I8" s="120"/>
      <c r="J8" s="126"/>
      <c r="K8" s="127"/>
      <c r="L8" s="127"/>
      <c r="M8" s="127"/>
      <c r="N8" s="127"/>
      <c r="O8" s="129"/>
    </row>
    <row r="9" spans="1:15" ht="12" customHeight="1">
      <c r="A9" s="203" t="s">
        <v>13</v>
      </c>
      <c r="B9" s="130" t="s">
        <v>14</v>
      </c>
      <c r="C9" s="131">
        <v>842</v>
      </c>
      <c r="D9" s="132">
        <v>3</v>
      </c>
      <c r="E9" s="133">
        <v>1213</v>
      </c>
      <c r="F9" s="134">
        <f>SUM(G9:H9)</f>
        <v>1170</v>
      </c>
      <c r="G9" s="127">
        <v>1118</v>
      </c>
      <c r="H9" s="128">
        <v>52</v>
      </c>
      <c r="I9" s="120">
        <f t="shared" si="0"/>
        <v>71.96581196581197</v>
      </c>
      <c r="J9" s="126">
        <f aca="true" t="shared" si="1" ref="J9:J30">SUM(K9:N9)</f>
        <v>1307</v>
      </c>
      <c r="K9" s="127">
        <v>1259</v>
      </c>
      <c r="L9" s="127">
        <v>48</v>
      </c>
      <c r="M9" s="127">
        <v>0</v>
      </c>
      <c r="N9" s="127">
        <v>0</v>
      </c>
      <c r="O9" s="129"/>
    </row>
    <row r="10" spans="1:15" ht="12" customHeight="1">
      <c r="A10" s="203"/>
      <c r="B10" s="130" t="s">
        <v>131</v>
      </c>
      <c r="C10" s="131">
        <v>174</v>
      </c>
      <c r="D10" s="132">
        <v>0</v>
      </c>
      <c r="E10" s="133">
        <v>168</v>
      </c>
      <c r="F10" s="134">
        <f>SUM(G10:H10)</f>
        <v>323</v>
      </c>
      <c r="G10" s="127">
        <v>50</v>
      </c>
      <c r="H10" s="128">
        <v>273</v>
      </c>
      <c r="I10" s="120">
        <f t="shared" si="0"/>
        <v>53.86996904024768</v>
      </c>
      <c r="J10" s="126">
        <f t="shared" si="1"/>
        <v>252</v>
      </c>
      <c r="K10" s="127">
        <v>248</v>
      </c>
      <c r="L10" s="127">
        <v>4</v>
      </c>
      <c r="M10" s="127">
        <v>0</v>
      </c>
      <c r="N10" s="127">
        <v>0</v>
      </c>
      <c r="O10" s="129"/>
    </row>
    <row r="11" spans="1:15" ht="12" customHeight="1">
      <c r="A11" s="170" t="s">
        <v>15</v>
      </c>
      <c r="B11" s="130" t="s">
        <v>27</v>
      </c>
      <c r="C11" s="131">
        <v>713</v>
      </c>
      <c r="D11" s="132">
        <v>1</v>
      </c>
      <c r="E11" s="133">
        <v>431</v>
      </c>
      <c r="F11" s="134">
        <f>SUM(G11:H11)</f>
        <v>517</v>
      </c>
      <c r="G11" s="127">
        <v>439</v>
      </c>
      <c r="H11" s="128">
        <v>78</v>
      </c>
      <c r="I11" s="120">
        <f t="shared" si="0"/>
        <v>137.9110251450677</v>
      </c>
      <c r="J11" s="126">
        <f t="shared" si="1"/>
        <v>1010</v>
      </c>
      <c r="K11" s="127">
        <v>1004</v>
      </c>
      <c r="L11" s="127">
        <v>6</v>
      </c>
      <c r="M11" s="127">
        <v>0</v>
      </c>
      <c r="N11" s="127">
        <v>0</v>
      </c>
      <c r="O11" s="129"/>
    </row>
    <row r="12" spans="1:15" ht="12" customHeight="1">
      <c r="A12" s="171"/>
      <c r="B12" s="130" t="s">
        <v>99</v>
      </c>
      <c r="C12" s="131">
        <v>7</v>
      </c>
      <c r="D12" s="132">
        <v>0</v>
      </c>
      <c r="E12" s="133">
        <v>0</v>
      </c>
      <c r="F12" s="134">
        <f aca="true" t="shared" si="2" ref="F12:F34">SUM(G12:H12)</f>
        <v>29</v>
      </c>
      <c r="G12" s="127">
        <v>0</v>
      </c>
      <c r="H12" s="128">
        <v>29</v>
      </c>
      <c r="I12" s="120">
        <f t="shared" si="0"/>
        <v>24.137931034482758</v>
      </c>
      <c r="J12" s="126">
        <f t="shared" si="1"/>
        <v>12</v>
      </c>
      <c r="K12" s="127">
        <v>12</v>
      </c>
      <c r="L12" s="127">
        <v>0</v>
      </c>
      <c r="M12" s="127">
        <v>0</v>
      </c>
      <c r="N12" s="127">
        <v>0</v>
      </c>
      <c r="O12" s="129"/>
    </row>
    <row r="13" spans="1:17" ht="12" customHeight="1">
      <c r="A13" s="170" t="s">
        <v>16</v>
      </c>
      <c r="B13" s="130" t="s">
        <v>29</v>
      </c>
      <c r="C13" s="131">
        <v>1124</v>
      </c>
      <c r="D13" s="132">
        <v>1</v>
      </c>
      <c r="E13" s="133">
        <v>532</v>
      </c>
      <c r="F13" s="134">
        <f t="shared" si="2"/>
        <v>602</v>
      </c>
      <c r="G13" s="127">
        <v>496</v>
      </c>
      <c r="H13" s="128">
        <v>106</v>
      </c>
      <c r="I13" s="120">
        <f t="shared" si="0"/>
        <v>186.7109634551495</v>
      </c>
      <c r="J13" s="126">
        <f t="shared" si="1"/>
        <v>1317</v>
      </c>
      <c r="K13" s="127">
        <v>1290</v>
      </c>
      <c r="L13" s="127">
        <v>27</v>
      </c>
      <c r="M13" s="127">
        <v>0</v>
      </c>
      <c r="N13" s="127">
        <v>0</v>
      </c>
      <c r="O13" s="135"/>
      <c r="Q13" s="109"/>
    </row>
    <row r="14" spans="1:17" ht="12" customHeight="1">
      <c r="A14" s="172"/>
      <c r="B14" s="130" t="s">
        <v>150</v>
      </c>
      <c r="C14" s="131">
        <v>54</v>
      </c>
      <c r="D14" s="132"/>
      <c r="E14" s="133">
        <v>60</v>
      </c>
      <c r="F14" s="134">
        <f t="shared" si="2"/>
        <v>72</v>
      </c>
      <c r="G14" s="127">
        <v>0</v>
      </c>
      <c r="H14" s="128">
        <v>72</v>
      </c>
      <c r="I14" s="120">
        <f t="shared" si="0"/>
        <v>75</v>
      </c>
      <c r="J14" s="126">
        <f t="shared" si="1"/>
        <v>60</v>
      </c>
      <c r="K14" s="127">
        <v>60</v>
      </c>
      <c r="L14" s="127">
        <v>0</v>
      </c>
      <c r="M14" s="127">
        <v>0</v>
      </c>
      <c r="N14" s="127">
        <v>0</v>
      </c>
      <c r="O14" s="136" t="s">
        <v>151</v>
      </c>
      <c r="Q14" s="109"/>
    </row>
    <row r="15" spans="1:15" ht="10.5" customHeight="1">
      <c r="A15" s="171"/>
      <c r="B15" s="122" t="s">
        <v>12</v>
      </c>
      <c r="C15" s="123">
        <v>0</v>
      </c>
      <c r="D15" s="137">
        <v>0</v>
      </c>
      <c r="E15" s="133"/>
      <c r="F15" s="126"/>
      <c r="G15" s="127"/>
      <c r="H15" s="128"/>
      <c r="I15" s="120"/>
      <c r="J15" s="126"/>
      <c r="K15" s="127"/>
      <c r="L15" s="127"/>
      <c r="M15" s="127"/>
      <c r="N15" s="127"/>
      <c r="O15" s="136"/>
    </row>
    <row r="16" spans="1:15" ht="12" customHeight="1">
      <c r="A16" s="170" t="s">
        <v>18</v>
      </c>
      <c r="B16" s="130" t="s">
        <v>33</v>
      </c>
      <c r="C16" s="131">
        <v>795</v>
      </c>
      <c r="D16" s="130">
        <v>3</v>
      </c>
      <c r="E16" s="138">
        <v>359</v>
      </c>
      <c r="F16" s="134">
        <f>SUM(G16:H16)</f>
        <v>457</v>
      </c>
      <c r="G16" s="127">
        <v>178</v>
      </c>
      <c r="H16" s="128">
        <v>279</v>
      </c>
      <c r="I16" s="120">
        <f>(C16/F16)*100</f>
        <v>173.96061269146608</v>
      </c>
      <c r="J16" s="126">
        <f t="shared" si="1"/>
        <v>768</v>
      </c>
      <c r="K16" s="127">
        <v>759</v>
      </c>
      <c r="L16" s="127">
        <v>9</v>
      </c>
      <c r="M16" s="127">
        <v>0</v>
      </c>
      <c r="N16" s="127">
        <v>0</v>
      </c>
      <c r="O16" s="129"/>
    </row>
    <row r="17" spans="1:15" ht="12" customHeight="1">
      <c r="A17" s="171"/>
      <c r="B17" s="130" t="s">
        <v>131</v>
      </c>
      <c r="C17" s="131">
        <v>68</v>
      </c>
      <c r="D17" s="130">
        <v>0</v>
      </c>
      <c r="E17" s="138">
        <v>46</v>
      </c>
      <c r="F17" s="134">
        <f>SUM(G17:H17)</f>
        <v>68</v>
      </c>
      <c r="G17" s="127">
        <v>0</v>
      </c>
      <c r="H17" s="128">
        <v>68</v>
      </c>
      <c r="I17" s="120">
        <f>(C17/F17)*100</f>
        <v>100</v>
      </c>
      <c r="J17" s="126">
        <f t="shared" si="1"/>
        <v>78</v>
      </c>
      <c r="K17" s="127">
        <v>78</v>
      </c>
      <c r="L17" s="127">
        <v>0</v>
      </c>
      <c r="M17" s="127">
        <v>0</v>
      </c>
      <c r="N17" s="127">
        <v>0</v>
      </c>
      <c r="O17" s="129"/>
    </row>
    <row r="18" spans="1:15" ht="12" customHeight="1">
      <c r="A18" s="170" t="s">
        <v>20</v>
      </c>
      <c r="B18" s="130" t="s">
        <v>35</v>
      </c>
      <c r="C18" s="131">
        <v>933</v>
      </c>
      <c r="D18" s="132">
        <v>0</v>
      </c>
      <c r="E18" s="133">
        <v>404</v>
      </c>
      <c r="F18" s="134">
        <f>SUM(G18:H18)</f>
        <v>520</v>
      </c>
      <c r="G18" s="127">
        <v>500</v>
      </c>
      <c r="H18" s="128">
        <v>20</v>
      </c>
      <c r="I18" s="120">
        <f>(C18/F18)*100</f>
        <v>179.42307692307693</v>
      </c>
      <c r="J18" s="126">
        <f t="shared" si="1"/>
        <v>1079</v>
      </c>
      <c r="K18" s="127">
        <v>1051</v>
      </c>
      <c r="L18" s="127">
        <v>28</v>
      </c>
      <c r="M18" s="127">
        <v>0</v>
      </c>
      <c r="N18" s="127">
        <v>0</v>
      </c>
      <c r="O18" s="129"/>
    </row>
    <row r="19" spans="1:15" ht="12" customHeight="1">
      <c r="A19" s="171"/>
      <c r="B19" s="130" t="s">
        <v>100</v>
      </c>
      <c r="C19" s="131">
        <v>68</v>
      </c>
      <c r="D19" s="132">
        <v>0</v>
      </c>
      <c r="E19" s="133">
        <v>0</v>
      </c>
      <c r="F19" s="134">
        <f t="shared" si="2"/>
        <v>66</v>
      </c>
      <c r="G19" s="127">
        <v>0</v>
      </c>
      <c r="H19" s="128">
        <v>66</v>
      </c>
      <c r="I19" s="120">
        <f t="shared" si="0"/>
        <v>103.03030303030303</v>
      </c>
      <c r="J19" s="126">
        <f t="shared" si="1"/>
        <v>92</v>
      </c>
      <c r="K19" s="127">
        <v>92</v>
      </c>
      <c r="L19" s="127">
        <v>0</v>
      </c>
      <c r="M19" s="127">
        <v>0</v>
      </c>
      <c r="N19" s="127">
        <v>0</v>
      </c>
      <c r="O19" s="129"/>
    </row>
    <row r="20" spans="1:15" ht="12" customHeight="1">
      <c r="A20" s="170" t="s">
        <v>22</v>
      </c>
      <c r="B20" s="130" t="s">
        <v>37</v>
      </c>
      <c r="C20" s="131">
        <v>903</v>
      </c>
      <c r="D20" s="132">
        <v>0</v>
      </c>
      <c r="E20" s="133">
        <v>494</v>
      </c>
      <c r="F20" s="134">
        <f t="shared" si="2"/>
        <v>536</v>
      </c>
      <c r="G20" s="127">
        <v>444</v>
      </c>
      <c r="H20" s="128">
        <v>92</v>
      </c>
      <c r="I20" s="120">
        <f t="shared" si="0"/>
        <v>168.47014925373134</v>
      </c>
      <c r="J20" s="126">
        <f t="shared" si="1"/>
        <v>1203</v>
      </c>
      <c r="K20" s="127">
        <v>1203</v>
      </c>
      <c r="L20" s="127">
        <v>0</v>
      </c>
      <c r="M20" s="127">
        <v>0</v>
      </c>
      <c r="N20" s="127">
        <v>0</v>
      </c>
      <c r="O20" s="129"/>
    </row>
    <row r="21" spans="1:15" ht="12" customHeight="1">
      <c r="A21" s="171"/>
      <c r="B21" s="130" t="s">
        <v>38</v>
      </c>
      <c r="C21" s="131">
        <v>191</v>
      </c>
      <c r="D21" s="132">
        <v>8</v>
      </c>
      <c r="E21" s="133">
        <v>127</v>
      </c>
      <c r="F21" s="134">
        <f t="shared" si="2"/>
        <v>202</v>
      </c>
      <c r="G21" s="127">
        <v>76</v>
      </c>
      <c r="H21" s="128">
        <v>126</v>
      </c>
      <c r="I21" s="120">
        <f t="shared" si="0"/>
        <v>94.55445544554455</v>
      </c>
      <c r="J21" s="126">
        <f t="shared" si="1"/>
        <v>241</v>
      </c>
      <c r="K21" s="127">
        <v>241</v>
      </c>
      <c r="L21" s="127">
        <v>0</v>
      </c>
      <c r="M21" s="127">
        <v>0</v>
      </c>
      <c r="N21" s="127">
        <v>0</v>
      </c>
      <c r="O21" s="129"/>
    </row>
    <row r="22" spans="1:15" ht="12" customHeight="1">
      <c r="A22" s="155" t="s">
        <v>24</v>
      </c>
      <c r="B22" s="130" t="s">
        <v>40</v>
      </c>
      <c r="C22" s="131">
        <v>1445</v>
      </c>
      <c r="D22" s="132">
        <v>1</v>
      </c>
      <c r="E22" s="133">
        <v>1218</v>
      </c>
      <c r="F22" s="134">
        <f t="shared" si="2"/>
        <v>1243</v>
      </c>
      <c r="G22" s="127">
        <v>1198</v>
      </c>
      <c r="H22" s="128">
        <v>45</v>
      </c>
      <c r="I22" s="120">
        <f t="shared" si="0"/>
        <v>116.25100563153661</v>
      </c>
      <c r="J22" s="126">
        <f t="shared" si="1"/>
        <v>1722</v>
      </c>
      <c r="K22" s="127">
        <v>1694</v>
      </c>
      <c r="L22" s="127">
        <v>28</v>
      </c>
      <c r="M22" s="127">
        <v>0</v>
      </c>
      <c r="N22" s="127">
        <v>0</v>
      </c>
      <c r="O22" s="129"/>
    </row>
    <row r="23" spans="1:15" ht="12" customHeight="1">
      <c r="A23" s="170" t="s">
        <v>25</v>
      </c>
      <c r="B23" s="130" t="s">
        <v>42</v>
      </c>
      <c r="C23" s="131">
        <v>1503</v>
      </c>
      <c r="D23" s="132">
        <v>11</v>
      </c>
      <c r="E23" s="133">
        <v>700</v>
      </c>
      <c r="F23" s="134">
        <f t="shared" si="2"/>
        <v>769</v>
      </c>
      <c r="G23" s="127">
        <v>516</v>
      </c>
      <c r="H23" s="128">
        <v>253</v>
      </c>
      <c r="I23" s="120">
        <f t="shared" si="0"/>
        <v>195.4486345903771</v>
      </c>
      <c r="J23" s="126">
        <f t="shared" si="1"/>
        <v>1693</v>
      </c>
      <c r="K23" s="127">
        <v>1693</v>
      </c>
      <c r="L23" s="127">
        <v>0</v>
      </c>
      <c r="M23" s="127">
        <v>0</v>
      </c>
      <c r="N23" s="127">
        <v>0</v>
      </c>
      <c r="O23" s="129"/>
    </row>
    <row r="24" spans="1:15" ht="9.75" customHeight="1">
      <c r="A24" s="171"/>
      <c r="B24" s="122" t="s">
        <v>12</v>
      </c>
      <c r="C24" s="123">
        <v>0</v>
      </c>
      <c r="D24" s="137">
        <v>0</v>
      </c>
      <c r="E24" s="133"/>
      <c r="F24" s="220"/>
      <c r="G24" s="221"/>
      <c r="H24" s="222"/>
      <c r="I24" s="120"/>
      <c r="J24" s="139"/>
      <c r="K24" s="140"/>
      <c r="L24" s="140"/>
      <c r="M24" s="140"/>
      <c r="N24" s="140"/>
      <c r="O24" s="141"/>
    </row>
    <row r="25" spans="1:15" ht="12" customHeight="1">
      <c r="A25" s="155" t="s">
        <v>26</v>
      </c>
      <c r="B25" s="130" t="s">
        <v>44</v>
      </c>
      <c r="C25" s="131">
        <v>869</v>
      </c>
      <c r="D25" s="132">
        <v>5</v>
      </c>
      <c r="E25" s="133">
        <v>461</v>
      </c>
      <c r="F25" s="134">
        <f t="shared" si="2"/>
        <v>516</v>
      </c>
      <c r="G25" s="127">
        <v>467</v>
      </c>
      <c r="H25" s="128">
        <v>49</v>
      </c>
      <c r="I25" s="120">
        <f aca="true" t="shared" si="3" ref="I25:I30">(C25/F25)*100</f>
        <v>168.41085271317831</v>
      </c>
      <c r="J25" s="126">
        <v>1172</v>
      </c>
      <c r="K25" s="127">
        <v>1145</v>
      </c>
      <c r="L25" s="127">
        <v>27</v>
      </c>
      <c r="M25" s="127">
        <v>0</v>
      </c>
      <c r="N25" s="127">
        <v>0</v>
      </c>
      <c r="O25" s="129"/>
    </row>
    <row r="26" spans="1:15" ht="12" customHeight="1">
      <c r="A26" s="155" t="s">
        <v>28</v>
      </c>
      <c r="B26" s="130" t="s">
        <v>46</v>
      </c>
      <c r="C26" s="131">
        <v>437</v>
      </c>
      <c r="D26" s="132">
        <v>0</v>
      </c>
      <c r="E26" s="133">
        <v>212</v>
      </c>
      <c r="F26" s="134">
        <f t="shared" si="2"/>
        <v>239</v>
      </c>
      <c r="G26" s="127">
        <v>194</v>
      </c>
      <c r="H26" s="128">
        <v>45</v>
      </c>
      <c r="I26" s="120">
        <f t="shared" si="3"/>
        <v>182.84518828451883</v>
      </c>
      <c r="J26" s="126">
        <f t="shared" si="1"/>
        <v>518</v>
      </c>
      <c r="K26" s="127">
        <v>462</v>
      </c>
      <c r="L26" s="127">
        <v>14</v>
      </c>
      <c r="M26" s="127">
        <v>42</v>
      </c>
      <c r="N26" s="127">
        <v>0</v>
      </c>
      <c r="O26" s="129"/>
    </row>
    <row r="27" spans="1:16" ht="12" customHeight="1">
      <c r="A27" s="155" t="s">
        <v>30</v>
      </c>
      <c r="B27" s="130" t="s">
        <v>48</v>
      </c>
      <c r="C27" s="131">
        <v>603</v>
      </c>
      <c r="D27" s="132">
        <v>3</v>
      </c>
      <c r="E27" s="133">
        <v>402</v>
      </c>
      <c r="F27" s="134">
        <f t="shared" si="2"/>
        <v>572</v>
      </c>
      <c r="G27" s="127">
        <v>453</v>
      </c>
      <c r="H27" s="128">
        <v>119</v>
      </c>
      <c r="I27" s="120">
        <f t="shared" si="3"/>
        <v>105.41958041958041</v>
      </c>
      <c r="J27" s="126">
        <f t="shared" si="1"/>
        <v>730</v>
      </c>
      <c r="K27" s="127">
        <v>721</v>
      </c>
      <c r="L27" s="127">
        <v>9</v>
      </c>
      <c r="M27" s="127">
        <v>0</v>
      </c>
      <c r="N27" s="127">
        <v>0</v>
      </c>
      <c r="O27" s="129"/>
      <c r="P27" s="13"/>
    </row>
    <row r="28" spans="1:15" ht="12" customHeight="1">
      <c r="A28" s="170" t="s">
        <v>32</v>
      </c>
      <c r="B28" s="130" t="s">
        <v>53</v>
      </c>
      <c r="C28" s="131">
        <v>1610</v>
      </c>
      <c r="D28" s="132">
        <v>16</v>
      </c>
      <c r="E28" s="133">
        <v>1063</v>
      </c>
      <c r="F28" s="134">
        <f t="shared" si="2"/>
        <v>1157</v>
      </c>
      <c r="G28" s="127">
        <v>1157</v>
      </c>
      <c r="H28" s="128">
        <v>0</v>
      </c>
      <c r="I28" s="120">
        <f t="shared" si="3"/>
        <v>139.15298184961108</v>
      </c>
      <c r="J28" s="126">
        <f>SUM(K28:N28)</f>
        <v>1805</v>
      </c>
      <c r="K28" s="127">
        <v>1789</v>
      </c>
      <c r="L28" s="127">
        <v>16</v>
      </c>
      <c r="M28" s="127">
        <v>0</v>
      </c>
      <c r="N28" s="127">
        <v>0</v>
      </c>
      <c r="O28" s="129"/>
    </row>
    <row r="29" spans="1:15" ht="12" customHeight="1">
      <c r="A29" s="171"/>
      <c r="B29" s="130" t="s">
        <v>138</v>
      </c>
      <c r="C29" s="131">
        <v>34</v>
      </c>
      <c r="D29" s="132">
        <v>0</v>
      </c>
      <c r="E29" s="133">
        <v>0</v>
      </c>
      <c r="F29" s="134">
        <f t="shared" si="2"/>
        <v>58</v>
      </c>
      <c r="G29" s="127">
        <v>0</v>
      </c>
      <c r="H29" s="128">
        <v>58</v>
      </c>
      <c r="I29" s="120">
        <f t="shared" si="3"/>
        <v>58.620689655172406</v>
      </c>
      <c r="J29" s="126">
        <f>SUM(K29:N29)</f>
        <v>50</v>
      </c>
      <c r="K29" s="127">
        <v>0</v>
      </c>
      <c r="L29" s="127">
        <v>0</v>
      </c>
      <c r="M29" s="127">
        <v>50</v>
      </c>
      <c r="N29" s="127">
        <v>0</v>
      </c>
      <c r="O29" s="129"/>
    </row>
    <row r="30" spans="1:15" ht="12" customHeight="1">
      <c r="A30" s="170" t="s">
        <v>34</v>
      </c>
      <c r="B30" s="130" t="s">
        <v>57</v>
      </c>
      <c r="C30" s="131">
        <v>655</v>
      </c>
      <c r="D30" s="132">
        <v>2</v>
      </c>
      <c r="E30" s="133">
        <v>340</v>
      </c>
      <c r="F30" s="134">
        <f t="shared" si="2"/>
        <v>465</v>
      </c>
      <c r="G30" s="127">
        <v>264</v>
      </c>
      <c r="H30" s="128">
        <v>201</v>
      </c>
      <c r="I30" s="120">
        <f t="shared" si="3"/>
        <v>140.86021505376345</v>
      </c>
      <c r="J30" s="126">
        <f t="shared" si="1"/>
        <v>746</v>
      </c>
      <c r="K30" s="127">
        <v>732</v>
      </c>
      <c r="L30" s="127">
        <v>6</v>
      </c>
      <c r="M30" s="127">
        <v>8</v>
      </c>
      <c r="N30" s="127">
        <v>0</v>
      </c>
      <c r="O30" s="142"/>
    </row>
    <row r="31" spans="1:15" ht="10.5" customHeight="1">
      <c r="A31" s="171"/>
      <c r="B31" s="143" t="s">
        <v>144</v>
      </c>
      <c r="C31" s="144">
        <v>9</v>
      </c>
      <c r="D31" s="124"/>
      <c r="E31" s="125"/>
      <c r="F31" s="126"/>
      <c r="G31" s="127"/>
      <c r="H31" s="128"/>
      <c r="I31" s="120"/>
      <c r="J31" s="126"/>
      <c r="K31" s="127"/>
      <c r="L31" s="127"/>
      <c r="M31" s="127"/>
      <c r="N31" s="127"/>
      <c r="O31" s="142"/>
    </row>
    <row r="32" spans="1:15" ht="12" customHeight="1">
      <c r="A32" s="156" t="s">
        <v>36</v>
      </c>
      <c r="B32" s="130" t="s">
        <v>62</v>
      </c>
      <c r="C32" s="131">
        <v>699</v>
      </c>
      <c r="D32" s="132">
        <v>1</v>
      </c>
      <c r="E32" s="133">
        <v>408</v>
      </c>
      <c r="F32" s="134">
        <f t="shared" si="2"/>
        <v>709</v>
      </c>
      <c r="G32" s="127">
        <v>148</v>
      </c>
      <c r="H32" s="128">
        <v>561</v>
      </c>
      <c r="I32" s="120">
        <f>(C32/F32)*100</f>
        <v>98.58956276445699</v>
      </c>
      <c r="J32" s="126">
        <f>SUM(K32:N32)</f>
        <v>829</v>
      </c>
      <c r="K32" s="127">
        <v>819</v>
      </c>
      <c r="L32" s="127">
        <v>10</v>
      </c>
      <c r="M32" s="127">
        <v>0</v>
      </c>
      <c r="N32" s="127">
        <v>0</v>
      </c>
      <c r="O32" s="142"/>
    </row>
    <row r="33" spans="1:15" ht="12" customHeight="1">
      <c r="A33" s="170" t="s">
        <v>39</v>
      </c>
      <c r="B33" s="130" t="s">
        <v>66</v>
      </c>
      <c r="C33" s="131">
        <v>1041</v>
      </c>
      <c r="D33" s="132">
        <v>1</v>
      </c>
      <c r="E33" s="133">
        <v>692</v>
      </c>
      <c r="F33" s="134">
        <f t="shared" si="2"/>
        <v>824</v>
      </c>
      <c r="G33" s="127">
        <v>249</v>
      </c>
      <c r="H33" s="128">
        <v>575</v>
      </c>
      <c r="I33" s="120">
        <f aca="true" t="shared" si="4" ref="I33:I39">(C33/F33)*100</f>
        <v>126.33495145631069</v>
      </c>
      <c r="J33" s="126">
        <f aca="true" t="shared" si="5" ref="J33:J41">SUM(K33:N33)</f>
        <v>1242</v>
      </c>
      <c r="K33" s="127">
        <v>1242</v>
      </c>
      <c r="L33" s="127">
        <v>0</v>
      </c>
      <c r="M33" s="127">
        <v>0</v>
      </c>
      <c r="N33" s="127">
        <v>0</v>
      </c>
      <c r="O33" s="142" t="s">
        <v>67</v>
      </c>
    </row>
    <row r="34" spans="1:15" ht="12" customHeight="1" thickBot="1">
      <c r="A34" s="172"/>
      <c r="B34" s="145" t="s">
        <v>152</v>
      </c>
      <c r="C34" s="146">
        <v>102</v>
      </c>
      <c r="D34" s="147">
        <v>0</v>
      </c>
      <c r="E34" s="148">
        <v>176</v>
      </c>
      <c r="F34" s="149">
        <f t="shared" si="2"/>
        <v>294</v>
      </c>
      <c r="G34" s="150">
        <v>0</v>
      </c>
      <c r="H34" s="151">
        <v>294</v>
      </c>
      <c r="I34" s="152">
        <f t="shared" si="4"/>
        <v>34.69387755102041</v>
      </c>
      <c r="J34" s="153">
        <f t="shared" si="5"/>
        <v>200</v>
      </c>
      <c r="K34" s="150">
        <v>200</v>
      </c>
      <c r="L34" s="150">
        <v>0</v>
      </c>
      <c r="M34" s="150">
        <v>0</v>
      </c>
      <c r="N34" s="150">
        <v>0</v>
      </c>
      <c r="O34" s="154" t="s">
        <v>67</v>
      </c>
    </row>
    <row r="35" spans="1:15" ht="12" customHeight="1">
      <c r="A35" s="243" t="s">
        <v>41</v>
      </c>
      <c r="B35" s="244" t="s">
        <v>17</v>
      </c>
      <c r="C35" s="245">
        <v>594</v>
      </c>
      <c r="D35" s="246">
        <v>0</v>
      </c>
      <c r="E35" s="247">
        <v>253</v>
      </c>
      <c r="F35" s="248">
        <f>SUM(G35:H35)</f>
        <v>519</v>
      </c>
      <c r="G35" s="249">
        <v>0</v>
      </c>
      <c r="H35" s="250">
        <v>519</v>
      </c>
      <c r="I35" s="251">
        <f t="shared" si="4"/>
        <v>114.45086705202311</v>
      </c>
      <c r="J35" s="248">
        <f t="shared" si="5"/>
        <v>702</v>
      </c>
      <c r="K35" s="252">
        <v>683</v>
      </c>
      <c r="L35" s="252">
        <v>19</v>
      </c>
      <c r="M35" s="252">
        <v>0</v>
      </c>
      <c r="N35" s="252">
        <v>0</v>
      </c>
      <c r="O35" s="253"/>
    </row>
    <row r="36" spans="1:15" ht="12" customHeight="1">
      <c r="A36" s="254" t="s">
        <v>43</v>
      </c>
      <c r="B36" s="255" t="s">
        <v>19</v>
      </c>
      <c r="C36" s="256">
        <v>667</v>
      </c>
      <c r="D36" s="257">
        <v>0</v>
      </c>
      <c r="E36" s="258">
        <v>327</v>
      </c>
      <c r="F36" s="239">
        <f>SUM(G36:H36)</f>
        <v>572</v>
      </c>
      <c r="G36" s="240">
        <v>4</v>
      </c>
      <c r="H36" s="241">
        <v>568</v>
      </c>
      <c r="I36" s="242">
        <f t="shared" si="4"/>
        <v>116.6083916083916</v>
      </c>
      <c r="J36" s="239">
        <f t="shared" si="5"/>
        <v>682</v>
      </c>
      <c r="K36" s="240">
        <v>669</v>
      </c>
      <c r="L36" s="240">
        <v>13</v>
      </c>
      <c r="M36" s="240">
        <v>0</v>
      </c>
      <c r="N36" s="240">
        <v>0</v>
      </c>
      <c r="O36" s="259"/>
    </row>
    <row r="37" spans="1:15" ht="12" customHeight="1">
      <c r="A37" s="254" t="s">
        <v>45</v>
      </c>
      <c r="B37" s="255" t="s">
        <v>21</v>
      </c>
      <c r="C37" s="256">
        <v>1293</v>
      </c>
      <c r="D37" s="257">
        <v>0</v>
      </c>
      <c r="E37" s="258">
        <v>442</v>
      </c>
      <c r="F37" s="239">
        <f>SUM(G37:H37)</f>
        <v>1108</v>
      </c>
      <c r="G37" s="240">
        <v>108</v>
      </c>
      <c r="H37" s="241">
        <v>1000</v>
      </c>
      <c r="I37" s="242">
        <f t="shared" si="4"/>
        <v>116.69675090252707</v>
      </c>
      <c r="J37" s="239">
        <f t="shared" si="5"/>
        <v>1298</v>
      </c>
      <c r="K37" s="240">
        <v>1282</v>
      </c>
      <c r="L37" s="240">
        <v>16</v>
      </c>
      <c r="M37" s="240">
        <v>0</v>
      </c>
      <c r="N37" s="240">
        <v>0</v>
      </c>
      <c r="O37" s="259"/>
    </row>
    <row r="38" spans="1:15" ht="12" customHeight="1">
      <c r="A38" s="260" t="s">
        <v>47</v>
      </c>
      <c r="B38" s="255" t="s">
        <v>23</v>
      </c>
      <c r="C38" s="256">
        <v>718</v>
      </c>
      <c r="D38" s="257">
        <v>0</v>
      </c>
      <c r="E38" s="258">
        <v>292</v>
      </c>
      <c r="F38" s="239">
        <f>SUM(G38:H38)</f>
        <v>571</v>
      </c>
      <c r="G38" s="240">
        <v>0</v>
      </c>
      <c r="H38" s="241">
        <v>571</v>
      </c>
      <c r="I38" s="242">
        <f t="shared" si="4"/>
        <v>125.74430823117338</v>
      </c>
      <c r="J38" s="239">
        <f t="shared" si="5"/>
        <v>758</v>
      </c>
      <c r="K38" s="240">
        <v>735</v>
      </c>
      <c r="L38" s="240">
        <v>23</v>
      </c>
      <c r="M38" s="240">
        <v>0</v>
      </c>
      <c r="N38" s="240">
        <v>0</v>
      </c>
      <c r="O38" s="259"/>
    </row>
    <row r="39" spans="1:15" ht="12" customHeight="1">
      <c r="A39" s="260"/>
      <c r="B39" s="255" t="s">
        <v>99</v>
      </c>
      <c r="C39" s="256">
        <v>28</v>
      </c>
      <c r="D39" s="257">
        <v>0</v>
      </c>
      <c r="E39" s="258">
        <v>0</v>
      </c>
      <c r="F39" s="239">
        <f>SUM(G39:H39)</f>
        <v>42</v>
      </c>
      <c r="G39" s="240">
        <v>0</v>
      </c>
      <c r="H39" s="241">
        <v>42</v>
      </c>
      <c r="I39" s="242">
        <f t="shared" si="4"/>
        <v>66.66666666666666</v>
      </c>
      <c r="J39" s="239">
        <f t="shared" si="5"/>
        <v>32</v>
      </c>
      <c r="K39" s="240">
        <v>32</v>
      </c>
      <c r="L39" s="240">
        <v>0</v>
      </c>
      <c r="M39" s="240">
        <v>0</v>
      </c>
      <c r="N39" s="240">
        <v>0</v>
      </c>
      <c r="O39" s="259"/>
    </row>
    <row r="40" spans="1:15" ht="10.5" customHeight="1">
      <c r="A40" s="260"/>
      <c r="B40" s="261" t="s">
        <v>12</v>
      </c>
      <c r="C40" s="262">
        <v>0</v>
      </c>
      <c r="D40" s="263"/>
      <c r="E40" s="264"/>
      <c r="F40" s="239"/>
      <c r="G40" s="240"/>
      <c r="H40" s="241"/>
      <c r="I40" s="242"/>
      <c r="J40" s="239"/>
      <c r="K40" s="265"/>
      <c r="L40" s="265"/>
      <c r="M40" s="265"/>
      <c r="N40" s="265"/>
      <c r="O40" s="266"/>
    </row>
    <row r="41" spans="1:15" ht="12" customHeight="1">
      <c r="A41" s="267" t="s">
        <v>49</v>
      </c>
      <c r="B41" s="268" t="s">
        <v>135</v>
      </c>
      <c r="C41" s="256">
        <v>1817</v>
      </c>
      <c r="D41" s="257">
        <v>2</v>
      </c>
      <c r="E41" s="258">
        <v>991</v>
      </c>
      <c r="F41" s="239">
        <f>SUM(G41:H41)</f>
        <v>1377</v>
      </c>
      <c r="G41" s="240">
        <v>0</v>
      </c>
      <c r="H41" s="241">
        <v>1377</v>
      </c>
      <c r="I41" s="242">
        <f>(C41/F41)*100</f>
        <v>131.9535221496006</v>
      </c>
      <c r="J41" s="239">
        <f t="shared" si="5"/>
        <v>1937</v>
      </c>
      <c r="K41" s="240">
        <v>1931</v>
      </c>
      <c r="L41" s="240">
        <v>6</v>
      </c>
      <c r="M41" s="240">
        <v>0</v>
      </c>
      <c r="N41" s="240">
        <v>0</v>
      </c>
      <c r="O41" s="259"/>
    </row>
    <row r="42" spans="1:15" ht="9.75" customHeight="1">
      <c r="A42" s="269"/>
      <c r="B42" s="270" t="s">
        <v>12</v>
      </c>
      <c r="C42" s="262">
        <v>0</v>
      </c>
      <c r="D42" s="271"/>
      <c r="E42" s="272"/>
      <c r="F42" s="239"/>
      <c r="G42" s="240"/>
      <c r="H42" s="241"/>
      <c r="I42" s="242"/>
      <c r="J42" s="239"/>
      <c r="K42" s="273"/>
      <c r="L42" s="273"/>
      <c r="M42" s="273"/>
      <c r="N42" s="273"/>
      <c r="O42" s="259"/>
    </row>
    <row r="43" spans="1:15" ht="12" customHeight="1">
      <c r="A43" s="267" t="s">
        <v>51</v>
      </c>
      <c r="B43" s="255" t="s">
        <v>116</v>
      </c>
      <c r="C43" s="256">
        <v>812</v>
      </c>
      <c r="D43" s="257">
        <v>1</v>
      </c>
      <c r="E43" s="274">
        <v>320</v>
      </c>
      <c r="F43" s="239">
        <f>SUM(G43:H43)</f>
        <v>594</v>
      </c>
      <c r="G43" s="240">
        <v>62</v>
      </c>
      <c r="H43" s="241">
        <v>532</v>
      </c>
      <c r="I43" s="242">
        <f>(C43/F43)*100</f>
        <v>136.7003367003367</v>
      </c>
      <c r="J43" s="239">
        <f>SUM(K43:N43)</f>
        <v>823</v>
      </c>
      <c r="K43" s="240">
        <v>809</v>
      </c>
      <c r="L43" s="240">
        <v>8</v>
      </c>
      <c r="M43" s="240">
        <v>6</v>
      </c>
      <c r="N43" s="240">
        <v>0</v>
      </c>
      <c r="O43" s="259"/>
    </row>
    <row r="44" spans="1:15" ht="12" customHeight="1">
      <c r="A44" s="275"/>
      <c r="B44" s="268" t="s">
        <v>142</v>
      </c>
      <c r="C44" s="256">
        <v>10</v>
      </c>
      <c r="D44" s="257">
        <v>0</v>
      </c>
      <c r="E44" s="276"/>
      <c r="F44" s="239">
        <f>SUM(G44:H44)</f>
        <v>12</v>
      </c>
      <c r="G44" s="240">
        <v>0</v>
      </c>
      <c r="H44" s="241">
        <v>12</v>
      </c>
      <c r="I44" s="242">
        <f>(C44/F44)*100</f>
        <v>83.33333333333334</v>
      </c>
      <c r="J44" s="239">
        <f>SUM(K44:N44)</f>
        <v>12</v>
      </c>
      <c r="K44" s="240">
        <v>12</v>
      </c>
      <c r="L44" s="240">
        <v>0</v>
      </c>
      <c r="M44" s="240">
        <v>0</v>
      </c>
      <c r="N44" s="240">
        <v>0</v>
      </c>
      <c r="O44" s="259"/>
    </row>
    <row r="45" spans="1:15" ht="12" customHeight="1">
      <c r="A45" s="275"/>
      <c r="B45" s="268" t="s">
        <v>143</v>
      </c>
      <c r="C45" s="256">
        <v>14</v>
      </c>
      <c r="D45" s="257">
        <v>0</v>
      </c>
      <c r="E45" s="277"/>
      <c r="F45" s="239">
        <f>SUM(G45:H45)</f>
        <v>8</v>
      </c>
      <c r="G45" s="240">
        <v>0</v>
      </c>
      <c r="H45" s="241">
        <v>8</v>
      </c>
      <c r="I45" s="242">
        <f>(C45/F45)*100</f>
        <v>175</v>
      </c>
      <c r="J45" s="239">
        <f>SUM(K45:N45)</f>
        <v>8</v>
      </c>
      <c r="K45" s="240">
        <v>8</v>
      </c>
      <c r="L45" s="240">
        <v>0</v>
      </c>
      <c r="M45" s="240">
        <v>0</v>
      </c>
      <c r="N45" s="240">
        <v>0</v>
      </c>
      <c r="O45" s="259"/>
    </row>
    <row r="46" spans="1:15" ht="10.5" customHeight="1">
      <c r="A46" s="269"/>
      <c r="B46" s="261" t="s">
        <v>12</v>
      </c>
      <c r="C46" s="262">
        <v>0</v>
      </c>
      <c r="D46" s="257"/>
      <c r="E46" s="258"/>
      <c r="F46" s="239"/>
      <c r="G46" s="240"/>
      <c r="H46" s="241"/>
      <c r="I46" s="242"/>
      <c r="J46" s="239"/>
      <c r="K46" s="240"/>
      <c r="L46" s="240"/>
      <c r="M46" s="240"/>
      <c r="N46" s="240"/>
      <c r="O46" s="259"/>
    </row>
    <row r="47" spans="1:15" ht="12" customHeight="1">
      <c r="A47" s="278" t="s">
        <v>108</v>
      </c>
      <c r="B47" s="255" t="s">
        <v>31</v>
      </c>
      <c r="C47" s="256">
        <v>1014</v>
      </c>
      <c r="D47" s="257">
        <v>2</v>
      </c>
      <c r="E47" s="258">
        <v>611</v>
      </c>
      <c r="F47" s="239">
        <f>SUM(G47:H47)</f>
        <v>1120</v>
      </c>
      <c r="G47" s="240">
        <v>0</v>
      </c>
      <c r="H47" s="241">
        <v>1120</v>
      </c>
      <c r="I47" s="242">
        <f aca="true" t="shared" si="6" ref="I47:I57">(C47/F47)*100</f>
        <v>90.53571428571429</v>
      </c>
      <c r="J47" s="239">
        <f>SUM(K47:N47)</f>
        <v>1174</v>
      </c>
      <c r="K47" s="240">
        <v>1160</v>
      </c>
      <c r="L47" s="240">
        <v>14</v>
      </c>
      <c r="M47" s="240">
        <v>0</v>
      </c>
      <c r="N47" s="240">
        <v>0</v>
      </c>
      <c r="O47" s="259"/>
    </row>
    <row r="48" spans="1:15" ht="12" customHeight="1">
      <c r="A48" s="279">
        <v>24</v>
      </c>
      <c r="B48" s="280" t="s">
        <v>137</v>
      </c>
      <c r="C48" s="256">
        <v>570</v>
      </c>
      <c r="D48" s="257">
        <v>0</v>
      </c>
      <c r="E48" s="281">
        <v>387</v>
      </c>
      <c r="F48" s="239">
        <f>SUM(G48:H48)</f>
        <v>812</v>
      </c>
      <c r="G48" s="282">
        <v>0</v>
      </c>
      <c r="H48" s="255">
        <v>812</v>
      </c>
      <c r="I48" s="242">
        <f t="shared" si="6"/>
        <v>70.19704433497537</v>
      </c>
      <c r="J48" s="239">
        <f>SUM(K48:N48)</f>
        <v>612</v>
      </c>
      <c r="K48" s="282">
        <v>599</v>
      </c>
      <c r="L48" s="282">
        <v>13</v>
      </c>
      <c r="M48" s="282"/>
      <c r="N48" s="282"/>
      <c r="O48" s="255"/>
    </row>
    <row r="49" spans="1:15" ht="12" customHeight="1">
      <c r="A49" s="267" t="s">
        <v>141</v>
      </c>
      <c r="B49" s="255" t="s">
        <v>50</v>
      </c>
      <c r="C49" s="256">
        <v>335</v>
      </c>
      <c r="D49" s="257">
        <v>0</v>
      </c>
      <c r="E49" s="283">
        <v>179</v>
      </c>
      <c r="F49" s="239">
        <f>SUM(G49:H49)</f>
        <v>333</v>
      </c>
      <c r="G49" s="240">
        <v>0</v>
      </c>
      <c r="H49" s="241">
        <v>333</v>
      </c>
      <c r="I49" s="242">
        <f t="shared" si="6"/>
        <v>100.60060060060061</v>
      </c>
      <c r="J49" s="239">
        <f aca="true" t="shared" si="7" ref="J49:J66">SUM(K49:N49)</f>
        <v>347</v>
      </c>
      <c r="K49" s="240">
        <v>343</v>
      </c>
      <c r="L49" s="240">
        <v>4</v>
      </c>
      <c r="M49" s="240">
        <v>0</v>
      </c>
      <c r="N49" s="240">
        <v>0</v>
      </c>
      <c r="O49" s="259"/>
    </row>
    <row r="50" spans="1:15" ht="12" customHeight="1">
      <c r="A50" s="269"/>
      <c r="B50" s="255" t="s">
        <v>101</v>
      </c>
      <c r="C50" s="256">
        <v>122</v>
      </c>
      <c r="D50" s="257">
        <v>0</v>
      </c>
      <c r="E50" s="284"/>
      <c r="F50" s="239">
        <f aca="true" t="shared" si="8" ref="F50:F68">SUM(G50:H50)</f>
        <v>141</v>
      </c>
      <c r="G50" s="240">
        <v>0</v>
      </c>
      <c r="H50" s="241">
        <v>141</v>
      </c>
      <c r="I50" s="242">
        <f t="shared" si="6"/>
        <v>86.52482269503547</v>
      </c>
      <c r="J50" s="239">
        <f t="shared" si="7"/>
        <v>132</v>
      </c>
      <c r="K50" s="240">
        <v>132</v>
      </c>
      <c r="L50" s="240">
        <v>0</v>
      </c>
      <c r="M50" s="240">
        <v>0</v>
      </c>
      <c r="N50" s="240">
        <v>0</v>
      </c>
      <c r="O50" s="259"/>
    </row>
    <row r="51" spans="1:15" ht="12" customHeight="1">
      <c r="A51" s="267" t="s">
        <v>54</v>
      </c>
      <c r="B51" s="255" t="s">
        <v>52</v>
      </c>
      <c r="C51" s="256">
        <v>578</v>
      </c>
      <c r="D51" s="257">
        <v>0</v>
      </c>
      <c r="E51" s="258">
        <v>223</v>
      </c>
      <c r="F51" s="239">
        <f aca="true" t="shared" si="9" ref="F51:F57">SUM(G51:H51)</f>
        <v>528</v>
      </c>
      <c r="G51" s="240">
        <v>0</v>
      </c>
      <c r="H51" s="241">
        <v>528</v>
      </c>
      <c r="I51" s="242">
        <f>(C51/F51)*100</f>
        <v>109.46969696969697</v>
      </c>
      <c r="J51" s="239">
        <f>SUM(K51:N51)</f>
        <v>585</v>
      </c>
      <c r="K51" s="240">
        <v>567</v>
      </c>
      <c r="L51" s="240">
        <v>18</v>
      </c>
      <c r="M51" s="240">
        <v>0</v>
      </c>
      <c r="N51" s="240">
        <v>0</v>
      </c>
      <c r="O51" s="259"/>
    </row>
    <row r="52" spans="1:15" ht="12" customHeight="1">
      <c r="A52" s="275"/>
      <c r="B52" s="255" t="s">
        <v>146</v>
      </c>
      <c r="C52" s="256">
        <v>8</v>
      </c>
      <c r="D52" s="257">
        <v>0</v>
      </c>
      <c r="E52" s="258">
        <v>7</v>
      </c>
      <c r="F52" s="239">
        <f t="shared" si="9"/>
        <v>10</v>
      </c>
      <c r="G52" s="240">
        <v>0</v>
      </c>
      <c r="H52" s="241">
        <v>10</v>
      </c>
      <c r="I52" s="242">
        <f>(C52/F52)*100</f>
        <v>80</v>
      </c>
      <c r="J52" s="239">
        <f>SUM(K52:N52)</f>
        <v>15</v>
      </c>
      <c r="K52" s="240">
        <v>0</v>
      </c>
      <c r="L52" s="240">
        <v>0</v>
      </c>
      <c r="M52" s="240">
        <v>15</v>
      </c>
      <c r="N52" s="240">
        <v>0</v>
      </c>
      <c r="O52" s="259"/>
    </row>
    <row r="53" spans="1:15" ht="12" customHeight="1">
      <c r="A53" s="275"/>
      <c r="B53" s="255" t="s">
        <v>145</v>
      </c>
      <c r="C53" s="256">
        <v>63</v>
      </c>
      <c r="D53" s="257">
        <v>0</v>
      </c>
      <c r="E53" s="258">
        <v>28</v>
      </c>
      <c r="F53" s="239">
        <f t="shared" si="9"/>
        <v>59</v>
      </c>
      <c r="G53" s="240">
        <v>0</v>
      </c>
      <c r="H53" s="241">
        <v>59</v>
      </c>
      <c r="I53" s="242">
        <f>(C53/F53)*100</f>
        <v>106.77966101694916</v>
      </c>
      <c r="J53" s="239">
        <f>SUM(K53:N53)</f>
        <v>86</v>
      </c>
      <c r="K53" s="240">
        <v>86</v>
      </c>
      <c r="L53" s="240">
        <v>0</v>
      </c>
      <c r="M53" s="240">
        <v>0</v>
      </c>
      <c r="N53" s="240">
        <v>0</v>
      </c>
      <c r="O53" s="259"/>
    </row>
    <row r="54" spans="1:15" ht="12" customHeight="1">
      <c r="A54" s="275"/>
      <c r="B54" s="255" t="s">
        <v>98</v>
      </c>
      <c r="C54" s="256">
        <v>93</v>
      </c>
      <c r="D54" s="257">
        <v>0</v>
      </c>
      <c r="E54" s="258">
        <v>58</v>
      </c>
      <c r="F54" s="239">
        <f t="shared" si="9"/>
        <v>92</v>
      </c>
      <c r="G54" s="240">
        <v>0</v>
      </c>
      <c r="H54" s="241">
        <v>92</v>
      </c>
      <c r="I54" s="242">
        <f>(C54/F54)*100</f>
        <v>101.08695652173914</v>
      </c>
      <c r="J54" s="239">
        <f>SUM(K54:N54)</f>
        <v>120</v>
      </c>
      <c r="K54" s="240">
        <v>120</v>
      </c>
      <c r="L54" s="240">
        <v>0</v>
      </c>
      <c r="M54" s="240">
        <v>0</v>
      </c>
      <c r="N54" s="240">
        <v>0</v>
      </c>
      <c r="O54" s="259"/>
    </row>
    <row r="55" spans="1:15" ht="12" customHeight="1">
      <c r="A55" s="269"/>
      <c r="B55" s="261" t="s">
        <v>12</v>
      </c>
      <c r="C55" s="256">
        <v>1</v>
      </c>
      <c r="D55" s="257"/>
      <c r="E55" s="285"/>
      <c r="F55" s="286"/>
      <c r="G55" s="240"/>
      <c r="H55" s="241"/>
      <c r="I55" s="242"/>
      <c r="J55" s="288"/>
      <c r="K55" s="240"/>
      <c r="L55" s="240"/>
      <c r="M55" s="240"/>
      <c r="N55" s="240"/>
      <c r="O55" s="259"/>
    </row>
    <row r="56" spans="1:15" ht="12" customHeight="1">
      <c r="A56" s="267" t="s">
        <v>56</v>
      </c>
      <c r="B56" s="257" t="s">
        <v>102</v>
      </c>
      <c r="C56" s="281">
        <v>976</v>
      </c>
      <c r="D56" s="255">
        <v>16</v>
      </c>
      <c r="E56" s="285">
        <v>612</v>
      </c>
      <c r="F56" s="286">
        <f t="shared" si="9"/>
        <v>1225</v>
      </c>
      <c r="G56" s="240">
        <v>264</v>
      </c>
      <c r="H56" s="241">
        <v>961</v>
      </c>
      <c r="I56" s="287">
        <f t="shared" si="6"/>
        <v>79.6734693877551</v>
      </c>
      <c r="J56" s="288">
        <f t="shared" si="7"/>
        <v>1199</v>
      </c>
      <c r="K56" s="240">
        <v>1199</v>
      </c>
      <c r="L56" s="240">
        <v>0</v>
      </c>
      <c r="M56" s="240">
        <v>0</v>
      </c>
      <c r="N56" s="240">
        <v>0</v>
      </c>
      <c r="O56" s="259"/>
    </row>
    <row r="57" spans="1:15" ht="12" customHeight="1">
      <c r="A57" s="269"/>
      <c r="B57" s="257" t="s">
        <v>134</v>
      </c>
      <c r="C57" s="281">
        <v>531</v>
      </c>
      <c r="D57" s="255">
        <v>0</v>
      </c>
      <c r="E57" s="285">
        <v>302</v>
      </c>
      <c r="F57" s="286">
        <f t="shared" si="9"/>
        <v>698</v>
      </c>
      <c r="G57" s="240">
        <v>0</v>
      </c>
      <c r="H57" s="241">
        <v>698</v>
      </c>
      <c r="I57" s="287">
        <f t="shared" si="6"/>
        <v>76.07449856733524</v>
      </c>
      <c r="J57" s="288">
        <f t="shared" si="7"/>
        <v>662</v>
      </c>
      <c r="K57" s="240">
        <v>662</v>
      </c>
      <c r="L57" s="240">
        <v>0</v>
      </c>
      <c r="M57" s="240">
        <v>0</v>
      </c>
      <c r="N57" s="240">
        <v>0</v>
      </c>
      <c r="O57" s="259"/>
    </row>
    <row r="58" spans="1:17" ht="12" customHeight="1">
      <c r="A58" s="254" t="s">
        <v>58</v>
      </c>
      <c r="B58" s="255" t="s">
        <v>140</v>
      </c>
      <c r="C58" s="256">
        <v>26</v>
      </c>
      <c r="D58" s="257">
        <v>0</v>
      </c>
      <c r="E58" s="258">
        <v>22</v>
      </c>
      <c r="F58" s="239">
        <f t="shared" si="8"/>
        <v>40</v>
      </c>
      <c r="G58" s="240">
        <v>0</v>
      </c>
      <c r="H58" s="241">
        <v>40</v>
      </c>
      <c r="I58" s="242">
        <f aca="true" t="shared" si="10" ref="I58:I66">(C58/F58)*100</f>
        <v>65</v>
      </c>
      <c r="J58" s="239">
        <f t="shared" si="7"/>
        <v>32</v>
      </c>
      <c r="K58" s="240">
        <v>32</v>
      </c>
      <c r="L58" s="240">
        <v>0</v>
      </c>
      <c r="M58" s="240">
        <v>0</v>
      </c>
      <c r="N58" s="240">
        <v>0</v>
      </c>
      <c r="O58" s="259"/>
      <c r="Q58" s="99"/>
    </row>
    <row r="59" spans="1:17" ht="12" customHeight="1">
      <c r="A59" s="254" t="s">
        <v>61</v>
      </c>
      <c r="B59" s="255" t="s">
        <v>55</v>
      </c>
      <c r="C59" s="256">
        <v>649</v>
      </c>
      <c r="D59" s="257">
        <v>1</v>
      </c>
      <c r="E59" s="258">
        <v>241</v>
      </c>
      <c r="F59" s="239">
        <f t="shared" si="8"/>
        <v>508</v>
      </c>
      <c r="G59" s="240">
        <v>0</v>
      </c>
      <c r="H59" s="241">
        <v>508</v>
      </c>
      <c r="I59" s="242">
        <f t="shared" si="10"/>
        <v>127.75590551181102</v>
      </c>
      <c r="J59" s="239">
        <f t="shared" si="7"/>
        <v>664</v>
      </c>
      <c r="K59" s="240">
        <v>658</v>
      </c>
      <c r="L59" s="240">
        <v>6</v>
      </c>
      <c r="M59" s="240">
        <v>0</v>
      </c>
      <c r="N59" s="240">
        <v>0</v>
      </c>
      <c r="O59" s="259"/>
      <c r="Q59" s="99"/>
    </row>
    <row r="60" spans="1:17" ht="12" customHeight="1">
      <c r="A60" s="260" t="s">
        <v>63</v>
      </c>
      <c r="B60" s="255" t="s">
        <v>97</v>
      </c>
      <c r="C60" s="256">
        <v>699</v>
      </c>
      <c r="D60" s="257">
        <v>0</v>
      </c>
      <c r="E60" s="289">
        <v>241</v>
      </c>
      <c r="F60" s="239">
        <f t="shared" si="8"/>
        <v>526</v>
      </c>
      <c r="G60" s="240">
        <v>2</v>
      </c>
      <c r="H60" s="241">
        <v>524</v>
      </c>
      <c r="I60" s="242">
        <f t="shared" si="10"/>
        <v>132.8897338403042</v>
      </c>
      <c r="J60" s="239">
        <f t="shared" si="7"/>
        <v>668</v>
      </c>
      <c r="K60" s="240">
        <v>586</v>
      </c>
      <c r="L60" s="240">
        <v>26</v>
      </c>
      <c r="M60" s="240">
        <v>56</v>
      </c>
      <c r="N60" s="240">
        <v>0</v>
      </c>
      <c r="O60" s="259"/>
      <c r="Q60" s="99"/>
    </row>
    <row r="61" spans="1:17" ht="12" customHeight="1">
      <c r="A61" s="260"/>
      <c r="B61" s="255" t="s">
        <v>95</v>
      </c>
      <c r="C61" s="256">
        <v>0</v>
      </c>
      <c r="D61" s="257">
        <v>0</v>
      </c>
      <c r="E61" s="290"/>
      <c r="F61" s="239">
        <f t="shared" si="8"/>
        <v>0</v>
      </c>
      <c r="G61" s="240">
        <v>0</v>
      </c>
      <c r="H61" s="241">
        <v>0</v>
      </c>
      <c r="I61" s="242">
        <v>0</v>
      </c>
      <c r="J61" s="239">
        <f t="shared" si="7"/>
        <v>0</v>
      </c>
      <c r="K61" s="240">
        <v>0</v>
      </c>
      <c r="L61" s="240">
        <v>0</v>
      </c>
      <c r="M61" s="240">
        <v>0</v>
      </c>
      <c r="N61" s="240">
        <v>0</v>
      </c>
      <c r="O61" s="259"/>
      <c r="Q61" s="13"/>
    </row>
    <row r="62" spans="1:15" ht="12" customHeight="1">
      <c r="A62" s="267" t="s">
        <v>64</v>
      </c>
      <c r="B62" s="255" t="s">
        <v>59</v>
      </c>
      <c r="C62" s="256">
        <v>1157</v>
      </c>
      <c r="D62" s="257">
        <v>4</v>
      </c>
      <c r="E62" s="274">
        <v>610</v>
      </c>
      <c r="F62" s="239">
        <f t="shared" si="8"/>
        <v>1067</v>
      </c>
      <c r="G62" s="240">
        <v>95</v>
      </c>
      <c r="H62" s="241">
        <v>972</v>
      </c>
      <c r="I62" s="242">
        <f t="shared" si="10"/>
        <v>108.43486410496719</v>
      </c>
      <c r="J62" s="239">
        <f t="shared" si="7"/>
        <v>1360</v>
      </c>
      <c r="K62" s="240">
        <v>1315</v>
      </c>
      <c r="L62" s="240">
        <v>8</v>
      </c>
      <c r="M62" s="240">
        <v>20</v>
      </c>
      <c r="N62" s="240">
        <v>17</v>
      </c>
      <c r="O62" s="291" t="s">
        <v>60</v>
      </c>
    </row>
    <row r="63" spans="1:15" ht="12" customHeight="1">
      <c r="A63" s="269"/>
      <c r="B63" s="255" t="s">
        <v>130</v>
      </c>
      <c r="C63" s="256">
        <v>25</v>
      </c>
      <c r="D63" s="257">
        <v>0</v>
      </c>
      <c r="E63" s="277"/>
      <c r="F63" s="239">
        <f t="shared" si="8"/>
        <v>21</v>
      </c>
      <c r="G63" s="240">
        <v>0</v>
      </c>
      <c r="H63" s="241">
        <v>21</v>
      </c>
      <c r="I63" s="242">
        <f t="shared" si="10"/>
        <v>119.04761904761905</v>
      </c>
      <c r="J63" s="239">
        <f t="shared" si="7"/>
        <v>15</v>
      </c>
      <c r="K63" s="240">
        <v>15</v>
      </c>
      <c r="L63" s="240">
        <v>0</v>
      </c>
      <c r="M63" s="240">
        <v>0</v>
      </c>
      <c r="N63" s="240">
        <v>0</v>
      </c>
      <c r="O63" s="291" t="s">
        <v>60</v>
      </c>
    </row>
    <row r="64" spans="1:17" ht="12" customHeight="1">
      <c r="A64" s="260" t="s">
        <v>65</v>
      </c>
      <c r="B64" s="255" t="s">
        <v>69</v>
      </c>
      <c r="C64" s="256">
        <v>419</v>
      </c>
      <c r="D64" s="257">
        <v>0</v>
      </c>
      <c r="E64" s="258">
        <v>219</v>
      </c>
      <c r="F64" s="239">
        <f t="shared" si="8"/>
        <v>384</v>
      </c>
      <c r="G64" s="240">
        <v>77</v>
      </c>
      <c r="H64" s="241">
        <v>307</v>
      </c>
      <c r="I64" s="242">
        <f t="shared" si="10"/>
        <v>109.11458333333333</v>
      </c>
      <c r="J64" s="239">
        <f t="shared" si="7"/>
        <v>621</v>
      </c>
      <c r="K64" s="240">
        <v>589</v>
      </c>
      <c r="L64" s="240">
        <v>22</v>
      </c>
      <c r="M64" s="240">
        <v>10</v>
      </c>
      <c r="N64" s="240">
        <v>0</v>
      </c>
      <c r="O64" s="259"/>
      <c r="Q64" s="99"/>
    </row>
    <row r="65" spans="1:17" ht="12" customHeight="1">
      <c r="A65" s="260"/>
      <c r="B65" s="255" t="s">
        <v>105</v>
      </c>
      <c r="C65" s="256">
        <v>303</v>
      </c>
      <c r="D65" s="257">
        <v>0</v>
      </c>
      <c r="E65" s="258">
        <v>197</v>
      </c>
      <c r="F65" s="239">
        <f>SUM(G65:H65)</f>
        <v>321</v>
      </c>
      <c r="G65" s="240">
        <v>2</v>
      </c>
      <c r="H65" s="241">
        <v>319</v>
      </c>
      <c r="I65" s="242">
        <f t="shared" si="10"/>
        <v>94.39252336448598</v>
      </c>
      <c r="J65" s="239">
        <f t="shared" si="7"/>
        <v>494</v>
      </c>
      <c r="K65" s="240">
        <v>494</v>
      </c>
      <c r="L65" s="240">
        <v>0</v>
      </c>
      <c r="M65" s="240">
        <v>0</v>
      </c>
      <c r="N65" s="240">
        <v>0</v>
      </c>
      <c r="O65" s="259"/>
      <c r="Q65" s="99"/>
    </row>
    <row r="66" spans="1:17" ht="12" customHeight="1">
      <c r="A66" s="292" t="s">
        <v>68</v>
      </c>
      <c r="B66" s="255" t="s">
        <v>71</v>
      </c>
      <c r="C66" s="256">
        <v>628</v>
      </c>
      <c r="D66" s="257">
        <v>0</v>
      </c>
      <c r="E66" s="281">
        <v>271</v>
      </c>
      <c r="F66" s="240">
        <f t="shared" si="8"/>
        <v>521</v>
      </c>
      <c r="G66" s="240">
        <v>40</v>
      </c>
      <c r="H66" s="241">
        <v>481</v>
      </c>
      <c r="I66" s="242">
        <f t="shared" si="10"/>
        <v>120.53742802303262</v>
      </c>
      <c r="J66" s="239">
        <f t="shared" si="7"/>
        <v>612</v>
      </c>
      <c r="K66" s="240">
        <v>606</v>
      </c>
      <c r="L66" s="240">
        <v>6</v>
      </c>
      <c r="M66" s="240">
        <v>0</v>
      </c>
      <c r="N66" s="240">
        <v>0</v>
      </c>
      <c r="O66" s="259"/>
      <c r="Q66" s="13"/>
    </row>
    <row r="67" spans="1:15" ht="9" customHeight="1" thickBot="1">
      <c r="A67" s="293"/>
      <c r="B67" s="294" t="s">
        <v>12</v>
      </c>
      <c r="C67" s="295">
        <v>6</v>
      </c>
      <c r="D67" s="296"/>
      <c r="E67" s="297"/>
      <c r="F67" s="298"/>
      <c r="G67" s="298"/>
      <c r="H67" s="299"/>
      <c r="I67" s="298"/>
      <c r="J67" s="300"/>
      <c r="K67" s="301"/>
      <c r="L67" s="301"/>
      <c r="M67" s="301"/>
      <c r="N67" s="301"/>
      <c r="O67" s="299"/>
    </row>
    <row r="68" spans="1:15" ht="12" customHeight="1" thickBot="1">
      <c r="A68" s="231" t="s">
        <v>72</v>
      </c>
      <c r="B68" s="232"/>
      <c r="C68" s="31">
        <f>C7+C9+C10+C11+C12+C13+C14+C16+C17+C18+C19+C20+C21+C22+C23+C25+C26+C27+C28+C29+C30+C32+C33+C34+C35+C36+C37+C38+C39+C41+C43+C44+C45+C47+C48+C49+C50+C51+C52+C53+C54+C56+C57+C58+C59+C60+C62+C63+C64+C65+C66</f>
        <v>30034</v>
      </c>
      <c r="D68" s="31">
        <f>SUM(D7,D9:D14,D16:D23,D25:D30,D32:D39,D41,D43:D45,D47:D66)</f>
        <v>82</v>
      </c>
      <c r="E68" s="31">
        <f>SUM(E7,E9:E14,E16:E23,E25:E30,E32:E39,E41,E43:E45,E47:E66)</f>
        <v>17036</v>
      </c>
      <c r="F68" s="52">
        <f t="shared" si="8"/>
        <v>25392</v>
      </c>
      <c r="G68" s="31">
        <f>SUM(G7,G9:G14,G16:G23,G25:G30,G32:G39,G41,G43:G45,G47:G66)</f>
        <v>9285</v>
      </c>
      <c r="H68" s="31">
        <f>SUM(H7,H9:H14,H16:H23,H25:H30,H32:H39,H41,H43:H45,H47:H66)</f>
        <v>16107</v>
      </c>
      <c r="I68" s="97">
        <f>(C68/F68)*100</f>
        <v>118.28134845620669</v>
      </c>
      <c r="J68" s="98">
        <f>SUM(K68:N68)</f>
        <v>35042</v>
      </c>
      <c r="K68" s="31">
        <f>SUM(K7,K9:K14,K16:K23,K25:K30,K32:K39,K41,K43:K45,K47:K66)</f>
        <v>34242</v>
      </c>
      <c r="L68" s="31">
        <f>SUM(L7,L9:L14,L16:L23,L25:L30,L32:L39,L41,L43:L45,L47:L66)</f>
        <v>445</v>
      </c>
      <c r="M68" s="31">
        <f>SUM(M7,M9:M14,M16:M23,M25:M30,M32:M39,M41,M43:M45,M47:M66)</f>
        <v>207</v>
      </c>
      <c r="N68" s="31">
        <f>SUM(N7,N9:N14,N16:N23,N25:N30,N32:N39,N41,N43:N45,N47:N66)</f>
        <v>148</v>
      </c>
      <c r="O68" s="22"/>
    </row>
    <row r="69" spans="1:15" ht="13.5" customHeight="1" thickBot="1">
      <c r="A69" s="20"/>
      <c r="B69" s="21" t="s">
        <v>12</v>
      </c>
      <c r="C69" s="19">
        <f>SUM(C8,C15,C24,C31,C40,C42,C46,C67)</f>
        <v>24</v>
      </c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4"/>
    </row>
    <row r="70" spans="1:15" ht="12.75">
      <c r="A70" s="8"/>
      <c r="B70" s="9"/>
      <c r="C70" s="3"/>
      <c r="D70" s="3"/>
      <c r="E70" s="3"/>
      <c r="F70" s="3"/>
      <c r="G70" s="3"/>
      <c r="H70" s="3"/>
      <c r="I70" s="10"/>
      <c r="J70" s="87"/>
      <c r="K70" s="3"/>
      <c r="L70" s="3"/>
      <c r="M70" s="3"/>
      <c r="N70" s="3"/>
      <c r="O70" s="3"/>
    </row>
    <row r="71" spans="1:15" ht="12.75">
      <c r="A71" s="8"/>
      <c r="B71" s="9"/>
      <c r="C71" s="3"/>
      <c r="D71" s="3"/>
      <c r="E71" s="3"/>
      <c r="F71" s="3"/>
      <c r="G71" s="3"/>
      <c r="H71" s="3"/>
      <c r="I71" s="10"/>
      <c r="J71" s="87"/>
      <c r="K71" s="3"/>
      <c r="L71" s="3"/>
      <c r="M71" s="3"/>
      <c r="N71" s="3"/>
      <c r="O71" s="3"/>
    </row>
    <row r="72" spans="1:15" ht="12.75">
      <c r="A72" s="8"/>
      <c r="B72" s="9"/>
      <c r="C72" s="3"/>
      <c r="D72" s="3"/>
      <c r="E72" s="3"/>
      <c r="F72" s="88"/>
      <c r="G72" s="3"/>
      <c r="H72" s="3"/>
      <c r="I72" s="10"/>
      <c r="J72" s="87"/>
      <c r="K72" s="3"/>
      <c r="L72" s="3"/>
      <c r="M72" s="3"/>
      <c r="N72" s="3"/>
      <c r="O72" s="3"/>
    </row>
    <row r="73" spans="1:15" ht="12.75">
      <c r="A73" s="8"/>
      <c r="B73" s="9"/>
      <c r="C73" s="3"/>
      <c r="D73" s="3"/>
      <c r="E73" s="3"/>
      <c r="F73" s="3"/>
      <c r="G73" s="3"/>
      <c r="H73" s="3"/>
      <c r="I73" s="10"/>
      <c r="J73" s="87"/>
      <c r="K73" s="3"/>
      <c r="L73" s="3"/>
      <c r="M73" s="3"/>
      <c r="N73" s="3"/>
      <c r="O73" s="3"/>
    </row>
    <row r="74" spans="1:15" ht="13.5" thickBot="1">
      <c r="A74" s="8"/>
      <c r="B74" s="9"/>
      <c r="C74" s="3"/>
      <c r="D74" s="3"/>
      <c r="E74" s="3"/>
      <c r="F74" s="3"/>
      <c r="G74" s="3"/>
      <c r="H74" s="3"/>
      <c r="I74" s="10"/>
      <c r="J74" s="87"/>
      <c r="K74" s="3"/>
      <c r="L74" s="3"/>
      <c r="M74" s="3"/>
      <c r="N74" s="3"/>
      <c r="O74" s="3"/>
    </row>
    <row r="75" spans="1:15" s="6" customFormat="1" ht="12" customHeight="1">
      <c r="A75" s="157" t="s">
        <v>103</v>
      </c>
      <c r="B75" s="173" t="s">
        <v>1</v>
      </c>
      <c r="C75" s="160" t="s">
        <v>2</v>
      </c>
      <c r="D75" s="161"/>
      <c r="E75" s="209" t="s">
        <v>122</v>
      </c>
      <c r="F75" s="160" t="s">
        <v>126</v>
      </c>
      <c r="G75" s="206"/>
      <c r="H75" s="173"/>
      <c r="I75" s="176" t="s">
        <v>96</v>
      </c>
      <c r="J75" s="219" t="s">
        <v>120</v>
      </c>
      <c r="K75" s="206"/>
      <c r="L75" s="206"/>
      <c r="M75" s="206"/>
      <c r="N75" s="206"/>
      <c r="O75" s="38">
        <f>O2</f>
        <v>41583</v>
      </c>
    </row>
    <row r="76" spans="1:15" s="6" customFormat="1" ht="24.75" customHeight="1">
      <c r="A76" s="158"/>
      <c r="B76" s="174"/>
      <c r="C76" s="207" t="s">
        <v>3</v>
      </c>
      <c r="D76" s="229" t="s">
        <v>4</v>
      </c>
      <c r="E76" s="210"/>
      <c r="F76" s="207"/>
      <c r="G76" s="208"/>
      <c r="H76" s="174"/>
      <c r="I76" s="177"/>
      <c r="J76" s="212" t="s">
        <v>3</v>
      </c>
      <c r="K76" s="235" t="s">
        <v>5</v>
      </c>
      <c r="L76" s="237" t="s">
        <v>6</v>
      </c>
      <c r="M76" s="237" t="s">
        <v>7</v>
      </c>
      <c r="N76" s="235" t="s">
        <v>8</v>
      </c>
      <c r="O76" s="217" t="s">
        <v>9</v>
      </c>
    </row>
    <row r="77" spans="1:15" s="6" customFormat="1" ht="24" customHeight="1" thickBot="1">
      <c r="A77" s="159"/>
      <c r="B77" s="175"/>
      <c r="C77" s="228"/>
      <c r="D77" s="230"/>
      <c r="E77" s="211"/>
      <c r="F77" s="41" t="s">
        <v>3</v>
      </c>
      <c r="G77" s="37" t="s">
        <v>123</v>
      </c>
      <c r="H77" s="54" t="s">
        <v>124</v>
      </c>
      <c r="I77" s="178"/>
      <c r="J77" s="213"/>
      <c r="K77" s="236"/>
      <c r="L77" s="238"/>
      <c r="M77" s="238"/>
      <c r="N77" s="236"/>
      <c r="O77" s="218"/>
    </row>
    <row r="78" spans="1:15" ht="12" customHeight="1">
      <c r="A78" s="35" t="s">
        <v>70</v>
      </c>
      <c r="B78" s="39" t="s">
        <v>106</v>
      </c>
      <c r="C78" s="67">
        <v>875</v>
      </c>
      <c r="D78" s="68">
        <v>56</v>
      </c>
      <c r="E78" s="55">
        <v>544</v>
      </c>
      <c r="F78" s="78">
        <f>SUM(G78:H78)</f>
        <v>835</v>
      </c>
      <c r="G78" s="79">
        <v>503</v>
      </c>
      <c r="H78" s="80">
        <v>332</v>
      </c>
      <c r="I78" s="75">
        <f>(C78/F78)*100</f>
        <v>104.79041916167664</v>
      </c>
      <c r="J78" s="61">
        <v>992</v>
      </c>
      <c r="K78" s="34">
        <v>943</v>
      </c>
      <c r="L78" s="34">
        <v>27</v>
      </c>
      <c r="M78" s="34">
        <v>22</v>
      </c>
      <c r="N78" s="34">
        <v>0</v>
      </c>
      <c r="O78" s="36"/>
    </row>
    <row r="79" spans="1:16" ht="12" customHeight="1">
      <c r="A79" s="27" t="s">
        <v>73</v>
      </c>
      <c r="B79" s="40" t="s">
        <v>129</v>
      </c>
      <c r="C79" s="112">
        <v>502</v>
      </c>
      <c r="D79" s="93">
        <v>87</v>
      </c>
      <c r="E79" s="95">
        <v>399</v>
      </c>
      <c r="F79" s="78">
        <f>SUM(G79:H79)</f>
        <v>504</v>
      </c>
      <c r="G79" s="81">
        <v>128</v>
      </c>
      <c r="H79" s="82">
        <v>376</v>
      </c>
      <c r="I79" s="76">
        <f>(C79/F79)*100</f>
        <v>99.60317460317461</v>
      </c>
      <c r="J79" s="62">
        <f aca="true" t="shared" si="11" ref="J79:J87">SUM(K79:N79)</f>
        <v>580</v>
      </c>
      <c r="K79" s="28">
        <v>573</v>
      </c>
      <c r="L79" s="28">
        <v>7</v>
      </c>
      <c r="M79" s="28">
        <v>0</v>
      </c>
      <c r="N79" s="28">
        <v>0</v>
      </c>
      <c r="O79" s="29"/>
      <c r="P79" s="94"/>
    </row>
    <row r="80" spans="1:15" ht="12" customHeight="1">
      <c r="A80" s="30" t="s">
        <v>136</v>
      </c>
      <c r="B80" s="40" t="s">
        <v>107</v>
      </c>
      <c r="C80" s="69">
        <v>467</v>
      </c>
      <c r="D80" s="70">
        <v>60</v>
      </c>
      <c r="E80" s="56">
        <v>192</v>
      </c>
      <c r="F80" s="78">
        <f>SUM(G80:H80)</f>
        <v>258</v>
      </c>
      <c r="G80" s="81">
        <v>215</v>
      </c>
      <c r="H80" s="82">
        <v>43</v>
      </c>
      <c r="I80" s="76">
        <f>(C80/F80)*100</f>
        <v>181.0077519379845</v>
      </c>
      <c r="J80" s="62">
        <f t="shared" si="11"/>
        <v>631</v>
      </c>
      <c r="K80" s="28">
        <v>558</v>
      </c>
      <c r="L80" s="28">
        <v>33</v>
      </c>
      <c r="M80" s="28">
        <v>40</v>
      </c>
      <c r="N80" s="28">
        <v>0</v>
      </c>
      <c r="O80" s="29"/>
    </row>
    <row r="81" spans="1:15" ht="12" customHeight="1" thickBot="1">
      <c r="A81" s="44">
        <v>37</v>
      </c>
      <c r="B81" s="66" t="s">
        <v>128</v>
      </c>
      <c r="C81" s="71">
        <v>312</v>
      </c>
      <c r="D81" s="46">
        <v>53</v>
      </c>
      <c r="E81" s="57">
        <v>382</v>
      </c>
      <c r="F81" s="83">
        <f>SUM(G81:H81)</f>
        <v>391</v>
      </c>
      <c r="G81" s="84">
        <v>361</v>
      </c>
      <c r="H81" s="85">
        <v>30</v>
      </c>
      <c r="I81" s="77">
        <f>(C81/F81)*100</f>
        <v>79.79539641943734</v>
      </c>
      <c r="J81" s="63">
        <f t="shared" si="11"/>
        <v>465</v>
      </c>
      <c r="K81" s="45">
        <v>423</v>
      </c>
      <c r="L81" s="45">
        <v>12</v>
      </c>
      <c r="M81" s="45">
        <v>30</v>
      </c>
      <c r="N81" s="45">
        <v>0</v>
      </c>
      <c r="O81" s="47" t="s">
        <v>67</v>
      </c>
    </row>
    <row r="82" spans="1:15" ht="12" customHeight="1" thickBot="1">
      <c r="A82" s="162" t="s">
        <v>74</v>
      </c>
      <c r="B82" s="163"/>
      <c r="C82" s="49">
        <f>SUM(C78:C81)</f>
        <v>2156</v>
      </c>
      <c r="D82" s="50">
        <f>SUM(D78:D81)</f>
        <v>256</v>
      </c>
      <c r="E82" s="58">
        <f>SUM(E78:E81)</f>
        <v>1517</v>
      </c>
      <c r="F82" s="53">
        <f>SUM(G82:H82)</f>
        <v>1988</v>
      </c>
      <c r="G82" s="49">
        <f>SUM(G78:G81)</f>
        <v>1207</v>
      </c>
      <c r="H82" s="60">
        <f>SUM(H78:H81)</f>
        <v>781</v>
      </c>
      <c r="I82" s="65">
        <f>(C82/F82)*100</f>
        <v>108.45070422535213</v>
      </c>
      <c r="J82" s="64">
        <f t="shared" si="11"/>
        <v>2668</v>
      </c>
      <c r="K82" s="48">
        <f>SUM(K78:K81)</f>
        <v>2497</v>
      </c>
      <c r="L82" s="48">
        <f>SUM(L78:L81)</f>
        <v>79</v>
      </c>
      <c r="M82" s="48">
        <f>SUM(M78:M81)</f>
        <v>92</v>
      </c>
      <c r="N82" s="48">
        <f>SUM(N78:N81)</f>
        <v>0</v>
      </c>
      <c r="O82" s="51"/>
    </row>
    <row r="83" spans="1:15" ht="12" customHeight="1">
      <c r="A83" s="302" t="s">
        <v>103</v>
      </c>
      <c r="B83" s="303" t="s">
        <v>1</v>
      </c>
      <c r="C83" s="304" t="s">
        <v>2</v>
      </c>
      <c r="D83" s="305"/>
      <c r="E83" s="306" t="s">
        <v>125</v>
      </c>
      <c r="F83" s="306"/>
      <c r="G83" s="306"/>
      <c r="H83" s="306"/>
      <c r="I83" s="307" t="s">
        <v>96</v>
      </c>
      <c r="J83" s="308" t="s">
        <v>120</v>
      </c>
      <c r="K83" s="308"/>
      <c r="L83" s="308"/>
      <c r="M83" s="308"/>
      <c r="N83" s="308"/>
      <c r="O83" s="309">
        <f>O2</f>
        <v>41583</v>
      </c>
    </row>
    <row r="84" spans="1:15" ht="39.75" customHeight="1" thickBot="1">
      <c r="A84" s="310"/>
      <c r="B84" s="311"/>
      <c r="C84" s="312" t="s">
        <v>3</v>
      </c>
      <c r="D84" s="313" t="s">
        <v>4</v>
      </c>
      <c r="E84" s="314"/>
      <c r="F84" s="314"/>
      <c r="G84" s="314"/>
      <c r="H84" s="314"/>
      <c r="I84" s="315"/>
      <c r="J84" s="316" t="s">
        <v>3</v>
      </c>
      <c r="K84" s="317" t="s">
        <v>5</v>
      </c>
      <c r="L84" s="317" t="s">
        <v>6</v>
      </c>
      <c r="M84" s="317" t="s">
        <v>7</v>
      </c>
      <c r="N84" s="317" t="s">
        <v>8</v>
      </c>
      <c r="O84" s="318" t="s">
        <v>9</v>
      </c>
    </row>
    <row r="85" spans="1:15" ht="12" customHeight="1">
      <c r="A85" s="319" t="s">
        <v>75</v>
      </c>
      <c r="B85" s="320" t="s">
        <v>90</v>
      </c>
      <c r="C85" s="321">
        <v>103</v>
      </c>
      <c r="D85" s="322">
        <v>1</v>
      </c>
      <c r="E85" s="323">
        <v>0</v>
      </c>
      <c r="F85" s="324">
        <f>G85</f>
        <v>151</v>
      </c>
      <c r="G85" s="324">
        <v>151</v>
      </c>
      <c r="H85" s="325">
        <v>0</v>
      </c>
      <c r="I85" s="326">
        <f>(C85/F85)*100</f>
        <v>68.21192052980133</v>
      </c>
      <c r="J85" s="323">
        <f t="shared" si="11"/>
        <v>163</v>
      </c>
      <c r="K85" s="327">
        <v>157</v>
      </c>
      <c r="L85" s="327">
        <v>6</v>
      </c>
      <c r="M85" s="327">
        <v>0</v>
      </c>
      <c r="N85" s="327">
        <v>0</v>
      </c>
      <c r="O85" s="328"/>
    </row>
    <row r="86" spans="1:15" ht="12" customHeight="1">
      <c r="A86" s="329" t="s">
        <v>76</v>
      </c>
      <c r="B86" s="330" t="s">
        <v>91</v>
      </c>
      <c r="C86" s="331">
        <v>103</v>
      </c>
      <c r="D86" s="332">
        <v>0</v>
      </c>
      <c r="E86" s="333">
        <v>0</v>
      </c>
      <c r="F86" s="334">
        <f>G86</f>
        <v>164</v>
      </c>
      <c r="G86" s="334">
        <v>164</v>
      </c>
      <c r="H86" s="335">
        <v>0</v>
      </c>
      <c r="I86" s="326">
        <f>(C86/F86)*100</f>
        <v>62.80487804878049</v>
      </c>
      <c r="J86" s="333">
        <f t="shared" si="11"/>
        <v>146</v>
      </c>
      <c r="K86" s="336">
        <v>116</v>
      </c>
      <c r="L86" s="336">
        <v>0</v>
      </c>
      <c r="M86" s="336">
        <v>0</v>
      </c>
      <c r="N86" s="336">
        <v>30</v>
      </c>
      <c r="O86" s="337"/>
    </row>
    <row r="87" spans="1:15" ht="12" customHeight="1">
      <c r="A87" s="338" t="s">
        <v>77</v>
      </c>
      <c r="B87" s="330" t="s">
        <v>92</v>
      </c>
      <c r="C87" s="331">
        <v>412</v>
      </c>
      <c r="D87" s="332">
        <v>5</v>
      </c>
      <c r="E87" s="333">
        <v>0</v>
      </c>
      <c r="F87" s="334">
        <f>G87</f>
        <v>440</v>
      </c>
      <c r="G87" s="334">
        <v>440</v>
      </c>
      <c r="H87" s="335">
        <v>0</v>
      </c>
      <c r="I87" s="326">
        <f>(C87/F87)*100</f>
        <v>93.63636363636364</v>
      </c>
      <c r="J87" s="333">
        <f t="shared" si="11"/>
        <v>440</v>
      </c>
      <c r="K87" s="336">
        <v>440</v>
      </c>
      <c r="L87" s="336">
        <v>0</v>
      </c>
      <c r="M87" s="336">
        <v>0</v>
      </c>
      <c r="N87" s="336"/>
      <c r="O87" s="337"/>
    </row>
    <row r="88" spans="1:15" ht="9.75" customHeight="1">
      <c r="A88" s="339"/>
      <c r="B88" s="340" t="s">
        <v>12</v>
      </c>
      <c r="C88" s="341">
        <v>0</v>
      </c>
      <c r="D88" s="342"/>
      <c r="E88" s="333"/>
      <c r="F88" s="336"/>
      <c r="G88" s="334"/>
      <c r="H88" s="335"/>
      <c r="I88" s="326"/>
      <c r="J88" s="333"/>
      <c r="K88" s="336"/>
      <c r="L88" s="336"/>
      <c r="M88" s="336"/>
      <c r="N88" s="336"/>
      <c r="O88" s="343"/>
    </row>
    <row r="89" spans="1:15" ht="12" customHeight="1">
      <c r="A89" s="344" t="s">
        <v>78</v>
      </c>
      <c r="B89" s="330" t="s">
        <v>93</v>
      </c>
      <c r="C89" s="331">
        <v>77</v>
      </c>
      <c r="D89" s="332">
        <v>0</v>
      </c>
      <c r="E89" s="345">
        <v>0</v>
      </c>
      <c r="F89" s="336">
        <f>G89</f>
        <v>113</v>
      </c>
      <c r="G89" s="334">
        <v>113</v>
      </c>
      <c r="H89" s="346">
        <v>0</v>
      </c>
      <c r="I89" s="326">
        <f>(C89/F89)*100</f>
        <v>68.14159292035397</v>
      </c>
      <c r="J89" s="347">
        <f>SUM(K89:N89)</f>
        <v>108</v>
      </c>
      <c r="K89" s="336">
        <v>108</v>
      </c>
      <c r="L89" s="336">
        <v>0</v>
      </c>
      <c r="M89" s="336">
        <v>0</v>
      </c>
      <c r="N89" s="336">
        <v>0</v>
      </c>
      <c r="O89" s="348"/>
    </row>
    <row r="90" spans="1:15" ht="12" customHeight="1">
      <c r="A90" s="329" t="s">
        <v>79</v>
      </c>
      <c r="B90" s="330" t="s">
        <v>94</v>
      </c>
      <c r="C90" s="331">
        <v>113</v>
      </c>
      <c r="D90" s="332">
        <v>0</v>
      </c>
      <c r="E90" s="333">
        <v>0</v>
      </c>
      <c r="F90" s="336">
        <f>G90</f>
        <v>165</v>
      </c>
      <c r="G90" s="334">
        <v>165</v>
      </c>
      <c r="H90" s="335">
        <v>0</v>
      </c>
      <c r="I90" s="326">
        <f>(C90/F90)*100</f>
        <v>68.48484848484848</v>
      </c>
      <c r="J90" s="347">
        <v>224</v>
      </c>
      <c r="K90" s="336">
        <v>178</v>
      </c>
      <c r="L90" s="336">
        <v>0</v>
      </c>
      <c r="M90" s="336">
        <v>0</v>
      </c>
      <c r="N90" s="336">
        <v>46</v>
      </c>
      <c r="O90" s="348"/>
    </row>
    <row r="91" spans="1:17" ht="12" customHeight="1" thickBot="1">
      <c r="A91" s="349" t="s">
        <v>81</v>
      </c>
      <c r="B91" s="350" t="s">
        <v>147</v>
      </c>
      <c r="C91" s="351">
        <v>118</v>
      </c>
      <c r="D91" s="352">
        <v>1</v>
      </c>
      <c r="E91" s="353">
        <v>0</v>
      </c>
      <c r="F91" s="336">
        <f>G91</f>
        <v>160</v>
      </c>
      <c r="G91" s="354">
        <v>160</v>
      </c>
      <c r="H91" s="355">
        <v>0</v>
      </c>
      <c r="I91" s="326">
        <f>(C91/F91)*100</f>
        <v>73.75</v>
      </c>
      <c r="J91" s="356">
        <f>SUM(K91:N91)</f>
        <v>230</v>
      </c>
      <c r="K91" s="357">
        <v>230</v>
      </c>
      <c r="L91" s="357">
        <v>0</v>
      </c>
      <c r="M91" s="357">
        <v>0</v>
      </c>
      <c r="N91" s="357">
        <v>0</v>
      </c>
      <c r="O91" s="358"/>
      <c r="Q91" s="111"/>
    </row>
    <row r="92" spans="1:15" ht="12" customHeight="1" thickBot="1">
      <c r="A92" s="359" t="s">
        <v>80</v>
      </c>
      <c r="B92" s="360"/>
      <c r="C92" s="361">
        <f aca="true" t="shared" si="12" ref="C92:H92">SUM(C85:C87,C89:C91)</f>
        <v>926</v>
      </c>
      <c r="D92" s="362">
        <f t="shared" si="12"/>
        <v>7</v>
      </c>
      <c r="E92" s="363">
        <f t="shared" si="12"/>
        <v>0</v>
      </c>
      <c r="F92" s="364">
        <f t="shared" si="12"/>
        <v>1193</v>
      </c>
      <c r="G92" s="364">
        <f t="shared" si="12"/>
        <v>1193</v>
      </c>
      <c r="H92" s="365">
        <f t="shared" si="12"/>
        <v>0</v>
      </c>
      <c r="I92" s="366">
        <f>(C92/F92)*100</f>
        <v>77.61944677284157</v>
      </c>
      <c r="J92" s="363">
        <f>SUM(K92:N92)</f>
        <v>1311</v>
      </c>
      <c r="K92" s="361">
        <f>SUM(K85:K87,K89:K91)</f>
        <v>1229</v>
      </c>
      <c r="L92" s="361">
        <f>SUM(L85:L87,L89:L91)</f>
        <v>6</v>
      </c>
      <c r="M92" s="361">
        <f>SUM(M85:M87,M89:M91)</f>
        <v>0</v>
      </c>
      <c r="N92" s="361">
        <f>SUM(N85:N87,N89:N91)</f>
        <v>76</v>
      </c>
      <c r="O92" s="367"/>
    </row>
    <row r="93" spans="1:15" ht="12" customHeight="1" thickBot="1">
      <c r="A93" s="368" t="s">
        <v>12</v>
      </c>
      <c r="B93" s="369"/>
      <c r="C93" s="370">
        <f>SUM(C88)</f>
        <v>0</v>
      </c>
      <c r="D93" s="371">
        <v>0</v>
      </c>
      <c r="E93" s="372"/>
      <c r="F93" s="373"/>
      <c r="G93" s="373"/>
      <c r="H93" s="373"/>
      <c r="I93" s="374"/>
      <c r="J93" s="373"/>
      <c r="K93" s="373"/>
      <c r="L93" s="373"/>
      <c r="M93" s="373"/>
      <c r="N93" s="373"/>
      <c r="O93" s="375"/>
    </row>
    <row r="94" spans="1:15" ht="12" customHeight="1">
      <c r="A94" s="390" t="s">
        <v>103</v>
      </c>
      <c r="B94" s="391" t="s">
        <v>1</v>
      </c>
      <c r="C94" s="392" t="s">
        <v>2</v>
      </c>
      <c r="D94" s="393"/>
      <c r="E94" s="394" t="s">
        <v>121</v>
      </c>
      <c r="F94" s="394"/>
      <c r="G94" s="394"/>
      <c r="H94" s="394"/>
      <c r="I94" s="395" t="s">
        <v>96</v>
      </c>
      <c r="J94" s="396" t="s">
        <v>120</v>
      </c>
      <c r="K94" s="396"/>
      <c r="L94" s="396"/>
      <c r="M94" s="396"/>
      <c r="N94" s="396"/>
      <c r="O94" s="397">
        <f>O2</f>
        <v>41583</v>
      </c>
    </row>
    <row r="95" spans="1:15" ht="36.75" customHeight="1" thickBot="1">
      <c r="A95" s="390"/>
      <c r="B95" s="391"/>
      <c r="C95" s="398" t="s">
        <v>3</v>
      </c>
      <c r="D95" s="399" t="s">
        <v>4</v>
      </c>
      <c r="E95" s="400"/>
      <c r="F95" s="400"/>
      <c r="G95" s="400"/>
      <c r="H95" s="400"/>
      <c r="I95" s="401"/>
      <c r="J95" s="402" t="s">
        <v>3</v>
      </c>
      <c r="K95" s="403" t="s">
        <v>5</v>
      </c>
      <c r="L95" s="403" t="s">
        <v>6</v>
      </c>
      <c r="M95" s="403" t="s">
        <v>7</v>
      </c>
      <c r="N95" s="403" t="s">
        <v>8</v>
      </c>
      <c r="O95" s="404" t="s">
        <v>9</v>
      </c>
    </row>
    <row r="96" spans="1:17" ht="12" customHeight="1" thickBot="1">
      <c r="A96" s="405" t="s">
        <v>82</v>
      </c>
      <c r="B96" s="376" t="s">
        <v>132</v>
      </c>
      <c r="C96" s="377">
        <v>93</v>
      </c>
      <c r="D96" s="379">
        <v>90</v>
      </c>
      <c r="E96" s="406"/>
      <c r="F96" s="378">
        <f>G96</f>
        <v>108</v>
      </c>
      <c r="G96" s="378">
        <v>108</v>
      </c>
      <c r="H96" s="407">
        <v>0</v>
      </c>
      <c r="I96" s="408">
        <f>(C96/F96)*100</f>
        <v>86.11111111111111</v>
      </c>
      <c r="J96" s="406">
        <f>SUM(K96:N96)</f>
        <v>108</v>
      </c>
      <c r="K96" s="378">
        <v>100</v>
      </c>
      <c r="L96" s="378">
        <v>8</v>
      </c>
      <c r="M96" s="378">
        <v>0</v>
      </c>
      <c r="N96" s="378">
        <v>0</v>
      </c>
      <c r="O96" s="381"/>
      <c r="Q96" s="99"/>
    </row>
    <row r="97" spans="1:17" ht="12" customHeight="1" thickBot="1">
      <c r="A97" s="387" t="s">
        <v>83</v>
      </c>
      <c r="B97" s="386" t="s">
        <v>133</v>
      </c>
      <c r="C97" s="382">
        <v>73</v>
      </c>
      <c r="D97" s="384">
        <v>72</v>
      </c>
      <c r="E97" s="409"/>
      <c r="F97" s="378">
        <f>G97</f>
        <v>98</v>
      </c>
      <c r="G97" s="383">
        <v>98</v>
      </c>
      <c r="H97" s="410">
        <v>0</v>
      </c>
      <c r="I97" s="380">
        <f>(C97/F97)*100</f>
        <v>74.48979591836735</v>
      </c>
      <c r="J97" s="409">
        <f>SUM(K97:N97)</f>
        <v>99</v>
      </c>
      <c r="K97" s="383">
        <v>99</v>
      </c>
      <c r="L97" s="383">
        <v>0</v>
      </c>
      <c r="M97" s="383">
        <v>0</v>
      </c>
      <c r="N97" s="383">
        <v>0</v>
      </c>
      <c r="O97" s="385"/>
      <c r="Q97" s="99"/>
    </row>
    <row r="98" spans="1:17" ht="12" customHeight="1" thickBot="1">
      <c r="A98" s="411" t="s">
        <v>84</v>
      </c>
      <c r="B98" s="412"/>
      <c r="C98" s="413">
        <f aca="true" t="shared" si="13" ref="C98:H98">SUM(C96:C97)</f>
        <v>166</v>
      </c>
      <c r="D98" s="414">
        <f t="shared" si="13"/>
        <v>162</v>
      </c>
      <c r="E98" s="415">
        <f t="shared" si="13"/>
        <v>0</v>
      </c>
      <c r="F98" s="416">
        <f t="shared" si="13"/>
        <v>206</v>
      </c>
      <c r="G98" s="416">
        <f t="shared" si="13"/>
        <v>206</v>
      </c>
      <c r="H98" s="416">
        <f t="shared" si="13"/>
        <v>0</v>
      </c>
      <c r="I98" s="417">
        <f>(C98/F98)*100</f>
        <v>80.58252427184466</v>
      </c>
      <c r="J98" s="415">
        <f>SUM(K98:N98)</f>
        <v>207</v>
      </c>
      <c r="K98" s="416">
        <f>SUM(K96:K97)</f>
        <v>199</v>
      </c>
      <c r="L98" s="416">
        <f>SUM(L96:L97)</f>
        <v>8</v>
      </c>
      <c r="M98" s="416">
        <f>SUM(M96:M97)</f>
        <v>0</v>
      </c>
      <c r="N98" s="416">
        <f>SUM(N96:N97)</f>
        <v>0</v>
      </c>
      <c r="O98" s="414"/>
      <c r="Q98" s="13"/>
    </row>
    <row r="99" spans="1:17" ht="12" customHeight="1" thickBot="1">
      <c r="A99" s="192" t="s">
        <v>85</v>
      </c>
      <c r="B99" s="193"/>
      <c r="C99" s="74">
        <f>SUM(C69,C93)</f>
        <v>24</v>
      </c>
      <c r="D99" s="74">
        <v>0</v>
      </c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2"/>
      <c r="Q99" s="13"/>
    </row>
    <row r="100" spans="1:17" ht="12" customHeight="1" thickBot="1">
      <c r="A100" s="167" t="s">
        <v>86</v>
      </c>
      <c r="B100" s="168"/>
      <c r="C100" s="101">
        <f>SUM(C68,C82,C92,C98)</f>
        <v>33282</v>
      </c>
      <c r="D100" s="102">
        <f>SUM(D68,D82,D92,D98)</f>
        <v>507</v>
      </c>
      <c r="E100" s="103">
        <f>SUM(E68,E82)</f>
        <v>18553</v>
      </c>
      <c r="F100" s="100">
        <f>SUM(F68,F82,F92,F98)</f>
        <v>28779</v>
      </c>
      <c r="G100" s="101">
        <f>SUM(G68,G82,G92,G98)</f>
        <v>11891</v>
      </c>
      <c r="H100" s="101">
        <f>SUM(H68,H82,H92,H98)</f>
        <v>16888</v>
      </c>
      <c r="I100" s="104">
        <f>(C100/F100)*100</f>
        <v>115.64682581048682</v>
      </c>
      <c r="J100" s="105">
        <f>SUM(J68,J82,J92,J98)</f>
        <v>39228</v>
      </c>
      <c r="K100" s="103">
        <f>SUM(K68,K82,K92,K98)</f>
        <v>38167</v>
      </c>
      <c r="L100" s="106">
        <f>SUM(L68,L82,L92,L98)</f>
        <v>538</v>
      </c>
      <c r="M100" s="106">
        <f>SUM(M68,M82,M92,M98)</f>
        <v>299</v>
      </c>
      <c r="N100" s="107">
        <f>SUM(N68,N82,N92,N98)</f>
        <v>224</v>
      </c>
      <c r="O100" s="59"/>
      <c r="Q100" s="13"/>
    </row>
    <row r="101" spans="1:15" ht="12" customHeight="1">
      <c r="A101" s="14"/>
      <c r="B101" s="14"/>
      <c r="C101" s="15"/>
      <c r="D101" s="15"/>
      <c r="E101" s="15"/>
      <c r="F101" s="15"/>
      <c r="G101" s="15"/>
      <c r="H101" s="15"/>
      <c r="I101" s="16"/>
      <c r="J101" s="88"/>
      <c r="K101" s="15"/>
      <c r="L101" s="15"/>
      <c r="M101" s="15"/>
      <c r="N101" s="15"/>
      <c r="O101" s="17"/>
    </row>
    <row r="102" spans="1:15" ht="12.75">
      <c r="A102" s="8"/>
      <c r="B102" s="11" t="s">
        <v>87</v>
      </c>
      <c r="C102" s="3"/>
      <c r="D102" s="3" t="s">
        <v>88</v>
      </c>
      <c r="E102" s="3"/>
      <c r="F102" s="3"/>
      <c r="G102" s="3"/>
      <c r="H102" s="3"/>
      <c r="I102" s="10" t="s">
        <v>89</v>
      </c>
      <c r="J102" s="87"/>
      <c r="K102" s="3"/>
      <c r="L102" s="3"/>
      <c r="M102" s="3"/>
      <c r="N102" s="3"/>
      <c r="O102" s="3"/>
    </row>
    <row r="103" spans="1:15" ht="12.75">
      <c r="A103" s="8"/>
      <c r="B103" s="9"/>
      <c r="C103" s="3"/>
      <c r="D103" s="3"/>
      <c r="E103" s="3"/>
      <c r="F103" s="3"/>
      <c r="G103" s="3"/>
      <c r="H103" s="3"/>
      <c r="I103" s="10"/>
      <c r="J103" s="87"/>
      <c r="K103" s="3"/>
      <c r="L103" s="3"/>
      <c r="M103" s="3"/>
      <c r="N103" s="3"/>
      <c r="O103" s="3"/>
    </row>
    <row r="104" spans="1:15" ht="12.75" customHeight="1">
      <c r="A104" s="8"/>
      <c r="B104" s="169" t="s">
        <v>104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</row>
    <row r="105" spans="1:15" ht="12.75">
      <c r="A105" s="8"/>
      <c r="B105" s="9"/>
      <c r="C105" s="3"/>
      <c r="D105" s="3"/>
      <c r="E105" s="3"/>
      <c r="F105" s="3"/>
      <c r="G105" s="3"/>
      <c r="H105" s="3"/>
      <c r="I105" s="10"/>
      <c r="J105" s="87"/>
      <c r="K105" s="3"/>
      <c r="L105" s="3"/>
      <c r="M105" s="3"/>
      <c r="N105" s="3"/>
      <c r="O105" s="3"/>
    </row>
    <row r="106" spans="1:15" ht="11.25" customHeight="1">
      <c r="A106" s="8"/>
      <c r="B106" s="9"/>
      <c r="C106" s="4">
        <v>1</v>
      </c>
      <c r="D106" s="166" t="s">
        <v>148</v>
      </c>
      <c r="E106" s="166"/>
      <c r="F106" s="166"/>
      <c r="G106" s="32"/>
      <c r="H106" s="32"/>
      <c r="I106" s="23" t="s">
        <v>117</v>
      </c>
      <c r="J106" s="89">
        <f>D96</f>
        <v>90</v>
      </c>
      <c r="K106" s="165" t="s">
        <v>153</v>
      </c>
      <c r="L106" s="165"/>
      <c r="M106" s="165"/>
      <c r="N106" s="165"/>
      <c r="O106" s="24"/>
    </row>
    <row r="107" spans="1:15" ht="12" customHeight="1">
      <c r="A107" s="8"/>
      <c r="B107" s="9"/>
      <c r="C107" s="4">
        <v>2</v>
      </c>
      <c r="D107" s="166" t="s">
        <v>149</v>
      </c>
      <c r="E107" s="166"/>
      <c r="F107" s="166"/>
      <c r="G107" s="32"/>
      <c r="H107" s="32"/>
      <c r="I107" s="23" t="s">
        <v>117</v>
      </c>
      <c r="J107" s="89">
        <f>D97</f>
        <v>72</v>
      </c>
      <c r="K107" s="165" t="s">
        <v>118</v>
      </c>
      <c r="L107" s="165"/>
      <c r="M107" s="165"/>
      <c r="N107" s="24"/>
      <c r="O107" s="24"/>
    </row>
    <row r="108" spans="1:15" ht="11.25" customHeight="1">
      <c r="A108" s="8"/>
      <c r="B108" s="9"/>
      <c r="C108" s="4"/>
      <c r="D108" s="166"/>
      <c r="E108" s="166"/>
      <c r="F108" s="166"/>
      <c r="G108" s="32"/>
      <c r="H108" s="32"/>
      <c r="I108" s="23"/>
      <c r="J108" s="89"/>
      <c r="K108" s="24"/>
      <c r="L108" s="24"/>
      <c r="M108" s="24"/>
      <c r="N108" s="24"/>
      <c r="O108" s="24"/>
    </row>
    <row r="109" spans="1:15" ht="12" customHeight="1">
      <c r="A109" s="8"/>
      <c r="B109" s="9"/>
      <c r="C109" s="9"/>
      <c r="D109" s="9"/>
      <c r="E109" s="9"/>
      <c r="F109" s="9"/>
      <c r="G109" s="9"/>
      <c r="H109" s="9"/>
      <c r="I109" s="9"/>
      <c r="J109" s="26"/>
      <c r="K109" s="9"/>
      <c r="L109" s="9"/>
      <c r="M109" s="9"/>
      <c r="N109" s="9"/>
      <c r="O109" s="9"/>
    </row>
    <row r="110" spans="1:15" ht="12.75">
      <c r="A110" s="8"/>
      <c r="B110" s="164" t="s">
        <v>115</v>
      </c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</row>
    <row r="111" spans="1:15" ht="12.75">
      <c r="A111" s="8"/>
      <c r="B111" s="12"/>
      <c r="C111" s="12"/>
      <c r="D111" s="12"/>
      <c r="E111" s="12"/>
      <c r="F111" s="12"/>
      <c r="G111" s="12"/>
      <c r="H111" s="12"/>
      <c r="I111" s="12"/>
      <c r="J111" s="90"/>
      <c r="K111" s="12"/>
      <c r="L111" s="12"/>
      <c r="M111" s="12"/>
      <c r="N111" s="12"/>
      <c r="O111" s="12"/>
    </row>
    <row r="112" spans="2:14" ht="12.75">
      <c r="B112" s="18" t="s">
        <v>109</v>
      </c>
      <c r="C112" s="96"/>
      <c r="D112" s="26" t="s">
        <v>110</v>
      </c>
      <c r="E112" s="26"/>
      <c r="I112" s="13"/>
      <c r="K112" s="13"/>
      <c r="L112" s="13"/>
      <c r="M112" s="13"/>
      <c r="N112" s="13"/>
    </row>
    <row r="113" spans="2:14" ht="12.75">
      <c r="B113" s="13"/>
      <c r="C113" s="388"/>
      <c r="D113" s="26" t="s">
        <v>111</v>
      </c>
      <c r="E113" s="26"/>
      <c r="I113" s="13"/>
      <c r="K113" s="13"/>
      <c r="L113" s="13"/>
      <c r="M113" s="13"/>
      <c r="N113" s="13"/>
    </row>
    <row r="114" spans="2:14" ht="12.75">
      <c r="B114" s="13"/>
      <c r="C114" s="92"/>
      <c r="D114" s="26" t="s">
        <v>112</v>
      </c>
      <c r="E114" s="26"/>
      <c r="I114" s="13"/>
      <c r="K114" s="13"/>
      <c r="L114" s="13"/>
      <c r="M114" s="13"/>
      <c r="N114" s="13"/>
    </row>
    <row r="115" spans="2:14" ht="12.75">
      <c r="B115" s="13"/>
      <c r="C115" s="91"/>
      <c r="D115" s="26" t="s">
        <v>113</v>
      </c>
      <c r="E115" s="26"/>
      <c r="I115" s="13"/>
      <c r="K115" s="13"/>
      <c r="L115" s="13"/>
      <c r="M115" s="13"/>
      <c r="N115" s="13"/>
    </row>
    <row r="116" spans="2:14" ht="12.75">
      <c r="B116" s="13"/>
      <c r="C116" s="389"/>
      <c r="D116" s="26" t="s">
        <v>114</v>
      </c>
      <c r="E116" s="26"/>
      <c r="I116" s="13"/>
      <c r="K116" s="13"/>
      <c r="L116" s="13"/>
      <c r="M116" s="13"/>
      <c r="N116" s="13"/>
    </row>
  </sheetData>
  <sheetProtection/>
  <mergeCells count="86">
    <mergeCell ref="A51:A55"/>
    <mergeCell ref="A43:A46"/>
    <mergeCell ref="E83:H84"/>
    <mergeCell ref="C76:C77"/>
    <mergeCell ref="D76:D77"/>
    <mergeCell ref="A68:B68"/>
    <mergeCell ref="D69:O69"/>
    <mergeCell ref="K76:K77"/>
    <mergeCell ref="L76:L77"/>
    <mergeCell ref="M76:M77"/>
    <mergeCell ref="N76:N77"/>
    <mergeCell ref="J75:N75"/>
    <mergeCell ref="N5:N6"/>
    <mergeCell ref="E49:E50"/>
    <mergeCell ref="F24:H24"/>
    <mergeCell ref="L5:L6"/>
    <mergeCell ref="M5:M6"/>
    <mergeCell ref="F4:H5"/>
    <mergeCell ref="E43:E45"/>
    <mergeCell ref="A9:A10"/>
    <mergeCell ref="O5:O6"/>
    <mergeCell ref="F75:H76"/>
    <mergeCell ref="E75:E77"/>
    <mergeCell ref="J76:J77"/>
    <mergeCell ref="J5:J6"/>
    <mergeCell ref="K5:K6"/>
    <mergeCell ref="E62:E63"/>
    <mergeCell ref="O76:O77"/>
    <mergeCell ref="E60:E61"/>
    <mergeCell ref="A4:A6"/>
    <mergeCell ref="B4:B6"/>
    <mergeCell ref="C5:C6"/>
    <mergeCell ref="A7:A8"/>
    <mergeCell ref="A20:A21"/>
    <mergeCell ref="A23:A24"/>
    <mergeCell ref="A11:A12"/>
    <mergeCell ref="A13:A15"/>
    <mergeCell ref="A18:A19"/>
    <mergeCell ref="A16:A17"/>
    <mergeCell ref="C83:D83"/>
    <mergeCell ref="A94:A95"/>
    <mergeCell ref="A98:B98"/>
    <mergeCell ref="A99:B99"/>
    <mergeCell ref="A87:A88"/>
    <mergeCell ref="A92:B92"/>
    <mergeCell ref="A83:A84"/>
    <mergeCell ref="B83:B84"/>
    <mergeCell ref="A93:B93"/>
    <mergeCell ref="C94:D94"/>
    <mergeCell ref="B75:B77"/>
    <mergeCell ref="I75:I77"/>
    <mergeCell ref="F1:J1"/>
    <mergeCell ref="C4:D4"/>
    <mergeCell ref="A2:N2"/>
    <mergeCell ref="J4:N4"/>
    <mergeCell ref="I4:I6"/>
    <mergeCell ref="D5:D6"/>
    <mergeCell ref="E4:E6"/>
    <mergeCell ref="A30:A31"/>
    <mergeCell ref="A64:A65"/>
    <mergeCell ref="A60:A61"/>
    <mergeCell ref="A28:A29"/>
    <mergeCell ref="A38:A40"/>
    <mergeCell ref="A41:A42"/>
    <mergeCell ref="A49:A50"/>
    <mergeCell ref="A62:A63"/>
    <mergeCell ref="A56:A57"/>
    <mergeCell ref="A33:A34"/>
    <mergeCell ref="B110:O110"/>
    <mergeCell ref="K107:M107"/>
    <mergeCell ref="D108:F108"/>
    <mergeCell ref="K106:N106"/>
    <mergeCell ref="A100:B100"/>
    <mergeCell ref="D106:F106"/>
    <mergeCell ref="D107:F107"/>
    <mergeCell ref="B104:O104"/>
    <mergeCell ref="A75:A77"/>
    <mergeCell ref="E94:H95"/>
    <mergeCell ref="A66:A67"/>
    <mergeCell ref="I94:I95"/>
    <mergeCell ref="J94:N94"/>
    <mergeCell ref="I83:I84"/>
    <mergeCell ref="J83:N83"/>
    <mergeCell ref="C75:D75"/>
    <mergeCell ref="A82:B82"/>
    <mergeCell ref="B94:B95"/>
  </mergeCells>
  <printOptions/>
  <pageMargins left="0.3" right="0.236220472440945" top="0.25" bottom="0.18" header="0.51" footer="0.2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8.421875" style="0" customWidth="1"/>
    <col min="4" max="4" width="5.28125" style="0" customWidth="1"/>
    <col min="5" max="5" width="8.28125" style="0" customWidth="1"/>
    <col min="6" max="6" width="9.57421875" style="0" customWidth="1"/>
    <col min="7" max="7" width="7.140625" style="0" customWidth="1"/>
    <col min="8" max="8" width="6.8515625" style="0" customWidth="1"/>
    <col min="9" max="9" width="6.28125" style="0" customWidth="1"/>
    <col min="10" max="10" width="6.8515625" style="0" customWidth="1"/>
    <col min="11" max="11" width="7.28125" style="0" customWidth="1"/>
    <col min="12" max="12" width="10.57421875" style="0" customWidth="1"/>
  </cols>
  <sheetData/>
  <sheetProtection/>
  <printOptions/>
  <pageMargins left="0.5118110236220472" right="0.31496062992125984" top="0.4724409448818898" bottom="0.5118110236220472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Flamingo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mpaun</dc:creator>
  <cp:keywords/>
  <dc:description/>
  <cp:lastModifiedBy>Matei Paun</cp:lastModifiedBy>
  <cp:lastPrinted>2013-10-23T08:55:34Z</cp:lastPrinted>
  <dcterms:created xsi:type="dcterms:W3CDTF">2007-11-15T06:35:00Z</dcterms:created>
  <dcterms:modified xsi:type="dcterms:W3CDTF">2013-11-06T13:05:37Z</dcterms:modified>
  <cp:category/>
  <cp:version/>
  <cp:contentType/>
  <cp:contentStatus/>
</cp:coreProperties>
</file>