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<sst xmlns="http://schemas.openxmlformats.org/spreadsheetml/2006/main" count="194" uniqueCount="169">
  <si>
    <t>MINISTERUL DEZVOLTĂRII REGIONALE ŞI ADMINISTRAŢIEI PUBLICE</t>
  </si>
  <si>
    <t>AGENŢIA NAŢIONALĂ PENTRU LOCUINŢE</t>
  </si>
  <si>
    <t>Anexa 1</t>
  </si>
  <si>
    <t xml:space="preserve">                    BUGETUL DE VENITURI ŞI CHELTUIELI </t>
  </si>
  <si>
    <t xml:space="preserve">             pe anul 2015</t>
  </si>
  <si>
    <t>mii lei</t>
  </si>
  <si>
    <t>Cod</t>
  </si>
  <si>
    <t>Denumirea indicatorilor</t>
  </si>
  <si>
    <t>Execuţie 2013</t>
  </si>
  <si>
    <t>Program 2014</t>
  </si>
  <si>
    <t>Creşteri/      Descreşteri</t>
  </si>
  <si>
    <t>Influente</t>
  </si>
  <si>
    <t>Program 2015</t>
  </si>
  <si>
    <t>5=4/3*100</t>
  </si>
  <si>
    <t>TOTAL VENITURI</t>
  </si>
  <si>
    <t>I. VENITURI CURENTE</t>
  </si>
  <si>
    <t>C. VENITURI NEFISCALE</t>
  </si>
  <si>
    <t>C1. VENITURI DIN PROPRIETATE</t>
  </si>
  <si>
    <t>31.10</t>
  </si>
  <si>
    <t>Venituri din dobânzi</t>
  </si>
  <si>
    <t>31.10.03</t>
  </si>
  <si>
    <t>Alte venituri din dobânzi</t>
  </si>
  <si>
    <t>C2. VÂNZĂRI DE BUNURI ŞI SERVICII</t>
  </si>
  <si>
    <t>36.10</t>
  </si>
  <si>
    <t>Diverse venituri</t>
  </si>
  <si>
    <t>36.10.50</t>
  </si>
  <si>
    <t>Alte venituri</t>
  </si>
  <si>
    <t>II. VENITURI DIN CAPITAL</t>
  </si>
  <si>
    <t>39.10</t>
  </si>
  <si>
    <t>Venituri din valorificarea unor bunuri</t>
  </si>
  <si>
    <t>39.10.01</t>
  </si>
  <si>
    <t>Venituri din valorificarea unor bunuri ale instituţiilor publice</t>
  </si>
  <si>
    <t>IV.  SUBVENŢII</t>
  </si>
  <si>
    <t>42.10</t>
  </si>
  <si>
    <t>Subvenţii  de la bugetul de stat</t>
  </si>
  <si>
    <t>42.10.56</t>
  </si>
  <si>
    <t>Subvenţii pentru construcţia de locuinţe prin ANL</t>
  </si>
  <si>
    <t>Subvenţii pentru sprijinirea construirii de locuinţe</t>
  </si>
  <si>
    <t>Sume aferente programelor cu finanţare rambursabilă</t>
  </si>
  <si>
    <t>Sume de  la bugetul de stat  - reprezentând cota de  3%</t>
  </si>
  <si>
    <t>TOTAL CHELTUIELI</t>
  </si>
  <si>
    <t>70.10</t>
  </si>
  <si>
    <t>Capitolul  LOCUINŢE, SERVICII ŞI DEZVOLTARE PUBLICĂ</t>
  </si>
  <si>
    <t>01</t>
  </si>
  <si>
    <t>CHELTUIELI CURENTE</t>
  </si>
  <si>
    <t xml:space="preserve">TITLUL I CHELTUIELI DE PERSONAL  </t>
  </si>
  <si>
    <t>10.01</t>
  </si>
  <si>
    <t>Cheltuieli salariale în bani</t>
  </si>
  <si>
    <t>10.01.01</t>
  </si>
  <si>
    <t>Salarii de bază</t>
  </si>
  <si>
    <t>10.01.12</t>
  </si>
  <si>
    <t>Indemnizaţii plătite unor persoane din afara unităţii</t>
  </si>
  <si>
    <t>10.01.13</t>
  </si>
  <si>
    <t>Indemnizaţii de delegare</t>
  </si>
  <si>
    <t>10.02</t>
  </si>
  <si>
    <t>Cheltuieli salariale în natură</t>
  </si>
  <si>
    <t>10.02.01</t>
  </si>
  <si>
    <t>Tichete de masă</t>
  </si>
  <si>
    <t>10.03</t>
  </si>
  <si>
    <t>Contribuţii</t>
  </si>
  <si>
    <t>10.03.01</t>
  </si>
  <si>
    <t>Contribuţii de asigurări sociale de stat</t>
  </si>
  <si>
    <t>10.03.02</t>
  </si>
  <si>
    <t>Contribuţii de asigurări de şomaj</t>
  </si>
  <si>
    <t>10.03.03</t>
  </si>
  <si>
    <t>Contribuţii de asigurări sociale de sănătate</t>
  </si>
  <si>
    <t>10.03.04</t>
  </si>
  <si>
    <t>Contribuţii de asigurări pentru accidente de muncă şi boli profesionale</t>
  </si>
  <si>
    <t>10.03.06</t>
  </si>
  <si>
    <t>Contribuţii pentru concedii şi indemnizaţii</t>
  </si>
  <si>
    <t xml:space="preserve">TITLUL II BUNURI ŞI SERVICII </t>
  </si>
  <si>
    <t>20.01</t>
  </si>
  <si>
    <t>Bunuri şi servicii</t>
  </si>
  <si>
    <t>20.01.01</t>
  </si>
  <si>
    <t>Furnituri birou</t>
  </si>
  <si>
    <t>20.01.02</t>
  </si>
  <si>
    <t>Materiale pentru curăţenie</t>
  </si>
  <si>
    <t>20.01.03</t>
  </si>
  <si>
    <t>Încălzit, iluminat şi forţă motrică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</si>
  <si>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</si>
  <si>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</si>
  <si>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</si>
  <si>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</si>
  <si>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</si>
  <si>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</si>
  <si>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20.01.07</t>
  </si>
  <si>
    <t>Transport</t>
  </si>
  <si>
    <t>20.01.08</t>
  </si>
  <si>
    <t>Poştă, telecomunicaţii, radio, tv, internet</t>
  </si>
  <si>
    <t>20.01.09</t>
  </si>
  <si>
    <t>Materiale şi prestări de servicii cu caracter funcţional</t>
  </si>
  <si>
    <t>20.01.30</t>
  </si>
  <si>
    <t>Alte bunuri şi servicii pentru întreţinere şi funcţionare</t>
  </si>
  <si>
    <t>20.02</t>
  </si>
  <si>
    <t>Reparaţii curente</t>
  </si>
  <si>
    <t>20.04</t>
  </si>
  <si>
    <t>Medicamente si materiale sanitare</t>
  </si>
  <si>
    <t>20.04.01</t>
  </si>
  <si>
    <t>Medicamente</t>
  </si>
  <si>
    <t>20.04.02</t>
  </si>
  <si>
    <t>Materiale sanitare</t>
  </si>
  <si>
    <t>20.05</t>
  </si>
  <si>
    <t>Bunuri de natura obiectelor de inventar</t>
  </si>
  <si>
    <t>20.05.01</t>
  </si>
  <si>
    <t>Uniforme şi echipament</t>
  </si>
  <si>
    <t>20.05.03</t>
  </si>
  <si>
    <t>Lenjerie şi accesorii de pat</t>
  </si>
  <si>
    <t>20.05.30</t>
  </si>
  <si>
    <t>Alte obiecte de inventar</t>
  </si>
  <si>
    <t>20.06</t>
  </si>
  <si>
    <t>Deplasări, detaşări, transferări</t>
  </si>
  <si>
    <t>20.06.01</t>
  </si>
  <si>
    <t>Deplasări interne, detaşări, transferări</t>
  </si>
  <si>
    <t>20.06.02</t>
  </si>
  <si>
    <t>Deplasări în străinătate</t>
  </si>
  <si>
    <t>20.12</t>
  </si>
  <si>
    <t>Consultanţă şi expertiză</t>
  </si>
  <si>
    <t>20.13</t>
  </si>
  <si>
    <t>Pregătire profesională</t>
  </si>
  <si>
    <t>20.14</t>
  </si>
  <si>
    <t>Protecţia muncii</t>
  </si>
  <si>
    <t>20.24</t>
  </si>
  <si>
    <t>Comisioane şi alte costuri aferente împrumuturilor</t>
  </si>
  <si>
    <t>20.24.02</t>
  </si>
  <si>
    <t>Comisioane şi alte costuri aferente împrumuturilor interne</t>
  </si>
  <si>
    <t>20.30</t>
  </si>
  <si>
    <t>Alte cheltuieli</t>
  </si>
  <si>
    <t>20.30.01</t>
  </si>
  <si>
    <t>Reclama si publicitate</t>
  </si>
  <si>
    <t>20.30.02</t>
  </si>
  <si>
    <t>Protocol şi reprezentare</t>
  </si>
  <si>
    <t>20.30.04</t>
  </si>
  <si>
    <t>Chirii</t>
  </si>
  <si>
    <t>20.30.30</t>
  </si>
  <si>
    <t>Alte cheltuieli cu bunuri şi servicii</t>
  </si>
  <si>
    <t>65</t>
  </si>
  <si>
    <t>TITLU XI CHELTUIELI AFERENTE PROGRAMELOR CU FINANTARE RAMBURSABILA</t>
  </si>
  <si>
    <t>65.01</t>
  </si>
  <si>
    <t>Cheltuieli aferente programelor cu finantare rambursabila</t>
  </si>
  <si>
    <t xml:space="preserve"> CHELTUIELI DE CAPITAL</t>
  </si>
  <si>
    <t>TITLUL XII ACTIVE NEFINANCIARE</t>
  </si>
  <si>
    <t>71.01</t>
  </si>
  <si>
    <t>Active fixe</t>
  </si>
  <si>
    <t>71.01.01</t>
  </si>
  <si>
    <t>Constructii</t>
  </si>
  <si>
    <t>71.01.02</t>
  </si>
  <si>
    <t>Maşini,echipamente şi mijloace de transport</t>
  </si>
  <si>
    <t>-</t>
  </si>
  <si>
    <t>71.01.30</t>
  </si>
  <si>
    <t>Alte active fixe</t>
  </si>
  <si>
    <t>70.10.03</t>
  </si>
  <si>
    <t>Locuinte</t>
  </si>
  <si>
    <t>70.10.03.01</t>
  </si>
  <si>
    <t>Dezvoltarea sistemului de locuinte</t>
  </si>
  <si>
    <t>70.10.03.30</t>
  </si>
  <si>
    <t>Alte cheltuieli in domeniul locuintelor</t>
  </si>
  <si>
    <t>EXECEDENT/DEFICIT ANUL CURENT</t>
  </si>
  <si>
    <t>EXCEDENT/DEFICIT ANII PRECEDENŢI</t>
  </si>
  <si>
    <t xml:space="preserve">                                                              Director General</t>
  </si>
  <si>
    <t xml:space="preserve">                                                         George Ciprian Stan</t>
  </si>
  <si>
    <t xml:space="preserve">                                                         Director Economic</t>
  </si>
  <si>
    <t xml:space="preserve">                                                            Nicolae Chiriac</t>
  </si>
  <si>
    <t>Anexa nr.2</t>
  </si>
  <si>
    <t xml:space="preserve">                           Sume alocate de la bugetul de stat </t>
  </si>
  <si>
    <t xml:space="preserve">         pentru programe de  constructii de locuinte</t>
  </si>
  <si>
    <t>Sume de  la bugetul de stat - reprezentând cota de 3%</t>
  </si>
  <si>
    <t>TITLUL XI  CHELTUIELI AFERENTE PROGRAMELOR CU FINANŢARE RAMBURSABILĂ</t>
  </si>
  <si>
    <t>Cheltuieli aferente programelor cu finanţare rambursabilă</t>
  </si>
  <si>
    <t xml:space="preserve">Construcţii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</si>
</sst>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55" applyFont="1" applyFill="1" applyAlignment="1">
      <alignment horizontal="left" vertical="center" wrapText="1"/>
      <protection/>
    </xf>
    <xf numFmtId="0" fontId="40" fillId="0" borderId="0" xfId="55" applyFont="1" applyFill="1" applyAlignment="1">
      <alignment vertical="center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55" applyFont="1" applyFill="1" applyAlignment="1">
      <alignment horizontal="center" vertical="center"/>
      <protection/>
    </xf>
    <xf numFmtId="0" fontId="41" fillId="0" borderId="0" xfId="55" applyFont="1" applyFill="1" applyAlignment="1">
      <alignment horizontal="left" vertical="center" wrapText="1"/>
      <protection/>
    </xf>
    <xf numFmtId="0" fontId="40" fillId="0" borderId="0" xfId="55" applyFont="1" applyFill="1" applyAlignment="1">
      <alignment horizontal="center" vertical="center"/>
      <protection/>
    </xf>
    <xf numFmtId="0" fontId="40" fillId="0" borderId="10" xfId="55" applyFont="1" applyFill="1" applyBorder="1" applyAlignment="1">
      <alignment horizontal="center" vertical="center"/>
      <protection/>
    </xf>
    <xf numFmtId="0" fontId="40" fillId="0" borderId="11" xfId="55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wrapText="1"/>
    </xf>
    <xf numFmtId="0" fontId="40" fillId="0" borderId="12" xfId="55" applyFont="1" applyFill="1" applyBorder="1" applyAlignment="1">
      <alignment horizontal="center" vertical="center" wrapText="1"/>
      <protection/>
    </xf>
    <xf numFmtId="0" fontId="41" fillId="0" borderId="13" xfId="55" applyFont="1" applyFill="1" applyBorder="1" applyAlignment="1">
      <alignment horizontal="center" vertical="center"/>
      <protection/>
    </xf>
    <xf numFmtId="0" fontId="41" fillId="0" borderId="14" xfId="55" applyFont="1" applyFill="1" applyBorder="1" applyAlignment="1">
      <alignment horizontal="center" vertical="center" wrapText="1"/>
      <protection/>
    </xf>
    <xf numFmtId="0" fontId="41" fillId="0" borderId="14" xfId="55" applyFont="1" applyFill="1" applyBorder="1" applyAlignment="1">
      <alignment horizontal="center" vertical="center"/>
      <protection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9" fontId="41" fillId="0" borderId="13" xfId="55" applyNumberFormat="1" applyFont="1" applyFill="1" applyBorder="1" applyAlignment="1">
      <alignment horizontal="center" vertical="center"/>
      <protection/>
    </xf>
    <xf numFmtId="0" fontId="40" fillId="0" borderId="14" xfId="55" applyFont="1" applyFill="1" applyBorder="1" applyAlignment="1">
      <alignment horizontal="left" vertical="center" wrapText="1"/>
      <protection/>
    </xf>
    <xf numFmtId="3" fontId="40" fillId="0" borderId="14" xfId="55" applyNumberFormat="1" applyFont="1" applyFill="1" applyBorder="1" applyAlignment="1">
      <alignment horizontal="center" vertical="center" wrapText="1"/>
      <protection/>
    </xf>
    <xf numFmtId="3" fontId="40" fillId="0" borderId="14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49" fontId="40" fillId="0" borderId="13" xfId="55" applyNumberFormat="1" applyFont="1" applyFill="1" applyBorder="1" applyAlignment="1">
      <alignment horizontal="center" vertical="center"/>
      <protection/>
    </xf>
    <xf numFmtId="3" fontId="41" fillId="0" borderId="15" xfId="0" applyNumberFormat="1" applyFont="1" applyBorder="1" applyAlignment="1">
      <alignment horizontal="center" vertical="center"/>
    </xf>
    <xf numFmtId="0" fontId="41" fillId="0" borderId="14" xfId="55" applyFont="1" applyFill="1" applyBorder="1" applyAlignment="1">
      <alignment horizontal="left" vertical="center" wrapText="1"/>
      <protection/>
    </xf>
    <xf numFmtId="3" fontId="41" fillId="0" borderId="14" xfId="55" applyNumberFormat="1" applyFont="1" applyFill="1" applyBorder="1" applyAlignment="1">
      <alignment horizontal="center" vertical="center" wrapText="1"/>
      <protection/>
    </xf>
    <xf numFmtId="3" fontId="41" fillId="0" borderId="14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49" fontId="40" fillId="33" borderId="13" xfId="55" applyNumberFormat="1" applyFont="1" applyFill="1" applyBorder="1" applyAlignment="1">
      <alignment horizontal="center" vertical="center"/>
      <protection/>
    </xf>
    <xf numFmtId="0" fontId="40" fillId="33" borderId="14" xfId="55" applyFont="1" applyFill="1" applyBorder="1" applyAlignment="1">
      <alignment horizontal="left" vertical="center" wrapText="1"/>
      <protection/>
    </xf>
    <xf numFmtId="3" fontId="40" fillId="33" borderId="14" xfId="55" applyNumberFormat="1" applyFont="1" applyFill="1" applyBorder="1" applyAlignment="1">
      <alignment horizontal="center" vertical="center" wrapText="1"/>
      <protection/>
    </xf>
    <xf numFmtId="3" fontId="41" fillId="33" borderId="14" xfId="0" applyNumberFormat="1" applyFont="1" applyFill="1" applyBorder="1" applyAlignment="1">
      <alignment horizontal="center" vertical="center" wrapText="1"/>
    </xf>
    <xf numFmtId="3" fontId="41" fillId="33" borderId="14" xfId="55" applyNumberFormat="1" applyFont="1" applyFill="1" applyBorder="1" applyAlignment="1">
      <alignment horizontal="center" vertical="center" wrapText="1"/>
      <protection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left" vertical="center" wrapText="1"/>
    </xf>
    <xf numFmtId="3" fontId="41" fillId="34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0" fillId="0" borderId="14" xfId="0" applyFont="1" applyBorder="1" applyAlignment="1">
      <alignment horizontal="left" vertical="center" wrapText="1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6" xfId="55" applyNumberFormat="1" applyFont="1" applyFill="1" applyBorder="1" applyAlignment="1">
      <alignment horizontal="center" vertical="center"/>
      <protection/>
    </xf>
    <xf numFmtId="0" fontId="40" fillId="0" borderId="17" xfId="55" applyFont="1" applyFill="1" applyBorder="1" applyAlignment="1">
      <alignment horizontal="left" vertical="center" wrapText="1"/>
      <protection/>
    </xf>
    <xf numFmtId="3" fontId="41" fillId="0" borderId="17" xfId="0" applyNumberFormat="1" applyFont="1" applyFill="1" applyBorder="1" applyAlignment="1">
      <alignment horizontal="center" vertical="center" wrapText="1"/>
    </xf>
    <xf numFmtId="3" fontId="40" fillId="0" borderId="17" xfId="55" applyNumberFormat="1" applyFont="1" applyFill="1" applyBorder="1" applyAlignment="1">
      <alignment horizontal="center" vertical="center" wrapText="1"/>
      <protection/>
    </xf>
    <xf numFmtId="3" fontId="41" fillId="0" borderId="17" xfId="0" applyNumberFormat="1" applyFont="1" applyBorder="1" applyAlignment="1">
      <alignment horizontal="center" vertical="center" wrapText="1"/>
    </xf>
    <xf numFmtId="3" fontId="4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55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3" fillId="0" borderId="0" xfId="55" applyNumberFormat="1" applyFont="1" applyFill="1" applyAlignment="1" applyProtection="1">
      <alignment horizontal="center" vertical="center"/>
      <protection/>
    </xf>
    <xf numFmtId="0" fontId="3" fillId="0" borderId="19" xfId="55" applyNumberFormat="1" applyFont="1" applyFill="1" applyBorder="1" applyAlignment="1" applyProtection="1">
      <alignment horizontal="center" vertical="center" wrapText="1"/>
      <protection/>
    </xf>
    <xf numFmtId="0" fontId="3" fillId="0" borderId="20" xfId="55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22" xfId="55" applyNumberFormat="1" applyFont="1" applyFill="1" applyBorder="1" applyAlignment="1" applyProtection="1">
      <alignment horizontal="center" vertical="center"/>
      <protection/>
    </xf>
    <xf numFmtId="0" fontId="4" fillId="0" borderId="23" xfId="5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>
      <alignment/>
    </xf>
    <xf numFmtId="49" fontId="4" fillId="0" borderId="25" xfId="55" applyNumberFormat="1" applyFont="1" applyFill="1" applyBorder="1" applyAlignment="1" applyProtection="1">
      <alignment horizontal="center" vertical="center"/>
      <protection/>
    </xf>
    <xf numFmtId="0" fontId="3" fillId="0" borderId="26" xfId="55" applyNumberFormat="1" applyFont="1" applyFill="1" applyBorder="1" applyAlignment="1" applyProtection="1">
      <alignment horizontal="left" vertical="center" wrapText="1"/>
      <protection/>
    </xf>
    <xf numFmtId="3" fontId="6" fillId="0" borderId="27" xfId="0" applyNumberFormat="1" applyFont="1" applyBorder="1" applyAlignment="1">
      <alignment/>
    </xf>
    <xf numFmtId="0" fontId="3" fillId="35" borderId="26" xfId="0" applyNumberFormat="1" applyFont="1" applyFill="1" applyBorder="1" applyAlignment="1">
      <alignment horizontal="left" vertical="center" wrapText="1"/>
    </xf>
    <xf numFmtId="49" fontId="3" fillId="0" borderId="25" xfId="55" applyNumberFormat="1" applyFont="1" applyFill="1" applyBorder="1" applyAlignment="1" applyProtection="1">
      <alignment horizontal="center" vertical="center"/>
      <protection/>
    </xf>
    <xf numFmtId="3" fontId="0" fillId="0" borderId="27" xfId="0" applyNumberFormat="1" applyBorder="1" applyAlignment="1">
      <alignment/>
    </xf>
    <xf numFmtId="0" fontId="4" fillId="0" borderId="26" xfId="55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/>
    </xf>
    <xf numFmtId="49" fontId="4" fillId="0" borderId="28" xfId="55" applyNumberFormat="1" applyFont="1" applyFill="1" applyBorder="1" applyAlignment="1" applyProtection="1">
      <alignment horizontal="center" vertical="center"/>
      <protection/>
    </xf>
    <xf numFmtId="0" fontId="4" fillId="0" borderId="29" xfId="55" applyNumberFormat="1" applyFont="1" applyFill="1" applyBorder="1" applyAlignment="1" applyProtection="1">
      <alignment horizontal="left" vertical="center" wrapText="1"/>
      <protection/>
    </xf>
    <xf numFmtId="3" fontId="0" fillId="0" borderId="30" xfId="0" applyNumberFormat="1" applyBorder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40" fillId="0" borderId="0" xfId="56" applyFont="1" applyFill="1" applyAlignment="1">
      <alignment horizontal="center" vertical="center"/>
      <protection/>
    </xf>
    <xf numFmtId="0" fontId="40" fillId="0" borderId="0" xfId="55" applyFont="1" applyFill="1" applyAlignment="1">
      <alignment horizontal="center" vertical="center"/>
      <protection/>
    </xf>
    <xf numFmtId="0" fontId="5" fillId="0" borderId="0" xfId="55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U17" sqref="U17"/>
    </sheetView>
  </sheetViews>
  <sheetFormatPr defaultColWidth="8.7109375" defaultRowHeight="15"/>
  <cols>
    <col min="1" max="1" width="10.28125" style="0" customWidth="1"/>
    <col min="2" max="2" width="52.57421875" style="56" customWidth="1"/>
    <col min="3" max="3" width="0" style="0" hidden="1" customWidth="1"/>
    <col min="4" max="4" width="10.421875" style="0" hidden="1" customWidth="1"/>
    <col min="5" max="5" width="0" style="0" hidden="1" customWidth="1"/>
    <col min="6" max="6" width="10.140625" style="0" hidden="1" customWidth="1"/>
    <col min="7" max="7" width="12.00390625" style="6" customWidth="1"/>
    <col min="8" max="237" width="8.7109375" style="0" customWidth="1"/>
    <col min="238" max="238" width="10.28125" style="0" customWidth="1"/>
    <col min="239" max="239" width="44.28125" style="0" customWidth="1"/>
    <col min="240" max="243" width="0" style="0" hidden="1" customWidth="1"/>
    <col min="244" max="245" width="10.28125" style="0" customWidth="1"/>
    <col min="246" max="246" width="12.00390625" style="0" customWidth="1"/>
    <col min="247" max="247" width="12.421875" style="0" customWidth="1"/>
    <col min="248" max="248" width="11.7109375" style="0" customWidth="1"/>
    <col min="249" max="249" width="12.00390625" style="0" customWidth="1"/>
    <col min="250" max="250" width="12.8515625" style="0" customWidth="1"/>
    <col min="251" max="251" width="15.421875" style="0" customWidth="1"/>
    <col min="252" max="252" width="8.7109375" style="0" customWidth="1"/>
    <col min="253" max="253" width="11.8515625" style="0" customWidth="1"/>
  </cols>
  <sheetData>
    <row r="1" spans="1:6" ht="15">
      <c r="A1" s="1" t="s">
        <v>0</v>
      </c>
      <c r="B1" s="2"/>
      <c r="C1" s="3"/>
      <c r="D1" s="4"/>
      <c r="E1" s="5"/>
      <c r="F1" s="6"/>
    </row>
    <row r="2" spans="1:6" ht="15">
      <c r="A2" s="1" t="s">
        <v>1</v>
      </c>
      <c r="B2" s="7"/>
      <c r="C2" s="8"/>
      <c r="D2" s="9"/>
      <c r="E2" s="10"/>
      <c r="F2" s="6"/>
    </row>
    <row r="3" spans="1:6" ht="15">
      <c r="A3" s="1"/>
      <c r="B3" s="7"/>
      <c r="C3" s="8"/>
      <c r="D3" s="9"/>
      <c r="E3" s="10"/>
      <c r="F3" s="6"/>
    </row>
    <row r="4" spans="1:7" ht="15">
      <c r="A4" s="9"/>
      <c r="B4" s="7"/>
      <c r="C4" s="8"/>
      <c r="D4" s="9"/>
      <c r="E4" s="10"/>
      <c r="F4" s="6"/>
      <c r="G4" s="1" t="s">
        <v>2</v>
      </c>
    </row>
    <row r="5" spans="1:6" ht="15">
      <c r="A5" s="90" t="s">
        <v>3</v>
      </c>
      <c r="B5" s="90"/>
      <c r="C5" s="90"/>
      <c r="D5" s="90"/>
      <c r="E5" s="90"/>
      <c r="F5" s="6"/>
    </row>
    <row r="6" spans="1:6" ht="15">
      <c r="A6" s="91" t="s">
        <v>4</v>
      </c>
      <c r="B6" s="91"/>
      <c r="C6" s="91"/>
      <c r="D6" s="91"/>
      <c r="E6" s="91"/>
      <c r="F6" s="6"/>
    </row>
    <row r="7" spans="1:7" ht="15.75" thickBot="1">
      <c r="A7" s="11"/>
      <c r="B7" s="12"/>
      <c r="C7" s="13"/>
      <c r="D7" s="13"/>
      <c r="E7" s="10"/>
      <c r="F7" s="6"/>
      <c r="G7" s="13" t="s">
        <v>5</v>
      </c>
    </row>
    <row r="8" spans="1:7" ht="57.75">
      <c r="A8" s="14" t="s">
        <v>6</v>
      </c>
      <c r="B8" s="15" t="s">
        <v>7</v>
      </c>
      <c r="C8" s="15" t="s">
        <v>8</v>
      </c>
      <c r="D8" s="15" t="s">
        <v>9</v>
      </c>
      <c r="E8" s="16" t="s">
        <v>10</v>
      </c>
      <c r="F8" s="15" t="s">
        <v>11</v>
      </c>
      <c r="G8" s="17" t="s">
        <v>12</v>
      </c>
    </row>
    <row r="9" spans="1:7" s="23" customFormat="1" ht="15">
      <c r="A9" s="18">
        <v>1</v>
      </c>
      <c r="B9" s="19">
        <v>2</v>
      </c>
      <c r="C9" s="20">
        <v>3</v>
      </c>
      <c r="D9" s="20">
        <v>3</v>
      </c>
      <c r="E9" s="21" t="s">
        <v>13</v>
      </c>
      <c r="F9" s="21"/>
      <c r="G9" s="22">
        <v>3</v>
      </c>
    </row>
    <row r="10" spans="1:7" ht="15">
      <c r="A10" s="24"/>
      <c r="B10" s="25" t="s">
        <v>14</v>
      </c>
      <c r="C10" s="26">
        <f>C11+C19+C22</f>
        <v>90917</v>
      </c>
      <c r="D10" s="26">
        <f>D11+D19+D22</f>
        <v>195224</v>
      </c>
      <c r="E10" s="27">
        <f aca="true" t="shared" si="0" ref="E10:E29">D10/C10*100</f>
        <v>214.72771868847408</v>
      </c>
      <c r="F10" s="28" t="e">
        <f>#REF!-D10</f>
        <v>#REF!</v>
      </c>
      <c r="G10" s="29">
        <f>G11+G19+G22</f>
        <v>290443</v>
      </c>
    </row>
    <row r="11" spans="1:7" ht="15">
      <c r="A11" s="24"/>
      <c r="B11" s="25" t="s">
        <v>15</v>
      </c>
      <c r="C11" s="26">
        <f>C12</f>
        <v>23058</v>
      </c>
      <c r="D11" s="26">
        <f>D12</f>
        <v>16559</v>
      </c>
      <c r="E11" s="27">
        <f t="shared" si="0"/>
        <v>71.81455460143985</v>
      </c>
      <c r="F11" s="30"/>
      <c r="G11" s="29">
        <f>G12</f>
        <v>17683</v>
      </c>
    </row>
    <row r="12" spans="1:7" ht="15">
      <c r="A12" s="24"/>
      <c r="B12" s="25" t="s">
        <v>16</v>
      </c>
      <c r="C12" s="26">
        <f>C13+C16</f>
        <v>23058</v>
      </c>
      <c r="D12" s="26">
        <f>D13+D16</f>
        <v>16559</v>
      </c>
      <c r="E12" s="27">
        <f t="shared" si="0"/>
        <v>71.81455460143985</v>
      </c>
      <c r="F12" s="30"/>
      <c r="G12" s="29">
        <f>G13+G16</f>
        <v>17683</v>
      </c>
    </row>
    <row r="13" spans="1:7" ht="15">
      <c r="A13" s="24"/>
      <c r="B13" s="25" t="s">
        <v>17</v>
      </c>
      <c r="C13" s="26">
        <f>C14</f>
        <v>17979</v>
      </c>
      <c r="D13" s="26">
        <f>D14</f>
        <v>11630</v>
      </c>
      <c r="E13" s="27">
        <f t="shared" si="0"/>
        <v>64.68657878636186</v>
      </c>
      <c r="F13" s="30"/>
      <c r="G13" s="29">
        <f>G14</f>
        <v>9629</v>
      </c>
    </row>
    <row r="14" spans="1:12" ht="15">
      <c r="A14" s="31" t="s">
        <v>18</v>
      </c>
      <c r="B14" s="25" t="s">
        <v>19</v>
      </c>
      <c r="C14" s="26">
        <f>C15</f>
        <v>17979</v>
      </c>
      <c r="D14" s="26">
        <f>D15</f>
        <v>11630</v>
      </c>
      <c r="E14" s="27">
        <f t="shared" si="0"/>
        <v>64.68657878636186</v>
      </c>
      <c r="F14" s="30"/>
      <c r="G14" s="32">
        <f>G15</f>
        <v>9629</v>
      </c>
      <c r="L14">
        <v>1</v>
      </c>
    </row>
    <row r="15" spans="1:7" ht="15">
      <c r="A15" s="24" t="s">
        <v>20</v>
      </c>
      <c r="B15" s="33" t="s">
        <v>21</v>
      </c>
      <c r="C15" s="34">
        <v>17979</v>
      </c>
      <c r="D15" s="34">
        <v>11630</v>
      </c>
      <c r="E15" s="35">
        <f t="shared" si="0"/>
        <v>64.68657878636186</v>
      </c>
      <c r="F15" s="30"/>
      <c r="G15" s="32">
        <v>9629</v>
      </c>
    </row>
    <row r="16" spans="1:7" ht="15">
      <c r="A16" s="24"/>
      <c r="B16" s="25" t="s">
        <v>22</v>
      </c>
      <c r="C16" s="26">
        <f>C17</f>
        <v>5079</v>
      </c>
      <c r="D16" s="26">
        <f>D17</f>
        <v>4929</v>
      </c>
      <c r="E16" s="27">
        <f t="shared" si="0"/>
        <v>97.04666272888363</v>
      </c>
      <c r="F16" s="30"/>
      <c r="G16" s="29">
        <f>G17</f>
        <v>8054</v>
      </c>
    </row>
    <row r="17" spans="1:7" ht="15">
      <c r="A17" s="31" t="s">
        <v>23</v>
      </c>
      <c r="B17" s="25" t="s">
        <v>24</v>
      </c>
      <c r="C17" s="34">
        <f>C18</f>
        <v>5079</v>
      </c>
      <c r="D17" s="34">
        <f>D18</f>
        <v>4929</v>
      </c>
      <c r="E17" s="35">
        <f t="shared" si="0"/>
        <v>97.04666272888363</v>
      </c>
      <c r="F17" s="30"/>
      <c r="G17" s="32">
        <f>G18</f>
        <v>8054</v>
      </c>
    </row>
    <row r="18" spans="1:7" ht="15">
      <c r="A18" s="24" t="s">
        <v>25</v>
      </c>
      <c r="B18" s="33" t="s">
        <v>26</v>
      </c>
      <c r="C18" s="34">
        <v>5079</v>
      </c>
      <c r="D18" s="34">
        <v>4929</v>
      </c>
      <c r="E18" s="35">
        <f t="shared" si="0"/>
        <v>97.04666272888363</v>
      </c>
      <c r="F18" s="30"/>
      <c r="G18" s="32">
        <v>8054</v>
      </c>
    </row>
    <row r="19" spans="1:7" ht="15">
      <c r="A19" s="24"/>
      <c r="B19" s="25" t="s">
        <v>27</v>
      </c>
      <c r="C19" s="26">
        <f>C20</f>
        <v>20864</v>
      </c>
      <c r="D19" s="26">
        <f>D20</f>
        <v>50613</v>
      </c>
      <c r="E19" s="27">
        <f t="shared" si="0"/>
        <v>242.5853144171779</v>
      </c>
      <c r="F19" s="30"/>
      <c r="G19" s="29">
        <f>G20</f>
        <v>26475</v>
      </c>
    </row>
    <row r="20" spans="1:7" ht="15">
      <c r="A20" s="31" t="s">
        <v>28</v>
      </c>
      <c r="B20" s="25" t="s">
        <v>29</v>
      </c>
      <c r="C20" s="26">
        <f>C21</f>
        <v>20864</v>
      </c>
      <c r="D20" s="26">
        <f>D21</f>
        <v>50613</v>
      </c>
      <c r="E20" s="27">
        <f t="shared" si="0"/>
        <v>242.5853144171779</v>
      </c>
      <c r="F20" s="30"/>
      <c r="G20" s="29">
        <f>G21</f>
        <v>26475</v>
      </c>
    </row>
    <row r="21" spans="1:7" ht="15">
      <c r="A21" s="24" t="s">
        <v>30</v>
      </c>
      <c r="B21" s="33" t="s">
        <v>31</v>
      </c>
      <c r="C21" s="34">
        <v>20864</v>
      </c>
      <c r="D21" s="34">
        <v>50613</v>
      </c>
      <c r="E21" s="35">
        <f t="shared" si="0"/>
        <v>242.5853144171779</v>
      </c>
      <c r="F21" s="30"/>
      <c r="G21" s="32">
        <v>26475</v>
      </c>
    </row>
    <row r="22" spans="1:7" ht="15">
      <c r="A22" s="24"/>
      <c r="B22" s="36" t="s">
        <v>32</v>
      </c>
      <c r="C22" s="26">
        <f>C23</f>
        <v>46995</v>
      </c>
      <c r="D22" s="26">
        <f>D23</f>
        <v>128052</v>
      </c>
      <c r="E22" s="27">
        <f t="shared" si="0"/>
        <v>272.4800510692627</v>
      </c>
      <c r="F22" s="28" t="e">
        <f>F23</f>
        <v>#REF!</v>
      </c>
      <c r="G22" s="29">
        <f>G23</f>
        <v>246285</v>
      </c>
    </row>
    <row r="23" spans="1:7" ht="15">
      <c r="A23" s="31" t="s">
        <v>33</v>
      </c>
      <c r="B23" s="36" t="s">
        <v>34</v>
      </c>
      <c r="C23" s="34">
        <f>C24</f>
        <v>46995</v>
      </c>
      <c r="D23" s="34">
        <f>D24</f>
        <v>128052</v>
      </c>
      <c r="E23" s="35">
        <f t="shared" si="0"/>
        <v>272.4800510692627</v>
      </c>
      <c r="F23" s="30" t="e">
        <f>F24</f>
        <v>#REF!</v>
      </c>
      <c r="G23" s="32">
        <f>G24</f>
        <v>246285</v>
      </c>
    </row>
    <row r="24" spans="1:7" ht="15">
      <c r="A24" s="24" t="s">
        <v>35</v>
      </c>
      <c r="B24" s="33" t="s">
        <v>36</v>
      </c>
      <c r="C24" s="34">
        <f>C25+C26+C27</f>
        <v>46995</v>
      </c>
      <c r="D24" s="34">
        <f>D25+D26+D27</f>
        <v>128052</v>
      </c>
      <c r="E24" s="35">
        <f t="shared" si="0"/>
        <v>272.4800510692627</v>
      </c>
      <c r="F24" s="30" t="e">
        <f>F25+F26+F27</f>
        <v>#REF!</v>
      </c>
      <c r="G24" s="32">
        <f>G25+G26+G27</f>
        <v>246285</v>
      </c>
    </row>
    <row r="25" spans="1:7" ht="15">
      <c r="A25" s="31"/>
      <c r="B25" s="37" t="s">
        <v>37</v>
      </c>
      <c r="C25" s="34">
        <v>31233</v>
      </c>
      <c r="D25" s="34">
        <v>74272</v>
      </c>
      <c r="E25" s="35">
        <f t="shared" si="0"/>
        <v>237.7997630711107</v>
      </c>
      <c r="F25" s="30" t="e">
        <f>#REF!-D25</f>
        <v>#REF!</v>
      </c>
      <c r="G25" s="32">
        <v>239112</v>
      </c>
    </row>
    <row r="26" spans="1:7" ht="15" hidden="1">
      <c r="A26" s="31"/>
      <c r="B26" s="38" t="s">
        <v>38</v>
      </c>
      <c r="C26" s="34">
        <v>14393</v>
      </c>
      <c r="D26" s="34">
        <v>50050</v>
      </c>
      <c r="E26" s="35">
        <f t="shared" si="0"/>
        <v>347.73848398527065</v>
      </c>
      <c r="F26" s="30" t="e">
        <f>#REF!-D26</f>
        <v>#REF!</v>
      </c>
      <c r="G26" s="32">
        <v>0</v>
      </c>
    </row>
    <row r="27" spans="1:7" ht="15">
      <c r="A27" s="31"/>
      <c r="B27" s="38" t="s">
        <v>39</v>
      </c>
      <c r="C27" s="34">
        <v>1369</v>
      </c>
      <c r="D27" s="34">
        <v>3730</v>
      </c>
      <c r="E27" s="35">
        <f t="shared" si="0"/>
        <v>272.4616508400292</v>
      </c>
      <c r="F27" s="30" t="e">
        <f>#REF!-D27</f>
        <v>#REF!</v>
      </c>
      <c r="G27" s="32">
        <v>7173</v>
      </c>
    </row>
    <row r="28" spans="1:7" ht="15">
      <c r="A28" s="24"/>
      <c r="B28" s="25" t="s">
        <v>40</v>
      </c>
      <c r="C28" s="26" t="e">
        <f>C29</f>
        <v>#REF!</v>
      </c>
      <c r="D28" s="26">
        <v>195224</v>
      </c>
      <c r="E28" s="27" t="e">
        <f t="shared" si="0"/>
        <v>#REF!</v>
      </c>
      <c r="F28" s="30"/>
      <c r="G28" s="29">
        <f>G29</f>
        <v>362018</v>
      </c>
    </row>
    <row r="29" spans="1:7" ht="28.5">
      <c r="A29" s="31" t="s">
        <v>41</v>
      </c>
      <c r="B29" s="25" t="s">
        <v>42</v>
      </c>
      <c r="C29" s="28" t="e">
        <f>#REF!+#REF!</f>
        <v>#REF!</v>
      </c>
      <c r="D29" s="28">
        <v>195224</v>
      </c>
      <c r="E29" s="27" t="e">
        <f t="shared" si="0"/>
        <v>#REF!</v>
      </c>
      <c r="F29" s="28" t="e">
        <f>#REF!</f>
        <v>#REF!</v>
      </c>
      <c r="G29" s="29">
        <f>G30+G79</f>
        <v>362018</v>
      </c>
    </row>
    <row r="30" spans="1:7" ht="15">
      <c r="A30" s="39" t="s">
        <v>43</v>
      </c>
      <c r="B30" s="40" t="s">
        <v>44</v>
      </c>
      <c r="C30" s="41"/>
      <c r="D30" s="41" t="e">
        <f>#REF!</f>
        <v>#REF!</v>
      </c>
      <c r="E30" s="42"/>
      <c r="F30" s="42" t="e">
        <f>#REF!-D30</f>
        <v>#REF!</v>
      </c>
      <c r="G30" s="29">
        <f>G31+G44+G77</f>
        <v>28876</v>
      </c>
    </row>
    <row r="31" spans="1:7" ht="15">
      <c r="A31" s="31">
        <v>10</v>
      </c>
      <c r="B31" s="25" t="s">
        <v>45</v>
      </c>
      <c r="C31" s="41">
        <f>C32+C36+C38</f>
        <v>11451</v>
      </c>
      <c r="D31" s="41">
        <f>D32+D36+D38</f>
        <v>11766</v>
      </c>
      <c r="E31" s="27">
        <f aca="true" t="shared" si="1" ref="E31:E76">D31/C31*100</f>
        <v>102.75085145402147</v>
      </c>
      <c r="F31" s="30"/>
      <c r="G31" s="29">
        <f>G32+G36+G38</f>
        <v>12522</v>
      </c>
    </row>
    <row r="32" spans="1:7" ht="15">
      <c r="A32" s="31" t="s">
        <v>46</v>
      </c>
      <c r="B32" s="25" t="s">
        <v>47</v>
      </c>
      <c r="C32" s="28">
        <f>SUM(C33:C35)</f>
        <v>8624</v>
      </c>
      <c r="D32" s="28">
        <f>SUM(D33:D35)</f>
        <v>8848</v>
      </c>
      <c r="E32" s="27">
        <f t="shared" si="1"/>
        <v>102.59740259740259</v>
      </c>
      <c r="F32" s="30"/>
      <c r="G32" s="29">
        <f>G33+G34+G35</f>
        <v>9855</v>
      </c>
    </row>
    <row r="33" spans="1:7" ht="15">
      <c r="A33" s="24" t="s">
        <v>48</v>
      </c>
      <c r="B33" s="33" t="s">
        <v>49</v>
      </c>
      <c r="C33" s="43">
        <v>8550</v>
      </c>
      <c r="D33" s="43">
        <v>8700</v>
      </c>
      <c r="E33" s="35">
        <f t="shared" si="1"/>
        <v>101.75438596491229</v>
      </c>
      <c r="F33" s="30"/>
      <c r="G33" s="32">
        <v>9700</v>
      </c>
    </row>
    <row r="34" spans="1:7" ht="15">
      <c r="A34" s="24" t="s">
        <v>50</v>
      </c>
      <c r="B34" s="38" t="s">
        <v>51</v>
      </c>
      <c r="C34" s="43">
        <v>71</v>
      </c>
      <c r="D34" s="43">
        <v>143</v>
      </c>
      <c r="E34" s="35">
        <f t="shared" si="1"/>
        <v>201.40845070422534</v>
      </c>
      <c r="F34" s="30"/>
      <c r="G34" s="32">
        <v>150</v>
      </c>
    </row>
    <row r="35" spans="1:7" ht="15">
      <c r="A35" s="24" t="s">
        <v>52</v>
      </c>
      <c r="B35" s="38" t="s">
        <v>53</v>
      </c>
      <c r="C35" s="43">
        <v>3</v>
      </c>
      <c r="D35" s="43">
        <v>5</v>
      </c>
      <c r="E35" s="35">
        <f t="shared" si="1"/>
        <v>166.66666666666669</v>
      </c>
      <c r="F35" s="30"/>
      <c r="G35" s="32">
        <v>5</v>
      </c>
    </row>
    <row r="36" spans="1:7" ht="15">
      <c r="A36" s="31" t="s">
        <v>54</v>
      </c>
      <c r="B36" s="25" t="s">
        <v>55</v>
      </c>
      <c r="C36" s="41">
        <f>C37</f>
        <v>450</v>
      </c>
      <c r="D36" s="41">
        <f>D37</f>
        <v>485</v>
      </c>
      <c r="E36" s="27">
        <f t="shared" si="1"/>
        <v>107.77777777777777</v>
      </c>
      <c r="F36" s="30"/>
      <c r="G36" s="29">
        <f>G37</f>
        <v>450</v>
      </c>
    </row>
    <row r="37" spans="1:7" ht="15">
      <c r="A37" s="24" t="s">
        <v>56</v>
      </c>
      <c r="B37" s="33" t="s">
        <v>57</v>
      </c>
      <c r="C37" s="43">
        <v>450</v>
      </c>
      <c r="D37" s="43">
        <v>485</v>
      </c>
      <c r="E37" s="35">
        <f t="shared" si="1"/>
        <v>107.77777777777777</v>
      </c>
      <c r="F37" s="30"/>
      <c r="G37" s="32">
        <v>450</v>
      </c>
    </row>
    <row r="38" spans="1:7" ht="15">
      <c r="A38" s="31" t="s">
        <v>58</v>
      </c>
      <c r="B38" s="25" t="s">
        <v>59</v>
      </c>
      <c r="C38" s="28">
        <f>C39+C40+C41+C42+C43</f>
        <v>2377</v>
      </c>
      <c r="D38" s="28">
        <f>D39+D40+D41+D42+D43</f>
        <v>2433</v>
      </c>
      <c r="E38" s="27">
        <f t="shared" si="1"/>
        <v>102.35591081194784</v>
      </c>
      <c r="F38" s="30"/>
      <c r="G38" s="29">
        <f>G39+G40+G41+G42+G43</f>
        <v>2217</v>
      </c>
    </row>
    <row r="39" spans="1:7" ht="15">
      <c r="A39" s="24" t="s">
        <v>60</v>
      </c>
      <c r="B39" s="33" t="s">
        <v>61</v>
      </c>
      <c r="C39" s="43">
        <v>1797</v>
      </c>
      <c r="D39" s="43">
        <v>1839</v>
      </c>
      <c r="E39" s="35">
        <f t="shared" si="1"/>
        <v>102.3372287145242</v>
      </c>
      <c r="F39" s="30"/>
      <c r="G39" s="32">
        <v>1556</v>
      </c>
    </row>
    <row r="40" spans="1:7" ht="15">
      <c r="A40" s="24" t="s">
        <v>62</v>
      </c>
      <c r="B40" s="33" t="s">
        <v>63</v>
      </c>
      <c r="C40" s="43">
        <v>42</v>
      </c>
      <c r="D40" s="43">
        <v>44</v>
      </c>
      <c r="E40" s="35">
        <f t="shared" si="1"/>
        <v>104.76190476190477</v>
      </c>
      <c r="F40" s="30"/>
      <c r="G40" s="32">
        <v>49</v>
      </c>
    </row>
    <row r="41" spans="1:7" ht="15">
      <c r="A41" s="24" t="s">
        <v>64</v>
      </c>
      <c r="B41" s="33" t="s">
        <v>65</v>
      </c>
      <c r="C41" s="43">
        <v>450</v>
      </c>
      <c r="D41" s="43">
        <v>460</v>
      </c>
      <c r="E41" s="35">
        <f t="shared" si="1"/>
        <v>102.22222222222221</v>
      </c>
      <c r="F41" s="30"/>
      <c r="G41" s="32">
        <v>512</v>
      </c>
    </row>
    <row r="42" spans="1:7" ht="30">
      <c r="A42" s="24" t="s">
        <v>66</v>
      </c>
      <c r="B42" s="33" t="s">
        <v>67</v>
      </c>
      <c r="C42" s="43">
        <v>13</v>
      </c>
      <c r="D42" s="43">
        <v>15</v>
      </c>
      <c r="E42" s="35">
        <f t="shared" si="1"/>
        <v>115.38461538461537</v>
      </c>
      <c r="F42" s="30"/>
      <c r="G42" s="32">
        <v>16</v>
      </c>
    </row>
    <row r="43" spans="1:7" ht="15">
      <c r="A43" s="24" t="s">
        <v>68</v>
      </c>
      <c r="B43" s="38" t="s">
        <v>69</v>
      </c>
      <c r="C43" s="43">
        <v>75</v>
      </c>
      <c r="D43" s="43">
        <v>75</v>
      </c>
      <c r="E43" s="35">
        <f t="shared" si="1"/>
        <v>100</v>
      </c>
      <c r="F43" s="30"/>
      <c r="G43" s="32">
        <v>84</v>
      </c>
    </row>
    <row r="44" spans="1:7" ht="15">
      <c r="A44" s="31">
        <v>20</v>
      </c>
      <c r="B44" s="25" t="s">
        <v>70</v>
      </c>
      <c r="C44" s="41">
        <f>C45+C56+C60+C64+C67+C68+C69+C70+C72+C57</f>
        <v>2440</v>
      </c>
      <c r="D44" s="41">
        <f>D45+D56+D60+D64+D67+D68+D69+D70+D72+D57</f>
        <v>3101</v>
      </c>
      <c r="E44" s="27">
        <f t="shared" si="1"/>
        <v>127.09016393442623</v>
      </c>
      <c r="F44" s="30"/>
      <c r="G44" s="29">
        <f>G45+G56+G57+G60+G64+G67+G68+G69+G70+G72</f>
        <v>3117</v>
      </c>
    </row>
    <row r="45" spans="1:7" ht="15">
      <c r="A45" s="31" t="s">
        <v>71</v>
      </c>
      <c r="B45" s="25" t="s">
        <v>72</v>
      </c>
      <c r="C45" s="41">
        <f>C46+C47+C48+C49+C50+C51+C52+C53+C54+C55</f>
        <v>1724</v>
      </c>
      <c r="D45" s="41">
        <f>D46+D47+D48+D49+D50+D51+D52+D53+D54+D55</f>
        <v>1958</v>
      </c>
      <c r="E45" s="27">
        <f t="shared" si="1"/>
        <v>113.57308584686774</v>
      </c>
      <c r="F45" s="28" t="e">
        <f>#REF!-D45</f>
        <v>#REF!</v>
      </c>
      <c r="G45" s="29">
        <f>G46+G47+G48+G49+G50+G51+G52+G53+G54+G55</f>
        <v>1783</v>
      </c>
    </row>
    <row r="46" spans="1:7" ht="15">
      <c r="A46" s="24" t="s">
        <v>73</v>
      </c>
      <c r="B46" s="33" t="s">
        <v>74</v>
      </c>
      <c r="C46" s="43">
        <v>125</v>
      </c>
      <c r="D46" s="43">
        <v>125</v>
      </c>
      <c r="E46" s="35">
        <f t="shared" si="1"/>
        <v>100</v>
      </c>
      <c r="F46" s="30"/>
      <c r="G46" s="32">
        <v>80</v>
      </c>
    </row>
    <row r="47" spans="1:7" ht="15">
      <c r="A47" s="24" t="s">
        <v>75</v>
      </c>
      <c r="B47" s="33" t="s">
        <v>76</v>
      </c>
      <c r="C47" s="43">
        <v>5</v>
      </c>
      <c r="D47" s="43">
        <v>6</v>
      </c>
      <c r="E47" s="35">
        <f t="shared" si="1"/>
        <v>120</v>
      </c>
      <c r="F47" s="30"/>
      <c r="G47" s="32">
        <v>6</v>
      </c>
    </row>
    <row r="48" spans="1:7" ht="15">
      <c r="A48" s="24" t="s">
        <v>77</v>
      </c>
      <c r="B48" s="33" t="s">
        <v>78</v>
      </c>
      <c r="C48" s="43">
        <v>300</v>
      </c>
      <c r="D48" s="43">
        <v>310</v>
      </c>
      <c r="E48" s="35">
        <f t="shared" si="1"/>
        <v>103.33333333333334</v>
      </c>
      <c r="F48" s="30"/>
      <c r="G48" s="32">
        <v>350</v>
      </c>
    </row>
    <row r="49" spans="1:7" ht="15">
      <c r="A49" s="24" t="s">
        <v>79</v>
      </c>
      <c r="B49" s="33" t="s">
        <v>80</v>
      </c>
      <c r="C49" s="43">
        <v>30</v>
      </c>
      <c r="D49" s="43">
        <v>31</v>
      </c>
      <c r="E49" s="35">
        <f t="shared" si="1"/>
        <v>103.33333333333334</v>
      </c>
      <c r="F49" s="30"/>
      <c r="G49" s="32">
        <v>40</v>
      </c>
    </row>
    <row r="50" spans="1:7" ht="15" customHeight="1">
      <c r="A50" s="24" t="s">
        <v>81</v>
      </c>
      <c r="B50" s="33" t="s">
        <v>82</v>
      </c>
      <c r="C50" s="43">
        <v>292</v>
      </c>
      <c r="D50" s="43">
        <v>351</v>
      </c>
      <c r="E50" s="35">
        <f t="shared" si="1"/>
        <v>120.2054794520548</v>
      </c>
      <c r="F50" s="30"/>
      <c r="G50" s="32">
        <v>225</v>
      </c>
    </row>
    <row r="51" spans="1:7" ht="15">
      <c r="A51" s="24" t="s">
        <v>83</v>
      </c>
      <c r="B51" s="33" t="s">
        <v>84</v>
      </c>
      <c r="C51" s="43">
        <v>22</v>
      </c>
      <c r="D51" s="43">
        <v>25</v>
      </c>
      <c r="E51" s="35">
        <f t="shared" si="1"/>
        <v>113.63636363636364</v>
      </c>
      <c r="F51" s="30"/>
      <c r="G51" s="32">
        <v>25</v>
      </c>
    </row>
    <row r="52" spans="1:7" ht="15">
      <c r="A52" s="24" t="s">
        <v>85</v>
      </c>
      <c r="B52" s="33" t="s">
        <v>86</v>
      </c>
      <c r="C52" s="43">
        <v>1</v>
      </c>
      <c r="D52" s="43">
        <v>2</v>
      </c>
      <c r="E52" s="35">
        <f t="shared" si="1"/>
        <v>200</v>
      </c>
      <c r="F52" s="30"/>
      <c r="G52" s="32">
        <v>2</v>
      </c>
    </row>
    <row r="53" spans="1:7" ht="15">
      <c r="A53" s="24" t="s">
        <v>87</v>
      </c>
      <c r="B53" s="33" t="s">
        <v>88</v>
      </c>
      <c r="C53" s="43">
        <v>180</v>
      </c>
      <c r="D53" s="43">
        <v>200</v>
      </c>
      <c r="E53" s="35">
        <f t="shared" si="1"/>
        <v>111.11111111111111</v>
      </c>
      <c r="F53" s="30">
        <v>35</v>
      </c>
      <c r="G53" s="32">
        <v>232</v>
      </c>
    </row>
    <row r="54" spans="1:7" ht="15">
      <c r="A54" s="44" t="s">
        <v>89</v>
      </c>
      <c r="B54" s="45" t="s">
        <v>90</v>
      </c>
      <c r="C54" s="30">
        <v>359</v>
      </c>
      <c r="D54" s="30">
        <v>364</v>
      </c>
      <c r="E54" s="35">
        <f t="shared" si="1"/>
        <v>101.39275766016713</v>
      </c>
      <c r="F54" s="30"/>
      <c r="G54" s="32">
        <v>306</v>
      </c>
    </row>
    <row r="55" spans="1:7" ht="15">
      <c r="A55" s="24" t="s">
        <v>91</v>
      </c>
      <c r="B55" s="33" t="s">
        <v>92</v>
      </c>
      <c r="C55" s="43">
        <v>410</v>
      </c>
      <c r="D55" s="43">
        <v>544</v>
      </c>
      <c r="E55" s="35">
        <f t="shared" si="1"/>
        <v>132.6829268292683</v>
      </c>
      <c r="F55" s="30"/>
      <c r="G55" s="32">
        <v>517</v>
      </c>
    </row>
    <row r="56" spans="1:7" ht="15">
      <c r="A56" s="31" t="s">
        <v>93</v>
      </c>
      <c r="B56" s="25" t="s">
        <v>94</v>
      </c>
      <c r="C56" s="41">
        <v>259</v>
      </c>
      <c r="D56" s="41">
        <v>275</v>
      </c>
      <c r="E56" s="27">
        <f t="shared" si="1"/>
        <v>106.1776061776062</v>
      </c>
      <c r="F56" s="28">
        <v>-25</v>
      </c>
      <c r="G56" s="29">
        <v>275</v>
      </c>
    </row>
    <row r="57" spans="1:7" ht="15">
      <c r="A57" s="31" t="s">
        <v>95</v>
      </c>
      <c r="B57" s="25" t="s">
        <v>96</v>
      </c>
      <c r="C57" s="41">
        <f>C58+C59</f>
        <v>0</v>
      </c>
      <c r="D57" s="41">
        <f>D58+D59</f>
        <v>0</v>
      </c>
      <c r="E57" s="27" t="e">
        <f t="shared" si="1"/>
        <v>#DIV/0!</v>
      </c>
      <c r="F57" s="30"/>
      <c r="G57" s="29">
        <f>G58+G59</f>
        <v>5</v>
      </c>
    </row>
    <row r="58" spans="1:7" ht="15">
      <c r="A58" s="24" t="s">
        <v>97</v>
      </c>
      <c r="B58" s="33" t="s">
        <v>98</v>
      </c>
      <c r="C58" s="43">
        <v>0</v>
      </c>
      <c r="D58" s="43">
        <v>0</v>
      </c>
      <c r="E58" s="35" t="e">
        <f t="shared" si="1"/>
        <v>#DIV/0!</v>
      </c>
      <c r="F58" s="30"/>
      <c r="G58" s="32">
        <v>3</v>
      </c>
    </row>
    <row r="59" spans="1:7" ht="15">
      <c r="A59" s="24" t="s">
        <v>99</v>
      </c>
      <c r="B59" s="33" t="s">
        <v>100</v>
      </c>
      <c r="C59" s="43">
        <v>0</v>
      </c>
      <c r="D59" s="43">
        <v>0</v>
      </c>
      <c r="E59" s="35" t="e">
        <f t="shared" si="1"/>
        <v>#DIV/0!</v>
      </c>
      <c r="F59" s="30"/>
      <c r="G59" s="32">
        <v>2</v>
      </c>
    </row>
    <row r="60" spans="1:7" ht="15">
      <c r="A60" s="31" t="s">
        <v>101</v>
      </c>
      <c r="B60" s="25" t="s">
        <v>102</v>
      </c>
      <c r="C60" s="41">
        <f>C61+C62+C63</f>
        <v>9</v>
      </c>
      <c r="D60" s="41">
        <f>D61+D62+D63</f>
        <v>24</v>
      </c>
      <c r="E60" s="27">
        <f t="shared" si="1"/>
        <v>266.66666666666663</v>
      </c>
      <c r="F60" s="30"/>
      <c r="G60" s="29">
        <f>G61+G62+G63</f>
        <v>25</v>
      </c>
    </row>
    <row r="61" spans="1:7" ht="15">
      <c r="A61" s="24" t="s">
        <v>103</v>
      </c>
      <c r="B61" s="33" t="s">
        <v>104</v>
      </c>
      <c r="C61" s="43">
        <v>1</v>
      </c>
      <c r="D61" s="43">
        <v>4</v>
      </c>
      <c r="E61" s="35">
        <f t="shared" si="1"/>
        <v>400</v>
      </c>
      <c r="F61" s="30"/>
      <c r="G61" s="32">
        <v>5</v>
      </c>
    </row>
    <row r="62" spans="1:7" ht="15" hidden="1">
      <c r="A62" s="24" t="s">
        <v>105</v>
      </c>
      <c r="B62" s="33" t="s">
        <v>106</v>
      </c>
      <c r="C62" s="43">
        <v>0</v>
      </c>
      <c r="D62" s="43">
        <v>0</v>
      </c>
      <c r="E62" s="35" t="e">
        <f t="shared" si="1"/>
        <v>#DIV/0!</v>
      </c>
      <c r="F62" s="30"/>
      <c r="G62" s="32">
        <v>0</v>
      </c>
    </row>
    <row r="63" spans="1:7" ht="15">
      <c r="A63" s="24" t="s">
        <v>107</v>
      </c>
      <c r="B63" s="33" t="s">
        <v>108</v>
      </c>
      <c r="C63" s="43">
        <v>8</v>
      </c>
      <c r="D63" s="43">
        <v>20</v>
      </c>
      <c r="E63" s="35">
        <f t="shared" si="1"/>
        <v>250</v>
      </c>
      <c r="F63" s="30"/>
      <c r="G63" s="32">
        <v>20</v>
      </c>
    </row>
    <row r="64" spans="1:7" ht="15">
      <c r="A64" s="31" t="s">
        <v>109</v>
      </c>
      <c r="B64" s="25" t="s">
        <v>110</v>
      </c>
      <c r="C64" s="41">
        <f>C65+C66</f>
        <v>115</v>
      </c>
      <c r="D64" s="41">
        <f>D65+D66</f>
        <v>160</v>
      </c>
      <c r="E64" s="27">
        <f t="shared" si="1"/>
        <v>139.1304347826087</v>
      </c>
      <c r="F64" s="30"/>
      <c r="G64" s="29">
        <f>G65+G66</f>
        <v>200</v>
      </c>
    </row>
    <row r="65" spans="1:7" ht="15">
      <c r="A65" s="24" t="s">
        <v>111</v>
      </c>
      <c r="B65" s="33" t="s">
        <v>112</v>
      </c>
      <c r="C65" s="34">
        <v>115</v>
      </c>
      <c r="D65" s="34">
        <v>150</v>
      </c>
      <c r="E65" s="35">
        <f t="shared" si="1"/>
        <v>130.43478260869566</v>
      </c>
      <c r="F65" s="30"/>
      <c r="G65" s="32">
        <v>100</v>
      </c>
    </row>
    <row r="66" spans="1:7" ht="15">
      <c r="A66" s="24" t="s">
        <v>113</v>
      </c>
      <c r="B66" s="33" t="s">
        <v>114</v>
      </c>
      <c r="C66" s="34">
        <v>0</v>
      </c>
      <c r="D66" s="34">
        <v>10</v>
      </c>
      <c r="E66" s="35" t="e">
        <f t="shared" si="1"/>
        <v>#DIV/0!</v>
      </c>
      <c r="F66" s="30"/>
      <c r="G66" s="32">
        <v>100</v>
      </c>
    </row>
    <row r="67" spans="1:7" ht="15">
      <c r="A67" s="31" t="s">
        <v>115</v>
      </c>
      <c r="B67" s="25" t="s">
        <v>116</v>
      </c>
      <c r="C67" s="41">
        <v>42</v>
      </c>
      <c r="D67" s="41">
        <v>175</v>
      </c>
      <c r="E67" s="27">
        <f t="shared" si="1"/>
        <v>416.6666666666667</v>
      </c>
      <c r="F67" s="30"/>
      <c r="G67" s="29">
        <v>200</v>
      </c>
    </row>
    <row r="68" spans="1:7" ht="15">
      <c r="A68" s="31" t="s">
        <v>117</v>
      </c>
      <c r="B68" s="25" t="s">
        <v>118</v>
      </c>
      <c r="C68" s="41">
        <v>5</v>
      </c>
      <c r="D68" s="41">
        <v>10</v>
      </c>
      <c r="E68" s="27">
        <f t="shared" si="1"/>
        <v>200</v>
      </c>
      <c r="F68" s="30"/>
      <c r="G68" s="29">
        <v>135</v>
      </c>
    </row>
    <row r="69" spans="1:7" ht="15">
      <c r="A69" s="31" t="s">
        <v>119</v>
      </c>
      <c r="B69" s="25" t="s">
        <v>120</v>
      </c>
      <c r="C69" s="26">
        <v>0</v>
      </c>
      <c r="D69" s="26">
        <v>1</v>
      </c>
      <c r="E69" s="27" t="e">
        <f t="shared" si="1"/>
        <v>#DIV/0!</v>
      </c>
      <c r="F69" s="30"/>
      <c r="G69" s="29">
        <v>2</v>
      </c>
    </row>
    <row r="70" spans="1:7" ht="15">
      <c r="A70" s="31" t="s">
        <v>121</v>
      </c>
      <c r="B70" s="25" t="s">
        <v>122</v>
      </c>
      <c r="C70" s="26">
        <f>C71</f>
        <v>4</v>
      </c>
      <c r="D70" s="26">
        <f>D71</f>
        <v>4</v>
      </c>
      <c r="E70" s="27">
        <f t="shared" si="1"/>
        <v>100</v>
      </c>
      <c r="F70" s="30"/>
      <c r="G70" s="29">
        <f>G71</f>
        <v>5</v>
      </c>
    </row>
    <row r="71" spans="1:7" ht="15">
      <c r="A71" s="24" t="s">
        <v>123</v>
      </c>
      <c r="B71" s="33" t="s">
        <v>124</v>
      </c>
      <c r="C71" s="34">
        <v>4</v>
      </c>
      <c r="D71" s="34">
        <v>4</v>
      </c>
      <c r="E71" s="35">
        <f t="shared" si="1"/>
        <v>100</v>
      </c>
      <c r="F71" s="30"/>
      <c r="G71" s="32">
        <v>5</v>
      </c>
    </row>
    <row r="72" spans="1:7" ht="15">
      <c r="A72" s="31" t="s">
        <v>125</v>
      </c>
      <c r="B72" s="25" t="s">
        <v>126</v>
      </c>
      <c r="C72" s="41">
        <f>C74+C75+C76+C73</f>
        <v>282</v>
      </c>
      <c r="D72" s="41">
        <f>D74+D75+D76+D73</f>
        <v>494</v>
      </c>
      <c r="E72" s="27">
        <f t="shared" si="1"/>
        <v>175.17730496453902</v>
      </c>
      <c r="F72" s="28" t="e">
        <f>#REF!-D72</f>
        <v>#REF!</v>
      </c>
      <c r="G72" s="29">
        <f>G73+G74+G75+G76</f>
        <v>487</v>
      </c>
    </row>
    <row r="73" spans="1:7" ht="15">
      <c r="A73" s="24" t="s">
        <v>127</v>
      </c>
      <c r="B73" s="33" t="s">
        <v>128</v>
      </c>
      <c r="C73" s="43">
        <v>0</v>
      </c>
      <c r="D73" s="43">
        <v>100</v>
      </c>
      <c r="E73" s="35" t="e">
        <f t="shared" si="1"/>
        <v>#DIV/0!</v>
      </c>
      <c r="F73" s="30"/>
      <c r="G73" s="46">
        <v>77</v>
      </c>
    </row>
    <row r="74" spans="1:7" ht="15">
      <c r="A74" s="24" t="s">
        <v>129</v>
      </c>
      <c r="B74" s="33" t="s">
        <v>130</v>
      </c>
      <c r="C74" s="43">
        <v>4</v>
      </c>
      <c r="D74" s="43">
        <v>4</v>
      </c>
      <c r="E74" s="35">
        <f t="shared" si="1"/>
        <v>100</v>
      </c>
      <c r="F74" s="30"/>
      <c r="G74" s="32">
        <v>30</v>
      </c>
    </row>
    <row r="75" spans="1:7" ht="15">
      <c r="A75" s="24" t="s">
        <v>131</v>
      </c>
      <c r="B75" s="33" t="s">
        <v>132</v>
      </c>
      <c r="C75" s="43">
        <v>87</v>
      </c>
      <c r="D75" s="43">
        <v>90</v>
      </c>
      <c r="E75" s="35">
        <f t="shared" si="1"/>
        <v>103.44827586206897</v>
      </c>
      <c r="F75" s="30"/>
      <c r="G75" s="32">
        <v>18</v>
      </c>
    </row>
    <row r="76" spans="1:7" ht="15">
      <c r="A76" s="24" t="s">
        <v>133</v>
      </c>
      <c r="B76" s="33" t="s">
        <v>134</v>
      </c>
      <c r="C76" s="43">
        <v>191</v>
      </c>
      <c r="D76" s="43">
        <v>300</v>
      </c>
      <c r="E76" s="35">
        <f t="shared" si="1"/>
        <v>157.06806282722513</v>
      </c>
      <c r="F76" s="30">
        <v>-10</v>
      </c>
      <c r="G76" s="32">
        <v>362</v>
      </c>
    </row>
    <row r="77" spans="1:7" ht="42.75">
      <c r="A77" s="31" t="s">
        <v>135</v>
      </c>
      <c r="B77" s="25" t="s">
        <v>136</v>
      </c>
      <c r="C77" s="43"/>
      <c r="D77" s="43"/>
      <c r="E77" s="35"/>
      <c r="F77" s="30"/>
      <c r="G77" s="29">
        <f>G78</f>
        <v>13237</v>
      </c>
    </row>
    <row r="78" spans="1:10" ht="15">
      <c r="A78" s="24" t="s">
        <v>137</v>
      </c>
      <c r="B78" s="33" t="s">
        <v>138</v>
      </c>
      <c r="C78" s="43"/>
      <c r="D78" s="43"/>
      <c r="E78" s="35"/>
      <c r="F78" s="30"/>
      <c r="G78" s="32">
        <v>13237</v>
      </c>
      <c r="J78" s="47"/>
    </row>
    <row r="79" spans="1:7" ht="15">
      <c r="A79" s="31">
        <v>70</v>
      </c>
      <c r="B79" s="25" t="s">
        <v>139</v>
      </c>
      <c r="C79" s="27" t="e">
        <f>C80</f>
        <v>#REF!</v>
      </c>
      <c r="D79" s="27" t="e">
        <f>D80</f>
        <v>#REF!</v>
      </c>
      <c r="E79" s="27" t="e">
        <f>D79/C79*100</f>
        <v>#REF!</v>
      </c>
      <c r="F79" s="30"/>
      <c r="G79" s="29">
        <f>G80</f>
        <v>333142</v>
      </c>
    </row>
    <row r="80" spans="1:7" ht="15">
      <c r="A80" s="31">
        <v>71</v>
      </c>
      <c r="B80" s="48" t="s">
        <v>140</v>
      </c>
      <c r="C80" s="27" t="e">
        <f>C81</f>
        <v>#REF!</v>
      </c>
      <c r="D80" s="27" t="e">
        <f>D81</f>
        <v>#REF!</v>
      </c>
      <c r="E80" s="27" t="e">
        <f>D80/C80*100</f>
        <v>#REF!</v>
      </c>
      <c r="F80" s="30"/>
      <c r="G80" s="29">
        <f>G81</f>
        <v>333142</v>
      </c>
    </row>
    <row r="81" spans="1:7" ht="15">
      <c r="A81" s="31" t="s">
        <v>141</v>
      </c>
      <c r="B81" s="25" t="s">
        <v>142</v>
      </c>
      <c r="C81" s="41" t="e">
        <f>#REF!+C83+#REF!+C84</f>
        <v>#REF!</v>
      </c>
      <c r="D81" s="41" t="e">
        <f>D83+#REF!+D84</f>
        <v>#REF!</v>
      </c>
      <c r="E81" s="35" t="e">
        <f>D81/C81*100</f>
        <v>#REF!</v>
      </c>
      <c r="F81" s="30"/>
      <c r="G81" s="29">
        <f>G82+G83+G84</f>
        <v>333142</v>
      </c>
    </row>
    <row r="82" spans="1:12" ht="15">
      <c r="A82" s="24" t="s">
        <v>143</v>
      </c>
      <c r="B82" s="33" t="s">
        <v>144</v>
      </c>
      <c r="C82" s="43"/>
      <c r="D82" s="43"/>
      <c r="E82" s="35"/>
      <c r="F82" s="30"/>
      <c r="G82" s="32">
        <f>260939+G89</f>
        <v>332514</v>
      </c>
      <c r="J82" s="47"/>
      <c r="L82" s="47"/>
    </row>
    <row r="83" spans="1:14" ht="15">
      <c r="A83" s="49" t="s">
        <v>145</v>
      </c>
      <c r="B83" s="37" t="s">
        <v>146</v>
      </c>
      <c r="C83" s="26">
        <v>60</v>
      </c>
      <c r="D83" s="35">
        <v>428</v>
      </c>
      <c r="E83" s="35">
        <f>D83/C83*100</f>
        <v>713.3333333333334</v>
      </c>
      <c r="F83" s="30"/>
      <c r="G83" s="32">
        <v>508</v>
      </c>
      <c r="N83" t="s">
        <v>147</v>
      </c>
    </row>
    <row r="84" spans="1:7" ht="15">
      <c r="A84" s="24" t="s">
        <v>148</v>
      </c>
      <c r="B84" s="33" t="s">
        <v>149</v>
      </c>
      <c r="C84" s="34">
        <v>9</v>
      </c>
      <c r="D84" s="34">
        <v>120</v>
      </c>
      <c r="E84" s="35">
        <f>D84/C84*100</f>
        <v>1333.3333333333335</v>
      </c>
      <c r="F84" s="30"/>
      <c r="G84" s="32">
        <v>120</v>
      </c>
    </row>
    <row r="85" spans="1:7" ht="15">
      <c r="A85" s="31" t="s">
        <v>150</v>
      </c>
      <c r="B85" s="25" t="s">
        <v>151</v>
      </c>
      <c r="C85" s="34"/>
      <c r="D85" s="34"/>
      <c r="E85" s="35"/>
      <c r="F85" s="30"/>
      <c r="G85" s="29">
        <f>G86+G87</f>
        <v>362018</v>
      </c>
    </row>
    <row r="86" spans="1:7" ht="15">
      <c r="A86" s="24" t="s">
        <v>152</v>
      </c>
      <c r="B86" s="33" t="s">
        <v>153</v>
      </c>
      <c r="C86" s="34"/>
      <c r="D86" s="34"/>
      <c r="E86" s="35"/>
      <c r="F86" s="30"/>
      <c r="G86" s="32">
        <v>345751</v>
      </c>
    </row>
    <row r="87" spans="1:7" ht="15">
      <c r="A87" s="24" t="s">
        <v>154</v>
      </c>
      <c r="B87" s="33" t="s">
        <v>155</v>
      </c>
      <c r="C87" s="34"/>
      <c r="D87" s="34"/>
      <c r="E87" s="35"/>
      <c r="F87" s="30"/>
      <c r="G87" s="32">
        <v>16267</v>
      </c>
    </row>
    <row r="88" spans="1:10" ht="15">
      <c r="A88" s="24"/>
      <c r="B88" s="25" t="s">
        <v>156</v>
      </c>
      <c r="C88" s="26">
        <v>0</v>
      </c>
      <c r="D88" s="26">
        <f>D10-D28</f>
        <v>0</v>
      </c>
      <c r="E88" s="30"/>
      <c r="F88" s="30"/>
      <c r="G88" s="29">
        <f>G10-G28</f>
        <v>-71575</v>
      </c>
      <c r="J88" s="47"/>
    </row>
    <row r="89" spans="1:7" ht="15.75" thickBot="1">
      <c r="A89" s="50"/>
      <c r="B89" s="51" t="s">
        <v>157</v>
      </c>
      <c r="C89" s="52"/>
      <c r="D89" s="53">
        <v>28706</v>
      </c>
      <c r="E89" s="54"/>
      <c r="F89" s="54"/>
      <c r="G89" s="55">
        <v>71575</v>
      </c>
    </row>
    <row r="90" spans="4:7" ht="15">
      <c r="D90" s="57"/>
      <c r="E90" s="57"/>
      <c r="F90" s="57"/>
      <c r="G90" s="58"/>
    </row>
    <row r="91" spans="2:7" ht="15">
      <c r="B91" s="59" t="s">
        <v>158</v>
      </c>
      <c r="D91" s="57"/>
      <c r="E91" s="57"/>
      <c r="F91" s="57"/>
      <c r="G91" s="58"/>
    </row>
    <row r="92" spans="2:6" ht="15">
      <c r="B92" s="59" t="s">
        <v>159</v>
      </c>
      <c r="D92" s="57"/>
      <c r="E92" s="57"/>
      <c r="F92" s="57"/>
    </row>
    <row r="94" ht="15">
      <c r="B94" s="56" t="s">
        <v>160</v>
      </c>
    </row>
    <row r="95" ht="15">
      <c r="B95" s="56" t="s">
        <v>161</v>
      </c>
    </row>
  </sheetData>
  <sheetProtection/>
  <mergeCells count="2"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L28" sqref="L28"/>
    </sheetView>
  </sheetViews>
  <sheetFormatPr defaultColWidth="8.7109375" defaultRowHeight="15"/>
  <cols>
    <col min="1" max="1" width="11.140625" style="61" customWidth="1"/>
    <col min="2" max="2" width="52.57421875" style="61" customWidth="1"/>
    <col min="3" max="3" width="14.00390625" style="61" customWidth="1"/>
    <col min="4" max="16384" width="8.7109375" style="61" customWidth="1"/>
  </cols>
  <sheetData>
    <row r="2" spans="1:3" ht="15">
      <c r="A2" s="60"/>
      <c r="B2" s="60"/>
      <c r="C2" s="61" t="s">
        <v>162</v>
      </c>
    </row>
    <row r="3" spans="1:2" ht="15">
      <c r="A3" s="62" t="s">
        <v>0</v>
      </c>
      <c r="B3" s="63"/>
    </row>
    <row r="4" spans="1:2" ht="15">
      <c r="A4" s="62" t="s">
        <v>1</v>
      </c>
      <c r="B4" s="64"/>
    </row>
    <row r="5" spans="1:2" ht="15">
      <c r="A5" s="62"/>
      <c r="B5" s="64"/>
    </row>
    <row r="6" spans="1:2" ht="15">
      <c r="A6" s="65"/>
      <c r="B6" s="64"/>
    </row>
    <row r="7" spans="1:2" ht="15.75">
      <c r="A7" s="92" t="s">
        <v>163</v>
      </c>
      <c r="B7" s="92"/>
    </row>
    <row r="8" spans="1:2" ht="15.75">
      <c r="A8" s="66"/>
      <c r="B8" s="66" t="s">
        <v>164</v>
      </c>
    </row>
    <row r="9" spans="1:2" ht="15.75">
      <c r="A9" s="66"/>
      <c r="B9" s="66">
        <v>2015</v>
      </c>
    </row>
    <row r="10" spans="1:2" ht="15.75">
      <c r="A10" s="66"/>
      <c r="B10" s="66"/>
    </row>
    <row r="11" spans="1:3" ht="15.75" thickBot="1">
      <c r="A11" s="67"/>
      <c r="B11" s="67"/>
      <c r="C11" s="68" t="s">
        <v>5</v>
      </c>
    </row>
    <row r="12" spans="1:3" ht="15.75" thickBot="1">
      <c r="A12" s="69" t="s">
        <v>6</v>
      </c>
      <c r="B12" s="70" t="s">
        <v>7</v>
      </c>
      <c r="C12" s="71" t="s">
        <v>12</v>
      </c>
    </row>
    <row r="13" spans="1:3" ht="15">
      <c r="A13" s="72">
        <v>1</v>
      </c>
      <c r="B13" s="73">
        <v>2</v>
      </c>
      <c r="C13" s="74"/>
    </row>
    <row r="14" spans="1:3" ht="15">
      <c r="A14" s="75"/>
      <c r="B14" s="76" t="s">
        <v>14</v>
      </c>
      <c r="C14" s="77">
        <f>C15</f>
        <v>246285</v>
      </c>
    </row>
    <row r="15" spans="1:3" ht="15">
      <c r="A15" s="75"/>
      <c r="B15" s="78" t="s">
        <v>32</v>
      </c>
      <c r="C15" s="77">
        <f>C16</f>
        <v>246285</v>
      </c>
    </row>
    <row r="16" spans="1:3" ht="15">
      <c r="A16" s="79" t="s">
        <v>33</v>
      </c>
      <c r="B16" s="78" t="s">
        <v>34</v>
      </c>
      <c r="C16" s="80">
        <f>C17</f>
        <v>246285</v>
      </c>
    </row>
    <row r="17" spans="1:3" ht="15">
      <c r="A17" s="75" t="s">
        <v>35</v>
      </c>
      <c r="B17" s="81" t="s">
        <v>36</v>
      </c>
      <c r="C17" s="80">
        <f>C18+C19+C20</f>
        <v>246285</v>
      </c>
    </row>
    <row r="18" spans="1:3" ht="15">
      <c r="A18" s="79"/>
      <c r="B18" s="82" t="s">
        <v>37</v>
      </c>
      <c r="C18" s="80">
        <v>239112</v>
      </c>
    </row>
    <row r="19" spans="1:3" ht="15" hidden="1">
      <c r="A19" s="79"/>
      <c r="B19" s="83" t="s">
        <v>38</v>
      </c>
      <c r="C19" s="80">
        <v>0</v>
      </c>
    </row>
    <row r="20" spans="1:3" ht="15">
      <c r="A20" s="79"/>
      <c r="B20" s="83" t="s">
        <v>165</v>
      </c>
      <c r="C20" s="80">
        <v>7173</v>
      </c>
    </row>
    <row r="21" spans="1:3" ht="15">
      <c r="A21" s="75"/>
      <c r="B21" s="76" t="s">
        <v>40</v>
      </c>
      <c r="C21" s="77">
        <f>C22</f>
        <v>246285</v>
      </c>
    </row>
    <row r="22" spans="1:3" ht="25.5">
      <c r="A22" s="79" t="s">
        <v>41</v>
      </c>
      <c r="B22" s="76" t="s">
        <v>42</v>
      </c>
      <c r="C22" s="77">
        <f>C23+C26</f>
        <v>246285</v>
      </c>
    </row>
    <row r="23" spans="1:3" ht="15" hidden="1">
      <c r="A23" s="79" t="s">
        <v>43</v>
      </c>
      <c r="B23" s="76" t="s">
        <v>44</v>
      </c>
      <c r="C23" s="77">
        <f>C24</f>
        <v>0</v>
      </c>
    </row>
    <row r="24" spans="1:3" ht="25.5" hidden="1">
      <c r="A24" s="79">
        <v>65</v>
      </c>
      <c r="B24" s="76" t="s">
        <v>166</v>
      </c>
      <c r="C24" s="77">
        <f>C25</f>
        <v>0</v>
      </c>
    </row>
    <row r="25" spans="1:3" ht="15" hidden="1">
      <c r="A25" s="79" t="s">
        <v>137</v>
      </c>
      <c r="B25" s="81" t="s">
        <v>167</v>
      </c>
      <c r="C25" s="80">
        <v>0</v>
      </c>
    </row>
    <row r="26" spans="1:3" ht="15">
      <c r="A26" s="79">
        <v>70</v>
      </c>
      <c r="B26" s="76" t="s">
        <v>139</v>
      </c>
      <c r="C26" s="77">
        <f>C27</f>
        <v>246285</v>
      </c>
    </row>
    <row r="27" spans="1:3" ht="15">
      <c r="A27" s="79">
        <v>71</v>
      </c>
      <c r="B27" s="84" t="s">
        <v>140</v>
      </c>
      <c r="C27" s="80">
        <f>C28</f>
        <v>246285</v>
      </c>
    </row>
    <row r="28" spans="1:3" ht="15">
      <c r="A28" s="79" t="s">
        <v>141</v>
      </c>
      <c r="B28" s="76" t="s">
        <v>142</v>
      </c>
      <c r="C28" s="80">
        <f>C29</f>
        <v>246285</v>
      </c>
    </row>
    <row r="29" spans="1:3" ht="15.75" thickBot="1">
      <c r="A29" s="85" t="s">
        <v>143</v>
      </c>
      <c r="B29" s="86" t="s">
        <v>168</v>
      </c>
      <c r="C29" s="87">
        <v>246285</v>
      </c>
    </row>
    <row r="32" spans="2:5" ht="15">
      <c r="B32" s="88"/>
      <c r="C32" s="89"/>
      <c r="D32" s="89"/>
      <c r="E32" s="89"/>
    </row>
    <row r="33" spans="2:5" ht="15">
      <c r="B33" s="88"/>
      <c r="C33" s="89"/>
      <c r="D33" s="89"/>
      <c r="E33" s="89"/>
    </row>
    <row r="34" spans="2:5" ht="15">
      <c r="B34" s="88"/>
      <c r="C34" s="89"/>
      <c r="D34" s="89"/>
      <c r="E34" s="89"/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2015-08-27T09:37:41Z</dcterms:created>
  <dcterms:modified xsi:type="dcterms:W3CDTF">2015-08-27T09:41:49Z</dcterms:modified>
  <cp:category/>
  <cp:version/>
  <cp:contentType/>
  <cp:contentStatus/>
</cp:coreProperties>
</file>