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0730" windowHeight="1140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K968" i="1" l="1"/>
  <c r="K956" i="1"/>
  <c r="K919" i="1"/>
  <c r="T968" i="1"/>
  <c r="T919" i="1"/>
  <c r="T826" i="1"/>
  <c r="T806" i="1"/>
  <c r="T786" i="1"/>
  <c r="T777" i="1"/>
  <c r="T771" i="1"/>
  <c r="T757" i="1"/>
  <c r="T739" i="1"/>
  <c r="T731" i="1"/>
  <c r="O970" i="1"/>
  <c r="O956" i="1"/>
  <c r="O894" i="1"/>
  <c r="O786" i="1"/>
  <c r="O806" i="1" s="1"/>
  <c r="O987" i="1"/>
  <c r="N960" i="1"/>
  <c r="N968" i="1" s="1"/>
  <c r="N970" i="1" s="1"/>
  <c r="N929" i="1"/>
  <c r="N956" i="1" s="1"/>
  <c r="N908" i="1"/>
  <c r="N898" i="1"/>
  <c r="N894" i="1"/>
  <c r="N878" i="1"/>
  <c r="N839" i="1"/>
  <c r="N752" i="1"/>
  <c r="N754" i="1" s="1"/>
  <c r="N757" i="1" s="1"/>
  <c r="N731" i="1"/>
  <c r="N987" i="1"/>
  <c r="V826" i="1"/>
  <c r="V968" i="1"/>
  <c r="V956" i="1"/>
  <c r="V908" i="1"/>
  <c r="V878" i="1"/>
  <c r="S905" i="1"/>
  <c r="S878" i="1"/>
  <c r="R924" i="1" l="1"/>
  <c r="R929" i="1" s="1"/>
  <c r="R878" i="1"/>
  <c r="R839" i="1"/>
  <c r="R813" i="1"/>
  <c r="R731" i="1"/>
  <c r="M894" i="1"/>
  <c r="M878" i="1"/>
  <c r="M839" i="1"/>
  <c r="M763" i="1"/>
  <c r="M731" i="1"/>
  <c r="K987" i="1"/>
  <c r="K894" i="1"/>
  <c r="K878" i="1"/>
  <c r="K813" i="1"/>
  <c r="K826" i="1" s="1"/>
  <c r="K839" i="1" s="1"/>
  <c r="K806" i="1"/>
  <c r="K771" i="1"/>
  <c r="K777" i="1" s="1"/>
  <c r="K763" i="1"/>
  <c r="K731" i="1"/>
  <c r="K739" i="1" s="1"/>
  <c r="K752" i="1" s="1"/>
  <c r="J968" i="1" l="1"/>
  <c r="J956" i="1"/>
  <c r="J908" i="1"/>
  <c r="J919" i="1" s="1"/>
  <c r="J878" i="1"/>
  <c r="J894" i="1"/>
  <c r="J826" i="1"/>
  <c r="J839" i="1" s="1"/>
  <c r="J806" i="1"/>
  <c r="J771" i="1"/>
  <c r="J752" i="1"/>
  <c r="J754" i="1" s="1"/>
  <c r="J731" i="1"/>
  <c r="I839" i="1"/>
  <c r="V702" i="1"/>
  <c r="V563" i="1"/>
  <c r="T710" i="1"/>
  <c r="T584" i="1"/>
  <c r="T687" i="1"/>
  <c r="T689" i="1" s="1"/>
  <c r="T648" i="1"/>
  <c r="T654" i="1" s="1"/>
  <c r="T664" i="1" s="1"/>
  <c r="T675" i="1" s="1"/>
  <c r="T604" i="1"/>
  <c r="T577" i="1"/>
  <c r="T563" i="1"/>
  <c r="T533" i="1"/>
  <c r="T538" i="1" s="1"/>
  <c r="T550" i="1" s="1"/>
  <c r="T554" i="1" s="1"/>
  <c r="T509" i="1"/>
  <c r="T512" i="1" s="1"/>
  <c r="T524" i="1" s="1"/>
  <c r="S604" i="1"/>
  <c r="S584" i="1"/>
  <c r="S664" i="1"/>
  <c r="R687" i="1"/>
  <c r="R675" i="1"/>
  <c r="O687" i="1"/>
  <c r="O675" i="1"/>
  <c r="O677" i="1" s="1"/>
  <c r="O664" i="1"/>
  <c r="O648" i="1"/>
  <c r="O627" i="1"/>
  <c r="O554" i="1"/>
  <c r="O509" i="1"/>
  <c r="O524" i="1"/>
  <c r="N702" i="1"/>
  <c r="N710" i="1" s="1"/>
  <c r="N633" i="1"/>
  <c r="N687" i="1"/>
  <c r="N648" i="1"/>
  <c r="N621" i="1"/>
  <c r="N589" i="1"/>
  <c r="N604" i="1" s="1"/>
  <c r="N606" i="1" s="1"/>
  <c r="N509" i="1"/>
  <c r="N550" i="1"/>
  <c r="K702" i="1"/>
  <c r="K675" i="1"/>
  <c r="K677" i="1" s="1"/>
  <c r="K687" i="1"/>
  <c r="K604" i="1"/>
  <c r="K621" i="1"/>
  <c r="K623" i="1" s="1"/>
  <c r="K627" i="1" s="1"/>
  <c r="K633" i="1" s="1"/>
  <c r="K577" i="1"/>
  <c r="K533" i="1"/>
  <c r="K538" i="1" s="1"/>
  <c r="K550" i="1" s="1"/>
  <c r="K554" i="1" s="1"/>
  <c r="K495" i="1"/>
  <c r="K509" i="1" s="1"/>
  <c r="K715" i="1"/>
  <c r="J702" i="1"/>
  <c r="J687" i="1"/>
  <c r="J675" i="1" l="1"/>
  <c r="J604" i="1"/>
  <c r="J577" i="1"/>
  <c r="J533" i="1"/>
  <c r="J524" i="1"/>
  <c r="I710" i="1"/>
  <c r="I654" i="1"/>
  <c r="I664" i="1" s="1"/>
  <c r="I675" i="1" s="1"/>
  <c r="I621" i="1"/>
  <c r="I589" i="1"/>
  <c r="I568" i="1"/>
  <c r="I538" i="1"/>
  <c r="I524" i="1"/>
  <c r="H702" i="1"/>
  <c r="H538" i="1"/>
  <c r="H524" i="1"/>
  <c r="H495" i="1"/>
  <c r="T973" i="1" l="1"/>
  <c r="T987" i="1" s="1"/>
  <c r="I973" i="1"/>
  <c r="C956" i="1" l="1"/>
  <c r="T924" i="1" l="1"/>
  <c r="T929" i="1" s="1"/>
  <c r="T956" i="1" s="1"/>
  <c r="I905" i="1" l="1"/>
  <c r="E905" i="1"/>
  <c r="T894" i="1" l="1"/>
  <c r="T898" i="1" s="1"/>
  <c r="T905" i="1" s="1"/>
  <c r="I878" i="1" l="1"/>
  <c r="C878" i="1"/>
  <c r="T843" i="1" l="1"/>
  <c r="T878" i="1" s="1"/>
  <c r="T813" i="1" l="1"/>
  <c r="T839" i="1" s="1"/>
  <c r="F806" i="1" l="1"/>
  <c r="I777" i="1" l="1"/>
  <c r="C771" i="1"/>
  <c r="C777" i="1" s="1"/>
  <c r="I763" i="1" l="1"/>
  <c r="E763" i="1"/>
  <c r="V752" i="1"/>
  <c r="I752" i="1"/>
  <c r="F752" i="1"/>
  <c r="E752" i="1"/>
  <c r="T715" i="1" l="1"/>
  <c r="O702" i="1" l="1"/>
  <c r="O710" i="1" s="1"/>
  <c r="O715" i="1" s="1"/>
  <c r="M687" i="1" l="1"/>
  <c r="M664" i="1" l="1"/>
  <c r="E664" i="1"/>
  <c r="M648" i="1" l="1"/>
  <c r="M621" i="1" l="1"/>
  <c r="T613" i="1"/>
  <c r="T621" i="1" s="1"/>
  <c r="M604" i="1" l="1"/>
  <c r="C604" i="1"/>
  <c r="E584" i="1" l="1"/>
  <c r="C584" i="1"/>
  <c r="N577" i="1" l="1"/>
  <c r="C577" i="1"/>
  <c r="U550" i="1" l="1"/>
  <c r="F550" i="1"/>
  <c r="C538" i="1"/>
  <c r="F524" i="1"/>
  <c r="E524" i="1"/>
  <c r="T488" i="1" l="1"/>
  <c r="T459" i="1"/>
  <c r="T465" i="1" s="1"/>
  <c r="T450" i="1"/>
  <c r="T424" i="1"/>
  <c r="T416" i="1"/>
  <c r="T385" i="1"/>
  <c r="T393" i="1" s="1"/>
  <c r="T350" i="1"/>
  <c r="T355" i="1" s="1"/>
  <c r="T368" i="1" s="1"/>
  <c r="T325" i="1"/>
  <c r="T340" i="1" s="1"/>
  <c r="V488" i="1"/>
  <c r="O469" i="1"/>
  <c r="O488" i="1" s="1"/>
  <c r="O416" i="1"/>
  <c r="O310" i="1"/>
  <c r="O312" i="1" s="1"/>
  <c r="Y488" i="1"/>
  <c r="N488" i="1"/>
  <c r="N490" i="1" s="1"/>
  <c r="N442" i="1"/>
  <c r="N416" i="1"/>
  <c r="N418" i="1" s="1"/>
  <c r="N385" i="1"/>
  <c r="N393" i="1" s="1"/>
  <c r="N350" i="1"/>
  <c r="N340" i="1"/>
  <c r="M465" i="1"/>
  <c r="K488" i="1"/>
  <c r="J488" i="1"/>
  <c r="I442" i="1"/>
  <c r="I450" i="1" s="1"/>
  <c r="S368" i="1"/>
  <c r="R325" i="1"/>
  <c r="O465" i="1" l="1"/>
  <c r="N465" i="1"/>
  <c r="U459" i="1"/>
  <c r="K459" i="1"/>
  <c r="K465" i="1" s="1"/>
  <c r="I459" i="1"/>
  <c r="I465" i="1" s="1"/>
  <c r="E459" i="1"/>
  <c r="M442" i="1" l="1"/>
  <c r="M450" i="1" s="1"/>
  <c r="K442" i="1"/>
  <c r="K450" i="1" s="1"/>
  <c r="J442" i="1"/>
  <c r="J450" i="1" s="1"/>
  <c r="N426" i="1" l="1"/>
  <c r="M424" i="1"/>
  <c r="K424" i="1"/>
  <c r="U416" i="1" l="1"/>
  <c r="I416" i="1"/>
  <c r="E416" i="1"/>
  <c r="M401" i="1" l="1"/>
  <c r="I397" i="1" l="1"/>
  <c r="C397" i="1"/>
  <c r="J393" i="1"/>
  <c r="V385" i="1" l="1"/>
  <c r="M385" i="1" l="1"/>
  <c r="K385" i="1"/>
  <c r="K393" i="1" s="1"/>
  <c r="K397" i="1" s="1"/>
  <c r="K401" i="1" s="1"/>
  <c r="K368" i="1" l="1"/>
  <c r="J368" i="1"/>
  <c r="I368" i="1"/>
  <c r="E368" i="1"/>
  <c r="V355" i="1"/>
  <c r="H355" i="1"/>
  <c r="H368" i="1" s="1"/>
  <c r="M350" i="1" l="1"/>
  <c r="M355" i="1" s="1"/>
  <c r="K350" i="1"/>
  <c r="I350" i="1"/>
  <c r="F350" i="1"/>
  <c r="H340" i="1" l="1"/>
  <c r="S325" i="1" l="1"/>
  <c r="K325" i="1"/>
  <c r="K340" i="1" s="1"/>
  <c r="E325" i="1"/>
  <c r="N314" i="1" l="1"/>
  <c r="H310" i="1"/>
  <c r="J306" i="1"/>
  <c r="Z288" i="1" l="1"/>
  <c r="Y288" i="1"/>
  <c r="Y301" i="1" s="1"/>
  <c r="V288" i="1"/>
  <c r="U288" i="1"/>
  <c r="T288" i="1"/>
  <c r="T301" i="1" s="1"/>
  <c r="T306" i="1" s="1"/>
  <c r="S288" i="1"/>
  <c r="S301" i="1" s="1"/>
  <c r="R288" i="1"/>
  <c r="R301" i="1" s="1"/>
  <c r="Q288" i="1"/>
  <c r="P288" i="1"/>
  <c r="O288" i="1"/>
  <c r="N288" i="1"/>
  <c r="N301" i="1" s="1"/>
  <c r="M288" i="1"/>
  <c r="M301" i="1" s="1"/>
  <c r="M306" i="1" s="1"/>
  <c r="L288" i="1"/>
  <c r="K288" i="1"/>
  <c r="K301" i="1" s="1"/>
  <c r="J288" i="1"/>
  <c r="I288" i="1"/>
  <c r="H288" i="1"/>
  <c r="F288" i="1"/>
  <c r="E288" i="1"/>
  <c r="C288" i="1"/>
  <c r="O282" i="1" l="1"/>
  <c r="K282" i="1"/>
  <c r="K259" i="1"/>
  <c r="K239" i="1"/>
  <c r="K221" i="1"/>
  <c r="N269" i="1"/>
  <c r="N282" i="1" s="1"/>
  <c r="J195" i="1"/>
  <c r="J183" i="1"/>
  <c r="V269" i="1"/>
  <c r="S259" i="1"/>
  <c r="S207" i="1"/>
  <c r="T247" i="1"/>
  <c r="T231" i="1"/>
  <c r="R210" i="1"/>
  <c r="U282" i="1"/>
  <c r="Y282" i="1"/>
  <c r="Z282" i="1"/>
  <c r="F269" i="1" l="1"/>
  <c r="T264" i="1"/>
  <c r="T269" i="1" s="1"/>
  <c r="T282" i="1" s="1"/>
  <c r="M264" i="1"/>
  <c r="O259" i="1" l="1"/>
  <c r="K264" i="1"/>
  <c r="J259" i="1"/>
  <c r="I259" i="1"/>
  <c r="E259" i="1"/>
  <c r="O247" i="1"/>
  <c r="U239" i="1" l="1"/>
  <c r="K247" i="1"/>
  <c r="J239" i="1"/>
  <c r="J247" i="1" s="1"/>
  <c r="Y231" i="1"/>
  <c r="I231" i="1"/>
  <c r="I239" i="1" s="1"/>
  <c r="I247" i="1" s="1"/>
  <c r="V221" i="1"/>
  <c r="T221" i="1"/>
  <c r="I221" i="1"/>
  <c r="K207" i="1" l="1"/>
  <c r="M207" i="1" l="1"/>
  <c r="I201" i="1" l="1"/>
  <c r="T195" i="1" l="1"/>
  <c r="M195" i="1"/>
  <c r="J197" i="1"/>
  <c r="O190" i="1"/>
  <c r="O195" i="1" s="1"/>
  <c r="F141" i="1" l="1"/>
  <c r="J141" i="1"/>
  <c r="T141" i="1"/>
  <c r="H149" i="1"/>
  <c r="T149" i="1"/>
  <c r="T152" i="1" s="1"/>
  <c r="T155" i="1" s="1"/>
  <c r="T162" i="1" s="1"/>
  <c r="T167" i="1" s="1"/>
  <c r="N155" i="1"/>
  <c r="I162" i="1"/>
  <c r="I167" i="1" s="1"/>
  <c r="J162" i="1"/>
  <c r="M162" i="1"/>
  <c r="F167" i="1"/>
  <c r="N170" i="1"/>
  <c r="O170" i="1"/>
  <c r="E183" i="1"/>
  <c r="I183" i="1"/>
  <c r="J185" i="1"/>
  <c r="K183" i="1"/>
  <c r="M183" i="1"/>
  <c r="M185" i="1" s="1"/>
  <c r="N183" i="1"/>
  <c r="N185" i="1" s="1"/>
  <c r="N190" i="1" s="1"/>
  <c r="N195" i="1" s="1"/>
  <c r="T183" i="1"/>
  <c r="O57" i="1" l="1"/>
  <c r="O42" i="1"/>
  <c r="O50" i="1" s="1"/>
  <c r="O22" i="1"/>
  <c r="O37" i="1" s="1"/>
  <c r="M98" i="1"/>
  <c r="M93" i="1"/>
  <c r="K141" i="1"/>
  <c r="K113" i="1"/>
  <c r="K120" i="1" s="1"/>
  <c r="K98" i="1"/>
  <c r="K93" i="1"/>
  <c r="K80" i="1"/>
  <c r="K66" i="1"/>
  <c r="K68" i="1" s="1"/>
  <c r="K74" i="1" s="1"/>
  <c r="K50" i="1"/>
  <c r="C120" i="1"/>
  <c r="C93" i="1"/>
  <c r="C37" i="1"/>
  <c r="K37" i="1" l="1"/>
  <c r="S130" i="1" l="1"/>
  <c r="H120" i="1"/>
  <c r="E120" i="1"/>
  <c r="T113" i="1" l="1"/>
  <c r="I113" i="1"/>
  <c r="I120" i="1" s="1"/>
  <c r="H106" i="1"/>
  <c r="C104" i="1"/>
  <c r="I102" i="1"/>
  <c r="E102" i="1"/>
  <c r="V96" i="1" l="1"/>
  <c r="S93" i="1"/>
  <c r="I93" i="1"/>
  <c r="E93" i="1"/>
  <c r="C96" i="1"/>
  <c r="C98" i="1" s="1"/>
  <c r="N82" i="1"/>
  <c r="N93" i="1" s="1"/>
  <c r="I76" i="1" l="1"/>
  <c r="N74" i="1"/>
  <c r="F74" i="1"/>
  <c r="E66" i="1" l="1"/>
  <c r="I57" i="1" l="1"/>
  <c r="I66" i="1" s="1"/>
  <c r="F50" i="1" l="1"/>
  <c r="N37" i="1" l="1"/>
  <c r="N39" i="1" s="1"/>
  <c r="I37" i="1"/>
  <c r="I39" i="1" s="1"/>
  <c r="I42" i="1" s="1"/>
  <c r="I50" i="1" s="1"/>
  <c r="I52" i="1" s="1"/>
  <c r="E37" i="1"/>
  <c r="U20" i="1" l="1"/>
  <c r="S16" i="1" l="1"/>
  <c r="K16" i="1"/>
  <c r="K20" i="1" s="1"/>
  <c r="I16" i="1" l="1"/>
  <c r="F16" i="1"/>
</calcChain>
</file>

<file path=xl/sharedStrings.xml><?xml version="1.0" encoding="utf-8"?>
<sst xmlns="http://schemas.openxmlformats.org/spreadsheetml/2006/main" count="1970" uniqueCount="824">
  <si>
    <t>20.13</t>
  </si>
  <si>
    <t>20.14</t>
  </si>
  <si>
    <t>20.16</t>
  </si>
  <si>
    <t>20.30.03</t>
  </si>
  <si>
    <t>20.30.30</t>
  </si>
  <si>
    <t>56.15.01</t>
  </si>
  <si>
    <t>56.15.02</t>
  </si>
  <si>
    <t>71.01.03</t>
  </si>
  <si>
    <t>71.01.30</t>
  </si>
  <si>
    <t>trim I 2016</t>
  </si>
  <si>
    <t>RAMAS 20.01</t>
  </si>
  <si>
    <t>RAMAS 21.01</t>
  </si>
  <si>
    <t>RAMAS 22.01</t>
  </si>
  <si>
    <t>CEC</t>
  </si>
  <si>
    <t>reintregire</t>
  </si>
  <si>
    <t>taxe postale</t>
  </si>
  <si>
    <t>ramas 01.02.2016</t>
  </si>
  <si>
    <t>RAMAS 29.01.2016</t>
  </si>
  <si>
    <t>deplasari externe</t>
  </si>
  <si>
    <t>ramas 03.02</t>
  </si>
  <si>
    <t>ramas 04.02</t>
  </si>
  <si>
    <t>telefon</t>
  </si>
  <si>
    <t>ramas 05.02</t>
  </si>
  <si>
    <t>ramas 08.02</t>
  </si>
  <si>
    <t>depus sofer</t>
  </si>
  <si>
    <t>ramas 09.02</t>
  </si>
  <si>
    <t>telefon bem</t>
  </si>
  <si>
    <t>ramas 10.02</t>
  </si>
  <si>
    <t>ramas 11.02</t>
  </si>
  <si>
    <t>ramas 12.02</t>
  </si>
  <si>
    <t>acumulatori tezaur</t>
  </si>
  <si>
    <t>internet</t>
  </si>
  <si>
    <t>rechizite  filat</t>
  </si>
  <si>
    <t>ramas 15.02</t>
  </si>
  <si>
    <t>ramas 16.02</t>
  </si>
  <si>
    <t>ramas 19.02</t>
  </si>
  <si>
    <t>ramas 22.02</t>
  </si>
  <si>
    <t>RAMAS 24.02</t>
  </si>
  <si>
    <t>energ nufaru</t>
  </si>
  <si>
    <t>ramas 25.02</t>
  </si>
  <si>
    <t>ramas 29.02</t>
  </si>
  <si>
    <t>Furnizor</t>
  </si>
  <si>
    <t>UM 0813</t>
  </si>
  <si>
    <t>insotire transport patrimoniu</t>
  </si>
  <si>
    <t>PFA Baduleteanu</t>
  </si>
  <si>
    <t>traducere procura</t>
  </si>
  <si>
    <t>Apa Nova</t>
  </si>
  <si>
    <t>consum apa</t>
  </si>
  <si>
    <t>Global Logistic Solutions</t>
  </si>
  <si>
    <t>servicii declaratie vamala</t>
  </si>
  <si>
    <t xml:space="preserve">Rosal Grup </t>
  </si>
  <si>
    <t>salubritate</t>
  </si>
  <si>
    <t>Messer Romania Gaz</t>
  </si>
  <si>
    <t>chirie butelie gaz</t>
  </si>
  <si>
    <t>Arexim</t>
  </si>
  <si>
    <t xml:space="preserve">imprimare afise </t>
  </si>
  <si>
    <t xml:space="preserve">Telekom Romania </t>
  </si>
  <si>
    <t>servicii telefonie</t>
  </si>
  <si>
    <t>La Fantana</t>
  </si>
  <si>
    <t>abonament aparate apa</t>
  </si>
  <si>
    <t>Uniqa</t>
  </si>
  <si>
    <t>Camera Notarilor</t>
  </si>
  <si>
    <t>taxa supralegalizare</t>
  </si>
  <si>
    <t>BNP Schuster</t>
  </si>
  <si>
    <t>Deplasare China</t>
  </si>
  <si>
    <t>energie electrica</t>
  </si>
  <si>
    <t>Enel Energie Muntenia</t>
  </si>
  <si>
    <t>Imprimeria Nationala</t>
  </si>
  <si>
    <t>formulare borderou posta</t>
  </si>
  <si>
    <t>Bin Software</t>
  </si>
  <si>
    <t>servicii baze de date</t>
  </si>
  <si>
    <t>UPC Romania</t>
  </si>
  <si>
    <t>GDF SUEZ</t>
  </si>
  <si>
    <t>consum gaze</t>
  </si>
  <si>
    <t>Miorita Landscape Travel</t>
  </si>
  <si>
    <t>transport China</t>
  </si>
  <si>
    <t>CDM PrestarisServicii</t>
  </si>
  <si>
    <t>servicii mentenanta instalatii electrice</t>
  </si>
  <si>
    <t>Ascensorul Romservice</t>
  </si>
  <si>
    <t>servicii lift</t>
  </si>
  <si>
    <t>Aiotech IT Suport</t>
  </si>
  <si>
    <t>servicii de reparare si intretinere</t>
  </si>
  <si>
    <t>servicii de gestionare si asistenta retele</t>
  </si>
  <si>
    <t>Orange</t>
  </si>
  <si>
    <t>ridicare numerar</t>
  </si>
  <si>
    <t>depunere numerar</t>
  </si>
  <si>
    <t>deplasare externa</t>
  </si>
  <si>
    <t>Posta Romana</t>
  </si>
  <si>
    <t>Best Express</t>
  </si>
  <si>
    <t>servicii operator RSVTI</t>
  </si>
  <si>
    <t>Fan Courier Express</t>
  </si>
  <si>
    <t>servicii curierat</t>
  </si>
  <si>
    <t xml:space="preserve">Seusan </t>
  </si>
  <si>
    <t>servicii curatare zapada acoperis</t>
  </si>
  <si>
    <t>Duioco Clima</t>
  </si>
  <si>
    <t>revizie tehnica trane</t>
  </si>
  <si>
    <t>PFA Surdu Loredana</t>
  </si>
  <si>
    <t>prestari servicii numismatica</t>
  </si>
  <si>
    <t>incasare telefon</t>
  </si>
  <si>
    <t>incasare deplasare externa</t>
  </si>
  <si>
    <t>consum energie electrica</t>
  </si>
  <si>
    <t xml:space="preserve">PFA Baduleteanu </t>
  </si>
  <si>
    <t>traducere act aditional</t>
  </si>
  <si>
    <t>Agentia Nationala de Cadastru si Publicitate Imobiliara</t>
  </si>
  <si>
    <t>extras carte funciara MNIR</t>
  </si>
  <si>
    <t>OMV</t>
  </si>
  <si>
    <t>incasare</t>
  </si>
  <si>
    <t xml:space="preserve">Control Arhisoft </t>
  </si>
  <si>
    <t>servicii mentenanta solutie SCIM</t>
  </si>
  <si>
    <t>Piscul Crasani</t>
  </si>
  <si>
    <t>Sibiu</t>
  </si>
  <si>
    <t>Dedeman</t>
  </si>
  <si>
    <t>materiale tehnic</t>
  </si>
  <si>
    <t>Bricostore</t>
  </si>
  <si>
    <t xml:space="preserve"> dif mat tehnic</t>
  </si>
  <si>
    <t>deplasare Popovici expertiza</t>
  </si>
  <si>
    <t>Orion Press Impex 2000</t>
  </si>
  <si>
    <t>Creative Office</t>
  </si>
  <si>
    <t>Electric Life</t>
  </si>
  <si>
    <t>tuburi led</t>
  </si>
  <si>
    <t>servicii internet</t>
  </si>
  <si>
    <t xml:space="preserve">Romano Electro </t>
  </si>
  <si>
    <t>mentenanta sistem psi</t>
  </si>
  <si>
    <t>mentenanta sistem control acces</t>
  </si>
  <si>
    <t>Bibliostar</t>
  </si>
  <si>
    <t>Persoana fizica</t>
  </si>
  <si>
    <t>achizitie bunuri patrimoniu</t>
  </si>
  <si>
    <t>depunere cont</t>
  </si>
  <si>
    <t>Legend Com</t>
  </si>
  <si>
    <t xml:space="preserve">stampila P-V </t>
  </si>
  <si>
    <t>depunere</t>
  </si>
  <si>
    <t>F64 Studio</t>
  </si>
  <si>
    <t>acumulatori ap foto</t>
  </si>
  <si>
    <t>servicii telefonice</t>
  </si>
  <si>
    <t>Mixt Com</t>
  </si>
  <si>
    <t>mentenanta programe contab</t>
  </si>
  <si>
    <t>Dante HD Computers</t>
  </si>
  <si>
    <t>actualizare date salarii</t>
  </si>
  <si>
    <t>deplasare Deva</t>
  </si>
  <si>
    <t>deplasare Deva Damian</t>
  </si>
  <si>
    <t>Enel Energie SA</t>
  </si>
  <si>
    <t>hdd - ssd piesa</t>
  </si>
  <si>
    <t>servicii mail si forum</t>
  </si>
  <si>
    <t>Tehnostar Trading</t>
  </si>
  <si>
    <t>achizitionare facturi</t>
  </si>
  <si>
    <t>servicii dezapezire</t>
  </si>
  <si>
    <t>servicii igienizare depozite subsol</t>
  </si>
  <si>
    <t>masti praf</t>
  </si>
  <si>
    <t>Ordinul Arhitectilor</t>
  </si>
  <si>
    <t>servicii concurs solutii</t>
  </si>
  <si>
    <t>TNT express</t>
  </si>
  <si>
    <t>Transglobus Art Services</t>
  </si>
  <si>
    <t>transport expoz Sibiu</t>
  </si>
  <si>
    <t>BCR</t>
  </si>
  <si>
    <t>deplasare  proiect</t>
  </si>
  <si>
    <t>Affidea Romania</t>
  </si>
  <si>
    <t xml:space="preserve">MDE </t>
  </si>
  <si>
    <t>solutie de curatat</t>
  </si>
  <si>
    <t>ramas 01.03</t>
  </si>
  <si>
    <t>piese schimb laptop arh</t>
  </si>
  <si>
    <t>deplasare proiect</t>
  </si>
  <si>
    <t>ramas 02.03</t>
  </si>
  <si>
    <t xml:space="preserve"> S &amp; S Proiectare</t>
  </si>
  <si>
    <t>ramas 04.03</t>
  </si>
  <si>
    <t>deplasare simpozion</t>
  </si>
  <si>
    <t>deplasare proiect Limes</t>
  </si>
  <si>
    <t>ramas 07.03</t>
  </si>
  <si>
    <t>deplasare expozitie</t>
  </si>
  <si>
    <t>avans materiale</t>
  </si>
  <si>
    <t>deplasare conferinta</t>
  </si>
  <si>
    <t>ramas 09.03</t>
  </si>
  <si>
    <t>procura China</t>
  </si>
  <si>
    <t>asigurare expoz Lazi sasesti</t>
  </si>
  <si>
    <t>deplasare Bem expertiza</t>
  </si>
  <si>
    <t>deplasare Barbu worshop</t>
  </si>
  <si>
    <t>deplasare Petcu worshop</t>
  </si>
  <si>
    <t>deplasare Georgescu cursuri</t>
  </si>
  <si>
    <t>Transfer bancar Identitati</t>
  </si>
  <si>
    <t xml:space="preserve">proiect Identitati </t>
  </si>
  <si>
    <t>proiect Arheodrom</t>
  </si>
  <si>
    <t>radiografii Arheodrom</t>
  </si>
  <si>
    <t>servicii curierat Arheodrom</t>
  </si>
  <si>
    <t>parteneri Arheodrom</t>
  </si>
  <si>
    <t>deplasare Barbu  cercet</t>
  </si>
  <si>
    <t>deplasare Marghitu Au si Ag</t>
  </si>
  <si>
    <t>deplasare sofer Au si Ag</t>
  </si>
  <si>
    <t>avans deplasare Ota</t>
  </si>
  <si>
    <t>achizitionare revista Historia urbana 2015</t>
  </si>
  <si>
    <t>husa protectie ap foto proiect Pilot</t>
  </si>
  <si>
    <t xml:space="preserve">salubritate </t>
  </si>
  <si>
    <t>Universitatea din Bucuresti</t>
  </si>
  <si>
    <t>avans parteneri proiect Arheodrom</t>
  </si>
  <si>
    <t>cazare deplasare expozitia Au si Ag</t>
  </si>
  <si>
    <t>Cazare deplasare Belgrad pt aducere exp Imagining Balcans</t>
  </si>
  <si>
    <t>ramas 10.03</t>
  </si>
  <si>
    <t>ramas 11.03</t>
  </si>
  <si>
    <t>raportat</t>
  </si>
  <si>
    <t>cabluri  calculator 32,5 m</t>
  </si>
  <si>
    <t>servcii mentenanta solutie SCIM</t>
  </si>
  <si>
    <t>reintregire cont</t>
  </si>
  <si>
    <t>avans mat restaurare</t>
  </si>
  <si>
    <t>deplasare Zahariade</t>
  </si>
  <si>
    <t>Kubitech</t>
  </si>
  <si>
    <t>ob inventar , materiale restaurare</t>
  </si>
  <si>
    <t>Poka</t>
  </si>
  <si>
    <t>ramas 14.03</t>
  </si>
  <si>
    <t>roviniete</t>
  </si>
  <si>
    <t>plata membrii proiect</t>
  </si>
  <si>
    <t>deplasare Craiova</t>
  </si>
  <si>
    <t>deplasare Mihai V expertiza</t>
  </si>
  <si>
    <t>deplasare Serbia</t>
  </si>
  <si>
    <t>deplasare Amarie expoz Balcans</t>
  </si>
  <si>
    <t>deplasare sofer expo Balcans</t>
  </si>
  <si>
    <t>deplasare Ilie C expoz Balcans</t>
  </si>
  <si>
    <t>ramas 15.03</t>
  </si>
  <si>
    <t>verificat</t>
  </si>
  <si>
    <t>avans deplasare Belgrad Ota</t>
  </si>
  <si>
    <t>transport proiect Identitati</t>
  </si>
  <si>
    <t>Shop Exclusive Online</t>
  </si>
  <si>
    <t>mat restaurare</t>
  </si>
  <si>
    <t>ABC Plus</t>
  </si>
  <si>
    <t>ob inv restaurare oale</t>
  </si>
  <si>
    <t>ramas 17.03</t>
  </si>
  <si>
    <t>incasat</t>
  </si>
  <si>
    <t>ramas 18.03</t>
  </si>
  <si>
    <t>Caranda Baterii</t>
  </si>
  <si>
    <t>redresor 2 buc</t>
  </si>
  <si>
    <t>mentenanta serv contabilitate</t>
  </si>
  <si>
    <t>Iavorschi PFA</t>
  </si>
  <si>
    <t>instruire ,examinare si autorizare electricieni</t>
  </si>
  <si>
    <t>Divers Print</t>
  </si>
  <si>
    <t>stampila expert</t>
  </si>
  <si>
    <t>ramas 21.03</t>
  </si>
  <si>
    <t>Puzzle</t>
  </si>
  <si>
    <t>decolantare vitrine expoz Arheodrom</t>
  </si>
  <si>
    <t>persoane fizice</t>
  </si>
  <si>
    <t>achizitii patrimoniu</t>
  </si>
  <si>
    <t>deplasare interna</t>
  </si>
  <si>
    <t>deplasare Pilot</t>
  </si>
  <si>
    <t>deplasare IDEI</t>
  </si>
  <si>
    <t>ramas 22.03</t>
  </si>
  <si>
    <t>Dante International</t>
  </si>
  <si>
    <t>sistem Desktop</t>
  </si>
  <si>
    <t>Printhead</t>
  </si>
  <si>
    <t>imprimanta</t>
  </si>
  <si>
    <t>transfer bancar IDEI</t>
  </si>
  <si>
    <t>bilet avion IDEI</t>
  </si>
  <si>
    <t>Premier Voyage Consult</t>
  </si>
  <si>
    <t>bilet avion Collage</t>
  </si>
  <si>
    <t>ramas 23.03</t>
  </si>
  <si>
    <t>Super System Service</t>
  </si>
  <si>
    <t>servicii copiere arhiva</t>
  </si>
  <si>
    <t>mat pt acces baza date</t>
  </si>
  <si>
    <t>Omniasig Vienna</t>
  </si>
  <si>
    <t>asigurare piese expoz</t>
  </si>
  <si>
    <t>servicii printare</t>
  </si>
  <si>
    <t>ramas 24.03</t>
  </si>
  <si>
    <t>Institutul Vasile Parvan</t>
  </si>
  <si>
    <t>servicii xerox</t>
  </si>
  <si>
    <t>mentenanta lift</t>
  </si>
  <si>
    <t>Flanco</t>
  </si>
  <si>
    <t>parteneri proiect Limes T</t>
  </si>
  <si>
    <t>telefon proiect Ceres</t>
  </si>
  <si>
    <t>av deplasare externa</t>
  </si>
  <si>
    <t>ramas 25.03</t>
  </si>
  <si>
    <t>LBW Edituri Specializate</t>
  </si>
  <si>
    <t>actualizare contab reviste</t>
  </si>
  <si>
    <t>Lecom Birotica Ardeal</t>
  </si>
  <si>
    <t>materiale pedagogie</t>
  </si>
  <si>
    <t>Cris Med Family</t>
  </si>
  <si>
    <t>medicina muncii</t>
  </si>
  <si>
    <t>Interkado Net</t>
  </si>
  <si>
    <t>traducere</t>
  </si>
  <si>
    <t>Led Impact 93</t>
  </si>
  <si>
    <t>bilete avion</t>
  </si>
  <si>
    <t>Ager Press</t>
  </si>
  <si>
    <t>anunt concurs</t>
  </si>
  <si>
    <t>ramas 28.03</t>
  </si>
  <si>
    <t>Surdu Loredana  PF</t>
  </si>
  <si>
    <t>Altex Romania</t>
  </si>
  <si>
    <t>frigider restaurare</t>
  </si>
  <si>
    <t>Cab av Moisescu D</t>
  </si>
  <si>
    <t>servicii juridice</t>
  </si>
  <si>
    <t>Lidl</t>
  </si>
  <si>
    <t>materiale</t>
  </si>
  <si>
    <t>ramas 29.03</t>
  </si>
  <si>
    <t>ramas 30.03</t>
  </si>
  <si>
    <t>soft salarii</t>
  </si>
  <si>
    <t>Radient Consulting</t>
  </si>
  <si>
    <t xml:space="preserve">softuri </t>
  </si>
  <si>
    <t>camera video</t>
  </si>
  <si>
    <t>Electronic Word</t>
  </si>
  <si>
    <t>scanner</t>
  </si>
  <si>
    <t>combustibil generator</t>
  </si>
  <si>
    <t>cercetare investig</t>
  </si>
  <si>
    <t>Asirom</t>
  </si>
  <si>
    <t>ramas  31.03</t>
  </si>
  <si>
    <t>curierat</t>
  </si>
  <si>
    <t>iavorski</t>
  </si>
  <si>
    <t>curs electricieni</t>
  </si>
  <si>
    <t>afise</t>
  </si>
  <si>
    <t>Pilot</t>
  </si>
  <si>
    <t>zilieri nufaru</t>
  </si>
  <si>
    <t>nufaru</t>
  </si>
  <si>
    <t>transp.damian</t>
  </si>
  <si>
    <t>deplasare expoz Au</t>
  </si>
  <si>
    <t>extras carte funciara</t>
  </si>
  <si>
    <t>impozit cladire</t>
  </si>
  <si>
    <t>trim II</t>
  </si>
  <si>
    <t>ramas I + II</t>
  </si>
  <si>
    <t>71.03</t>
  </si>
  <si>
    <t>raportat 04.04</t>
  </si>
  <si>
    <t>Inst Nat Pt Cercet si Form</t>
  </si>
  <si>
    <t>curs muzeograf</t>
  </si>
  <si>
    <t xml:space="preserve">licente </t>
  </si>
  <si>
    <t>sistem stocare date</t>
  </si>
  <si>
    <t>statie de lucru</t>
  </si>
  <si>
    <t>CDM Prestari Servicii</t>
  </si>
  <si>
    <t>avans</t>
  </si>
  <si>
    <t>deplasare proiect CERES</t>
  </si>
  <si>
    <t>deplasare expoz Au si Ag</t>
  </si>
  <si>
    <t>ob inv ap foto</t>
  </si>
  <si>
    <t xml:space="preserve">avans </t>
  </si>
  <si>
    <t>deplasare proiect Limes T</t>
  </si>
  <si>
    <t>ramas 01.04</t>
  </si>
  <si>
    <t>Cellutec Rom</t>
  </si>
  <si>
    <t>mat ambalat</t>
  </si>
  <si>
    <t>Orion Press Impex</t>
  </si>
  <si>
    <t>Arheologia Moldovei</t>
  </si>
  <si>
    <t>transfer</t>
  </si>
  <si>
    <t>ramas 04.04</t>
  </si>
  <si>
    <t>ramas 05.04</t>
  </si>
  <si>
    <t>Ostrov</t>
  </si>
  <si>
    <t>ramas 06.04</t>
  </si>
  <si>
    <t>Proiect Pilot</t>
  </si>
  <si>
    <t>Romano Electro</t>
  </si>
  <si>
    <t>Enel Energie</t>
  </si>
  <si>
    <t>energie electr Nufaru</t>
  </si>
  <si>
    <t>curs conservator</t>
  </si>
  <si>
    <t>proces CERTASIG redact intamp  depunere dosar</t>
  </si>
  <si>
    <t>ramas 07.04</t>
  </si>
  <si>
    <t>deplasare Dumitrascu expozitie Au si Ag</t>
  </si>
  <si>
    <t>S&amp;S Proiectare</t>
  </si>
  <si>
    <t>parteneri proiect Arheodrom</t>
  </si>
  <si>
    <t>King Euroservice</t>
  </si>
  <si>
    <t xml:space="preserve"> inchizatoare auto</t>
  </si>
  <si>
    <t>deplasare proiect Pilot</t>
  </si>
  <si>
    <t>Roumasport</t>
  </si>
  <si>
    <t>echipament Limes</t>
  </si>
  <si>
    <t>Hervis Sports and Fashion</t>
  </si>
  <si>
    <t>Tarina Pastorului</t>
  </si>
  <si>
    <t>servicii de curatatorie</t>
  </si>
  <si>
    <t>deplasare  expozitie Au si Ag</t>
  </si>
  <si>
    <t>Terranova Investitii</t>
  </si>
  <si>
    <t>servicii schimbare anvelope</t>
  </si>
  <si>
    <t>Auto Vanish</t>
  </si>
  <si>
    <t>ramas 08.04</t>
  </si>
  <si>
    <t>Rosal</t>
  </si>
  <si>
    <t>ob inv oale inox</t>
  </si>
  <si>
    <t>CN Posta Romana</t>
  </si>
  <si>
    <t>timbre</t>
  </si>
  <si>
    <t>Inspectoratul Terit de Munca Bucuresti</t>
  </si>
  <si>
    <t>registru zilieri Limes T</t>
  </si>
  <si>
    <t>Horezu</t>
  </si>
  <si>
    <t>ramas 11.04</t>
  </si>
  <si>
    <t>piese IT</t>
  </si>
  <si>
    <t>Nufaru</t>
  </si>
  <si>
    <t>zilieri</t>
  </si>
  <si>
    <t>Antic Exlibris</t>
  </si>
  <si>
    <t>carti</t>
  </si>
  <si>
    <t>ramas 12.04</t>
  </si>
  <si>
    <t>Blue Land Systems</t>
  </si>
  <si>
    <t>piese proiect CERES</t>
  </si>
  <si>
    <t>ob inv proiect CERES</t>
  </si>
  <si>
    <t>ENGIE</t>
  </si>
  <si>
    <t>Telekom</t>
  </si>
  <si>
    <t>Control Arhisoft Management</t>
  </si>
  <si>
    <t xml:space="preserve">UPC </t>
  </si>
  <si>
    <t>Corsar Online</t>
  </si>
  <si>
    <t xml:space="preserve"> Aiotech Data Consult</t>
  </si>
  <si>
    <t>Transglobus ART Services</t>
  </si>
  <si>
    <t>transport expoz Au si Ag</t>
  </si>
  <si>
    <t>ramas 13.04</t>
  </si>
  <si>
    <t>ob inv proiect Arheodrom</t>
  </si>
  <si>
    <t>Monetaria Statului</t>
  </si>
  <si>
    <t>sigilii</t>
  </si>
  <si>
    <t>Proiect CERES</t>
  </si>
  <si>
    <t>salarii proiect CERES</t>
  </si>
  <si>
    <t>salarii proiect Pilot</t>
  </si>
  <si>
    <t>Proiect Arheodrom</t>
  </si>
  <si>
    <t>Proiect Idei</t>
  </si>
  <si>
    <t>salarii proiect Idei</t>
  </si>
  <si>
    <t xml:space="preserve">deplasare interna </t>
  </si>
  <si>
    <t>deplasare interna Piatra Neamt</t>
  </si>
  <si>
    <t>anunturi concurs</t>
  </si>
  <si>
    <t>deplasare Harsova proiect Idei</t>
  </si>
  <si>
    <t>deplasare interna proiect CERES</t>
  </si>
  <si>
    <t>piese de schimb</t>
  </si>
  <si>
    <t>Terra Dent</t>
  </si>
  <si>
    <t>ceara  restaurare</t>
  </si>
  <si>
    <t>ramas 14.04</t>
  </si>
  <si>
    <t>comision garantii</t>
  </si>
  <si>
    <t>reincarcare toner</t>
  </si>
  <si>
    <t>Carrefour Romania</t>
  </si>
  <si>
    <t>Retail</t>
  </si>
  <si>
    <t>O Roc O Mar O Impex</t>
  </si>
  <si>
    <t>salarii proiect Arheodrom</t>
  </si>
  <si>
    <t>deplasare proiect Idei</t>
  </si>
  <si>
    <t>Iasi</t>
  </si>
  <si>
    <t>deplasare Au si Ag</t>
  </si>
  <si>
    <t>deplasare proiect Idei Harsova</t>
  </si>
  <si>
    <t>ramas 15.04</t>
  </si>
  <si>
    <t>Fan Courier</t>
  </si>
  <si>
    <t>taxe curierat</t>
  </si>
  <si>
    <t>chirie butelie investigatii</t>
  </si>
  <si>
    <t>Toko</t>
  </si>
  <si>
    <t>tonner</t>
  </si>
  <si>
    <t>ramas 18.04</t>
  </si>
  <si>
    <t>Zooku</t>
  </si>
  <si>
    <t>gazduire site</t>
  </si>
  <si>
    <t>ob inv set lampi</t>
  </si>
  <si>
    <t>Duioco Clima Service</t>
  </si>
  <si>
    <t>ramas 19.04</t>
  </si>
  <si>
    <t>expozitia Au si Ag</t>
  </si>
  <si>
    <t>Omniasig</t>
  </si>
  <si>
    <t>expozitia Comorile Romaniei</t>
  </si>
  <si>
    <t>polita asigurare expoz Comorile Romaniei</t>
  </si>
  <si>
    <t>energie electrica radio - TV</t>
  </si>
  <si>
    <t>deplasare proiect Arheodrom</t>
  </si>
  <si>
    <t>deplasare externa Comorile Romaniei</t>
  </si>
  <si>
    <t>deplasare proiect Identitati</t>
  </si>
  <si>
    <t xml:space="preserve">Tg Jiu </t>
  </si>
  <si>
    <t>incasat dif avans</t>
  </si>
  <si>
    <t>ramas 20.04</t>
  </si>
  <si>
    <t>ob inv monitoare</t>
  </si>
  <si>
    <t xml:space="preserve">bilete avion proiect Idei </t>
  </si>
  <si>
    <t>deplasare interna proiect Idei</t>
  </si>
  <si>
    <t>publicare anunt concurs</t>
  </si>
  <si>
    <t>ramas 21.04</t>
  </si>
  <si>
    <t>deplasare vernisaj expoz Au si Ag</t>
  </si>
  <si>
    <t>acumulatori</t>
  </si>
  <si>
    <t>materiale depozit</t>
  </si>
  <si>
    <t>Rotarexim</t>
  </si>
  <si>
    <t>registre inventar gestiuni</t>
  </si>
  <si>
    <t>stampile reevaluare</t>
  </si>
  <si>
    <t>Ihtis serv Impex</t>
  </si>
  <si>
    <t>printare afise</t>
  </si>
  <si>
    <t xml:space="preserve"> deplasare Tg Jiu</t>
  </si>
  <si>
    <t>cachizitie carte</t>
  </si>
  <si>
    <t>ramas 22.04</t>
  </si>
  <si>
    <t>piese schimb proiect CERES</t>
  </si>
  <si>
    <t>carti specialitate</t>
  </si>
  <si>
    <t>cutii amabalare piese</t>
  </si>
  <si>
    <t>expediere contracte</t>
  </si>
  <si>
    <t>ramasa 25.04</t>
  </si>
  <si>
    <t xml:space="preserve">polita asigurare  </t>
  </si>
  <si>
    <t>taxa radio Tv</t>
  </si>
  <si>
    <t>prestari serv numismatica</t>
  </si>
  <si>
    <t>Christian 76 Tour</t>
  </si>
  <si>
    <t>proiect Pilot</t>
  </si>
  <si>
    <t>incasat  dif deplasare interna</t>
  </si>
  <si>
    <t>Tg Jiu</t>
  </si>
  <si>
    <t>incasat conv telefonice</t>
  </si>
  <si>
    <t>incasat dif deplasare externa</t>
  </si>
  <si>
    <t>ramas 26.04</t>
  </si>
  <si>
    <t>ramas 27.04</t>
  </si>
  <si>
    <t>Rembigal Policarb</t>
  </si>
  <si>
    <t>suporti carte</t>
  </si>
  <si>
    <t>ap foto</t>
  </si>
  <si>
    <t>Vola</t>
  </si>
  <si>
    <t>deplasare  proiect Arheodrom</t>
  </si>
  <si>
    <t>Document</t>
  </si>
  <si>
    <t>prestari serv xerox</t>
  </si>
  <si>
    <t>bilete avion concurs solutii</t>
  </si>
  <si>
    <t>mentenanta baza de date</t>
  </si>
  <si>
    <t>dif deplasare externa</t>
  </si>
  <si>
    <t>proiect Idei</t>
  </si>
  <si>
    <t>incasat dif deplasre interna</t>
  </si>
  <si>
    <t>deplasare exp Au si Ag</t>
  </si>
  <si>
    <t>Comuna Nufaru</t>
  </si>
  <si>
    <t>inchiriere utilaje</t>
  </si>
  <si>
    <t>Alplast</t>
  </si>
  <si>
    <t>Robimarc</t>
  </si>
  <si>
    <t>deplasare interna Nufaru</t>
  </si>
  <si>
    <t>ramas 28.04</t>
  </si>
  <si>
    <t>piese schimb</t>
  </si>
  <si>
    <t>ramas 03.05</t>
  </si>
  <si>
    <t>14.184.10</t>
  </si>
  <si>
    <t>Inst.Vasile Parvan</t>
  </si>
  <si>
    <t>ramas 04.05</t>
  </si>
  <si>
    <t>incasat dif deplasare interna</t>
  </si>
  <si>
    <t>deplasare proiect Harsova</t>
  </si>
  <si>
    <t>Austral</t>
  </si>
  <si>
    <t>consum ene electr Nufaru</t>
  </si>
  <si>
    <t>Kaufland</t>
  </si>
  <si>
    <t>materiale proiect Limes T</t>
  </si>
  <si>
    <t>Geva Com</t>
  </si>
  <si>
    <t>Ambasada</t>
  </si>
  <si>
    <t>viza</t>
  </si>
  <si>
    <t>ramas 05.05</t>
  </si>
  <si>
    <t>PFA Bottez Alina Monica</t>
  </si>
  <si>
    <t>traduceri expoz</t>
  </si>
  <si>
    <t>UEFISCDI</t>
  </si>
  <si>
    <t>returnare avans</t>
  </si>
  <si>
    <t>UM 2497</t>
  </si>
  <si>
    <t>inchiriere auto expoz</t>
  </si>
  <si>
    <t>servicii</t>
  </si>
  <si>
    <t>ramas 06.05</t>
  </si>
  <si>
    <t>materiale xerox</t>
  </si>
  <si>
    <t>transfer bancar proiect IDEI</t>
  </si>
  <si>
    <t>FAN Courier</t>
  </si>
  <si>
    <t>servicii retea PSI</t>
  </si>
  <si>
    <t>ramas 09.05</t>
  </si>
  <si>
    <t>CNCIR</t>
  </si>
  <si>
    <t>inspectie cazane</t>
  </si>
  <si>
    <t>asigurare piese</t>
  </si>
  <si>
    <t>Rosal Grup</t>
  </si>
  <si>
    <t>climatizare</t>
  </si>
  <si>
    <t>sesiune</t>
  </si>
  <si>
    <t>deplasare</t>
  </si>
  <si>
    <t>transport</t>
  </si>
  <si>
    <t>seminar</t>
  </si>
  <si>
    <t>Home Rent</t>
  </si>
  <si>
    <t>cazare</t>
  </si>
  <si>
    <t>ramas 10.05</t>
  </si>
  <si>
    <t>taxa viza</t>
  </si>
  <si>
    <t xml:space="preserve">proces CERTASIG sustinere  </t>
  </si>
  <si>
    <t>deplasare externa proiect Identitati</t>
  </si>
  <si>
    <t>ramas 11.05</t>
  </si>
  <si>
    <t>proiect Ceres</t>
  </si>
  <si>
    <t>salarii proiect Ceres</t>
  </si>
  <si>
    <t>Transalutanus</t>
  </si>
  <si>
    <t>incasat telefon</t>
  </si>
  <si>
    <t>ramas 12.05</t>
  </si>
  <si>
    <t>taxa</t>
  </si>
  <si>
    <t>mape arhivare</t>
  </si>
  <si>
    <t>Opus</t>
  </si>
  <si>
    <t>servicii design Au si Ag</t>
  </si>
  <si>
    <t>Miorita Landscape</t>
  </si>
  <si>
    <t>servicii cazare</t>
  </si>
  <si>
    <t>Expert Contabil Costache Anca</t>
  </si>
  <si>
    <t>expertiza contabila</t>
  </si>
  <si>
    <t>ramas 13.05</t>
  </si>
  <si>
    <t>Engie</t>
  </si>
  <si>
    <t>Biro Media Trading</t>
  </si>
  <si>
    <t>materiale legare arhiva</t>
  </si>
  <si>
    <t>Institutul de Arheologie Vasile Parvan</t>
  </si>
  <si>
    <t>ramas 16.05</t>
  </si>
  <si>
    <t>Certsign</t>
  </si>
  <si>
    <t>semnatura electronica</t>
  </si>
  <si>
    <t>Fabrica de Timbre</t>
  </si>
  <si>
    <t>plicuri</t>
  </si>
  <si>
    <t xml:space="preserve">Universitatea din Bucuresti </t>
  </si>
  <si>
    <t>Marketing Concept</t>
  </si>
  <si>
    <t>rechizite</t>
  </si>
  <si>
    <t>materiale protectia muncii</t>
  </si>
  <si>
    <t xml:space="preserve">Aiotech It Suport </t>
  </si>
  <si>
    <t xml:space="preserve">reparatie </t>
  </si>
  <si>
    <t>deplasare Brasov</t>
  </si>
  <si>
    <t>Edmund Optics</t>
  </si>
  <si>
    <t>etalon microscopie</t>
  </si>
  <si>
    <t>incasat deplasare</t>
  </si>
  <si>
    <t>Linde Group</t>
  </si>
  <si>
    <t>Top Level Hosting</t>
  </si>
  <si>
    <t>domeniu proiect Arheodrom</t>
  </si>
  <si>
    <t>incarcare butelie azot proiect Arheodrom</t>
  </si>
  <si>
    <t>ramas 17.05</t>
  </si>
  <si>
    <t>CVI Best Aktiv</t>
  </si>
  <si>
    <t>Shanghai Art Photo</t>
  </si>
  <si>
    <t>poster conferinta</t>
  </si>
  <si>
    <t>proiect Collage</t>
  </si>
  <si>
    <t>ramas 18.05</t>
  </si>
  <si>
    <t>Flashalarm Electric</t>
  </si>
  <si>
    <t>ob inv portavoce</t>
  </si>
  <si>
    <t>reparatii lift</t>
  </si>
  <si>
    <t>convorbiri telefonice</t>
  </si>
  <si>
    <t>sesiune proiect Arheodrom</t>
  </si>
  <si>
    <t>incasat avans</t>
  </si>
  <si>
    <t>ramas 19.05</t>
  </si>
  <si>
    <t>bilet avion juriu concurs solutii</t>
  </si>
  <si>
    <t>servicii curatare costume  istorice</t>
  </si>
  <si>
    <t>ramas 20.05</t>
  </si>
  <si>
    <t>comisie concurs</t>
  </si>
  <si>
    <t>ramas 23.05</t>
  </si>
  <si>
    <t>deplasare externa expozitie Au si Ag</t>
  </si>
  <si>
    <t>participare concurs</t>
  </si>
  <si>
    <t>sesiune Tg Jiu</t>
  </si>
  <si>
    <t>diferenta deplasare</t>
  </si>
  <si>
    <t>Muzeul Tarii Crisurilor</t>
  </si>
  <si>
    <t>dif decont proiect Identitati</t>
  </si>
  <si>
    <t>ramas 24.05</t>
  </si>
  <si>
    <t xml:space="preserve">ob inv </t>
  </si>
  <si>
    <t>Moviplast</t>
  </si>
  <si>
    <t>avans proiect Arheodrom</t>
  </si>
  <si>
    <t>Congress</t>
  </si>
  <si>
    <t>Enel</t>
  </si>
  <si>
    <t>consum en electrica</t>
  </si>
  <si>
    <t>proiect Limes T</t>
  </si>
  <si>
    <t>Ambasada Chinei</t>
  </si>
  <si>
    <t>ramas 25.05</t>
  </si>
  <si>
    <t>operator RSTVI</t>
  </si>
  <si>
    <t>CDM Prestari servicii</t>
  </si>
  <si>
    <t>mentenanta instalatii electrice</t>
  </si>
  <si>
    <t>Expert Activ</t>
  </si>
  <si>
    <t>Instit Nat pt Cercetare</t>
  </si>
  <si>
    <t>cursuri perfectionare</t>
  </si>
  <si>
    <t>PF Surdu Loredana</t>
  </si>
  <si>
    <t>servicii numismatica</t>
  </si>
  <si>
    <t>ramas 26.05</t>
  </si>
  <si>
    <t>rectificare buget</t>
  </si>
  <si>
    <t>total</t>
  </si>
  <si>
    <t>RATB</t>
  </si>
  <si>
    <t>incarcare portofel</t>
  </si>
  <si>
    <t>PFA Alexandru Angela</t>
  </si>
  <si>
    <t>legatorie arhiva</t>
  </si>
  <si>
    <t>deplasare externa proiect idei</t>
  </si>
  <si>
    <t>Azad Enterprises</t>
  </si>
  <si>
    <t>ob inv</t>
  </si>
  <si>
    <t>taxa participare curs</t>
  </si>
  <si>
    <t xml:space="preserve">incasat </t>
  </si>
  <si>
    <t>ramas 27.05</t>
  </si>
  <si>
    <t xml:space="preserve">Aiotech data Consult </t>
  </si>
  <si>
    <t>mentenanta serv contab</t>
  </si>
  <si>
    <t>ramas 30.05</t>
  </si>
  <si>
    <t>PF Budura Ioan</t>
  </si>
  <si>
    <t>ramas 31.05</t>
  </si>
  <si>
    <t>Strati Concept</t>
  </si>
  <si>
    <t>Asociatia Editorilor din Romania</t>
  </si>
  <si>
    <t>taxa participare targ carte</t>
  </si>
  <si>
    <t>materiale sanitare</t>
  </si>
  <si>
    <t>deplasare externa proiect Idei</t>
  </si>
  <si>
    <t>Emag</t>
  </si>
  <si>
    <t>Arli- Co</t>
  </si>
  <si>
    <t>deplasare proiect Ceres</t>
  </si>
  <si>
    <t>deplasare externa cercetare</t>
  </si>
  <si>
    <t>curs perfectionare</t>
  </si>
  <si>
    <t xml:space="preserve">drepturi autor </t>
  </si>
  <si>
    <t>reprezentatie Noaptea Muzeelor</t>
  </si>
  <si>
    <t>MobilParts</t>
  </si>
  <si>
    <t>materiale proiect Ceres</t>
  </si>
  <si>
    <t>Escapade</t>
  </si>
  <si>
    <t>echipament proiect Ceres</t>
  </si>
  <si>
    <t>drepturi de autor</t>
  </si>
  <si>
    <t>ramas 02.06</t>
  </si>
  <si>
    <t>becuri</t>
  </si>
  <si>
    <t xml:space="preserve">Lbw Edituri specializate </t>
  </si>
  <si>
    <t>actualizare ab rev ctb</t>
  </si>
  <si>
    <t>Asociatia Deutsches Freikorps</t>
  </si>
  <si>
    <t xml:space="preserve">Orange </t>
  </si>
  <si>
    <t>deplasare Nufaru</t>
  </si>
  <si>
    <t>decont</t>
  </si>
  <si>
    <t>deplasare Tulcea</t>
  </si>
  <si>
    <t>incasat  decont Nufaru</t>
  </si>
  <si>
    <t>ramas 03.06</t>
  </si>
  <si>
    <t>ramas 06.06</t>
  </si>
  <si>
    <t>asociatia Traditia Militara</t>
  </si>
  <si>
    <t>en elctr Nufaru</t>
  </si>
  <si>
    <t>Arli - Co</t>
  </si>
  <si>
    <t>ramas 07.06</t>
  </si>
  <si>
    <t>Mida Soft Business</t>
  </si>
  <si>
    <t>toner</t>
  </si>
  <si>
    <t xml:space="preserve">Kon Design </t>
  </si>
  <si>
    <t>rame</t>
  </si>
  <si>
    <t>Aeroport Otopeni</t>
  </si>
  <si>
    <t>parcare auto</t>
  </si>
  <si>
    <t>Parfeni Geta</t>
  </si>
  <si>
    <t>ob inv proielt Limes T</t>
  </si>
  <si>
    <t>ramas 08.06</t>
  </si>
  <si>
    <t>PFA Balica Gabriela</t>
  </si>
  <si>
    <t>traducere proiect Pilot</t>
  </si>
  <si>
    <t>Toner</t>
  </si>
  <si>
    <t>UPC</t>
  </si>
  <si>
    <t>mentenanat serv ctb</t>
  </si>
  <si>
    <t>decont deplasare interna</t>
  </si>
  <si>
    <t>ramas 09.06</t>
  </si>
  <si>
    <t>servicii sist securitate</t>
  </si>
  <si>
    <t>revizie sistem control</t>
  </si>
  <si>
    <t>revizie auto</t>
  </si>
  <si>
    <t>montare siste acces</t>
  </si>
  <si>
    <t>Tipo Media</t>
  </si>
  <si>
    <t>materiale proiect Idei</t>
  </si>
  <si>
    <t>decont deplasare externa</t>
  </si>
  <si>
    <t>Deplasare proiect Idei</t>
  </si>
  <si>
    <t>publicare anunt</t>
  </si>
  <si>
    <t>decont deplasare</t>
  </si>
  <si>
    <t>deplasare externa proiect Ceres</t>
  </si>
  <si>
    <t>materiale proiect idei</t>
  </si>
  <si>
    <t>ramas 10.06</t>
  </si>
  <si>
    <t>ramas 01.06</t>
  </si>
  <si>
    <t>ATC&amp;JT Solutions</t>
  </si>
  <si>
    <t>Rentrop &amp; Straton</t>
  </si>
  <si>
    <t>abonament Codul Muncii</t>
  </si>
  <si>
    <t>proiect Idei conferinta</t>
  </si>
  <si>
    <t>ramas 13.06</t>
  </si>
  <si>
    <t>Bugetul de Stat</t>
  </si>
  <si>
    <t>zilieri Nufaru</t>
  </si>
  <si>
    <t>Casa de Comert Dona</t>
  </si>
  <si>
    <t>materialei depozite</t>
  </si>
  <si>
    <t>Proiect Ceres</t>
  </si>
  <si>
    <t>fond handicapati</t>
  </si>
  <si>
    <t>Liceul de Coregrafie</t>
  </si>
  <si>
    <t xml:space="preserve">Activ Papet </t>
  </si>
  <si>
    <t>ramas 14.06</t>
  </si>
  <si>
    <t>Epcon Prodimex</t>
  </si>
  <si>
    <t>verificari Pram</t>
  </si>
  <si>
    <t>suporti expozitie</t>
  </si>
  <si>
    <t>servicii de cazare expoz Au si Ag</t>
  </si>
  <si>
    <t>taxa conferinta</t>
  </si>
  <si>
    <t>OCPI</t>
  </si>
  <si>
    <t>modificare cadastru</t>
  </si>
  <si>
    <t>ATC training</t>
  </si>
  <si>
    <t>ramas15.06</t>
  </si>
  <si>
    <t>incasare proiect Idei</t>
  </si>
  <si>
    <t>ramas 15.06</t>
  </si>
  <si>
    <t>ramas 16.06</t>
  </si>
  <si>
    <t>PFA Ghentulescu raluca</t>
  </si>
  <si>
    <t>traducerea expoz</t>
  </si>
  <si>
    <t>Birliba</t>
  </si>
  <si>
    <t>concurs posturi vacante</t>
  </si>
  <si>
    <t>Gligor</t>
  </si>
  <si>
    <t xml:space="preserve">Olteanu </t>
  </si>
  <si>
    <t>Stanica</t>
  </si>
  <si>
    <t>Custurea</t>
  </si>
  <si>
    <t>Catanus</t>
  </si>
  <si>
    <t>Diac</t>
  </si>
  <si>
    <t>Iacob</t>
  </si>
  <si>
    <t>Zahariade</t>
  </si>
  <si>
    <t>Opris</t>
  </si>
  <si>
    <t>Petac</t>
  </si>
  <si>
    <t>Sirbu</t>
  </si>
  <si>
    <t>Bugetul de stat</t>
  </si>
  <si>
    <t>contributii</t>
  </si>
  <si>
    <t>Editronic International</t>
  </si>
  <si>
    <t>protectia muncii</t>
  </si>
  <si>
    <t>C&amp;C Office Distribution</t>
  </si>
  <si>
    <t>Global Logistics Solutions</t>
  </si>
  <si>
    <t>declaratie vamala</t>
  </si>
  <si>
    <t>mat expozitie</t>
  </si>
  <si>
    <t>suporti proiect Pilot</t>
  </si>
  <si>
    <t>materiale expozitie</t>
  </si>
  <si>
    <t>Agrement Express Comert</t>
  </si>
  <si>
    <t>Artmat</t>
  </si>
  <si>
    <t>Simone Trading</t>
  </si>
  <si>
    <t>conferinta</t>
  </si>
  <si>
    <t>ramas 17.06</t>
  </si>
  <si>
    <t>incasare decont CERES</t>
  </si>
  <si>
    <t>incasare decont Pilot</t>
  </si>
  <si>
    <t>incasare decont exp Au si Ag</t>
  </si>
  <si>
    <t>Jumbo</t>
  </si>
  <si>
    <t>deplasare Proiect Pilot</t>
  </si>
  <si>
    <t>Textil Impex</t>
  </si>
  <si>
    <t>expertiza</t>
  </si>
  <si>
    <t>Duioco</t>
  </si>
  <si>
    <t>deplasare sesiune stiintifica</t>
  </si>
  <si>
    <t>conferinta proiect Idei</t>
  </si>
  <si>
    <t>Tomescu</t>
  </si>
  <si>
    <t>prestari servicii expoz</t>
  </si>
  <si>
    <t>ramas 21.06</t>
  </si>
  <si>
    <t>incasare decont mat expoz</t>
  </si>
  <si>
    <t>incasare decont Nufaru</t>
  </si>
  <si>
    <t>Life Style</t>
  </si>
  <si>
    <t>ab apa</t>
  </si>
  <si>
    <t>Aiotech It Suport</t>
  </si>
  <si>
    <t>consumabile proiect Limes T</t>
  </si>
  <si>
    <t>ramas 22.06</t>
  </si>
  <si>
    <t>servicii de legatorie</t>
  </si>
  <si>
    <t xml:space="preserve">Ascensorul </t>
  </si>
  <si>
    <t>menmtenanta lift</t>
  </si>
  <si>
    <t>mat depozite</t>
  </si>
  <si>
    <t>Zeedo Media</t>
  </si>
  <si>
    <t>servicii transport expozitie</t>
  </si>
  <si>
    <t>Dacris</t>
  </si>
  <si>
    <t>ramas 23.06</t>
  </si>
  <si>
    <t>deplasare curs</t>
  </si>
  <si>
    <t>incasare curs perfect</t>
  </si>
  <si>
    <t>incasare deplasare expoz</t>
  </si>
  <si>
    <t>incasare deplasare proiect Pilot</t>
  </si>
  <si>
    <t>ramas 27.06</t>
  </si>
  <si>
    <t>incasare deplasare</t>
  </si>
  <si>
    <t>deplasare interna Au si Ag</t>
  </si>
  <si>
    <t>Otopeni</t>
  </si>
  <si>
    <t>parcare</t>
  </si>
  <si>
    <t>PFA Bottez Alina</t>
  </si>
  <si>
    <t>traducere expozitie</t>
  </si>
  <si>
    <t>Biro Media</t>
  </si>
  <si>
    <t>supraveghere RSTVI</t>
  </si>
  <si>
    <t>prestari servicii proiect Pilot</t>
  </si>
  <si>
    <t>deplasare tematica</t>
  </si>
  <si>
    <t>Star Topo</t>
  </si>
  <si>
    <t>prestari servicii statie</t>
  </si>
  <si>
    <t>transport expozitie</t>
  </si>
  <si>
    <t>servicii mentenanta instal electrica</t>
  </si>
  <si>
    <t>mentenanta baze de date</t>
  </si>
  <si>
    <t>DDD Constance   Perfect Cleen</t>
  </si>
  <si>
    <t>deratizare</t>
  </si>
  <si>
    <t>Dante international</t>
  </si>
  <si>
    <t>ramas 28.06</t>
  </si>
  <si>
    <t>incasare convorbiri telefonice</t>
  </si>
  <si>
    <t>incasare proiect CERES</t>
  </si>
  <si>
    <t>deplasare Histria</t>
  </si>
  <si>
    <t>F&amp;B Management</t>
  </si>
  <si>
    <t>cheltuieli juriu</t>
  </si>
  <si>
    <t xml:space="preserve">Scurtu </t>
  </si>
  <si>
    <t>modificare articol</t>
  </si>
  <si>
    <t>ramas 29.06</t>
  </si>
  <si>
    <t>deplasare Fagaras</t>
  </si>
  <si>
    <t>adeplasare externa</t>
  </si>
  <si>
    <t xml:space="preserve">deplasare proiect Idei </t>
  </si>
  <si>
    <t>plata membrii juriu</t>
  </si>
  <si>
    <t>PFA Sidon Raluca</t>
  </si>
  <si>
    <t>prestari serv Limes MC</t>
  </si>
  <si>
    <t>PFA Rumega Irimus Vlad</t>
  </si>
  <si>
    <t>PFA Campeanu</t>
  </si>
  <si>
    <t xml:space="preserve">PFA Duca Marin </t>
  </si>
  <si>
    <t>UM 2581</t>
  </si>
  <si>
    <t>inchiriere masina expoz</t>
  </si>
  <si>
    <t>cazare juriu</t>
  </si>
  <si>
    <t>SC City Cafeteria</t>
  </si>
  <si>
    <t>ramas 30.06</t>
  </si>
  <si>
    <t>inc.cec</t>
  </si>
  <si>
    <t>transfer sold eronat</t>
  </si>
  <si>
    <t>aiotech</t>
  </si>
  <si>
    <t>incasat cec</t>
  </si>
  <si>
    <t>inasare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</si>
</sst>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0" fillId="0" borderId="1" xfId="0" applyNumberFormat="1" applyBorder="1"/>
    <xf numFmtId="0" fontId="1" fillId="0" borderId="0" xfId="0" applyFont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/>
    <xf numFmtId="4" fontId="1" fillId="0" borderId="2" xfId="0" applyNumberFormat="1" applyFont="1" applyBorder="1"/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164" fontId="3" fillId="0" borderId="4" xfId="0" applyNumberFormat="1" applyFont="1" applyBorder="1"/>
    <xf numFmtId="0" fontId="3" fillId="0" borderId="5" xfId="0" applyFont="1" applyBorder="1"/>
    <xf numFmtId="4" fontId="0" fillId="0" borderId="3" xfId="0" applyNumberFormat="1" applyBorder="1"/>
    <xf numFmtId="164" fontId="3" fillId="0" borderId="6" xfId="0" applyNumberFormat="1" applyFont="1" applyBorder="1"/>
    <xf numFmtId="0" fontId="3" fillId="0" borderId="1" xfId="0" applyFont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0" fontId="2" fillId="0" borderId="1" xfId="0" applyFont="1" applyFill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1" fillId="0" borderId="1" xfId="0" applyFont="1" applyBorder="1" applyAlignment="1">
      <alignment wrapText="1"/>
    </xf>
    <xf numFmtId="16" fontId="2" fillId="0" borderId="0" xfId="0" applyNumberFormat="1" applyFont="1"/>
    <xf numFmtId="16" fontId="1" fillId="0" borderId="1" xfId="0" applyNumberFormat="1" applyFont="1" applyBorder="1"/>
    <xf numFmtId="0" fontId="4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3" xfId="0" applyBorder="1"/>
    <xf numFmtId="0" fontId="1" fillId="0" borderId="10" xfId="0" applyFont="1" applyBorder="1"/>
    <xf numFmtId="0" fontId="1" fillId="0" borderId="11" xfId="0" applyFont="1" applyBorder="1"/>
    <xf numFmtId="0" fontId="1" fillId="2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0" fillId="0" borderId="2" xfId="0" applyBorder="1"/>
    <xf numFmtId="0" fontId="3" fillId="0" borderId="0" xfId="0" applyFont="1" applyBorder="1"/>
    <xf numFmtId="0" fontId="3" fillId="0" borderId="14" xfId="0" applyFont="1" applyBorder="1"/>
    <xf numFmtId="164" fontId="3" fillId="0" borderId="5" xfId="0" applyNumberFormat="1" applyFont="1" applyBorder="1"/>
    <xf numFmtId="0" fontId="3" fillId="0" borderId="15" xfId="0" applyFont="1" applyBorder="1"/>
    <xf numFmtId="4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4" fontId="1" fillId="0" borderId="18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4" fontId="2" fillId="0" borderId="1" xfId="0" applyNumberFormat="1" applyFont="1" applyBorder="1" applyAlignment="1">
      <alignment wrapText="1"/>
    </xf>
    <xf numFmtId="0" fontId="2" fillId="0" borderId="3" xfId="0" applyFont="1" applyBorder="1"/>
    <xf numFmtId="4" fontId="2" fillId="0" borderId="3" xfId="0" applyNumberFormat="1" applyFont="1" applyBorder="1"/>
    <xf numFmtId="164" fontId="3" fillId="0" borderId="1" xfId="0" applyNumberFormat="1" applyFont="1" applyBorder="1"/>
    <xf numFmtId="4" fontId="2" fillId="0" borderId="3" xfId="0" applyNumberFormat="1" applyFont="1" applyBorder="1" applyAlignment="1"/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" fontId="1" fillId="0" borderId="3" xfId="0" applyNumberFormat="1" applyFont="1" applyBorder="1" applyAlignment="1"/>
    <xf numFmtId="0" fontId="1" fillId="0" borderId="19" xfId="0" applyFont="1" applyBorder="1"/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/>
    <xf numFmtId="4" fontId="1" fillId="0" borderId="19" xfId="0" applyNumberFormat="1" applyFont="1" applyBorder="1"/>
    <xf numFmtId="0" fontId="3" fillId="0" borderId="6" xfId="0" applyFont="1" applyBorder="1"/>
    <xf numFmtId="0" fontId="6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4" fontId="5" fillId="0" borderId="3" xfId="0" applyNumberFormat="1" applyFont="1" applyBorder="1" applyAlignment="1"/>
    <xf numFmtId="4" fontId="5" fillId="0" borderId="3" xfId="0" applyNumberFormat="1" applyFont="1" applyBorder="1"/>
    <xf numFmtId="4" fontId="0" fillId="0" borderId="3" xfId="0" applyNumberFormat="1" applyBorder="1" applyAlignment="1">
      <alignment wrapText="1"/>
    </xf>
    <xf numFmtId="0" fontId="1" fillId="2" borderId="3" xfId="0" applyFont="1" applyFill="1" applyBorder="1"/>
    <xf numFmtId="0" fontId="6" fillId="0" borderId="1" xfId="0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2" fontId="4" fillId="0" borderId="1" xfId="0" applyNumberFormat="1" applyFont="1" applyBorder="1"/>
    <xf numFmtId="0" fontId="6" fillId="0" borderId="3" xfId="0" applyFont="1" applyBorder="1"/>
    <xf numFmtId="2" fontId="6" fillId="0" borderId="3" xfId="0" applyNumberFormat="1" applyFont="1" applyBorder="1"/>
    <xf numFmtId="2" fontId="3" fillId="0" borderId="3" xfId="0" applyNumberFormat="1" applyFont="1" applyBorder="1"/>
    <xf numFmtId="0" fontId="7" fillId="0" borderId="3" xfId="0" applyFont="1" applyBorder="1"/>
    <xf numFmtId="2" fontId="7" fillId="0" borderId="3" xfId="0" applyNumberFormat="1" applyFont="1" applyBorder="1"/>
    <xf numFmtId="2" fontId="4" fillId="0" borderId="3" xfId="0" applyNumberFormat="1" applyFont="1" applyBorder="1"/>
    <xf numFmtId="2" fontId="5" fillId="0" borderId="3" xfId="0" applyNumberFormat="1" applyFont="1" applyBorder="1"/>
    <xf numFmtId="2" fontId="8" fillId="0" borderId="3" xfId="0" applyNumberFormat="1" applyFont="1" applyBorder="1"/>
    <xf numFmtId="0" fontId="7" fillId="0" borderId="3" xfId="0" applyFont="1" applyBorder="1" applyAlignment="1">
      <alignment wrapText="1"/>
    </xf>
    <xf numFmtId="0" fontId="7" fillId="0" borderId="0" xfId="0" applyFont="1"/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0" fillId="0" borderId="20" xfId="0" applyBorder="1"/>
    <xf numFmtId="0" fontId="1" fillId="2" borderId="1" xfId="0" applyFont="1" applyFill="1" applyBorder="1"/>
    <xf numFmtId="2" fontId="1" fillId="0" borderId="3" xfId="0" applyNumberFormat="1" applyFont="1" applyBorder="1"/>
    <xf numFmtId="0" fontId="0" fillId="3" borderId="1" xfId="0" applyFill="1" applyBorder="1"/>
    <xf numFmtId="0" fontId="2" fillId="3" borderId="3" xfId="0" applyFont="1" applyFill="1" applyBorder="1"/>
    <xf numFmtId="0" fontId="1" fillId="3" borderId="3" xfId="0" applyFont="1" applyFill="1" applyBorder="1"/>
    <xf numFmtId="164" fontId="3" fillId="3" borderId="4" xfId="0" applyNumberFormat="1" applyFont="1" applyFill="1" applyBorder="1"/>
    <xf numFmtId="2" fontId="3" fillId="3" borderId="1" xfId="0" applyNumberFormat="1" applyFont="1" applyFill="1" applyBorder="1"/>
    <xf numFmtId="2" fontId="6" fillId="3" borderId="1" xfId="0" applyNumberFormat="1" applyFont="1" applyFill="1" applyBorder="1"/>
    <xf numFmtId="2" fontId="7" fillId="3" borderId="1" xfId="0" applyNumberFormat="1" applyFont="1" applyFill="1" applyBorder="1"/>
    <xf numFmtId="2" fontId="6" fillId="3" borderId="3" xfId="0" applyNumberFormat="1" applyFont="1" applyFill="1" applyBorder="1"/>
    <xf numFmtId="2" fontId="7" fillId="3" borderId="3" xfId="0" applyNumberFormat="1" applyFont="1" applyFill="1" applyBorder="1"/>
    <xf numFmtId="2" fontId="5" fillId="3" borderId="3" xfId="0" applyNumberFormat="1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7" fillId="3" borderId="3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992"/>
  <sheetViews>
    <sheetView tabSelected="1" topLeftCell="A954" workbookViewId="0">
      <selection activeCell="M1002" sqref="M1002"/>
    </sheetView>
  </sheetViews>
  <sheetFormatPr defaultRowHeight="15" x14ac:dyDescent="0.25"/>
  <cols>
    <col min="1" max="1" width="23.85546875" customWidth="1"/>
    <col min="2" max="2" width="29.42578125" customWidth="1"/>
    <col min="3" max="3" width="9.28515625" bestFit="1" customWidth="1"/>
    <col min="5" max="5" width="10.140625" bestFit="1" customWidth="1"/>
    <col min="6" max="6" width="9.28515625" bestFit="1" customWidth="1"/>
    <col min="8" max="9" width="9.28515625" bestFit="1" customWidth="1"/>
    <col min="10" max="10" width="10.140625" bestFit="1" customWidth="1"/>
    <col min="11" max="11" width="11.28515625" customWidth="1"/>
    <col min="12" max="12" width="10.28515625" customWidth="1"/>
    <col min="13" max="13" width="10.140625" bestFit="1" customWidth="1"/>
    <col min="14" max="14" width="9.7109375" customWidth="1"/>
    <col min="15" max="15" width="10.140625" bestFit="1" customWidth="1"/>
    <col min="16" max="16" width="9.28515625" bestFit="1" customWidth="1"/>
    <col min="17" max="17" width="10.28515625" customWidth="1"/>
    <col min="18" max="19" width="9.28515625" bestFit="1" customWidth="1"/>
    <col min="20" max="20" width="12.28515625" customWidth="1"/>
    <col min="21" max="21" width="10.140625" bestFit="1" customWidth="1"/>
    <col min="22" max="22" width="11.42578125" customWidth="1"/>
  </cols>
  <sheetData>
    <row r="2" spans="1:26" x14ac:dyDescent="0.25">
      <c r="B2" t="s">
        <v>9</v>
      </c>
    </row>
    <row r="3" spans="1:26" ht="15.75" thickBot="1" x14ac:dyDescent="0.3"/>
    <row r="4" spans="1:26" s="14" customFormat="1" ht="15.75" thickBot="1" x14ac:dyDescent="0.3">
      <c r="A4" s="17" t="s">
        <v>41</v>
      </c>
      <c r="B4" s="17"/>
      <c r="C4" s="13">
        <v>36911</v>
      </c>
      <c r="D4" s="13">
        <v>37276</v>
      </c>
      <c r="E4" s="13">
        <v>37641</v>
      </c>
      <c r="F4" s="13">
        <v>38006</v>
      </c>
      <c r="G4" s="13">
        <v>38372</v>
      </c>
      <c r="H4" s="13">
        <v>38737</v>
      </c>
      <c r="I4" s="13">
        <v>39467</v>
      </c>
      <c r="J4" s="13">
        <v>39833</v>
      </c>
      <c r="K4" s="13">
        <v>10978</v>
      </c>
      <c r="L4" s="13">
        <v>36576</v>
      </c>
      <c r="M4" s="13">
        <v>11098</v>
      </c>
      <c r="N4" s="13">
        <v>37062</v>
      </c>
      <c r="O4" s="13">
        <v>37427</v>
      </c>
      <c r="P4" s="13">
        <v>36789</v>
      </c>
      <c r="Q4" s="13">
        <v>36850</v>
      </c>
      <c r="R4" s="13" t="s">
        <v>0</v>
      </c>
      <c r="S4" s="13" t="s">
        <v>1</v>
      </c>
      <c r="T4" s="13" t="s">
        <v>2</v>
      </c>
      <c r="U4" s="13" t="s">
        <v>3</v>
      </c>
      <c r="V4" s="13" t="s">
        <v>4</v>
      </c>
      <c r="W4" s="13" t="s">
        <v>5</v>
      </c>
      <c r="X4" s="13" t="s">
        <v>6</v>
      </c>
      <c r="Y4" s="13" t="s">
        <v>7</v>
      </c>
      <c r="Z4" s="13" t="s">
        <v>8</v>
      </c>
    </row>
    <row r="5" spans="1:26" x14ac:dyDescent="0.25">
      <c r="A5" s="5"/>
      <c r="B5" s="5"/>
      <c r="C5" s="15">
        <v>1000</v>
      </c>
      <c r="D5" s="15"/>
      <c r="E5" s="15">
        <v>250000</v>
      </c>
      <c r="F5" s="15">
        <v>7500</v>
      </c>
      <c r="G5" s="15"/>
      <c r="H5" s="15">
        <v>5000</v>
      </c>
      <c r="I5" s="15">
        <v>26000</v>
      </c>
      <c r="J5" s="15">
        <v>250000</v>
      </c>
      <c r="K5" s="15">
        <v>375000</v>
      </c>
      <c r="L5" s="15">
        <v>50000</v>
      </c>
      <c r="M5" s="15">
        <v>101500</v>
      </c>
      <c r="N5" s="15">
        <v>25000</v>
      </c>
      <c r="O5" s="15">
        <v>178000</v>
      </c>
      <c r="P5" s="15">
        <v>3000</v>
      </c>
      <c r="Q5" s="15">
        <v>130000</v>
      </c>
      <c r="R5" s="15">
        <v>50000</v>
      </c>
      <c r="S5" s="15">
        <v>10000</v>
      </c>
      <c r="T5" s="15">
        <v>350000</v>
      </c>
      <c r="U5" s="15">
        <v>250000</v>
      </c>
      <c r="V5" s="15">
        <v>81000</v>
      </c>
      <c r="W5" s="15"/>
      <c r="X5" s="15"/>
      <c r="Y5" s="15">
        <v>56000</v>
      </c>
      <c r="Z5" s="15">
        <v>9000</v>
      </c>
    </row>
    <row r="6" spans="1:26" x14ac:dyDescent="0.25">
      <c r="A6" s="5" t="s">
        <v>58</v>
      </c>
      <c r="B6" s="5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v>608.1</v>
      </c>
      <c r="T6" s="1"/>
      <c r="U6" s="1"/>
      <c r="V6" s="1"/>
      <c r="W6" s="1"/>
      <c r="X6" s="1"/>
      <c r="Y6" s="1"/>
      <c r="Z6" s="1"/>
    </row>
    <row r="7" spans="1:26" x14ac:dyDescent="0.25">
      <c r="A7" s="5" t="s">
        <v>56</v>
      </c>
      <c r="B7" s="5" t="s">
        <v>57</v>
      </c>
      <c r="C7" s="1"/>
      <c r="D7" s="1"/>
      <c r="E7" s="1"/>
      <c r="F7" s="1"/>
      <c r="G7" s="1"/>
      <c r="H7" s="1"/>
      <c r="I7" s="1">
        <v>1193.52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" t="s">
        <v>54</v>
      </c>
      <c r="B8" s="5" t="s">
        <v>55</v>
      </c>
      <c r="C8" s="1"/>
      <c r="D8" s="1"/>
      <c r="E8" s="1"/>
      <c r="F8" s="1"/>
      <c r="G8" s="1"/>
      <c r="H8" s="1"/>
      <c r="I8" s="1"/>
      <c r="J8" s="1"/>
      <c r="K8" s="1">
        <v>64.8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" t="s">
        <v>52</v>
      </c>
      <c r="B9" s="5" t="s">
        <v>53</v>
      </c>
      <c r="C9" s="1"/>
      <c r="D9" s="1"/>
      <c r="E9" s="1"/>
      <c r="F9" s="1"/>
      <c r="G9" s="1"/>
      <c r="H9" s="1"/>
      <c r="I9" s="1"/>
      <c r="J9" s="1"/>
      <c r="K9" s="1">
        <v>155.15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" t="s">
        <v>50</v>
      </c>
      <c r="B10" s="5" t="s">
        <v>51</v>
      </c>
      <c r="C10" s="1"/>
      <c r="D10" s="1"/>
      <c r="E10" s="1"/>
      <c r="F10" s="1">
        <v>572.88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" t="s">
        <v>48</v>
      </c>
      <c r="B11" s="5" t="s">
        <v>49</v>
      </c>
      <c r="C11" s="1"/>
      <c r="D11" s="1"/>
      <c r="E11" s="1"/>
      <c r="F11" s="1"/>
      <c r="G11" s="1"/>
      <c r="H11" s="1"/>
      <c r="I11" s="1"/>
      <c r="J11" s="1"/>
      <c r="K11" s="1">
        <v>1680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" t="s">
        <v>46</v>
      </c>
      <c r="B12" s="5" t="s">
        <v>47</v>
      </c>
      <c r="C12" s="1"/>
      <c r="D12" s="1"/>
      <c r="E12" s="1"/>
      <c r="F12" s="1">
        <v>1463.32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" t="s">
        <v>44</v>
      </c>
      <c r="B13" s="5" t="s">
        <v>45</v>
      </c>
      <c r="C13" s="1"/>
      <c r="D13" s="1"/>
      <c r="E13" s="1"/>
      <c r="F13" s="1"/>
      <c r="G13" s="1"/>
      <c r="H13" s="1"/>
      <c r="I13" s="1"/>
      <c r="J13" s="1"/>
      <c r="K13" s="1">
        <v>120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" t="s">
        <v>42</v>
      </c>
      <c r="B14" s="5" t="s">
        <v>43</v>
      </c>
      <c r="C14" s="1"/>
      <c r="D14" s="1"/>
      <c r="E14" s="1"/>
      <c r="F14" s="1"/>
      <c r="G14" s="1"/>
      <c r="H14" s="1"/>
      <c r="I14" s="1"/>
      <c r="J14" s="1"/>
      <c r="K14" s="1">
        <v>448.66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" t="s">
        <v>42</v>
      </c>
      <c r="B15" s="5" t="s">
        <v>43</v>
      </c>
      <c r="C15" s="1"/>
      <c r="D15" s="1"/>
      <c r="E15" s="1"/>
      <c r="F15" s="1"/>
      <c r="G15" s="1"/>
      <c r="H15" s="1"/>
      <c r="I15" s="1"/>
      <c r="J15" s="1"/>
      <c r="K15" s="1">
        <v>899.31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" customFormat="1" x14ac:dyDescent="0.25">
      <c r="A16" s="6"/>
      <c r="B16" s="6" t="s">
        <v>10</v>
      </c>
      <c r="C16" s="3">
        <v>1000</v>
      </c>
      <c r="D16" s="3"/>
      <c r="E16" s="3">
        <v>250000</v>
      </c>
      <c r="F16" s="3">
        <f>F5-F10-F12</f>
        <v>5463.8</v>
      </c>
      <c r="G16" s="3"/>
      <c r="H16" s="3">
        <v>5000</v>
      </c>
      <c r="I16" s="3">
        <f>I5-I7</f>
        <v>24806.48</v>
      </c>
      <c r="J16" s="3">
        <v>250000</v>
      </c>
      <c r="K16" s="3">
        <f>K5-K8-K9-K11-K13-K14-K15</f>
        <v>371632.08</v>
      </c>
      <c r="L16" s="3">
        <v>50000</v>
      </c>
      <c r="M16" s="3">
        <v>101500</v>
      </c>
      <c r="N16" s="3">
        <v>25000</v>
      </c>
      <c r="O16" s="3">
        <v>178000</v>
      </c>
      <c r="P16" s="3">
        <v>3000</v>
      </c>
      <c r="Q16" s="3">
        <v>130000</v>
      </c>
      <c r="R16" s="3">
        <v>50000</v>
      </c>
      <c r="S16" s="3">
        <f>S5-S6</f>
        <v>9391.9</v>
      </c>
      <c r="T16" s="3">
        <v>350000</v>
      </c>
      <c r="U16" s="3">
        <v>250000</v>
      </c>
      <c r="V16" s="3">
        <v>81000</v>
      </c>
      <c r="W16" s="3"/>
      <c r="X16" s="3"/>
      <c r="Y16" s="3">
        <v>56000</v>
      </c>
      <c r="Z16" s="3">
        <v>9000</v>
      </c>
    </row>
    <row r="17" spans="1:26" x14ac:dyDescent="0.25">
      <c r="A17" s="5" t="s">
        <v>61</v>
      </c>
      <c r="B17" s="1" t="s">
        <v>62</v>
      </c>
      <c r="C17" s="1"/>
      <c r="D17" s="1"/>
      <c r="E17" s="1"/>
      <c r="F17" s="1"/>
      <c r="G17" s="1"/>
      <c r="H17" s="1"/>
      <c r="I17" s="1"/>
      <c r="J17" s="1"/>
      <c r="K17" s="1">
        <v>126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" t="s">
        <v>63</v>
      </c>
      <c r="B18" s="1" t="s">
        <v>171</v>
      </c>
      <c r="C18" s="1"/>
      <c r="D18" s="1"/>
      <c r="E18" s="1"/>
      <c r="F18" s="1"/>
      <c r="G18" s="1"/>
      <c r="H18" s="1"/>
      <c r="I18" s="1"/>
      <c r="J18" s="1"/>
      <c r="K18" s="1">
        <v>180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" t="s">
        <v>60</v>
      </c>
      <c r="B19" s="1" t="s">
        <v>172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>
        <v>250</v>
      </c>
      <c r="V19" s="1"/>
      <c r="W19" s="1"/>
      <c r="X19" s="1"/>
      <c r="Y19" s="1"/>
      <c r="Z19" s="1"/>
    </row>
    <row r="20" spans="1:26" s="2" customFormat="1" x14ac:dyDescent="0.25">
      <c r="A20" s="6"/>
      <c r="B20" s="3" t="s">
        <v>11</v>
      </c>
      <c r="C20" s="3">
        <v>1000</v>
      </c>
      <c r="D20" s="3"/>
      <c r="E20" s="3">
        <v>250000</v>
      </c>
      <c r="F20" s="3">
        <v>5463.8</v>
      </c>
      <c r="G20" s="3"/>
      <c r="H20" s="3">
        <v>5000</v>
      </c>
      <c r="I20" s="3">
        <v>24806.48</v>
      </c>
      <c r="J20" s="3">
        <v>250000</v>
      </c>
      <c r="K20" s="3">
        <f>K16-K17-K18</f>
        <v>371326.08</v>
      </c>
      <c r="L20" s="3">
        <v>50000</v>
      </c>
      <c r="M20" s="3">
        <v>101500</v>
      </c>
      <c r="N20" s="3">
        <v>25000</v>
      </c>
      <c r="O20" s="3">
        <v>178000</v>
      </c>
      <c r="P20" s="3">
        <v>3000</v>
      </c>
      <c r="Q20" s="3">
        <v>130000</v>
      </c>
      <c r="R20" s="3">
        <v>50000</v>
      </c>
      <c r="S20" s="3">
        <v>9391.9</v>
      </c>
      <c r="T20" s="3">
        <v>350000</v>
      </c>
      <c r="U20" s="3">
        <f>U16-U19</f>
        <v>249750</v>
      </c>
      <c r="V20" s="3">
        <v>81000</v>
      </c>
      <c r="W20" s="3"/>
      <c r="X20" s="3"/>
      <c r="Y20" s="3">
        <v>56000</v>
      </c>
      <c r="Z20" s="3">
        <v>9000</v>
      </c>
    </row>
    <row r="21" spans="1:26" x14ac:dyDescent="0.25">
      <c r="A21" s="5" t="s">
        <v>64</v>
      </c>
      <c r="B21" s="1" t="s">
        <v>86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4516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x14ac:dyDescent="0.25">
      <c r="A22" s="6"/>
      <c r="B22" s="3" t="s">
        <v>12</v>
      </c>
      <c r="C22" s="3">
        <v>1000</v>
      </c>
      <c r="D22" s="3"/>
      <c r="E22" s="3">
        <v>250000</v>
      </c>
      <c r="F22" s="3">
        <v>5463.8</v>
      </c>
      <c r="G22" s="3"/>
      <c r="H22" s="3">
        <v>5000</v>
      </c>
      <c r="I22" s="3">
        <v>24806.48</v>
      </c>
      <c r="J22" s="3">
        <v>250000</v>
      </c>
      <c r="K22" s="3">
        <v>371326.08</v>
      </c>
      <c r="L22" s="3">
        <v>50000</v>
      </c>
      <c r="M22" s="3">
        <v>101500</v>
      </c>
      <c r="N22" s="3">
        <v>25000</v>
      </c>
      <c r="O22" s="3">
        <f>O20-O21</f>
        <v>173484</v>
      </c>
      <c r="P22" s="3">
        <v>3000</v>
      </c>
      <c r="Q22" s="3">
        <v>130000</v>
      </c>
      <c r="R22" s="3">
        <v>50000</v>
      </c>
      <c r="S22" s="3">
        <v>9391.9</v>
      </c>
      <c r="T22" s="3">
        <v>350000</v>
      </c>
      <c r="U22" s="3">
        <v>249750</v>
      </c>
      <c r="V22" s="3">
        <v>81000</v>
      </c>
      <c r="W22" s="3"/>
      <c r="X22" s="3"/>
      <c r="Y22" s="3">
        <v>56000</v>
      </c>
      <c r="Z22" s="3">
        <v>9000</v>
      </c>
    </row>
    <row r="23" spans="1:26" x14ac:dyDescent="0.25">
      <c r="A23" s="5" t="s">
        <v>84</v>
      </c>
      <c r="B23" s="1" t="s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900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" t="s">
        <v>83</v>
      </c>
      <c r="B24" s="1" t="s">
        <v>57</v>
      </c>
      <c r="C24" s="1"/>
      <c r="D24" s="1"/>
      <c r="E24" s="1"/>
      <c r="F24" s="1"/>
      <c r="G24" s="1"/>
      <c r="H24" s="1"/>
      <c r="I24" s="1">
        <v>1296.57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5" t="s">
        <v>83</v>
      </c>
      <c r="B25" s="1" t="s">
        <v>57</v>
      </c>
      <c r="C25" s="1"/>
      <c r="D25" s="1"/>
      <c r="E25" s="1"/>
      <c r="F25" s="1"/>
      <c r="G25" s="1"/>
      <c r="H25" s="1"/>
      <c r="I25" s="1">
        <v>4351.04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" t="s">
        <v>80</v>
      </c>
      <c r="B26" s="1" t="s">
        <v>142</v>
      </c>
      <c r="C26" s="1"/>
      <c r="D26" s="1"/>
      <c r="E26" s="1"/>
      <c r="F26" s="1"/>
      <c r="G26" s="1"/>
      <c r="H26" s="1"/>
      <c r="I26" s="1"/>
      <c r="J26" s="1"/>
      <c r="K26" s="1">
        <v>450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x14ac:dyDescent="0.25">
      <c r="A27" s="5" t="s">
        <v>80</v>
      </c>
      <c r="B27" s="21" t="s">
        <v>81</v>
      </c>
      <c r="C27" s="1"/>
      <c r="D27" s="1"/>
      <c r="E27" s="1"/>
      <c r="F27" s="1"/>
      <c r="G27" s="1"/>
      <c r="H27" s="1"/>
      <c r="I27" s="1"/>
      <c r="J27" s="1"/>
      <c r="K27" s="1">
        <v>1750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x14ac:dyDescent="0.25">
      <c r="A28" s="5" t="s">
        <v>80</v>
      </c>
      <c r="B28" s="21" t="s">
        <v>82</v>
      </c>
      <c r="C28" s="1"/>
      <c r="D28" s="1"/>
      <c r="E28" s="1"/>
      <c r="F28" s="1"/>
      <c r="G28" s="1"/>
      <c r="H28" s="1"/>
      <c r="I28" s="1"/>
      <c r="J28" s="1"/>
      <c r="K28" s="1">
        <v>1750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" t="s">
        <v>78</v>
      </c>
      <c r="B29" s="1" t="s">
        <v>79</v>
      </c>
      <c r="C29" s="1"/>
      <c r="D29" s="1"/>
      <c r="E29" s="1"/>
      <c r="F29" s="1"/>
      <c r="G29" s="1"/>
      <c r="H29" s="1"/>
      <c r="I29" s="1"/>
      <c r="J29" s="1"/>
      <c r="K29" s="1">
        <v>854.35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x14ac:dyDescent="0.25">
      <c r="A30" s="5" t="s">
        <v>76</v>
      </c>
      <c r="B30" s="21" t="s">
        <v>77</v>
      </c>
      <c r="C30" s="1"/>
      <c r="D30" s="1"/>
      <c r="E30" s="1"/>
      <c r="F30" s="1"/>
      <c r="G30" s="1"/>
      <c r="H30" s="1"/>
      <c r="I30" s="1"/>
      <c r="J30" s="1"/>
      <c r="K30" s="1">
        <v>3900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" t="s">
        <v>74</v>
      </c>
      <c r="B31" s="1" t="s">
        <v>75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62266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" t="s">
        <v>72</v>
      </c>
      <c r="B32" s="1" t="s">
        <v>73</v>
      </c>
      <c r="C32" s="1"/>
      <c r="D32" s="1"/>
      <c r="E32" s="1">
        <v>41618.36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" t="s">
        <v>71</v>
      </c>
      <c r="B33" s="1" t="s">
        <v>31</v>
      </c>
      <c r="C33" s="1"/>
      <c r="D33" s="1"/>
      <c r="E33" s="1"/>
      <c r="F33" s="1"/>
      <c r="G33" s="1"/>
      <c r="H33" s="1"/>
      <c r="I33" s="1">
        <v>1105.46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" t="s">
        <v>69</v>
      </c>
      <c r="B34" s="1" t="s">
        <v>70</v>
      </c>
      <c r="C34" s="1"/>
      <c r="D34" s="1"/>
      <c r="E34" s="1"/>
      <c r="F34" s="1"/>
      <c r="G34" s="1"/>
      <c r="H34" s="1"/>
      <c r="I34" s="1"/>
      <c r="J34" s="1"/>
      <c r="K34" s="1">
        <v>1600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5" t="s">
        <v>67</v>
      </c>
      <c r="B35" s="1" t="s">
        <v>68</v>
      </c>
      <c r="C35" s="1">
        <v>86.26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5" t="s">
        <v>66</v>
      </c>
      <c r="B36" s="1" t="s">
        <v>65</v>
      </c>
      <c r="C36" s="1"/>
      <c r="D36" s="1"/>
      <c r="E36" s="1">
        <v>23550.26</v>
      </c>
      <c r="F36" s="1"/>
      <c r="G36" s="1"/>
      <c r="H36" s="1"/>
      <c r="I36" s="1">
        <v>80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"/>
      <c r="B37" s="3" t="s">
        <v>17</v>
      </c>
      <c r="C37" s="3">
        <f>C22-C35</f>
        <v>913.74</v>
      </c>
      <c r="D37" s="3"/>
      <c r="E37" s="3">
        <f>E22-E32-E36</f>
        <v>184831.38</v>
      </c>
      <c r="F37" s="3">
        <v>5463.8</v>
      </c>
      <c r="G37" s="3"/>
      <c r="H37" s="3">
        <v>5000</v>
      </c>
      <c r="I37" s="3">
        <f>I22-I24-I25-I33-I36</f>
        <v>17973.41</v>
      </c>
      <c r="J37" s="3">
        <v>250000</v>
      </c>
      <c r="K37" s="3">
        <f>K22-K26-K27-K28-K29-K30-K34</f>
        <v>361021.73000000004</v>
      </c>
      <c r="L37" s="3">
        <v>50000</v>
      </c>
      <c r="M37" s="3">
        <v>101500</v>
      </c>
      <c r="N37" s="3">
        <f>N22-N23</f>
        <v>24100</v>
      </c>
      <c r="O37" s="3">
        <f>O22-O31</f>
        <v>111218</v>
      </c>
      <c r="P37" s="3">
        <v>3000</v>
      </c>
      <c r="Q37" s="3">
        <v>130000</v>
      </c>
      <c r="R37" s="3">
        <v>50000</v>
      </c>
      <c r="S37" s="3">
        <v>9391.9</v>
      </c>
      <c r="T37" s="3">
        <v>350000</v>
      </c>
      <c r="U37" s="3">
        <v>249750</v>
      </c>
      <c r="V37" s="3">
        <v>81000</v>
      </c>
      <c r="W37" s="1"/>
      <c r="X37" s="1"/>
      <c r="Y37" s="3">
        <v>56000</v>
      </c>
      <c r="Z37" s="3">
        <v>9000</v>
      </c>
    </row>
    <row r="38" spans="1:26" x14ac:dyDescent="0.25">
      <c r="A38" s="5" t="s">
        <v>85</v>
      </c>
      <c r="B38" s="1" t="s">
        <v>14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v>900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" customFormat="1" x14ac:dyDescent="0.25">
      <c r="A39" s="6"/>
      <c r="B39" s="28">
        <v>42401</v>
      </c>
      <c r="C39" s="3">
        <v>913.74</v>
      </c>
      <c r="D39" s="3"/>
      <c r="E39" s="3">
        <v>184831.38</v>
      </c>
      <c r="F39" s="3">
        <v>5463.8</v>
      </c>
      <c r="G39" s="3"/>
      <c r="H39" s="3">
        <v>5000</v>
      </c>
      <c r="I39" s="3">
        <f>SUM(I37:I38)</f>
        <v>17973.41</v>
      </c>
      <c r="J39" s="3">
        <v>250000</v>
      </c>
      <c r="K39" s="3">
        <v>361021.73000000004</v>
      </c>
      <c r="L39" s="3">
        <v>50000</v>
      </c>
      <c r="M39" s="3">
        <v>101500</v>
      </c>
      <c r="N39" s="3">
        <f>SUM(N37:N38)</f>
        <v>25000</v>
      </c>
      <c r="O39" s="3">
        <v>111218</v>
      </c>
      <c r="P39" s="3">
        <v>3000</v>
      </c>
      <c r="Q39" s="3">
        <v>130000</v>
      </c>
      <c r="R39" s="3">
        <v>50000</v>
      </c>
      <c r="S39" s="3">
        <v>9391.9</v>
      </c>
      <c r="T39" s="3">
        <v>350000</v>
      </c>
      <c r="U39" s="3">
        <v>249750</v>
      </c>
      <c r="V39" s="3">
        <v>81000</v>
      </c>
      <c r="W39" s="3"/>
      <c r="X39" s="3"/>
      <c r="Y39" s="3"/>
      <c r="Z39" s="6"/>
    </row>
    <row r="40" spans="1:26" x14ac:dyDescent="0.25">
      <c r="A40" s="5" t="s">
        <v>86</v>
      </c>
      <c r="B40" s="18" t="s">
        <v>86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841.59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5"/>
    </row>
    <row r="41" spans="1:26" x14ac:dyDescent="0.25">
      <c r="A41" s="5" t="s">
        <v>87</v>
      </c>
      <c r="B41" s="18" t="s">
        <v>15</v>
      </c>
      <c r="C41" s="1"/>
      <c r="D41" s="1"/>
      <c r="E41" s="1"/>
      <c r="F41" s="1"/>
      <c r="G41" s="1"/>
      <c r="H41" s="1"/>
      <c r="I41" s="1">
        <v>12.6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5"/>
    </row>
    <row r="42" spans="1:26" x14ac:dyDescent="0.25">
      <c r="A42" s="5"/>
      <c r="B42" s="19" t="s">
        <v>16</v>
      </c>
      <c r="C42" s="3">
        <v>913.74</v>
      </c>
      <c r="D42" s="3"/>
      <c r="E42" s="3">
        <v>184831.38</v>
      </c>
      <c r="F42" s="3">
        <v>5463.8</v>
      </c>
      <c r="G42" s="3"/>
      <c r="H42" s="3">
        <v>5000</v>
      </c>
      <c r="I42" s="3">
        <f>I39-I41</f>
        <v>17960.810000000001</v>
      </c>
      <c r="J42" s="3">
        <v>250000</v>
      </c>
      <c r="K42" s="3">
        <v>361021.73000000004</v>
      </c>
      <c r="L42" s="3">
        <v>50000</v>
      </c>
      <c r="M42" s="3">
        <v>101500</v>
      </c>
      <c r="N42" s="3">
        <v>25000</v>
      </c>
      <c r="O42" s="3">
        <f>O39-O40</f>
        <v>110376.41</v>
      </c>
      <c r="P42" s="3">
        <v>3000</v>
      </c>
      <c r="Q42" s="3">
        <v>130000</v>
      </c>
      <c r="R42" s="3">
        <v>50000</v>
      </c>
      <c r="S42" s="3">
        <v>9391.9</v>
      </c>
      <c r="T42" s="3">
        <v>350000</v>
      </c>
      <c r="U42" s="3">
        <v>249750</v>
      </c>
      <c r="V42" s="3">
        <v>81000</v>
      </c>
      <c r="W42" s="1"/>
      <c r="X42" s="1"/>
      <c r="Y42" s="3">
        <v>56000</v>
      </c>
      <c r="Z42" s="6">
        <v>9000</v>
      </c>
    </row>
    <row r="43" spans="1:26" x14ac:dyDescent="0.25">
      <c r="A43" s="5" t="s">
        <v>86</v>
      </c>
      <c r="B43" s="18" t="s">
        <v>18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20280.189999999999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5"/>
    </row>
    <row r="44" spans="1:26" x14ac:dyDescent="0.25">
      <c r="A44" s="5" t="s">
        <v>46</v>
      </c>
      <c r="B44" s="18" t="s">
        <v>47</v>
      </c>
      <c r="C44" s="1"/>
      <c r="D44" s="1"/>
      <c r="E44" s="1"/>
      <c r="F44" s="1">
        <v>1400.77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5"/>
    </row>
    <row r="45" spans="1:26" x14ac:dyDescent="0.25">
      <c r="A45" s="5" t="s">
        <v>96</v>
      </c>
      <c r="B45" s="18" t="s">
        <v>97</v>
      </c>
      <c r="C45" s="1"/>
      <c r="D45" s="1"/>
      <c r="E45" s="1"/>
      <c r="F45" s="1"/>
      <c r="G45" s="1"/>
      <c r="H45" s="1"/>
      <c r="I45" s="1"/>
      <c r="J45" s="1"/>
      <c r="K45" s="1">
        <v>1283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5"/>
    </row>
    <row r="46" spans="1:26" x14ac:dyDescent="0.25">
      <c r="A46" s="5" t="s">
        <v>94</v>
      </c>
      <c r="B46" s="18" t="s">
        <v>95</v>
      </c>
      <c r="C46" s="1"/>
      <c r="D46" s="1"/>
      <c r="E46" s="1"/>
      <c r="F46" s="1"/>
      <c r="G46" s="1"/>
      <c r="H46" s="1"/>
      <c r="I46" s="1"/>
      <c r="J46" s="1"/>
      <c r="K46" s="1">
        <v>840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5"/>
    </row>
    <row r="47" spans="1:26" ht="30" x14ac:dyDescent="0.25">
      <c r="A47" s="5" t="s">
        <v>92</v>
      </c>
      <c r="B47" s="22" t="s">
        <v>93</v>
      </c>
      <c r="C47" s="1"/>
      <c r="D47" s="1"/>
      <c r="E47" s="1"/>
      <c r="F47" s="1"/>
      <c r="G47" s="1"/>
      <c r="H47" s="1"/>
      <c r="I47" s="1"/>
      <c r="J47" s="1"/>
      <c r="K47" s="1">
        <v>10785.6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5"/>
    </row>
    <row r="48" spans="1:26" x14ac:dyDescent="0.25">
      <c r="A48" s="5" t="s">
        <v>90</v>
      </c>
      <c r="B48" s="18" t="s">
        <v>91</v>
      </c>
      <c r="C48" s="1"/>
      <c r="D48" s="1"/>
      <c r="E48" s="1"/>
      <c r="F48" s="1"/>
      <c r="G48" s="1"/>
      <c r="H48" s="1"/>
      <c r="I48" s="1">
        <v>888.99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5"/>
    </row>
    <row r="49" spans="1:26" x14ac:dyDescent="0.25">
      <c r="A49" s="5" t="s">
        <v>88</v>
      </c>
      <c r="B49" s="18" t="s">
        <v>89</v>
      </c>
      <c r="C49" s="1"/>
      <c r="D49" s="1"/>
      <c r="E49" s="1"/>
      <c r="F49" s="1"/>
      <c r="G49" s="1"/>
      <c r="H49" s="1"/>
      <c r="I49" s="1"/>
      <c r="J49" s="1"/>
      <c r="K49" s="1">
        <v>1272.6500000000001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5"/>
    </row>
    <row r="50" spans="1:26" s="2" customFormat="1" x14ac:dyDescent="0.25">
      <c r="A50" s="6"/>
      <c r="B50" s="19" t="s">
        <v>19</v>
      </c>
      <c r="C50" s="3">
        <v>913.74</v>
      </c>
      <c r="D50" s="3"/>
      <c r="E50" s="3">
        <v>184831.38</v>
      </c>
      <c r="F50" s="3">
        <f>F42-F44</f>
        <v>4063.03</v>
      </c>
      <c r="G50" s="3"/>
      <c r="H50" s="3">
        <v>5000</v>
      </c>
      <c r="I50" s="3">
        <f>I42-I48</f>
        <v>17071.82</v>
      </c>
      <c r="J50" s="3">
        <v>250000</v>
      </c>
      <c r="K50" s="3">
        <f>K42-K45-K46-K47-K49</f>
        <v>346840.48000000004</v>
      </c>
      <c r="L50" s="3">
        <v>50000</v>
      </c>
      <c r="M50" s="3">
        <v>101500</v>
      </c>
      <c r="N50" s="3">
        <v>25000</v>
      </c>
      <c r="O50" s="3">
        <f>O42-O43</f>
        <v>90096.22</v>
      </c>
      <c r="P50" s="3">
        <v>3000</v>
      </c>
      <c r="Q50" s="3">
        <v>130000</v>
      </c>
      <c r="R50" s="3">
        <v>50000</v>
      </c>
      <c r="S50" s="3">
        <v>9391.9</v>
      </c>
      <c r="T50" s="3">
        <v>350000</v>
      </c>
      <c r="U50" s="3">
        <v>249750</v>
      </c>
      <c r="V50" s="3">
        <v>81000</v>
      </c>
      <c r="W50" s="3"/>
      <c r="X50" s="3"/>
      <c r="Y50" s="3">
        <v>56000</v>
      </c>
      <c r="Z50" s="6">
        <v>9000</v>
      </c>
    </row>
    <row r="51" spans="1:26" x14ac:dyDescent="0.25">
      <c r="A51" s="5" t="s">
        <v>87</v>
      </c>
      <c r="B51" s="18" t="s">
        <v>15</v>
      </c>
      <c r="C51" s="1"/>
      <c r="D51" s="1"/>
      <c r="E51" s="1"/>
      <c r="F51" s="1"/>
      <c r="G51" s="1"/>
      <c r="H51" s="1"/>
      <c r="I51" s="1">
        <v>350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5"/>
    </row>
    <row r="52" spans="1:26" s="2" customFormat="1" ht="15.75" thickBot="1" x14ac:dyDescent="0.3">
      <c r="A52" s="6"/>
      <c r="B52" s="19" t="s">
        <v>20</v>
      </c>
      <c r="C52" s="9">
        <v>913.74</v>
      </c>
      <c r="D52" s="9"/>
      <c r="E52" s="9">
        <v>184831.38</v>
      </c>
      <c r="F52" s="9">
        <v>4063.03</v>
      </c>
      <c r="G52" s="9"/>
      <c r="H52" s="9">
        <v>5000</v>
      </c>
      <c r="I52" s="9">
        <f>I50-I51</f>
        <v>16721.82</v>
      </c>
      <c r="J52" s="9">
        <v>250000</v>
      </c>
      <c r="K52" s="9">
        <v>346840.48000000004</v>
      </c>
      <c r="L52" s="9">
        <v>50000</v>
      </c>
      <c r="M52" s="9">
        <v>101500</v>
      </c>
      <c r="N52" s="9">
        <v>25000</v>
      </c>
      <c r="O52" s="9">
        <v>90096.22</v>
      </c>
      <c r="P52" s="9">
        <v>3000</v>
      </c>
      <c r="Q52" s="9">
        <v>130000</v>
      </c>
      <c r="R52" s="9">
        <v>50000</v>
      </c>
      <c r="S52" s="9">
        <v>9391.9</v>
      </c>
      <c r="T52" s="9">
        <v>350000</v>
      </c>
      <c r="U52" s="9">
        <v>249750</v>
      </c>
      <c r="V52" s="9">
        <v>81000</v>
      </c>
      <c r="W52" s="9"/>
      <c r="X52" s="9"/>
      <c r="Y52" s="9">
        <v>56000</v>
      </c>
      <c r="Z52" s="10">
        <v>9000</v>
      </c>
    </row>
    <row r="53" spans="1:26" s="14" customFormat="1" ht="15.75" thickBot="1" x14ac:dyDescent="0.3">
      <c r="A53" s="17"/>
      <c r="B53" s="17"/>
      <c r="C53" s="13">
        <v>36911</v>
      </c>
      <c r="D53" s="13">
        <v>37276</v>
      </c>
      <c r="E53" s="13">
        <v>37641</v>
      </c>
      <c r="F53" s="13">
        <v>38006</v>
      </c>
      <c r="G53" s="13">
        <v>38372</v>
      </c>
      <c r="H53" s="13">
        <v>38737</v>
      </c>
      <c r="I53" s="13">
        <v>39467</v>
      </c>
      <c r="J53" s="13">
        <v>39833</v>
      </c>
      <c r="K53" s="13">
        <v>10978</v>
      </c>
      <c r="L53" s="13">
        <v>36576</v>
      </c>
      <c r="M53" s="13">
        <v>11098</v>
      </c>
      <c r="N53" s="13">
        <v>37062</v>
      </c>
      <c r="O53" s="13">
        <v>37427</v>
      </c>
      <c r="P53" s="13">
        <v>36789</v>
      </c>
      <c r="Q53" s="13">
        <v>36850</v>
      </c>
      <c r="R53" s="13" t="s">
        <v>0</v>
      </c>
      <c r="S53" s="13" t="s">
        <v>1</v>
      </c>
      <c r="T53" s="13" t="s">
        <v>2</v>
      </c>
      <c r="U53" s="13" t="s">
        <v>3</v>
      </c>
      <c r="V53" s="13" t="s">
        <v>4</v>
      </c>
      <c r="W53" s="13" t="s">
        <v>5</v>
      </c>
      <c r="X53" s="13" t="s">
        <v>6</v>
      </c>
      <c r="Y53" s="13" t="s">
        <v>7</v>
      </c>
      <c r="Z53" s="13" t="s">
        <v>8</v>
      </c>
    </row>
    <row r="54" spans="1:26" s="2" customFormat="1" x14ac:dyDescent="0.25">
      <c r="A54" s="6"/>
      <c r="B54" s="6" t="s">
        <v>20</v>
      </c>
      <c r="C54" s="11">
        <v>913.74</v>
      </c>
      <c r="D54" s="11"/>
      <c r="E54" s="11">
        <v>184831.38</v>
      </c>
      <c r="F54" s="11">
        <v>4063.03</v>
      </c>
      <c r="G54" s="11"/>
      <c r="H54" s="11">
        <v>5000</v>
      </c>
      <c r="I54" s="11">
        <v>16722.22</v>
      </c>
      <c r="J54" s="11">
        <v>250000</v>
      </c>
      <c r="K54" s="11">
        <v>346840.48000000004</v>
      </c>
      <c r="L54" s="11">
        <v>50000</v>
      </c>
      <c r="M54" s="11">
        <v>101500</v>
      </c>
      <c r="N54" s="11">
        <v>25000</v>
      </c>
      <c r="O54" s="11">
        <v>90096.22</v>
      </c>
      <c r="P54" s="11">
        <v>3000</v>
      </c>
      <c r="Q54" s="11">
        <v>130000</v>
      </c>
      <c r="R54" s="11">
        <v>50000</v>
      </c>
      <c r="S54" s="11">
        <v>9391.9</v>
      </c>
      <c r="T54" s="11">
        <v>350000</v>
      </c>
      <c r="U54" s="11">
        <v>249750</v>
      </c>
      <c r="V54" s="11">
        <v>81000</v>
      </c>
      <c r="W54" s="11"/>
      <c r="X54" s="11"/>
      <c r="Y54" s="11">
        <v>56000</v>
      </c>
      <c r="Z54" s="12">
        <v>9000</v>
      </c>
    </row>
    <row r="55" spans="1:26" ht="30" x14ac:dyDescent="0.25">
      <c r="A55" s="23" t="s">
        <v>99</v>
      </c>
      <c r="B55" s="5" t="s">
        <v>86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200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5"/>
    </row>
    <row r="56" spans="1:26" x14ac:dyDescent="0.25">
      <c r="A56" s="5" t="s">
        <v>98</v>
      </c>
      <c r="B56" s="5" t="s">
        <v>21</v>
      </c>
      <c r="C56" s="1"/>
      <c r="D56" s="1"/>
      <c r="E56" s="1"/>
      <c r="F56" s="1"/>
      <c r="G56" s="1"/>
      <c r="H56" s="1"/>
      <c r="I56" s="1">
        <v>1.3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5"/>
    </row>
    <row r="57" spans="1:26" s="2" customFormat="1" x14ac:dyDescent="0.25">
      <c r="A57" s="6"/>
      <c r="B57" s="6" t="s">
        <v>22</v>
      </c>
      <c r="C57" s="3">
        <v>913.74</v>
      </c>
      <c r="D57" s="3"/>
      <c r="E57" s="3">
        <v>184831.38</v>
      </c>
      <c r="F57" s="3">
        <v>4063.03</v>
      </c>
      <c r="G57" s="3"/>
      <c r="H57" s="3">
        <v>5000</v>
      </c>
      <c r="I57" s="3">
        <f>I54+I56</f>
        <v>16723.52</v>
      </c>
      <c r="J57" s="3">
        <v>250000</v>
      </c>
      <c r="K57" s="3">
        <v>346840.48000000004</v>
      </c>
      <c r="L57" s="3">
        <v>50000</v>
      </c>
      <c r="M57" s="3">
        <v>101500</v>
      </c>
      <c r="N57" s="3">
        <v>25000</v>
      </c>
      <c r="O57" s="3">
        <f>O54+O55</f>
        <v>90296.22</v>
      </c>
      <c r="P57" s="3">
        <v>3000</v>
      </c>
      <c r="Q57" s="3">
        <v>130000</v>
      </c>
      <c r="R57" s="3">
        <v>50000</v>
      </c>
      <c r="S57" s="3">
        <v>9391.9</v>
      </c>
      <c r="T57" s="3">
        <v>350000</v>
      </c>
      <c r="U57" s="3">
        <v>249750</v>
      </c>
      <c r="V57" s="3">
        <v>81000</v>
      </c>
      <c r="W57" s="3"/>
      <c r="X57" s="3"/>
      <c r="Y57" s="3">
        <v>56000</v>
      </c>
      <c r="Z57" s="6">
        <v>9000</v>
      </c>
    </row>
    <row r="58" spans="1:26" x14ac:dyDescent="0.25">
      <c r="A58" s="5" t="s">
        <v>66</v>
      </c>
      <c r="B58" s="5" t="s">
        <v>100</v>
      </c>
      <c r="C58" s="1"/>
      <c r="D58" s="1"/>
      <c r="E58" s="1">
        <v>212.94</v>
      </c>
      <c r="F58" s="1"/>
      <c r="G58" s="1"/>
      <c r="H58" s="1"/>
      <c r="I58" s="1">
        <v>25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5"/>
    </row>
    <row r="59" spans="1:26" x14ac:dyDescent="0.25">
      <c r="A59" s="5" t="s">
        <v>101</v>
      </c>
      <c r="B59" s="5" t="s">
        <v>102</v>
      </c>
      <c r="C59" s="1"/>
      <c r="D59" s="1"/>
      <c r="E59" s="1"/>
      <c r="F59" s="1"/>
      <c r="G59" s="1"/>
      <c r="H59" s="1"/>
      <c r="I59" s="1"/>
      <c r="J59" s="1"/>
      <c r="K59" s="1">
        <v>50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5"/>
    </row>
    <row r="60" spans="1:26" ht="45" x14ac:dyDescent="0.25">
      <c r="A60" s="23" t="s">
        <v>103</v>
      </c>
      <c r="B60" s="5" t="s">
        <v>104</v>
      </c>
      <c r="C60" s="1"/>
      <c r="D60" s="1"/>
      <c r="E60" s="1"/>
      <c r="F60" s="1"/>
      <c r="G60" s="1"/>
      <c r="H60" s="1"/>
      <c r="I60" s="1"/>
      <c r="J60" s="1"/>
      <c r="K60" s="1">
        <v>20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5"/>
    </row>
    <row r="61" spans="1:26" x14ac:dyDescent="0.25">
      <c r="A61" s="23" t="s">
        <v>111</v>
      </c>
      <c r="B61" s="5" t="s">
        <v>112</v>
      </c>
      <c r="C61" s="1"/>
      <c r="D61" s="1"/>
      <c r="E61" s="1"/>
      <c r="F61" s="1"/>
      <c r="G61" s="1"/>
      <c r="H61" s="1"/>
      <c r="I61" s="1"/>
      <c r="J61" s="1"/>
      <c r="K61" s="1">
        <v>252.64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5"/>
    </row>
    <row r="62" spans="1:26" x14ac:dyDescent="0.25">
      <c r="A62" s="23" t="s">
        <v>113</v>
      </c>
      <c r="B62" s="5" t="s">
        <v>112</v>
      </c>
      <c r="C62" s="1"/>
      <c r="D62" s="1"/>
      <c r="E62" s="1"/>
      <c r="F62" s="1"/>
      <c r="G62" s="1"/>
      <c r="H62" s="1"/>
      <c r="I62" s="1"/>
      <c r="J62" s="1"/>
      <c r="K62" s="1">
        <v>308.5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5"/>
    </row>
    <row r="63" spans="1:26" x14ac:dyDescent="0.25">
      <c r="A63" s="5" t="s">
        <v>111</v>
      </c>
      <c r="B63" s="5" t="s">
        <v>112</v>
      </c>
      <c r="C63" s="1"/>
      <c r="D63" s="1"/>
      <c r="E63" s="1"/>
      <c r="F63" s="1"/>
      <c r="G63" s="1"/>
      <c r="H63" s="1"/>
      <c r="I63" s="1"/>
      <c r="J63" s="1"/>
      <c r="K63" s="1">
        <v>138.27000000000001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5"/>
    </row>
    <row r="64" spans="1:26" x14ac:dyDescent="0.25">
      <c r="A64" s="5" t="s">
        <v>105</v>
      </c>
      <c r="B64" s="5" t="s">
        <v>206</v>
      </c>
      <c r="C64" s="1"/>
      <c r="D64" s="1"/>
      <c r="E64" s="1"/>
      <c r="F64" s="1"/>
      <c r="G64" s="1"/>
      <c r="H64" s="1"/>
      <c r="I64" s="1"/>
      <c r="J64" s="1"/>
      <c r="K64" s="1">
        <v>500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5"/>
    </row>
    <row r="65" spans="1:26" x14ac:dyDescent="0.25">
      <c r="A65" s="5" t="s">
        <v>87</v>
      </c>
      <c r="B65" s="5" t="s">
        <v>15</v>
      </c>
      <c r="C65" s="1"/>
      <c r="D65" s="1"/>
      <c r="E65" s="1"/>
      <c r="F65" s="1"/>
      <c r="G65" s="1"/>
      <c r="H65" s="1"/>
      <c r="I65" s="1">
        <v>11.3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5"/>
    </row>
    <row r="66" spans="1:26" s="2" customFormat="1" x14ac:dyDescent="0.25">
      <c r="A66" s="6"/>
      <c r="B66" s="6" t="s">
        <v>23</v>
      </c>
      <c r="C66" s="3">
        <v>913.74</v>
      </c>
      <c r="D66" s="3"/>
      <c r="E66" s="3">
        <f>E57-E58</f>
        <v>184618.44</v>
      </c>
      <c r="F66" s="3">
        <v>4063.03</v>
      </c>
      <c r="G66" s="3"/>
      <c r="H66" s="3">
        <v>5000</v>
      </c>
      <c r="I66" s="3">
        <f>I57-I58-I65</f>
        <v>16687.22</v>
      </c>
      <c r="J66" s="3">
        <v>250000</v>
      </c>
      <c r="K66" s="3">
        <f>K57-K59-K60-K61-K62-K63-K64</f>
        <v>345571.07</v>
      </c>
      <c r="L66" s="3">
        <v>50000</v>
      </c>
      <c r="M66" s="3">
        <v>101500</v>
      </c>
      <c r="N66" s="3">
        <v>25000</v>
      </c>
      <c r="O66" s="3">
        <v>90296.22</v>
      </c>
      <c r="P66" s="3">
        <v>3000</v>
      </c>
      <c r="Q66" s="3">
        <v>130000</v>
      </c>
      <c r="R66" s="3">
        <v>50000</v>
      </c>
      <c r="S66" s="3">
        <v>9391.9</v>
      </c>
      <c r="T66" s="3">
        <v>350000</v>
      </c>
      <c r="U66" s="3">
        <v>249750</v>
      </c>
      <c r="V66" s="3">
        <v>81000</v>
      </c>
      <c r="W66" s="3"/>
      <c r="X66" s="3"/>
      <c r="Y66" s="3">
        <v>56000</v>
      </c>
      <c r="Z66" s="6">
        <v>9000</v>
      </c>
    </row>
    <row r="67" spans="1:26" x14ac:dyDescent="0.25">
      <c r="A67" s="5" t="s">
        <v>106</v>
      </c>
      <c r="B67" s="5" t="s">
        <v>24</v>
      </c>
      <c r="C67" s="1"/>
      <c r="D67" s="1"/>
      <c r="E67" s="1"/>
      <c r="F67" s="1"/>
      <c r="G67" s="1"/>
      <c r="H67" s="1"/>
      <c r="I67" s="1"/>
      <c r="J67" s="1"/>
      <c r="K67" s="1">
        <v>245.84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5"/>
    </row>
    <row r="68" spans="1:26" s="2" customFormat="1" x14ac:dyDescent="0.25">
      <c r="A68" s="6"/>
      <c r="B68" s="6" t="s">
        <v>25</v>
      </c>
      <c r="C68" s="3">
        <v>913.74</v>
      </c>
      <c r="D68" s="3"/>
      <c r="E68" s="3">
        <v>184618.44</v>
      </c>
      <c r="F68" s="3">
        <v>4063.03</v>
      </c>
      <c r="G68" s="3"/>
      <c r="H68" s="3">
        <v>5000</v>
      </c>
      <c r="I68" s="3">
        <v>16687.22</v>
      </c>
      <c r="J68" s="3">
        <v>250000</v>
      </c>
      <c r="K68" s="3">
        <f>K66+K67</f>
        <v>345816.91000000003</v>
      </c>
      <c r="L68" s="3">
        <v>50000</v>
      </c>
      <c r="M68" s="3">
        <v>101500</v>
      </c>
      <c r="N68" s="3">
        <v>25000</v>
      </c>
      <c r="O68" s="3">
        <v>90296.22</v>
      </c>
      <c r="P68" s="3">
        <v>3000</v>
      </c>
      <c r="Q68" s="3">
        <v>130000</v>
      </c>
      <c r="R68" s="3">
        <v>50000</v>
      </c>
      <c r="S68" s="3">
        <v>9391.9</v>
      </c>
      <c r="T68" s="3">
        <v>350000</v>
      </c>
      <c r="U68" s="3">
        <v>249750</v>
      </c>
      <c r="V68" s="3">
        <v>81000</v>
      </c>
      <c r="W68" s="3"/>
      <c r="X68" s="3"/>
      <c r="Y68" s="3">
        <v>56000</v>
      </c>
      <c r="Z68" s="6">
        <v>9000</v>
      </c>
    </row>
    <row r="69" spans="1:26" ht="30" x14ac:dyDescent="0.25">
      <c r="A69" s="5" t="s">
        <v>107</v>
      </c>
      <c r="B69" s="23" t="s">
        <v>108</v>
      </c>
      <c r="C69" s="1"/>
      <c r="D69" s="1"/>
      <c r="E69" s="1"/>
      <c r="F69" s="1"/>
      <c r="G69" s="1"/>
      <c r="H69" s="1"/>
      <c r="I69" s="1"/>
      <c r="J69" s="1"/>
      <c r="K69" s="1">
        <v>2200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5"/>
    </row>
    <row r="70" spans="1:26" s="4" customFormat="1" x14ac:dyDescent="0.25">
      <c r="A70" s="8" t="s">
        <v>50</v>
      </c>
      <c r="B70" s="8" t="s">
        <v>51</v>
      </c>
      <c r="C70" s="7"/>
      <c r="D70" s="7"/>
      <c r="E70" s="7"/>
      <c r="F70" s="7">
        <v>721.44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8"/>
    </row>
    <row r="71" spans="1:26" x14ac:dyDescent="0.25">
      <c r="A71" s="5" t="s">
        <v>109</v>
      </c>
      <c r="B71" s="5" t="s">
        <v>173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v>140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5"/>
    </row>
    <row r="72" spans="1:26" x14ac:dyDescent="0.25">
      <c r="A72" s="5" t="s">
        <v>110</v>
      </c>
      <c r="B72" s="5" t="s">
        <v>174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252.4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5" t="s">
        <v>110</v>
      </c>
      <c r="B73" s="5" t="s">
        <v>175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v>328.57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2" customFormat="1" x14ac:dyDescent="0.25">
      <c r="A74" s="6"/>
      <c r="B74" s="6"/>
      <c r="C74" s="6">
        <v>913.74</v>
      </c>
      <c r="D74" s="6"/>
      <c r="E74" s="6">
        <v>184618.44</v>
      </c>
      <c r="F74" s="3">
        <f>F68-F70</f>
        <v>3341.59</v>
      </c>
      <c r="G74" s="6"/>
      <c r="H74" s="6">
        <v>5000</v>
      </c>
      <c r="I74" s="6">
        <v>16687.22</v>
      </c>
      <c r="J74" s="6">
        <v>250000</v>
      </c>
      <c r="K74" s="3">
        <f>K68-K69</f>
        <v>343616.91000000003</v>
      </c>
      <c r="L74" s="6">
        <v>50000</v>
      </c>
      <c r="M74" s="6">
        <v>101500</v>
      </c>
      <c r="N74" s="3">
        <f>N68-N71-N72-N73</f>
        <v>24279.03</v>
      </c>
      <c r="O74" s="6">
        <v>90296.22</v>
      </c>
      <c r="P74" s="6">
        <v>3000</v>
      </c>
      <c r="Q74" s="6">
        <v>130000</v>
      </c>
      <c r="R74" s="6">
        <v>50000</v>
      </c>
      <c r="S74" s="6">
        <v>9391.9</v>
      </c>
      <c r="T74" s="6">
        <v>350000</v>
      </c>
      <c r="U74" s="6">
        <v>249750</v>
      </c>
      <c r="V74" s="6">
        <v>81000</v>
      </c>
      <c r="W74" s="6"/>
      <c r="X74" s="6"/>
      <c r="Y74" s="6">
        <v>56000</v>
      </c>
      <c r="Z74" s="6">
        <v>9000</v>
      </c>
    </row>
    <row r="75" spans="1:26" x14ac:dyDescent="0.25">
      <c r="A75" s="5" t="s">
        <v>98</v>
      </c>
      <c r="B75" s="5" t="s">
        <v>26</v>
      </c>
      <c r="C75" s="5"/>
      <c r="D75" s="5"/>
      <c r="E75" s="5"/>
      <c r="F75" s="5"/>
      <c r="G75" s="5"/>
      <c r="H75" s="5"/>
      <c r="I75" s="5">
        <v>174.39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2" customFormat="1" ht="15.75" thickBot="1" x14ac:dyDescent="0.3">
      <c r="A76" s="6"/>
      <c r="B76" s="6" t="s">
        <v>27</v>
      </c>
      <c r="C76" s="3">
        <v>913.74</v>
      </c>
      <c r="D76" s="3"/>
      <c r="E76" s="3">
        <v>184618.44</v>
      </c>
      <c r="F76" s="3">
        <v>3341.59</v>
      </c>
      <c r="G76" s="3"/>
      <c r="H76" s="3">
        <v>5000</v>
      </c>
      <c r="I76" s="3">
        <f>I74+I75</f>
        <v>16861.61</v>
      </c>
      <c r="J76" s="3">
        <v>250000</v>
      </c>
      <c r="K76" s="3">
        <v>343616.91000000003</v>
      </c>
      <c r="L76" s="3">
        <v>50000</v>
      </c>
      <c r="M76" s="3">
        <v>101500</v>
      </c>
      <c r="N76" s="3">
        <v>24279.03</v>
      </c>
      <c r="O76" s="3">
        <v>90296.22</v>
      </c>
      <c r="P76" s="3">
        <v>3000</v>
      </c>
      <c r="Q76" s="3">
        <v>130000</v>
      </c>
      <c r="R76" s="3">
        <v>50000</v>
      </c>
      <c r="S76" s="3">
        <v>9391.9</v>
      </c>
      <c r="T76" s="3">
        <v>350000</v>
      </c>
      <c r="U76" s="3">
        <v>249750</v>
      </c>
      <c r="V76" s="3">
        <v>81000</v>
      </c>
      <c r="W76" s="6"/>
      <c r="X76" s="6"/>
      <c r="Y76" s="6">
        <v>56000</v>
      </c>
      <c r="Z76" s="6">
        <v>9000</v>
      </c>
    </row>
    <row r="77" spans="1:26" s="14" customFormat="1" ht="15.75" thickBot="1" x14ac:dyDescent="0.3">
      <c r="A77" s="17"/>
      <c r="B77" s="17"/>
      <c r="C77" s="13">
        <v>36911</v>
      </c>
      <c r="D77" s="13">
        <v>37276</v>
      </c>
      <c r="E77" s="13">
        <v>37641</v>
      </c>
      <c r="F77" s="13">
        <v>38006</v>
      </c>
      <c r="G77" s="13">
        <v>38372</v>
      </c>
      <c r="H77" s="13">
        <v>38737</v>
      </c>
      <c r="I77" s="13">
        <v>39467</v>
      </c>
      <c r="J77" s="13">
        <v>39833</v>
      </c>
      <c r="K77" s="13">
        <v>10978</v>
      </c>
      <c r="L77" s="13">
        <v>36576</v>
      </c>
      <c r="M77" s="13">
        <v>11098</v>
      </c>
      <c r="N77" s="13">
        <v>37062</v>
      </c>
      <c r="O77" s="13">
        <v>37427</v>
      </c>
      <c r="P77" s="13">
        <v>36789</v>
      </c>
      <c r="Q77" s="13">
        <v>36850</v>
      </c>
      <c r="R77" s="13" t="s">
        <v>0</v>
      </c>
      <c r="S77" s="13" t="s">
        <v>1</v>
      </c>
      <c r="T77" s="13" t="s">
        <v>2</v>
      </c>
      <c r="U77" s="13" t="s">
        <v>3</v>
      </c>
      <c r="V77" s="13" t="s">
        <v>4</v>
      </c>
      <c r="W77" s="13" t="s">
        <v>5</v>
      </c>
      <c r="X77" s="13" t="s">
        <v>6</v>
      </c>
      <c r="Y77" s="13" t="s">
        <v>7</v>
      </c>
      <c r="Z77" s="13" t="s">
        <v>8</v>
      </c>
    </row>
    <row r="78" spans="1:26" s="2" customFormat="1" x14ac:dyDescent="0.25">
      <c r="A78" s="6"/>
      <c r="B78" s="6" t="s">
        <v>27</v>
      </c>
      <c r="C78" s="3">
        <v>913.74</v>
      </c>
      <c r="D78" s="3"/>
      <c r="E78" s="3">
        <v>184618.44</v>
      </c>
      <c r="F78" s="3">
        <v>3341.59</v>
      </c>
      <c r="G78" s="3"/>
      <c r="H78" s="3">
        <v>5000</v>
      </c>
      <c r="I78" s="3">
        <v>16861.61</v>
      </c>
      <c r="J78" s="3">
        <v>250000</v>
      </c>
      <c r="K78" s="3">
        <v>343616.91000000003</v>
      </c>
      <c r="L78" s="3">
        <v>50000</v>
      </c>
      <c r="M78" s="3">
        <v>101500</v>
      </c>
      <c r="N78" s="3">
        <v>24279.03</v>
      </c>
      <c r="O78" s="3">
        <v>90296.22</v>
      </c>
      <c r="P78" s="3">
        <v>3000</v>
      </c>
      <c r="Q78" s="3">
        <v>130000</v>
      </c>
      <c r="R78" s="3">
        <v>50000</v>
      </c>
      <c r="S78" s="3">
        <v>9391.9</v>
      </c>
      <c r="T78" s="3">
        <v>350000</v>
      </c>
      <c r="U78" s="3">
        <v>249750</v>
      </c>
      <c r="V78" s="3">
        <v>81000</v>
      </c>
      <c r="W78" s="6"/>
      <c r="X78" s="6"/>
      <c r="Y78" s="6">
        <v>56000</v>
      </c>
      <c r="Z78" s="6">
        <v>9000</v>
      </c>
    </row>
    <row r="79" spans="1:26" x14ac:dyDescent="0.25">
      <c r="A79" s="5" t="s">
        <v>111</v>
      </c>
      <c r="B79" s="5" t="s">
        <v>114</v>
      </c>
      <c r="C79" s="1"/>
      <c r="D79" s="1"/>
      <c r="E79" s="1"/>
      <c r="F79" s="1"/>
      <c r="G79" s="1"/>
      <c r="H79" s="1"/>
      <c r="I79" s="1"/>
      <c r="J79" s="1"/>
      <c r="K79" s="1">
        <v>13.41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</row>
    <row r="80" spans="1:26" s="2" customFormat="1" x14ac:dyDescent="0.25">
      <c r="A80" s="6"/>
      <c r="B80" s="6" t="s">
        <v>28</v>
      </c>
      <c r="C80" s="3">
        <v>913.74</v>
      </c>
      <c r="D80" s="3"/>
      <c r="E80" s="3">
        <v>184618.44</v>
      </c>
      <c r="F80" s="3">
        <v>3341.59</v>
      </c>
      <c r="G80" s="3"/>
      <c r="H80" s="3">
        <v>5000</v>
      </c>
      <c r="I80" s="3">
        <v>16861.61</v>
      </c>
      <c r="J80" s="3">
        <v>250000</v>
      </c>
      <c r="K80" s="3">
        <f>K78-K79</f>
        <v>343603.50000000006</v>
      </c>
      <c r="L80" s="3">
        <v>50000</v>
      </c>
      <c r="M80" s="3">
        <v>101500</v>
      </c>
      <c r="N80" s="3">
        <v>24279.03</v>
      </c>
      <c r="O80" s="3">
        <v>90296.22</v>
      </c>
      <c r="P80" s="3">
        <v>3000</v>
      </c>
      <c r="Q80" s="3">
        <v>130000</v>
      </c>
      <c r="R80" s="3">
        <v>50000</v>
      </c>
      <c r="S80" s="3">
        <v>9391.9</v>
      </c>
      <c r="T80" s="3">
        <v>350000</v>
      </c>
      <c r="U80" s="3">
        <v>249750</v>
      </c>
      <c r="V80" s="3">
        <v>81000</v>
      </c>
      <c r="W80" s="6"/>
      <c r="X80" s="6"/>
      <c r="Y80" s="6">
        <v>56000</v>
      </c>
      <c r="Z80" s="6">
        <v>9000</v>
      </c>
    </row>
    <row r="81" spans="1:26" s="4" customFormat="1" x14ac:dyDescent="0.25">
      <c r="A81" s="8" t="s">
        <v>109</v>
      </c>
      <c r="B81" s="20" t="s">
        <v>115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>
        <v>95</v>
      </c>
      <c r="O81" s="7"/>
      <c r="P81" s="7"/>
      <c r="Q81" s="7"/>
      <c r="R81" s="7"/>
      <c r="S81" s="7"/>
      <c r="T81" s="7"/>
      <c r="U81" s="7"/>
      <c r="V81" s="7"/>
      <c r="W81" s="8"/>
      <c r="X81" s="8"/>
      <c r="Y81" s="8"/>
      <c r="Z81" s="8"/>
    </row>
    <row r="82" spans="1:26" s="2" customFormat="1" x14ac:dyDescent="0.25">
      <c r="A82" s="6"/>
      <c r="B82" s="6" t="s">
        <v>29</v>
      </c>
      <c r="C82" s="3">
        <v>913.74</v>
      </c>
      <c r="D82" s="3"/>
      <c r="E82" s="3">
        <v>184618.44</v>
      </c>
      <c r="F82" s="3">
        <v>3341.59</v>
      </c>
      <c r="G82" s="3"/>
      <c r="H82" s="3">
        <v>5000</v>
      </c>
      <c r="I82" s="3">
        <v>16861.61</v>
      </c>
      <c r="J82" s="3">
        <v>250000</v>
      </c>
      <c r="K82" s="3">
        <v>343603.50000000006</v>
      </c>
      <c r="L82" s="3">
        <v>50000</v>
      </c>
      <c r="M82" s="3">
        <v>101500</v>
      </c>
      <c r="N82" s="3">
        <f>N80-N81</f>
        <v>24184.03</v>
      </c>
      <c r="O82" s="3">
        <v>90296.22</v>
      </c>
      <c r="P82" s="3">
        <v>3000</v>
      </c>
      <c r="Q82" s="3">
        <v>130000</v>
      </c>
      <c r="R82" s="3">
        <v>50000</v>
      </c>
      <c r="S82" s="3">
        <v>9391.9</v>
      </c>
      <c r="T82" s="3">
        <v>350000</v>
      </c>
      <c r="U82" s="3">
        <v>249750</v>
      </c>
      <c r="V82" s="3">
        <v>81000</v>
      </c>
      <c r="W82" s="6"/>
      <c r="X82" s="6"/>
      <c r="Y82" s="6">
        <v>56000</v>
      </c>
      <c r="Z82" s="6">
        <v>9000</v>
      </c>
    </row>
    <row r="83" spans="1:26" s="4" customFormat="1" x14ac:dyDescent="0.25">
      <c r="A83" s="8" t="s">
        <v>58</v>
      </c>
      <c r="B83" s="8" t="s">
        <v>59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>
        <v>609.17999999999995</v>
      </c>
      <c r="T83" s="7"/>
      <c r="U83" s="7"/>
      <c r="V83" s="7"/>
      <c r="W83" s="8"/>
      <c r="X83" s="8"/>
      <c r="Y83" s="8"/>
      <c r="Z83" s="8"/>
    </row>
    <row r="84" spans="1:26" x14ac:dyDescent="0.25">
      <c r="A84" s="5" t="s">
        <v>72</v>
      </c>
      <c r="B84" s="5" t="s">
        <v>73</v>
      </c>
      <c r="C84" s="1"/>
      <c r="D84" s="1"/>
      <c r="E84" s="1">
        <v>91334.29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</row>
    <row r="85" spans="1:26" ht="30" x14ac:dyDescent="0.25">
      <c r="A85" s="5" t="s">
        <v>116</v>
      </c>
      <c r="B85" s="23" t="s">
        <v>187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>
        <v>53</v>
      </c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</row>
    <row r="86" spans="1:26" x14ac:dyDescent="0.25">
      <c r="A86" s="5" t="s">
        <v>117</v>
      </c>
      <c r="B86" s="5" t="s">
        <v>30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v>1302.8399999999999</v>
      </c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</row>
    <row r="87" spans="1:26" x14ac:dyDescent="0.25">
      <c r="A87" s="5" t="s">
        <v>118</v>
      </c>
      <c r="B87" s="5" t="s">
        <v>119</v>
      </c>
      <c r="C87" s="1"/>
      <c r="D87" s="1"/>
      <c r="E87" s="1">
        <v>10620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</row>
    <row r="88" spans="1:26" x14ac:dyDescent="0.25">
      <c r="A88" s="5" t="s">
        <v>71</v>
      </c>
      <c r="B88" s="5" t="s">
        <v>120</v>
      </c>
      <c r="C88" s="1"/>
      <c r="D88" s="1"/>
      <c r="E88" s="1"/>
      <c r="F88" s="1"/>
      <c r="G88" s="1"/>
      <c r="H88" s="1"/>
      <c r="I88" s="1">
        <v>1062.0999999999999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</row>
    <row r="89" spans="1:26" x14ac:dyDescent="0.25">
      <c r="A89" s="5" t="s">
        <v>121</v>
      </c>
      <c r="B89" s="5" t="s">
        <v>122</v>
      </c>
      <c r="C89" s="1"/>
      <c r="D89" s="1"/>
      <c r="E89" s="1"/>
      <c r="F89" s="1"/>
      <c r="G89" s="1"/>
      <c r="H89" s="1"/>
      <c r="I89" s="1"/>
      <c r="J89" s="1"/>
      <c r="K89" s="1">
        <v>2460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</row>
    <row r="90" spans="1:26" ht="30" x14ac:dyDescent="0.25">
      <c r="A90" s="5" t="s">
        <v>121</v>
      </c>
      <c r="B90" s="23" t="s">
        <v>123</v>
      </c>
      <c r="C90" s="1"/>
      <c r="D90" s="1"/>
      <c r="E90" s="1"/>
      <c r="F90" s="1"/>
      <c r="G90" s="1"/>
      <c r="H90" s="1"/>
      <c r="I90" s="1"/>
      <c r="J90" s="1"/>
      <c r="K90" s="1">
        <v>552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</row>
    <row r="91" spans="1:26" x14ac:dyDescent="0.25">
      <c r="A91" s="5" t="s">
        <v>124</v>
      </c>
      <c r="B91" s="5" t="s">
        <v>32</v>
      </c>
      <c r="C91" s="1">
        <v>62.5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</row>
    <row r="92" spans="1:26" x14ac:dyDescent="0.25">
      <c r="A92" s="5" t="s">
        <v>110</v>
      </c>
      <c r="B92" s="5" t="s">
        <v>176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>
        <v>328.57</v>
      </c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</row>
    <row r="93" spans="1:26" s="2" customFormat="1" x14ac:dyDescent="0.25">
      <c r="A93" s="6"/>
      <c r="B93" s="6" t="s">
        <v>33</v>
      </c>
      <c r="C93" s="3">
        <f>C82-C91</f>
        <v>851.24</v>
      </c>
      <c r="D93" s="3"/>
      <c r="E93" s="3">
        <f>E82-E84-E87</f>
        <v>82664.150000000009</v>
      </c>
      <c r="F93" s="3">
        <v>3341.59</v>
      </c>
      <c r="G93" s="3"/>
      <c r="H93" s="3">
        <v>5000</v>
      </c>
      <c r="I93" s="3">
        <f>I82-I88</f>
        <v>15799.51</v>
      </c>
      <c r="J93" s="3">
        <v>250000</v>
      </c>
      <c r="K93" s="3">
        <f>K82-K89-K90</f>
        <v>340591.50000000006</v>
      </c>
      <c r="L93" s="3">
        <v>50000</v>
      </c>
      <c r="M93" s="3">
        <f>M82-M85-M86</f>
        <v>100144.16</v>
      </c>
      <c r="N93" s="3">
        <f>N82-N92</f>
        <v>23855.46</v>
      </c>
      <c r="O93" s="3">
        <v>90296.22</v>
      </c>
      <c r="P93" s="3">
        <v>3000</v>
      </c>
      <c r="Q93" s="3">
        <v>130000</v>
      </c>
      <c r="R93" s="3">
        <v>50000</v>
      </c>
      <c r="S93" s="3">
        <f>S82-S83</f>
        <v>8782.7199999999993</v>
      </c>
      <c r="T93" s="3">
        <v>350000</v>
      </c>
      <c r="U93" s="3">
        <v>249750</v>
      </c>
      <c r="V93" s="3">
        <v>81000</v>
      </c>
      <c r="W93" s="6"/>
      <c r="X93" s="6"/>
      <c r="Y93" s="6">
        <v>56000</v>
      </c>
      <c r="Z93" s="6">
        <v>9000</v>
      </c>
    </row>
    <row r="94" spans="1:26" x14ac:dyDescent="0.25">
      <c r="A94" s="5" t="s">
        <v>125</v>
      </c>
      <c r="B94" s="5" t="s">
        <v>126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>
        <v>400</v>
      </c>
      <c r="W94" s="5"/>
      <c r="X94" s="5"/>
      <c r="Y94" s="5"/>
      <c r="Z94" s="5"/>
    </row>
    <row r="95" spans="1:26" x14ac:dyDescent="0.25">
      <c r="A95" s="5" t="s">
        <v>127</v>
      </c>
      <c r="B95" s="5" t="s">
        <v>14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</row>
    <row r="96" spans="1:26" s="2" customFormat="1" x14ac:dyDescent="0.25">
      <c r="A96" s="6"/>
      <c r="B96" s="6" t="s">
        <v>34</v>
      </c>
      <c r="C96" s="3">
        <f>C93+C95</f>
        <v>851.24</v>
      </c>
      <c r="D96" s="6"/>
      <c r="E96" s="6">
        <v>82664.150000000009</v>
      </c>
      <c r="F96" s="6">
        <v>3341.59</v>
      </c>
      <c r="G96" s="6"/>
      <c r="H96" s="6">
        <v>5000</v>
      </c>
      <c r="I96" s="6">
        <v>15799.51</v>
      </c>
      <c r="J96" s="6">
        <v>250000</v>
      </c>
      <c r="K96" s="6">
        <v>340591.50000000006</v>
      </c>
      <c r="L96" s="6">
        <v>50000</v>
      </c>
      <c r="M96" s="6">
        <v>100144.16</v>
      </c>
      <c r="N96" s="6">
        <v>23855.46</v>
      </c>
      <c r="O96" s="6">
        <v>90296.22</v>
      </c>
      <c r="P96" s="6">
        <v>3000</v>
      </c>
      <c r="Q96" s="6">
        <v>130000</v>
      </c>
      <c r="R96" s="6">
        <v>50000</v>
      </c>
      <c r="S96" s="6">
        <v>8782.7199999999993</v>
      </c>
      <c r="T96" s="6">
        <v>350000</v>
      </c>
      <c r="U96" s="6">
        <v>249750</v>
      </c>
      <c r="V96" s="3">
        <f>V93-V94</f>
        <v>80600</v>
      </c>
      <c r="W96" s="6"/>
      <c r="X96" s="6"/>
      <c r="Y96" s="6">
        <v>56000</v>
      </c>
      <c r="Z96" s="6">
        <v>9000</v>
      </c>
    </row>
    <row r="97" spans="1:26" x14ac:dyDescent="0.25">
      <c r="A97" s="5" t="s">
        <v>128</v>
      </c>
      <c r="B97" s="5" t="s">
        <v>129</v>
      </c>
      <c r="C97" s="5">
        <v>20</v>
      </c>
      <c r="D97" s="5"/>
      <c r="E97" s="5"/>
      <c r="F97" s="5"/>
      <c r="G97" s="5"/>
      <c r="H97" s="5"/>
      <c r="I97" s="5"/>
      <c r="J97" s="5"/>
      <c r="K97" s="5">
        <v>5</v>
      </c>
      <c r="L97" s="5"/>
      <c r="M97" s="5">
        <v>76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2" customFormat="1" ht="15.75" thickBot="1" x14ac:dyDescent="0.3">
      <c r="A98" s="6"/>
      <c r="B98" s="6" t="s">
        <v>35</v>
      </c>
      <c r="C98" s="3">
        <f>C96-C97</f>
        <v>831.24</v>
      </c>
      <c r="D98" s="6"/>
      <c r="E98" s="6">
        <v>82664.150000000009</v>
      </c>
      <c r="F98" s="6">
        <v>3341.59</v>
      </c>
      <c r="G98" s="6"/>
      <c r="H98" s="6">
        <v>5000</v>
      </c>
      <c r="I98" s="6">
        <v>15799.51</v>
      </c>
      <c r="J98" s="6">
        <v>250000</v>
      </c>
      <c r="K98" s="6">
        <f>K96-K97</f>
        <v>340586.50000000006</v>
      </c>
      <c r="L98" s="6">
        <v>50000</v>
      </c>
      <c r="M98" s="6">
        <f>M96-M97</f>
        <v>100068.16</v>
      </c>
      <c r="N98" s="6">
        <v>23855.46</v>
      </c>
      <c r="O98" s="6">
        <v>90296.22</v>
      </c>
      <c r="P98" s="6">
        <v>3000</v>
      </c>
      <c r="Q98" s="6">
        <v>130000</v>
      </c>
      <c r="R98" s="6">
        <v>50000</v>
      </c>
      <c r="S98" s="6">
        <v>8782.7199999999993</v>
      </c>
      <c r="T98" s="6">
        <v>350000</v>
      </c>
      <c r="U98" s="6">
        <v>249750</v>
      </c>
      <c r="V98" s="6">
        <v>80600</v>
      </c>
      <c r="W98" s="6"/>
      <c r="X98" s="6"/>
      <c r="Y98" s="6">
        <v>56000</v>
      </c>
      <c r="Z98" s="6">
        <v>9000</v>
      </c>
    </row>
    <row r="99" spans="1:26" s="14" customFormat="1" ht="15.75" thickBot="1" x14ac:dyDescent="0.3">
      <c r="A99" s="17"/>
      <c r="B99" s="17"/>
      <c r="C99" s="13">
        <v>36911</v>
      </c>
      <c r="D99" s="13">
        <v>37276</v>
      </c>
      <c r="E99" s="13">
        <v>37641</v>
      </c>
      <c r="F99" s="13">
        <v>38006</v>
      </c>
      <c r="G99" s="13">
        <v>38372</v>
      </c>
      <c r="H99" s="13">
        <v>38737</v>
      </c>
      <c r="I99" s="13">
        <v>39467</v>
      </c>
      <c r="J99" s="13">
        <v>39833</v>
      </c>
      <c r="K99" s="13">
        <v>10978</v>
      </c>
      <c r="L99" s="13">
        <v>36576</v>
      </c>
      <c r="M99" s="13">
        <v>11098</v>
      </c>
      <c r="N99" s="13">
        <v>37062</v>
      </c>
      <c r="O99" s="13">
        <v>37427</v>
      </c>
      <c r="P99" s="13">
        <v>36789</v>
      </c>
      <c r="Q99" s="13">
        <v>36850</v>
      </c>
      <c r="R99" s="13" t="s">
        <v>0</v>
      </c>
      <c r="S99" s="13" t="s">
        <v>1</v>
      </c>
      <c r="T99" s="13" t="s">
        <v>2</v>
      </c>
      <c r="U99" s="13" t="s">
        <v>3</v>
      </c>
      <c r="V99" s="13" t="s">
        <v>4</v>
      </c>
      <c r="W99" s="13" t="s">
        <v>5</v>
      </c>
      <c r="X99" s="13" t="s">
        <v>6</v>
      </c>
      <c r="Y99" s="13" t="s">
        <v>7</v>
      </c>
      <c r="Z99" s="16" t="s">
        <v>8</v>
      </c>
    </row>
    <row r="100" spans="1:26" s="2" customFormat="1" x14ac:dyDescent="0.25">
      <c r="A100" s="6"/>
      <c r="B100" s="6" t="s">
        <v>35</v>
      </c>
      <c r="C100" s="12">
        <v>831.24</v>
      </c>
      <c r="D100" s="12"/>
      <c r="E100" s="12">
        <v>82664.150000000009</v>
      </c>
      <c r="F100" s="12">
        <v>3341.59</v>
      </c>
      <c r="G100" s="12"/>
      <c r="H100" s="12">
        <v>5000</v>
      </c>
      <c r="I100" s="12">
        <v>15799.51</v>
      </c>
      <c r="J100" s="12">
        <v>250000</v>
      </c>
      <c r="K100" s="12">
        <v>340586.50000000006</v>
      </c>
      <c r="L100" s="12">
        <v>50000</v>
      </c>
      <c r="M100" s="12">
        <v>100068.16</v>
      </c>
      <c r="N100" s="12">
        <v>23855.46</v>
      </c>
      <c r="O100" s="12">
        <v>90296.22</v>
      </c>
      <c r="P100" s="12">
        <v>3000</v>
      </c>
      <c r="Q100" s="12">
        <v>130000</v>
      </c>
      <c r="R100" s="12">
        <v>50000</v>
      </c>
      <c r="S100" s="12">
        <v>8782.7199999999993</v>
      </c>
      <c r="T100" s="12">
        <v>350000</v>
      </c>
      <c r="U100" s="12">
        <v>249750</v>
      </c>
      <c r="V100" s="12">
        <v>80600</v>
      </c>
      <c r="W100" s="12"/>
      <c r="X100" s="12"/>
      <c r="Y100" s="12">
        <v>56000</v>
      </c>
      <c r="Z100" s="12">
        <v>9000</v>
      </c>
    </row>
    <row r="101" spans="1:26" s="4" customFormat="1" x14ac:dyDescent="0.25">
      <c r="A101" s="8" t="s">
        <v>66</v>
      </c>
      <c r="B101" s="20" t="s">
        <v>100</v>
      </c>
      <c r="C101" s="8"/>
      <c r="D101" s="8"/>
      <c r="E101" s="8">
        <v>26412.55</v>
      </c>
      <c r="F101" s="8"/>
      <c r="G101" s="8"/>
      <c r="H101" s="8"/>
      <c r="I101" s="8">
        <v>80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s="2" customFormat="1" x14ac:dyDescent="0.25">
      <c r="A102" s="6"/>
      <c r="B102" s="6"/>
      <c r="C102" s="6">
        <v>831.24</v>
      </c>
      <c r="D102" s="6"/>
      <c r="E102" s="6">
        <f>E100-E101</f>
        <v>56251.600000000006</v>
      </c>
      <c r="F102" s="6">
        <v>3341.59</v>
      </c>
      <c r="G102" s="6"/>
      <c r="H102" s="6">
        <v>5000</v>
      </c>
      <c r="I102" s="6">
        <f>I100-I101</f>
        <v>15719.51</v>
      </c>
      <c r="J102" s="6">
        <v>250000</v>
      </c>
      <c r="K102" s="6">
        <v>340586.50000000006</v>
      </c>
      <c r="L102" s="6">
        <v>50000</v>
      </c>
      <c r="M102" s="6">
        <v>100068.16</v>
      </c>
      <c r="N102" s="6">
        <v>23855.46</v>
      </c>
      <c r="O102" s="6">
        <v>90296.22</v>
      </c>
      <c r="P102" s="6">
        <v>3000</v>
      </c>
      <c r="Q102" s="6">
        <v>130000</v>
      </c>
      <c r="R102" s="6">
        <v>50000</v>
      </c>
      <c r="S102" s="6">
        <v>8782.7199999999993</v>
      </c>
      <c r="T102" s="6">
        <v>350000</v>
      </c>
      <c r="U102" s="6">
        <v>249750</v>
      </c>
      <c r="V102" s="6">
        <v>80600</v>
      </c>
      <c r="W102" s="6"/>
      <c r="X102" s="6"/>
      <c r="Y102" s="6">
        <v>56000</v>
      </c>
      <c r="Z102" s="6">
        <v>9000</v>
      </c>
    </row>
    <row r="103" spans="1:26" s="4" customFormat="1" x14ac:dyDescent="0.25">
      <c r="A103" s="8" t="s">
        <v>130</v>
      </c>
      <c r="B103" s="20" t="s">
        <v>14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s="2" customFormat="1" x14ac:dyDescent="0.25">
      <c r="A104" s="6"/>
      <c r="B104" s="6"/>
      <c r="C104" s="6">
        <f>SUM(C102:C103)</f>
        <v>831.24</v>
      </c>
      <c r="D104" s="6"/>
      <c r="E104" s="6">
        <v>56251.600000000006</v>
      </c>
      <c r="F104" s="6">
        <v>3341.59</v>
      </c>
      <c r="G104" s="6"/>
      <c r="H104" s="6">
        <v>5000</v>
      </c>
      <c r="I104" s="6">
        <v>15719.51</v>
      </c>
      <c r="J104" s="6">
        <v>250000</v>
      </c>
      <c r="K104" s="6">
        <v>340586.50000000006</v>
      </c>
      <c r="L104" s="6">
        <v>50000</v>
      </c>
      <c r="M104" s="6">
        <v>100068.16</v>
      </c>
      <c r="N104" s="6">
        <v>23855.46</v>
      </c>
      <c r="O104" s="6">
        <v>90296.22</v>
      </c>
      <c r="P104" s="6">
        <v>3000</v>
      </c>
      <c r="Q104" s="6">
        <v>130000</v>
      </c>
      <c r="R104" s="6">
        <v>50000</v>
      </c>
      <c r="S104" s="6">
        <v>8782.7199999999993</v>
      </c>
      <c r="T104" s="6">
        <v>350000</v>
      </c>
      <c r="U104" s="6">
        <v>249750</v>
      </c>
      <c r="V104" s="6">
        <v>80600</v>
      </c>
      <c r="W104" s="6"/>
      <c r="X104" s="6"/>
      <c r="Y104" s="6">
        <v>56000</v>
      </c>
      <c r="Z104" s="6">
        <v>9000</v>
      </c>
    </row>
    <row r="105" spans="1:26" x14ac:dyDescent="0.25">
      <c r="A105" s="5" t="s">
        <v>131</v>
      </c>
      <c r="B105" s="20" t="s">
        <v>132</v>
      </c>
      <c r="C105" s="5"/>
      <c r="D105" s="5"/>
      <c r="E105" s="5"/>
      <c r="F105" s="5"/>
      <c r="G105" s="5"/>
      <c r="H105" s="5">
        <v>170.72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2" customFormat="1" x14ac:dyDescent="0.25">
      <c r="A106" s="6"/>
      <c r="B106" s="6" t="s">
        <v>36</v>
      </c>
      <c r="C106" s="6">
        <v>831.24</v>
      </c>
      <c r="D106" s="6"/>
      <c r="E106" s="6">
        <v>56251.600000000006</v>
      </c>
      <c r="F106" s="6">
        <v>3341.59</v>
      </c>
      <c r="G106" s="6"/>
      <c r="H106" s="6">
        <f>H104-H105</f>
        <v>4829.28</v>
      </c>
      <c r="I106" s="6">
        <v>15719.51</v>
      </c>
      <c r="J106" s="6">
        <v>250000</v>
      </c>
      <c r="K106" s="6">
        <v>340586.50000000006</v>
      </c>
      <c r="L106" s="6">
        <v>50000</v>
      </c>
      <c r="M106" s="6">
        <v>100068.16</v>
      </c>
      <c r="N106" s="6">
        <v>23855.46</v>
      </c>
      <c r="O106" s="6">
        <v>90296.22</v>
      </c>
      <c r="P106" s="6">
        <v>3000</v>
      </c>
      <c r="Q106" s="6">
        <v>130000</v>
      </c>
      <c r="R106" s="6">
        <v>50000</v>
      </c>
      <c r="S106" s="6">
        <v>8782.7199999999993</v>
      </c>
      <c r="T106" s="6">
        <v>350000</v>
      </c>
      <c r="U106" s="6">
        <v>249750</v>
      </c>
      <c r="V106" s="6">
        <v>80600</v>
      </c>
      <c r="W106" s="6"/>
      <c r="X106" s="6"/>
      <c r="Y106" s="6">
        <v>56000</v>
      </c>
      <c r="Z106" s="6">
        <v>9000</v>
      </c>
    </row>
    <row r="107" spans="1:26" x14ac:dyDescent="0.25">
      <c r="A107" s="5" t="s">
        <v>83</v>
      </c>
      <c r="B107" s="20" t="s">
        <v>133</v>
      </c>
      <c r="C107" s="5"/>
      <c r="D107" s="5"/>
      <c r="E107" s="5"/>
      <c r="F107" s="5"/>
      <c r="G107" s="5"/>
      <c r="H107" s="5"/>
      <c r="I107" s="5">
        <v>1279.2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4" customFormat="1" x14ac:dyDescent="0.25">
      <c r="A108" s="5" t="s">
        <v>83</v>
      </c>
      <c r="B108" s="20" t="s">
        <v>133</v>
      </c>
      <c r="C108" s="8"/>
      <c r="D108" s="8"/>
      <c r="E108" s="8"/>
      <c r="F108" s="8"/>
      <c r="G108" s="8"/>
      <c r="H108" s="8"/>
      <c r="I108" s="8">
        <v>1686.41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25">
      <c r="A109" s="5" t="s">
        <v>136</v>
      </c>
      <c r="B109" s="8" t="s">
        <v>137</v>
      </c>
      <c r="C109" s="5"/>
      <c r="D109" s="5"/>
      <c r="E109" s="5"/>
      <c r="F109" s="5"/>
      <c r="G109" s="5"/>
      <c r="H109" s="5"/>
      <c r="I109" s="5"/>
      <c r="J109" s="5"/>
      <c r="K109" s="5">
        <v>360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5" t="s">
        <v>56</v>
      </c>
      <c r="B110" s="20" t="s">
        <v>133</v>
      </c>
      <c r="C110" s="5"/>
      <c r="D110" s="5"/>
      <c r="E110" s="5"/>
      <c r="F110" s="5"/>
      <c r="G110" s="5"/>
      <c r="H110" s="5"/>
      <c r="I110" s="5">
        <v>1177.6300000000001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5" t="s">
        <v>134</v>
      </c>
      <c r="B111" s="8" t="s">
        <v>135</v>
      </c>
      <c r="C111" s="5"/>
      <c r="D111" s="5"/>
      <c r="E111" s="5"/>
      <c r="F111" s="5"/>
      <c r="G111" s="5"/>
      <c r="H111" s="5"/>
      <c r="I111" s="5"/>
      <c r="J111" s="5"/>
      <c r="K111" s="5">
        <v>1800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5" t="s">
        <v>138</v>
      </c>
      <c r="B112" s="8" t="s">
        <v>139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>
        <v>385.74</v>
      </c>
      <c r="U112" s="5"/>
      <c r="V112" s="5"/>
      <c r="W112" s="5"/>
      <c r="X112" s="5"/>
      <c r="Y112" s="5"/>
      <c r="Z112" s="5"/>
    </row>
    <row r="113" spans="1:26" s="2" customFormat="1" x14ac:dyDescent="0.25">
      <c r="A113" s="6"/>
      <c r="B113" s="6" t="s">
        <v>37</v>
      </c>
      <c r="C113" s="6">
        <v>831.24</v>
      </c>
      <c r="D113" s="6"/>
      <c r="E113" s="6">
        <v>56251.600000000006</v>
      </c>
      <c r="F113" s="6">
        <v>3341.59</v>
      </c>
      <c r="G113" s="6"/>
      <c r="H113" s="6">
        <v>4829.28</v>
      </c>
      <c r="I113" s="6">
        <f>I106-I107-I108-I110</f>
        <v>11576.27</v>
      </c>
      <c r="J113" s="6">
        <v>250000</v>
      </c>
      <c r="K113" s="6">
        <f>K106-K109-K111</f>
        <v>338426.50000000006</v>
      </c>
      <c r="L113" s="6">
        <v>50000</v>
      </c>
      <c r="M113" s="6">
        <v>100068.16</v>
      </c>
      <c r="N113" s="6">
        <v>23855.46</v>
      </c>
      <c r="O113" s="6">
        <v>90296.22</v>
      </c>
      <c r="P113" s="6">
        <v>3000</v>
      </c>
      <c r="Q113" s="6">
        <v>130000</v>
      </c>
      <c r="R113" s="6">
        <v>50000</v>
      </c>
      <c r="S113" s="6">
        <v>8782.7199999999993</v>
      </c>
      <c r="T113" s="6">
        <f>T106-T112</f>
        <v>349614.26</v>
      </c>
      <c r="U113" s="6">
        <v>249750</v>
      </c>
      <c r="V113" s="6">
        <v>80600</v>
      </c>
      <c r="W113" s="6"/>
      <c r="X113" s="6"/>
      <c r="Y113" s="6">
        <v>56000</v>
      </c>
      <c r="Z113" s="6">
        <v>9000</v>
      </c>
    </row>
    <row r="114" spans="1:26" x14ac:dyDescent="0.25">
      <c r="A114" s="5" t="s">
        <v>140</v>
      </c>
      <c r="B114" s="8" t="s">
        <v>38</v>
      </c>
      <c r="C114" s="5"/>
      <c r="D114" s="5"/>
      <c r="E114" s="5">
        <v>193.63</v>
      </c>
      <c r="F114" s="5"/>
      <c r="G114" s="5"/>
      <c r="H114" s="5"/>
      <c r="I114" s="5">
        <v>25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5" t="s">
        <v>80</v>
      </c>
      <c r="B115" s="8" t="s">
        <v>141</v>
      </c>
      <c r="C115" s="5"/>
      <c r="D115" s="5"/>
      <c r="E115" s="5"/>
      <c r="F115" s="5"/>
      <c r="G115" s="5"/>
      <c r="H115" s="5">
        <v>550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5" t="s">
        <v>80</v>
      </c>
      <c r="B116" s="1" t="s">
        <v>142</v>
      </c>
      <c r="C116" s="5"/>
      <c r="D116" s="5"/>
      <c r="E116" s="5"/>
      <c r="F116" s="5"/>
      <c r="G116" s="5"/>
      <c r="H116" s="5"/>
      <c r="I116" s="5"/>
      <c r="J116" s="5"/>
      <c r="K116" s="5">
        <v>450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0" x14ac:dyDescent="0.25">
      <c r="A117" s="5" t="s">
        <v>80</v>
      </c>
      <c r="B117" s="21" t="s">
        <v>82</v>
      </c>
      <c r="C117" s="5"/>
      <c r="D117" s="5"/>
      <c r="E117" s="5"/>
      <c r="F117" s="5"/>
      <c r="G117" s="5"/>
      <c r="H117" s="5"/>
      <c r="I117" s="5"/>
      <c r="J117" s="5"/>
      <c r="K117" s="5">
        <v>1750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30" x14ac:dyDescent="0.25">
      <c r="A118" s="5" t="s">
        <v>76</v>
      </c>
      <c r="B118" s="21" t="s">
        <v>77</v>
      </c>
      <c r="C118" s="5"/>
      <c r="D118" s="5"/>
      <c r="E118" s="5"/>
      <c r="F118" s="5"/>
      <c r="G118" s="5"/>
      <c r="H118" s="5"/>
      <c r="I118" s="5"/>
      <c r="J118" s="5"/>
      <c r="K118" s="5">
        <v>3900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5" t="s">
        <v>143</v>
      </c>
      <c r="B119" s="8" t="s">
        <v>144</v>
      </c>
      <c r="C119" s="5">
        <v>202.8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s="2" customFormat="1" ht="15.75" thickBot="1" x14ac:dyDescent="0.3">
      <c r="A120" s="10"/>
      <c r="B120" s="10" t="s">
        <v>39</v>
      </c>
      <c r="C120" s="10">
        <f>C113-C119</f>
        <v>628.44000000000005</v>
      </c>
      <c r="D120" s="10"/>
      <c r="E120" s="10">
        <f>E113-E114</f>
        <v>56057.970000000008</v>
      </c>
      <c r="F120" s="10">
        <v>3341.59</v>
      </c>
      <c r="G120" s="10"/>
      <c r="H120" s="10">
        <f>H113-H115</f>
        <v>4279.28</v>
      </c>
      <c r="I120" s="10">
        <f>I113-I114</f>
        <v>11551.27</v>
      </c>
      <c r="J120" s="10">
        <v>250000</v>
      </c>
      <c r="K120" s="10">
        <f>K113-K116-K117-K118</f>
        <v>332326.50000000006</v>
      </c>
      <c r="L120" s="10">
        <v>50000</v>
      </c>
      <c r="M120" s="10">
        <v>100068.16</v>
      </c>
      <c r="N120" s="10">
        <v>23855.46</v>
      </c>
      <c r="O120" s="10">
        <v>90296.22</v>
      </c>
      <c r="P120" s="10">
        <v>3000</v>
      </c>
      <c r="Q120" s="10">
        <v>130000</v>
      </c>
      <c r="R120" s="10">
        <v>50000</v>
      </c>
      <c r="S120" s="10">
        <v>8782.7199999999993</v>
      </c>
      <c r="T120" s="10">
        <v>349614.26</v>
      </c>
      <c r="U120" s="10">
        <v>249750</v>
      </c>
      <c r="V120" s="10">
        <v>80600</v>
      </c>
      <c r="W120" s="10"/>
      <c r="X120" s="10"/>
      <c r="Y120" s="10">
        <v>56000</v>
      </c>
      <c r="Z120" s="10">
        <v>9000</v>
      </c>
    </row>
    <row r="121" spans="1:26" s="14" customFormat="1" ht="15.75" thickBot="1" x14ac:dyDescent="0.3">
      <c r="A121" s="24"/>
      <c r="B121" s="25"/>
      <c r="C121" s="13">
        <v>36911</v>
      </c>
      <c r="D121" s="13">
        <v>37276</v>
      </c>
      <c r="E121" s="13">
        <v>37641</v>
      </c>
      <c r="F121" s="13">
        <v>38006</v>
      </c>
      <c r="G121" s="13">
        <v>38372</v>
      </c>
      <c r="H121" s="13">
        <v>38737</v>
      </c>
      <c r="I121" s="13">
        <v>39467</v>
      </c>
      <c r="J121" s="13">
        <v>39833</v>
      </c>
      <c r="K121" s="13">
        <v>10978</v>
      </c>
      <c r="L121" s="13">
        <v>36576</v>
      </c>
      <c r="M121" s="13">
        <v>11098</v>
      </c>
      <c r="N121" s="13">
        <v>37062</v>
      </c>
      <c r="O121" s="13">
        <v>37427</v>
      </c>
      <c r="P121" s="13">
        <v>36789</v>
      </c>
      <c r="Q121" s="13">
        <v>36850</v>
      </c>
      <c r="R121" s="13" t="s">
        <v>0</v>
      </c>
      <c r="S121" s="13" t="s">
        <v>1</v>
      </c>
      <c r="T121" s="13" t="s">
        <v>2</v>
      </c>
      <c r="U121" s="13" t="s">
        <v>3</v>
      </c>
      <c r="V121" s="13" t="s">
        <v>4</v>
      </c>
      <c r="W121" s="13" t="s">
        <v>5</v>
      </c>
      <c r="X121" s="13" t="s">
        <v>6</v>
      </c>
      <c r="Y121" s="13" t="s">
        <v>7</v>
      </c>
      <c r="Z121" s="16" t="s">
        <v>8</v>
      </c>
    </row>
    <row r="122" spans="1:26" s="2" customFormat="1" x14ac:dyDescent="0.25">
      <c r="A122" s="12"/>
      <c r="B122" s="12" t="s">
        <v>39</v>
      </c>
      <c r="C122" s="12">
        <v>628.44000000000005</v>
      </c>
      <c r="D122" s="12"/>
      <c r="E122" s="12">
        <v>56057.970000000008</v>
      </c>
      <c r="F122" s="12">
        <v>3341.59</v>
      </c>
      <c r="G122" s="12"/>
      <c r="H122" s="12">
        <v>4279.28</v>
      </c>
      <c r="I122" s="12">
        <v>11551.27</v>
      </c>
      <c r="J122" s="12">
        <v>250000</v>
      </c>
      <c r="K122" s="12">
        <v>332326.50000000006</v>
      </c>
      <c r="L122" s="12">
        <v>50000</v>
      </c>
      <c r="M122" s="12">
        <v>100068.16</v>
      </c>
      <c r="N122" s="12">
        <v>23855.46</v>
      </c>
      <c r="O122" s="12">
        <v>90296.22</v>
      </c>
      <c r="P122" s="12">
        <v>3000</v>
      </c>
      <c r="Q122" s="12">
        <v>130000</v>
      </c>
      <c r="R122" s="12">
        <v>50000</v>
      </c>
      <c r="S122" s="12">
        <v>8782.7199999999993</v>
      </c>
      <c r="T122" s="12">
        <v>349614.26</v>
      </c>
      <c r="U122" s="12">
        <v>249750</v>
      </c>
      <c r="V122" s="12">
        <v>80600</v>
      </c>
      <c r="W122" s="12"/>
      <c r="X122" s="12"/>
      <c r="Y122" s="12">
        <v>56000</v>
      </c>
      <c r="Z122" s="12">
        <v>9000</v>
      </c>
    </row>
    <row r="123" spans="1:26" x14ac:dyDescent="0.25">
      <c r="A123" s="5" t="s">
        <v>76</v>
      </c>
      <c r="B123" s="5" t="s">
        <v>145</v>
      </c>
      <c r="C123" s="5"/>
      <c r="D123" s="5"/>
      <c r="E123" s="5"/>
      <c r="F123" s="5"/>
      <c r="G123" s="5"/>
      <c r="H123" s="5"/>
      <c r="I123" s="5"/>
      <c r="J123" s="5"/>
      <c r="K123" s="5">
        <v>4560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30" x14ac:dyDescent="0.25">
      <c r="A124" s="5" t="s">
        <v>76</v>
      </c>
      <c r="B124" s="23" t="s">
        <v>146</v>
      </c>
      <c r="C124" s="5"/>
      <c r="D124" s="5"/>
      <c r="E124" s="5"/>
      <c r="F124" s="5"/>
      <c r="G124" s="5"/>
      <c r="H124" s="5"/>
      <c r="I124" s="5"/>
      <c r="J124" s="5"/>
      <c r="K124" s="5">
        <v>13800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5" t="s">
        <v>143</v>
      </c>
      <c r="B125" s="5" t="s">
        <v>147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>
        <v>360</v>
      </c>
      <c r="T125" s="5"/>
      <c r="U125" s="5"/>
      <c r="V125" s="5"/>
      <c r="W125" s="5"/>
      <c r="X125" s="5"/>
      <c r="Y125" s="5"/>
      <c r="Z125" s="5"/>
    </row>
    <row r="126" spans="1:26" x14ac:dyDescent="0.25">
      <c r="A126" s="5" t="s">
        <v>94</v>
      </c>
      <c r="B126" s="18" t="s">
        <v>95</v>
      </c>
      <c r="C126" s="5"/>
      <c r="D126" s="5"/>
      <c r="E126" s="5"/>
      <c r="F126" s="5"/>
      <c r="G126" s="5"/>
      <c r="H126" s="5"/>
      <c r="I126" s="5"/>
      <c r="J126" s="5"/>
      <c r="K126" s="5">
        <v>1320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5" t="s">
        <v>148</v>
      </c>
      <c r="B127" s="5" t="s">
        <v>149</v>
      </c>
      <c r="C127" s="5"/>
      <c r="D127" s="5"/>
      <c r="E127" s="5"/>
      <c r="F127" s="5"/>
      <c r="G127" s="5"/>
      <c r="H127" s="5"/>
      <c r="I127" s="5"/>
      <c r="J127" s="5"/>
      <c r="K127" s="5">
        <v>22837.96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30" x14ac:dyDescent="0.25">
      <c r="A128" s="5" t="s">
        <v>80</v>
      </c>
      <c r="B128" s="21" t="s">
        <v>81</v>
      </c>
      <c r="C128" s="5"/>
      <c r="D128" s="5"/>
      <c r="E128" s="5"/>
      <c r="F128" s="5"/>
      <c r="G128" s="5"/>
      <c r="H128" s="5"/>
      <c r="I128" s="5"/>
      <c r="J128" s="5"/>
      <c r="K128" s="5">
        <v>1750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8" x14ac:dyDescent="0.25">
      <c r="A129" s="5" t="s">
        <v>150</v>
      </c>
      <c r="B129" s="5" t="s">
        <v>91</v>
      </c>
      <c r="C129" s="5"/>
      <c r="D129" s="5"/>
      <c r="E129" s="5"/>
      <c r="F129" s="5"/>
      <c r="G129" s="5"/>
      <c r="H129" s="5"/>
      <c r="I129" s="5">
        <v>160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8" s="2" customFormat="1" x14ac:dyDescent="0.25">
      <c r="A130" s="6"/>
      <c r="B130" s="6" t="s">
        <v>40</v>
      </c>
      <c r="C130" s="6">
        <v>628.44000000000005</v>
      </c>
      <c r="D130" s="6"/>
      <c r="E130" s="6">
        <v>56057.970000000008</v>
      </c>
      <c r="F130" s="6">
        <v>3341.59</v>
      </c>
      <c r="G130" s="6"/>
      <c r="H130" s="6">
        <v>4279.28</v>
      </c>
      <c r="I130" s="6">
        <v>11390.87</v>
      </c>
      <c r="J130" s="6">
        <v>250000</v>
      </c>
      <c r="K130" s="6">
        <v>288057.95</v>
      </c>
      <c r="L130" s="6">
        <v>50000</v>
      </c>
      <c r="M130" s="6">
        <v>100068.16</v>
      </c>
      <c r="N130" s="6">
        <v>23855.46</v>
      </c>
      <c r="O130" s="6">
        <v>90296.22</v>
      </c>
      <c r="P130" s="6">
        <v>3000</v>
      </c>
      <c r="Q130" s="6">
        <v>130000</v>
      </c>
      <c r="R130" s="6">
        <v>50000</v>
      </c>
      <c r="S130" s="6">
        <f>S122-S125</f>
        <v>8422.7199999999993</v>
      </c>
      <c r="T130" s="6">
        <v>349614.26</v>
      </c>
      <c r="U130" s="6">
        <v>249750</v>
      </c>
      <c r="V130" s="6">
        <v>80600</v>
      </c>
      <c r="W130" s="6"/>
      <c r="X130" s="6"/>
      <c r="Y130" s="6">
        <v>56000</v>
      </c>
      <c r="Z130" s="6">
        <v>9000</v>
      </c>
      <c r="AA130" s="4" t="s">
        <v>196</v>
      </c>
      <c r="AB130" s="27">
        <v>42444</v>
      </c>
    </row>
    <row r="131" spans="1:28" x14ac:dyDescent="0.25">
      <c r="A131" s="5" t="s">
        <v>151</v>
      </c>
      <c r="B131" s="5" t="s">
        <v>152</v>
      </c>
      <c r="C131" s="5"/>
      <c r="D131" s="5"/>
      <c r="E131" s="5"/>
      <c r="F131" s="5"/>
      <c r="G131" s="5"/>
      <c r="H131" s="5"/>
      <c r="I131" s="5"/>
      <c r="J131" s="5">
        <v>15890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8" x14ac:dyDescent="0.25">
      <c r="A132" s="5" t="s">
        <v>88</v>
      </c>
      <c r="B132" s="18" t="s">
        <v>89</v>
      </c>
      <c r="C132" s="5"/>
      <c r="D132" s="5"/>
      <c r="E132" s="5"/>
      <c r="F132" s="5"/>
      <c r="G132" s="5"/>
      <c r="H132" s="5"/>
      <c r="I132" s="5"/>
      <c r="J132" s="5"/>
      <c r="K132" s="5">
        <v>1278.02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8" x14ac:dyDescent="0.25">
      <c r="A133" s="5" t="s">
        <v>46</v>
      </c>
      <c r="B133" s="5" t="s">
        <v>47</v>
      </c>
      <c r="C133" s="5"/>
      <c r="D133" s="5"/>
      <c r="E133" s="5"/>
      <c r="F133" s="5">
        <v>1007.45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8" x14ac:dyDescent="0.25">
      <c r="A134" s="5" t="s">
        <v>153</v>
      </c>
      <c r="B134" s="5" t="s">
        <v>177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>
        <v>1565</v>
      </c>
      <c r="U134" s="5"/>
      <c r="V134" s="5"/>
      <c r="W134" s="5"/>
      <c r="X134" s="5"/>
      <c r="Y134" s="5"/>
      <c r="Z134" s="5"/>
    </row>
    <row r="135" spans="1:28" x14ac:dyDescent="0.25">
      <c r="A135" s="5" t="s">
        <v>154</v>
      </c>
      <c r="B135" s="5" t="s">
        <v>178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>
        <v>592</v>
      </c>
      <c r="U135" s="5"/>
      <c r="V135" s="5"/>
      <c r="W135" s="5"/>
      <c r="X135" s="5"/>
      <c r="Y135" s="5"/>
      <c r="Z135" s="5"/>
    </row>
    <row r="136" spans="1:28" x14ac:dyDescent="0.25">
      <c r="A136" s="5" t="s">
        <v>154</v>
      </c>
      <c r="B136" s="5" t="s">
        <v>178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>
        <v>362.4</v>
      </c>
      <c r="U136" s="5"/>
      <c r="V136" s="5"/>
      <c r="W136" s="5"/>
      <c r="X136" s="5"/>
      <c r="Y136" s="5"/>
      <c r="Z136" s="5"/>
    </row>
    <row r="137" spans="1:28" x14ac:dyDescent="0.25">
      <c r="A137" s="5" t="s">
        <v>154</v>
      </c>
      <c r="B137" s="5" t="s">
        <v>179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>
        <v>761.58</v>
      </c>
      <c r="U137" s="5"/>
      <c r="V137" s="5"/>
      <c r="W137" s="5"/>
      <c r="X137" s="5"/>
      <c r="Y137" s="5"/>
      <c r="Z137" s="5"/>
    </row>
    <row r="138" spans="1:28" x14ac:dyDescent="0.25">
      <c r="A138" s="5" t="s">
        <v>155</v>
      </c>
      <c r="B138" s="5" t="s">
        <v>180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>
        <v>108</v>
      </c>
      <c r="U138" s="5"/>
      <c r="V138" s="5"/>
      <c r="W138" s="5"/>
      <c r="X138" s="5"/>
      <c r="Y138" s="5"/>
      <c r="Z138" s="5"/>
    </row>
    <row r="139" spans="1:28" x14ac:dyDescent="0.25">
      <c r="A139" s="5" t="s">
        <v>87</v>
      </c>
      <c r="B139" s="5" t="s">
        <v>181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>
        <v>104.3</v>
      </c>
      <c r="U139" s="5"/>
      <c r="V139" s="5"/>
      <c r="W139" s="5"/>
      <c r="X139" s="5"/>
      <c r="Y139" s="5"/>
      <c r="Z139" s="5"/>
    </row>
    <row r="140" spans="1:28" x14ac:dyDescent="0.25">
      <c r="A140" s="5" t="s">
        <v>156</v>
      </c>
      <c r="B140" s="5" t="s">
        <v>157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>
        <v>183.18</v>
      </c>
      <c r="U140" s="5"/>
      <c r="V140" s="5"/>
      <c r="W140" s="5"/>
      <c r="X140" s="5"/>
      <c r="Y140" s="5"/>
      <c r="Z140" s="5"/>
    </row>
    <row r="141" spans="1:28" s="2" customFormat="1" ht="15.75" thickBot="1" x14ac:dyDescent="0.3">
      <c r="A141" s="6"/>
      <c r="B141" s="6" t="s">
        <v>158</v>
      </c>
      <c r="C141" s="6">
        <v>628.44000000000005</v>
      </c>
      <c r="D141" s="6"/>
      <c r="E141" s="6">
        <v>56057.970000000008</v>
      </c>
      <c r="F141" s="6">
        <f>F130-F133</f>
        <v>2334.1400000000003</v>
      </c>
      <c r="G141" s="6"/>
      <c r="H141" s="6">
        <v>4279.28</v>
      </c>
      <c r="I141" s="6">
        <v>11390.87</v>
      </c>
      <c r="J141" s="6">
        <f>J130-J131</f>
        <v>234110</v>
      </c>
      <c r="K141" s="6">
        <f>K130-K132</f>
        <v>286779.93</v>
      </c>
      <c r="L141" s="6">
        <v>50000</v>
      </c>
      <c r="M141" s="6">
        <v>100068.16</v>
      </c>
      <c r="N141" s="6">
        <v>23855.46</v>
      </c>
      <c r="O141" s="6">
        <v>90296.22</v>
      </c>
      <c r="P141" s="6">
        <v>3000</v>
      </c>
      <c r="Q141" s="6">
        <v>130000</v>
      </c>
      <c r="R141" s="6">
        <v>50000</v>
      </c>
      <c r="S141" s="6">
        <v>8422.7199999999993</v>
      </c>
      <c r="T141" s="6">
        <f>T130-T134-T135-T136-T137-T138-T139-T140</f>
        <v>345937.8</v>
      </c>
      <c r="U141" s="6">
        <v>249750</v>
      </c>
      <c r="V141" s="6">
        <v>80600</v>
      </c>
      <c r="W141" s="6"/>
      <c r="X141" s="6"/>
      <c r="Y141" s="6">
        <v>56000</v>
      </c>
      <c r="Z141" s="6">
        <v>9000</v>
      </c>
    </row>
    <row r="142" spans="1:28" s="14" customFormat="1" ht="15.75" thickBot="1" x14ac:dyDescent="0.3">
      <c r="A142" s="24"/>
      <c r="B142" s="25"/>
      <c r="C142" s="13">
        <v>36911</v>
      </c>
      <c r="D142" s="13">
        <v>37276</v>
      </c>
      <c r="E142" s="13">
        <v>37641</v>
      </c>
      <c r="F142" s="13">
        <v>38006</v>
      </c>
      <c r="G142" s="13">
        <v>38372</v>
      </c>
      <c r="H142" s="13">
        <v>38737</v>
      </c>
      <c r="I142" s="13">
        <v>39467</v>
      </c>
      <c r="J142" s="13">
        <v>39833</v>
      </c>
      <c r="K142" s="13">
        <v>10978</v>
      </c>
      <c r="L142" s="13">
        <v>36576</v>
      </c>
      <c r="M142" s="13">
        <v>11098</v>
      </c>
      <c r="N142" s="13">
        <v>37062</v>
      </c>
      <c r="O142" s="13">
        <v>37427</v>
      </c>
      <c r="P142" s="13">
        <v>36789</v>
      </c>
      <c r="Q142" s="13">
        <v>36850</v>
      </c>
      <c r="R142" s="13" t="s">
        <v>0</v>
      </c>
      <c r="S142" s="13" t="s">
        <v>1</v>
      </c>
      <c r="T142" s="13" t="s">
        <v>2</v>
      </c>
      <c r="U142" s="13" t="s">
        <v>3</v>
      </c>
      <c r="V142" s="13" t="s">
        <v>4</v>
      </c>
      <c r="W142" s="13" t="s">
        <v>5</v>
      </c>
      <c r="X142" s="13" t="s">
        <v>6</v>
      </c>
      <c r="Y142" s="13" t="s">
        <v>7</v>
      </c>
      <c r="Z142" s="16" t="s">
        <v>8</v>
      </c>
    </row>
    <row r="143" spans="1:28" x14ac:dyDescent="0.25">
      <c r="A143" s="6"/>
      <c r="B143" s="6"/>
      <c r="C143" s="6">
        <v>745.94</v>
      </c>
      <c r="D143" s="6"/>
      <c r="E143" s="6">
        <v>56057.970000000008</v>
      </c>
      <c r="F143" s="6">
        <v>2334.1400000000003</v>
      </c>
      <c r="G143" s="6"/>
      <c r="H143" s="6">
        <v>4279.28</v>
      </c>
      <c r="I143" s="6">
        <v>11390.87</v>
      </c>
      <c r="J143" s="6">
        <v>234110</v>
      </c>
      <c r="K143" s="6">
        <v>286779.93</v>
      </c>
      <c r="L143" s="6">
        <v>50000</v>
      </c>
      <c r="M143" s="6">
        <v>100068.16</v>
      </c>
      <c r="N143" s="6">
        <v>23855.46</v>
      </c>
      <c r="O143" s="6">
        <v>90296.22</v>
      </c>
      <c r="P143" s="6">
        <v>3000</v>
      </c>
      <c r="Q143" s="6">
        <v>130000</v>
      </c>
      <c r="R143" s="6">
        <v>50000</v>
      </c>
      <c r="S143" s="6">
        <v>8422.7199999999993</v>
      </c>
      <c r="T143" s="6">
        <v>345937.8</v>
      </c>
      <c r="U143" s="6">
        <v>249750</v>
      </c>
      <c r="V143" s="6">
        <v>80600</v>
      </c>
      <c r="W143" s="6"/>
      <c r="X143" s="6"/>
      <c r="Y143" s="6">
        <v>56000</v>
      </c>
      <c r="Z143" s="6">
        <v>9000</v>
      </c>
    </row>
    <row r="144" spans="1:28" x14ac:dyDescent="0.25">
      <c r="A144" s="5" t="s">
        <v>153</v>
      </c>
      <c r="B144" s="5" t="s">
        <v>177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>
        <v>105</v>
      </c>
      <c r="U144" s="5"/>
      <c r="V144" s="5"/>
      <c r="W144" s="5"/>
      <c r="X144" s="5"/>
      <c r="Y144" s="5"/>
      <c r="Z144" s="5"/>
    </row>
    <row r="145" spans="1:26" x14ac:dyDescent="0.25">
      <c r="A145" s="5" t="s">
        <v>80</v>
      </c>
      <c r="B145" s="5" t="s">
        <v>159</v>
      </c>
      <c r="C145" s="5"/>
      <c r="D145" s="5"/>
      <c r="E145" s="5"/>
      <c r="F145" s="5"/>
      <c r="G145" s="5"/>
      <c r="H145" s="5">
        <v>450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5" t="s">
        <v>160</v>
      </c>
      <c r="B146" s="5" t="s">
        <v>179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>
        <v>358.04</v>
      </c>
      <c r="U146" s="5"/>
      <c r="V146" s="5"/>
      <c r="W146" s="5"/>
      <c r="X146" s="5"/>
      <c r="Y146" s="5"/>
      <c r="Z146" s="5"/>
    </row>
    <row r="147" spans="1:26" x14ac:dyDescent="0.25">
      <c r="A147" s="5" t="s">
        <v>160</v>
      </c>
      <c r="B147" s="5" t="s">
        <v>178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>
        <v>2959.72</v>
      </c>
      <c r="U147" s="5"/>
      <c r="V147" s="5"/>
      <c r="W147" s="5"/>
      <c r="X147" s="5"/>
      <c r="Y147" s="5"/>
      <c r="Z147" s="5"/>
    </row>
    <row r="148" spans="1:26" s="2" customFormat="1" x14ac:dyDescent="0.25">
      <c r="A148" s="5" t="s">
        <v>90</v>
      </c>
      <c r="B148" s="5" t="s">
        <v>181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>
        <v>31.15</v>
      </c>
      <c r="U148" s="5"/>
      <c r="V148" s="5"/>
      <c r="W148" s="5"/>
      <c r="X148" s="5"/>
      <c r="Y148" s="6"/>
      <c r="Z148" s="6"/>
    </row>
    <row r="149" spans="1:26" x14ac:dyDescent="0.25">
      <c r="A149" s="6"/>
      <c r="B149" s="6" t="s">
        <v>161</v>
      </c>
      <c r="C149" s="6">
        <v>628.44000000000005</v>
      </c>
      <c r="D149" s="6"/>
      <c r="E149" s="6">
        <v>56057.970000000008</v>
      </c>
      <c r="F149" s="6">
        <v>2334.1400000000003</v>
      </c>
      <c r="G149" s="6"/>
      <c r="H149" s="6">
        <f>H143-H145</f>
        <v>3829.2799999999997</v>
      </c>
      <c r="I149" s="6">
        <v>11390.87</v>
      </c>
      <c r="J149" s="6">
        <v>234110</v>
      </c>
      <c r="K149" s="6">
        <v>286779.93</v>
      </c>
      <c r="L149" s="6">
        <v>50000</v>
      </c>
      <c r="M149" s="6">
        <v>100068.16</v>
      </c>
      <c r="N149" s="6">
        <v>23855.46</v>
      </c>
      <c r="O149" s="6">
        <v>90296.22</v>
      </c>
      <c r="P149" s="6">
        <v>3000</v>
      </c>
      <c r="Q149" s="6">
        <v>130000</v>
      </c>
      <c r="R149" s="6">
        <v>50000</v>
      </c>
      <c r="S149" s="6">
        <v>8422.7199999999993</v>
      </c>
      <c r="T149" s="6">
        <f>T143-T144-T146-T147-T148</f>
        <v>342483.89</v>
      </c>
      <c r="U149" s="6">
        <v>249750</v>
      </c>
      <c r="V149" s="6">
        <v>80600</v>
      </c>
      <c r="W149" s="6"/>
      <c r="X149" s="6"/>
      <c r="Y149" s="6">
        <v>56000</v>
      </c>
      <c r="Z149" s="6">
        <v>9000</v>
      </c>
    </row>
    <row r="150" spans="1:26" x14ac:dyDescent="0.25">
      <c r="A150" s="5" t="s">
        <v>162</v>
      </c>
      <c r="B150" s="5" t="s">
        <v>182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>
        <v>9870.1200000000008</v>
      </c>
      <c r="U150" s="5"/>
      <c r="V150" s="5"/>
      <c r="W150" s="5"/>
      <c r="X150" s="5"/>
      <c r="Y150" s="5"/>
      <c r="Z150" s="5"/>
    </row>
    <row r="151" spans="1:26" x14ac:dyDescent="0.25">
      <c r="A151" s="5" t="s">
        <v>154</v>
      </c>
      <c r="B151" s="5" t="s">
        <v>179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>
        <v>255</v>
      </c>
      <c r="U151" s="5"/>
      <c r="V151" s="5"/>
      <c r="W151" s="5"/>
      <c r="X151" s="5"/>
      <c r="Y151" s="5"/>
      <c r="Z151" s="5"/>
    </row>
    <row r="152" spans="1:26" s="2" customFormat="1" x14ac:dyDescent="0.25">
      <c r="A152" s="6"/>
      <c r="B152" s="6" t="s">
        <v>163</v>
      </c>
      <c r="C152" s="6">
        <v>628.44000000000005</v>
      </c>
      <c r="D152" s="6"/>
      <c r="E152" s="6">
        <v>56057.970000000008</v>
      </c>
      <c r="F152" s="6">
        <v>2334.1400000000003</v>
      </c>
      <c r="G152" s="6"/>
      <c r="H152" s="6">
        <v>3829.2799999999997</v>
      </c>
      <c r="I152" s="6">
        <v>11390.87</v>
      </c>
      <c r="J152" s="6">
        <v>234110</v>
      </c>
      <c r="K152" s="6">
        <v>286779.93</v>
      </c>
      <c r="L152" s="6">
        <v>50000</v>
      </c>
      <c r="M152" s="6">
        <v>100068.16</v>
      </c>
      <c r="N152" s="6">
        <v>23855.46</v>
      </c>
      <c r="O152" s="6">
        <v>90296.22</v>
      </c>
      <c r="P152" s="6">
        <v>3000</v>
      </c>
      <c r="Q152" s="6">
        <v>130000</v>
      </c>
      <c r="R152" s="6">
        <v>50000</v>
      </c>
      <c r="S152" s="6">
        <v>8422.7199999999993</v>
      </c>
      <c r="T152" s="6">
        <f>T149-T150-T151</f>
        <v>332358.77</v>
      </c>
      <c r="U152" s="6">
        <v>249750</v>
      </c>
      <c r="V152" s="6">
        <v>80600</v>
      </c>
      <c r="W152" s="6"/>
      <c r="X152" s="6"/>
      <c r="Y152" s="6">
        <v>56000</v>
      </c>
      <c r="Z152" s="6">
        <v>9000</v>
      </c>
    </row>
    <row r="153" spans="1:26" x14ac:dyDescent="0.25">
      <c r="A153" s="5" t="s">
        <v>164</v>
      </c>
      <c r="B153" s="5" t="s">
        <v>186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>
        <v>200</v>
      </c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5" t="s">
        <v>160</v>
      </c>
      <c r="B154" s="5" t="s">
        <v>165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>
        <v>373.14</v>
      </c>
      <c r="U154" s="5"/>
      <c r="V154" s="5"/>
      <c r="W154" s="5"/>
      <c r="X154" s="5"/>
      <c r="Y154" s="5"/>
      <c r="Z154" s="5"/>
    </row>
    <row r="155" spans="1:26" s="2" customFormat="1" x14ac:dyDescent="0.25">
      <c r="A155" s="6"/>
      <c r="B155" s="6" t="s">
        <v>166</v>
      </c>
      <c r="C155" s="6">
        <v>628.44000000000005</v>
      </c>
      <c r="D155" s="6"/>
      <c r="E155" s="6">
        <v>56057.970000000008</v>
      </c>
      <c r="F155" s="6">
        <v>2334.1400000000003</v>
      </c>
      <c r="G155" s="6"/>
      <c r="H155" s="6">
        <v>3829.2799999999997</v>
      </c>
      <c r="I155" s="6">
        <v>11390.87</v>
      </c>
      <c r="J155" s="6">
        <v>234110</v>
      </c>
      <c r="K155" s="6">
        <v>286779.93</v>
      </c>
      <c r="L155" s="6">
        <v>50000</v>
      </c>
      <c r="M155" s="6">
        <v>100068.16</v>
      </c>
      <c r="N155" s="6">
        <f>N152-N153</f>
        <v>23655.46</v>
      </c>
      <c r="O155" s="6">
        <v>90296.22</v>
      </c>
      <c r="P155" s="6">
        <v>3000</v>
      </c>
      <c r="Q155" s="6">
        <v>130000</v>
      </c>
      <c r="R155" s="6">
        <v>50000</v>
      </c>
      <c r="S155" s="6">
        <v>8422.7199999999993</v>
      </c>
      <c r="T155" s="6">
        <f>T152-T154</f>
        <v>331985.63</v>
      </c>
      <c r="U155" s="6">
        <v>249750</v>
      </c>
      <c r="V155" s="6">
        <v>80600</v>
      </c>
      <c r="W155" s="6"/>
      <c r="X155" s="6"/>
      <c r="Y155" s="6">
        <v>56000</v>
      </c>
      <c r="Z155" s="6">
        <v>9000</v>
      </c>
    </row>
    <row r="156" spans="1:26" ht="30" x14ac:dyDescent="0.25">
      <c r="A156" s="5" t="s">
        <v>167</v>
      </c>
      <c r="B156" s="23" t="s">
        <v>341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5" t="s">
        <v>167</v>
      </c>
      <c r="B157" s="5" t="s">
        <v>184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5" t="s">
        <v>167</v>
      </c>
      <c r="B158" s="5" t="s">
        <v>185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5" t="s">
        <v>87</v>
      </c>
      <c r="B159" s="5" t="s">
        <v>15</v>
      </c>
      <c r="C159" s="5"/>
      <c r="D159" s="5"/>
      <c r="E159" s="5"/>
      <c r="F159" s="5"/>
      <c r="G159" s="5"/>
      <c r="H159" s="5"/>
      <c r="I159" s="5">
        <v>6.3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5"/>
      <c r="B160" s="5" t="s">
        <v>168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5" t="s">
        <v>169</v>
      </c>
      <c r="B161" s="5" t="s">
        <v>183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>
        <v>1678.92</v>
      </c>
      <c r="U161" s="5"/>
      <c r="V161" s="5"/>
      <c r="W161" s="5"/>
      <c r="X161" s="5"/>
      <c r="Y161" s="5"/>
      <c r="Z161" s="5"/>
    </row>
    <row r="162" spans="1:26" s="2" customFormat="1" x14ac:dyDescent="0.25">
      <c r="A162" s="6"/>
      <c r="B162" s="6" t="s">
        <v>170</v>
      </c>
      <c r="C162" s="6">
        <v>628.44000000000005</v>
      </c>
      <c r="D162" s="6"/>
      <c r="E162" s="6">
        <v>56057.970000000008</v>
      </c>
      <c r="F162" s="6">
        <v>2334.1400000000003</v>
      </c>
      <c r="G162" s="6"/>
      <c r="H162" s="6">
        <v>3829.2799999999997</v>
      </c>
      <c r="I162" s="6">
        <f>I155-I159</f>
        <v>11384.570000000002</v>
      </c>
      <c r="J162" s="6">
        <f>J155-J160</f>
        <v>234110</v>
      </c>
      <c r="K162" s="6">
        <v>286779.93</v>
      </c>
      <c r="L162" s="6">
        <v>50000</v>
      </c>
      <c r="M162" s="6">
        <f>M155-M160</f>
        <v>100068.16</v>
      </c>
      <c r="N162" s="6">
        <v>23655.46</v>
      </c>
      <c r="O162" s="6">
        <v>90296.22</v>
      </c>
      <c r="P162" s="6">
        <v>3000</v>
      </c>
      <c r="Q162" s="6">
        <v>130000</v>
      </c>
      <c r="R162" s="6">
        <v>50000</v>
      </c>
      <c r="S162" s="6">
        <v>8422.7199999999993</v>
      </c>
      <c r="T162" s="6">
        <f>T155-T161</f>
        <v>330306.71000000002</v>
      </c>
      <c r="U162" s="6">
        <v>249750</v>
      </c>
      <c r="V162" s="6">
        <v>80600</v>
      </c>
      <c r="W162" s="6"/>
      <c r="X162" s="6"/>
      <c r="Y162" s="6">
        <v>56000</v>
      </c>
      <c r="Z162" s="6">
        <v>9000</v>
      </c>
    </row>
    <row r="163" spans="1:26" ht="30" x14ac:dyDescent="0.25">
      <c r="A163" s="5" t="s">
        <v>131</v>
      </c>
      <c r="B163" s="23" t="s">
        <v>188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>
        <v>167.22</v>
      </c>
      <c r="U163" s="5"/>
      <c r="V163" s="5"/>
      <c r="W163" s="5"/>
      <c r="X163" s="5"/>
      <c r="Y163" s="5"/>
      <c r="Z163" s="5"/>
    </row>
    <row r="164" spans="1:26" x14ac:dyDescent="0.25">
      <c r="A164" s="5" t="s">
        <v>50</v>
      </c>
      <c r="B164" s="5" t="s">
        <v>189</v>
      </c>
      <c r="C164" s="5"/>
      <c r="D164" s="5"/>
      <c r="E164" s="5"/>
      <c r="F164" s="5">
        <v>831.6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5" t="s">
        <v>90</v>
      </c>
      <c r="B165" s="5" t="s">
        <v>297</v>
      </c>
      <c r="C165" s="5"/>
      <c r="D165" s="5"/>
      <c r="E165" s="5"/>
      <c r="F165" s="5"/>
      <c r="G165" s="5"/>
      <c r="H165" s="5"/>
      <c r="I165" s="5">
        <v>640.45000000000005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30" x14ac:dyDescent="0.25">
      <c r="A166" s="23" t="s">
        <v>190</v>
      </c>
      <c r="B166" s="23" t="s">
        <v>191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>
        <v>11183.4</v>
      </c>
      <c r="U166" s="5"/>
      <c r="V166" s="5"/>
      <c r="W166" s="5"/>
      <c r="X166" s="5"/>
      <c r="Y166" s="5"/>
      <c r="Z166" s="5"/>
    </row>
    <row r="167" spans="1:26" s="2" customFormat="1" x14ac:dyDescent="0.25">
      <c r="A167" s="26"/>
      <c r="B167" s="26" t="s">
        <v>194</v>
      </c>
      <c r="C167" s="6">
        <v>628.44000000000005</v>
      </c>
      <c r="D167" s="6"/>
      <c r="E167" s="6">
        <v>56057.970000000008</v>
      </c>
      <c r="F167" s="6">
        <f>F162-F164</f>
        <v>1502.5400000000004</v>
      </c>
      <c r="G167" s="6"/>
      <c r="H167" s="6">
        <v>3829.2799999999997</v>
      </c>
      <c r="I167" s="6">
        <f>I162-I165</f>
        <v>10744.12</v>
      </c>
      <c r="J167" s="6">
        <v>234110</v>
      </c>
      <c r="K167" s="6">
        <v>286779.93</v>
      </c>
      <c r="L167" s="6">
        <v>50000</v>
      </c>
      <c r="M167" s="6">
        <v>100068.16</v>
      </c>
      <c r="N167" s="6">
        <v>23655.46</v>
      </c>
      <c r="O167" s="6">
        <v>90296.22</v>
      </c>
      <c r="P167" s="6">
        <v>3000</v>
      </c>
      <c r="Q167" s="6">
        <v>130000</v>
      </c>
      <c r="R167" s="6">
        <v>50000</v>
      </c>
      <c r="S167" s="6">
        <v>8422.7199999999993</v>
      </c>
      <c r="T167" s="6">
        <f>T162-T163-T166</f>
        <v>318956.09000000003</v>
      </c>
      <c r="U167" s="6">
        <v>249750</v>
      </c>
      <c r="V167" s="6">
        <v>80600</v>
      </c>
      <c r="W167" s="6"/>
      <c r="X167" s="6"/>
      <c r="Y167" s="6">
        <v>56000</v>
      </c>
      <c r="Z167" s="6">
        <v>9000</v>
      </c>
    </row>
    <row r="168" spans="1:26" ht="30" x14ac:dyDescent="0.25">
      <c r="A168" s="5" t="s">
        <v>74</v>
      </c>
      <c r="B168" s="23" t="s">
        <v>192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>
        <v>1260</v>
      </c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0" x14ac:dyDescent="0.25">
      <c r="A169" s="5" t="s">
        <v>74</v>
      </c>
      <c r="B169" s="23" t="s">
        <v>193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>
        <v>2005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s="2" customFormat="1" ht="15.75" thickBot="1" x14ac:dyDescent="0.3">
      <c r="A170" s="6"/>
      <c r="B170" s="6" t="s">
        <v>195</v>
      </c>
      <c r="C170" s="6">
        <v>628.44000000000005</v>
      </c>
      <c r="D170" s="6"/>
      <c r="E170" s="6">
        <v>56057.970000000008</v>
      </c>
      <c r="F170" s="6">
        <v>1502.5400000000004</v>
      </c>
      <c r="G170" s="6"/>
      <c r="H170" s="6">
        <v>3829.2799999999997</v>
      </c>
      <c r="I170" s="6">
        <v>10744.12</v>
      </c>
      <c r="J170" s="6">
        <v>234110</v>
      </c>
      <c r="K170" s="6">
        <v>286779.93</v>
      </c>
      <c r="L170" s="6">
        <v>50000</v>
      </c>
      <c r="M170" s="6">
        <v>100068.16</v>
      </c>
      <c r="N170" s="6">
        <f>N167-N168</f>
        <v>22395.46</v>
      </c>
      <c r="O170" s="6">
        <f>O167-O169</f>
        <v>88291.22</v>
      </c>
      <c r="P170" s="6">
        <v>3000</v>
      </c>
      <c r="Q170" s="6">
        <v>130000</v>
      </c>
      <c r="R170" s="6">
        <v>50000</v>
      </c>
      <c r="S170" s="6">
        <v>8422.7199999999993</v>
      </c>
      <c r="T170" s="6">
        <v>318956.09000000003</v>
      </c>
      <c r="U170" s="6">
        <v>249750</v>
      </c>
      <c r="V170" s="6">
        <v>80600</v>
      </c>
      <c r="W170" s="6"/>
      <c r="X170" s="6"/>
      <c r="Y170" s="6">
        <v>56000</v>
      </c>
      <c r="Z170" s="6">
        <v>9000</v>
      </c>
    </row>
    <row r="171" spans="1:26" s="14" customFormat="1" ht="15.75" thickBot="1" x14ac:dyDescent="0.3">
      <c r="A171" s="24"/>
      <c r="B171" s="25"/>
      <c r="C171" s="13">
        <v>36911</v>
      </c>
      <c r="D171" s="13">
        <v>37276</v>
      </c>
      <c r="E171" s="13">
        <v>37641</v>
      </c>
      <c r="F171" s="13">
        <v>38006</v>
      </c>
      <c r="G171" s="13">
        <v>38372</v>
      </c>
      <c r="H171" s="13">
        <v>38737</v>
      </c>
      <c r="I171" s="13">
        <v>39467</v>
      </c>
      <c r="J171" s="13">
        <v>39833</v>
      </c>
      <c r="K171" s="13">
        <v>10978</v>
      </c>
      <c r="L171" s="13">
        <v>36576</v>
      </c>
      <c r="M171" s="13">
        <v>11098</v>
      </c>
      <c r="N171" s="13">
        <v>37062</v>
      </c>
      <c r="O171" s="13">
        <v>37427</v>
      </c>
      <c r="P171" s="13">
        <v>36789</v>
      </c>
      <c r="Q171" s="13">
        <v>36850</v>
      </c>
      <c r="R171" s="13" t="s">
        <v>0</v>
      </c>
      <c r="S171" s="13" t="s">
        <v>1</v>
      </c>
      <c r="T171" s="13" t="s">
        <v>2</v>
      </c>
      <c r="U171" s="13" t="s">
        <v>3</v>
      </c>
      <c r="V171" s="13" t="s">
        <v>4</v>
      </c>
      <c r="W171" s="13" t="s">
        <v>5</v>
      </c>
      <c r="X171" s="13" t="s">
        <v>6</v>
      </c>
      <c r="Y171" s="13" t="s">
        <v>7</v>
      </c>
      <c r="Z171" s="16" t="s">
        <v>8</v>
      </c>
    </row>
    <row r="172" spans="1:26" s="2" customFormat="1" x14ac:dyDescent="0.25">
      <c r="A172" s="6"/>
      <c r="B172" s="6" t="s">
        <v>195</v>
      </c>
      <c r="C172" s="6">
        <v>628.44000000000005</v>
      </c>
      <c r="D172" s="6"/>
      <c r="E172" s="6">
        <v>56057.970000000008</v>
      </c>
      <c r="F172" s="6">
        <v>1502.5400000000004</v>
      </c>
      <c r="G172" s="6"/>
      <c r="H172" s="6">
        <v>3829.2799999999997</v>
      </c>
      <c r="I172" s="6">
        <v>10744.12</v>
      </c>
      <c r="J172" s="6">
        <v>234110</v>
      </c>
      <c r="K172" s="6">
        <v>286779.93</v>
      </c>
      <c r="L172" s="6">
        <v>50000</v>
      </c>
      <c r="M172" s="6">
        <v>100068.16</v>
      </c>
      <c r="N172" s="6">
        <v>22395.46</v>
      </c>
      <c r="O172" s="6">
        <v>88291.22</v>
      </c>
      <c r="P172" s="6">
        <v>3000</v>
      </c>
      <c r="Q172" s="6">
        <v>130000</v>
      </c>
      <c r="R172" s="6">
        <v>50000</v>
      </c>
      <c r="S172" s="6">
        <v>8422.7199999999993</v>
      </c>
      <c r="T172" s="6">
        <v>318956.09000000003</v>
      </c>
      <c r="U172" s="6">
        <v>249750</v>
      </c>
      <c r="V172" s="6">
        <v>80600</v>
      </c>
      <c r="W172" s="6"/>
      <c r="X172" s="6"/>
      <c r="Y172" s="6">
        <v>56000</v>
      </c>
      <c r="Z172" s="6">
        <v>9000</v>
      </c>
    </row>
    <row r="173" spans="1:26" x14ac:dyDescent="0.25">
      <c r="A173" s="5" t="s">
        <v>56</v>
      </c>
      <c r="B173" s="5" t="s">
        <v>133</v>
      </c>
      <c r="C173" s="5"/>
      <c r="D173" s="5"/>
      <c r="E173" s="5"/>
      <c r="F173" s="5"/>
      <c r="G173" s="5"/>
      <c r="H173" s="5"/>
      <c r="I173" s="5">
        <v>1184.3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5" t="s">
        <v>72</v>
      </c>
      <c r="B174" s="5" t="s">
        <v>73</v>
      </c>
      <c r="C174" s="5"/>
      <c r="D174" s="5"/>
      <c r="E174" s="5">
        <v>52512.14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5" t="s">
        <v>136</v>
      </c>
      <c r="B175" s="5" t="s">
        <v>197</v>
      </c>
      <c r="C175" s="5"/>
      <c r="D175" s="5"/>
      <c r="E175" s="5"/>
      <c r="F175" s="5"/>
      <c r="G175" s="5"/>
      <c r="H175" s="5"/>
      <c r="I175" s="5"/>
      <c r="J175" s="5"/>
      <c r="K175" s="5">
        <v>794.96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5" t="s">
        <v>121</v>
      </c>
      <c r="B176" s="5" t="s">
        <v>122</v>
      </c>
      <c r="C176" s="1"/>
      <c r="D176" s="1"/>
      <c r="E176" s="1"/>
      <c r="F176" s="1"/>
      <c r="G176" s="1"/>
      <c r="H176" s="1"/>
      <c r="I176" s="1"/>
      <c r="J176" s="1"/>
      <c r="K176" s="1">
        <v>3012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5"/>
    </row>
    <row r="177" spans="1:26" ht="30" x14ac:dyDescent="0.25">
      <c r="A177" s="5" t="s">
        <v>107</v>
      </c>
      <c r="B177" s="23" t="s">
        <v>198</v>
      </c>
      <c r="C177" s="1"/>
      <c r="D177" s="1"/>
      <c r="E177" s="1"/>
      <c r="F177" s="1"/>
      <c r="G177" s="1"/>
      <c r="H177" s="1"/>
      <c r="I177" s="1"/>
      <c r="J177" s="1"/>
      <c r="K177" s="1">
        <v>2200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5"/>
    </row>
    <row r="178" spans="1:26" x14ac:dyDescent="0.25">
      <c r="A178" s="5"/>
      <c r="B178" s="5" t="s">
        <v>200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5"/>
    </row>
    <row r="179" spans="1:26" x14ac:dyDescent="0.25">
      <c r="A179" s="5" t="s">
        <v>164</v>
      </c>
      <c r="B179" s="5" t="s">
        <v>201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>
        <v>140.69999999999999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5"/>
    </row>
    <row r="180" spans="1:26" ht="30" x14ac:dyDescent="0.25">
      <c r="A180" s="5" t="s">
        <v>202</v>
      </c>
      <c r="B180" s="23" t="s">
        <v>203</v>
      </c>
      <c r="C180" s="1"/>
      <c r="D180" s="1"/>
      <c r="E180" s="1"/>
      <c r="F180" s="1"/>
      <c r="G180" s="1"/>
      <c r="H180" s="1"/>
      <c r="I180" s="1"/>
      <c r="J180" s="1">
        <v>275.5</v>
      </c>
      <c r="K180" s="1"/>
      <c r="L180" s="1"/>
      <c r="M180" s="1">
        <v>1670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5"/>
    </row>
    <row r="181" spans="1:26" ht="30" x14ac:dyDescent="0.25">
      <c r="A181" s="5" t="s">
        <v>204</v>
      </c>
      <c r="B181" s="23" t="s">
        <v>203</v>
      </c>
      <c r="C181" s="1"/>
      <c r="D181" s="1"/>
      <c r="E181" s="1"/>
      <c r="F181" s="1"/>
      <c r="G181" s="1"/>
      <c r="H181" s="1"/>
      <c r="I181" s="1"/>
      <c r="J181" s="1">
        <v>814.12</v>
      </c>
      <c r="K181" s="1"/>
      <c r="L181" s="1"/>
      <c r="M181" s="1">
        <v>2038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5"/>
    </row>
    <row r="182" spans="1:26" x14ac:dyDescent="0.25">
      <c r="A182" s="5" t="s">
        <v>207</v>
      </c>
      <c r="B182" s="23" t="s">
        <v>207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>
        <v>20000</v>
      </c>
      <c r="U182" s="1"/>
      <c r="V182" s="1"/>
      <c r="W182" s="1"/>
      <c r="X182" s="1"/>
      <c r="Y182" s="1"/>
      <c r="Z182" s="5"/>
    </row>
    <row r="183" spans="1:26" s="2" customFormat="1" x14ac:dyDescent="0.25">
      <c r="A183" s="6"/>
      <c r="B183" s="26" t="s">
        <v>205</v>
      </c>
      <c r="C183" s="3">
        <v>628.44000000000005</v>
      </c>
      <c r="D183" s="3"/>
      <c r="E183" s="3">
        <f>E172-E174</f>
        <v>3545.830000000009</v>
      </c>
      <c r="F183" s="3">
        <v>1502.5400000000004</v>
      </c>
      <c r="G183" s="3"/>
      <c r="H183" s="3">
        <v>3829.2799999999997</v>
      </c>
      <c r="I183" s="3">
        <f>I172-I173</f>
        <v>9559.8200000000015</v>
      </c>
      <c r="J183" s="3">
        <f>J172-J180-J181</f>
        <v>233020.38</v>
      </c>
      <c r="K183" s="3">
        <f>K172-K175-K176-K177</f>
        <v>280772.96999999997</v>
      </c>
      <c r="L183" s="3">
        <v>50000</v>
      </c>
      <c r="M183" s="3">
        <f>M172-M180-M181</f>
        <v>96360.16</v>
      </c>
      <c r="N183" s="3">
        <f>N172-N179</f>
        <v>22254.76</v>
      </c>
      <c r="O183" s="3">
        <v>88291.22</v>
      </c>
      <c r="P183" s="3">
        <v>3000</v>
      </c>
      <c r="Q183" s="3">
        <v>130000</v>
      </c>
      <c r="R183" s="3">
        <v>50000</v>
      </c>
      <c r="S183" s="3">
        <v>8422.7199999999993</v>
      </c>
      <c r="T183" s="3">
        <f>T172-T182</f>
        <v>298956.09000000003</v>
      </c>
      <c r="U183" s="3">
        <v>249750</v>
      </c>
      <c r="V183" s="3">
        <v>80600</v>
      </c>
      <c r="W183" s="3"/>
      <c r="X183" s="3"/>
      <c r="Y183" s="3">
        <v>56000</v>
      </c>
      <c r="Z183" s="6">
        <v>9000</v>
      </c>
    </row>
    <row r="184" spans="1:26" x14ac:dyDescent="0.25">
      <c r="A184" s="5"/>
      <c r="B184" s="5" t="s">
        <v>199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>
        <v>28.6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5"/>
    </row>
    <row r="185" spans="1:26" s="2" customFormat="1" x14ac:dyDescent="0.25">
      <c r="A185" s="29" t="s">
        <v>215</v>
      </c>
      <c r="B185" s="6" t="s">
        <v>205</v>
      </c>
      <c r="C185" s="3">
        <v>628.44000000000005</v>
      </c>
      <c r="D185" s="3"/>
      <c r="E185" s="3">
        <v>3545.830000000009</v>
      </c>
      <c r="F185" s="3">
        <v>1502.5400000000004</v>
      </c>
      <c r="G185" s="3"/>
      <c r="H185" s="3">
        <v>3829.2799999999997</v>
      </c>
      <c r="I185" s="3">
        <v>9559.8200000000015</v>
      </c>
      <c r="J185" s="3">
        <f>J183+J184</f>
        <v>233020.38</v>
      </c>
      <c r="K185" s="3">
        <v>280772.96999999997</v>
      </c>
      <c r="L185" s="3">
        <v>50000</v>
      </c>
      <c r="M185" s="3">
        <f>M183+M184</f>
        <v>96360.16</v>
      </c>
      <c r="N185" s="3">
        <f>N183+N184</f>
        <v>22283.359999999997</v>
      </c>
      <c r="O185" s="3">
        <v>88291.22</v>
      </c>
      <c r="P185" s="3">
        <v>3000</v>
      </c>
      <c r="Q185" s="3">
        <v>130000</v>
      </c>
      <c r="R185" s="3">
        <v>50000</v>
      </c>
      <c r="S185" s="3">
        <v>8422.7199999999993</v>
      </c>
      <c r="T185" s="3">
        <v>298956.09000000003</v>
      </c>
      <c r="U185" s="3">
        <v>249750</v>
      </c>
      <c r="V185" s="3">
        <v>80600</v>
      </c>
      <c r="W185" s="3"/>
      <c r="X185" s="3"/>
      <c r="Y185" s="3">
        <v>56000</v>
      </c>
      <c r="Z185" s="6">
        <v>9000</v>
      </c>
    </row>
    <row r="186" spans="1:26" x14ac:dyDescent="0.25">
      <c r="A186" s="5" t="s">
        <v>208</v>
      </c>
      <c r="B186" s="5" t="s">
        <v>209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>
        <v>120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5"/>
    </row>
    <row r="187" spans="1:26" ht="30" x14ac:dyDescent="0.25">
      <c r="A187" s="5" t="s">
        <v>210</v>
      </c>
      <c r="B187" s="23" t="s">
        <v>211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>
        <v>861.24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5" t="s">
        <v>210</v>
      </c>
      <c r="B188" s="5" t="s">
        <v>212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>
        <v>571.19000000000005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5" t="s">
        <v>210</v>
      </c>
      <c r="B189" s="5" t="s">
        <v>213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>
        <v>931.38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s="2" customFormat="1" x14ac:dyDescent="0.25">
      <c r="A190" s="6"/>
      <c r="B190" s="6" t="s">
        <v>214</v>
      </c>
      <c r="C190" s="6">
        <v>628.44000000000005</v>
      </c>
      <c r="D190" s="6"/>
      <c r="E190" s="6">
        <v>3545.830000000009</v>
      </c>
      <c r="F190" s="6">
        <v>1502.5400000000004</v>
      </c>
      <c r="G190" s="6"/>
      <c r="H190" s="6">
        <v>3829.2799999999997</v>
      </c>
      <c r="I190" s="6">
        <v>9559.8200000000015</v>
      </c>
      <c r="J190" s="6">
        <v>233020.38</v>
      </c>
      <c r="K190" s="6">
        <v>280772.96999999997</v>
      </c>
      <c r="L190" s="6">
        <v>50000</v>
      </c>
      <c r="M190" s="6">
        <v>96360.16</v>
      </c>
      <c r="N190" s="3">
        <f>N185-N186</f>
        <v>22163.359999999997</v>
      </c>
      <c r="O190" s="3">
        <f>O185-O187-O188-O189</f>
        <v>85927.409999999989</v>
      </c>
      <c r="P190" s="6">
        <v>3000</v>
      </c>
      <c r="Q190" s="6">
        <v>130000</v>
      </c>
      <c r="R190" s="6">
        <v>50000</v>
      </c>
      <c r="S190" s="6">
        <v>8422.7199999999993</v>
      </c>
      <c r="T190" s="6">
        <v>298956.09000000003</v>
      </c>
      <c r="U190" s="6">
        <v>249750</v>
      </c>
      <c r="V190" s="6">
        <v>80600</v>
      </c>
      <c r="W190" s="6"/>
      <c r="X190" s="6"/>
      <c r="Y190" s="6">
        <v>56000</v>
      </c>
      <c r="Z190" s="6">
        <v>9000</v>
      </c>
    </row>
    <row r="191" spans="1:26" x14ac:dyDescent="0.25">
      <c r="A191" s="5"/>
      <c r="B191" s="5" t="s">
        <v>216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>
        <v>150</v>
      </c>
      <c r="O191" s="5">
        <v>3600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5" t="s">
        <v>160</v>
      </c>
      <c r="B192" s="5" t="s">
        <v>217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>
        <v>584</v>
      </c>
      <c r="U192" s="5"/>
      <c r="V192" s="5"/>
      <c r="W192" s="5"/>
      <c r="X192" s="5"/>
      <c r="Y192" s="5"/>
      <c r="Z192" s="5"/>
    </row>
    <row r="193" spans="1:26" x14ac:dyDescent="0.25">
      <c r="A193" s="5" t="s">
        <v>218</v>
      </c>
      <c r="B193" s="5" t="s">
        <v>219</v>
      </c>
      <c r="C193" s="5"/>
      <c r="D193" s="5"/>
      <c r="E193" s="5"/>
      <c r="F193" s="5"/>
      <c r="G193" s="5"/>
      <c r="H193" s="5"/>
      <c r="I193" s="5"/>
      <c r="J193" s="5">
        <v>149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5" t="s">
        <v>220</v>
      </c>
      <c r="B194" s="5" t="s">
        <v>221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>
        <v>1797.91</v>
      </c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s="2" customFormat="1" x14ac:dyDescent="0.25">
      <c r="A195" s="6"/>
      <c r="B195" s="6" t="s">
        <v>222</v>
      </c>
      <c r="C195" s="6">
        <v>628.44000000000005</v>
      </c>
      <c r="D195" s="6"/>
      <c r="E195" s="6">
        <v>3545.830000000009</v>
      </c>
      <c r="F195" s="6">
        <v>1502.5400000000004</v>
      </c>
      <c r="G195" s="6"/>
      <c r="H195" s="6">
        <v>3829.2799999999997</v>
      </c>
      <c r="I195" s="6">
        <v>9559.8200000000015</v>
      </c>
      <c r="J195" s="6">
        <f>J190-J193</f>
        <v>232871.38</v>
      </c>
      <c r="K195" s="6">
        <v>280772.96999999997</v>
      </c>
      <c r="L195" s="6">
        <v>50000</v>
      </c>
      <c r="M195" s="6">
        <f>M190-M194</f>
        <v>94562.25</v>
      </c>
      <c r="N195" s="3">
        <f>N190-N191</f>
        <v>22013.359999999997</v>
      </c>
      <c r="O195" s="3">
        <f>O190-O191</f>
        <v>82327.409999999989</v>
      </c>
      <c r="P195" s="6">
        <v>3000</v>
      </c>
      <c r="Q195" s="6">
        <v>130000</v>
      </c>
      <c r="R195" s="6">
        <v>50000</v>
      </c>
      <c r="S195" s="6">
        <v>8422.7199999999993</v>
      </c>
      <c r="T195" s="6">
        <f>T190-T192</f>
        <v>298372.09000000003</v>
      </c>
      <c r="U195" s="6">
        <v>249750</v>
      </c>
      <c r="V195" s="6">
        <v>80600</v>
      </c>
      <c r="W195" s="6"/>
      <c r="X195" s="6"/>
      <c r="Y195" s="6">
        <v>56000</v>
      </c>
      <c r="Z195" s="6">
        <v>9000</v>
      </c>
    </row>
    <row r="196" spans="1:26" x14ac:dyDescent="0.25">
      <c r="A196" s="5"/>
      <c r="B196" s="5" t="s">
        <v>223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s="2" customFormat="1" ht="15.75" thickBot="1" x14ac:dyDescent="0.3">
      <c r="A197" s="6"/>
      <c r="B197" s="6" t="s">
        <v>222</v>
      </c>
      <c r="C197" s="6">
        <v>628.44000000000005</v>
      </c>
      <c r="D197" s="6"/>
      <c r="E197" s="6">
        <v>3545.830000000009</v>
      </c>
      <c r="F197" s="6">
        <v>1502.5400000000004</v>
      </c>
      <c r="G197" s="6"/>
      <c r="H197" s="6">
        <v>3829.2799999999997</v>
      </c>
      <c r="I197" s="6">
        <v>9559.8200000000015</v>
      </c>
      <c r="J197" s="6">
        <f>J195+J196</f>
        <v>232871.38</v>
      </c>
      <c r="K197" s="6">
        <v>280772.96999999997</v>
      </c>
      <c r="L197" s="6">
        <v>50000</v>
      </c>
      <c r="M197" s="6">
        <v>94562.25</v>
      </c>
      <c r="N197" s="6">
        <v>22013.359999999997</v>
      </c>
      <c r="O197" s="6">
        <v>82327.409999999989</v>
      </c>
      <c r="P197" s="6">
        <v>3000</v>
      </c>
      <c r="Q197" s="6">
        <v>130000</v>
      </c>
      <c r="R197" s="6">
        <v>50000</v>
      </c>
      <c r="S197" s="6">
        <v>8422.7199999999993</v>
      </c>
      <c r="T197" s="6">
        <v>298372.09000000003</v>
      </c>
      <c r="U197" s="6">
        <v>249750</v>
      </c>
      <c r="V197" s="6">
        <v>80600</v>
      </c>
      <c r="W197" s="6"/>
      <c r="X197" s="6"/>
      <c r="Y197" s="6">
        <v>56000</v>
      </c>
      <c r="Z197" s="6">
        <v>9000</v>
      </c>
    </row>
    <row r="198" spans="1:26" s="14" customFormat="1" ht="15.75" thickBot="1" x14ac:dyDescent="0.3">
      <c r="A198" s="30"/>
      <c r="B198" s="24"/>
      <c r="C198" s="13">
        <v>36911</v>
      </c>
      <c r="D198" s="13">
        <v>37276</v>
      </c>
      <c r="E198" s="13">
        <v>37641</v>
      </c>
      <c r="F198" s="13">
        <v>38006</v>
      </c>
      <c r="G198" s="13">
        <v>38372</v>
      </c>
      <c r="H198" s="13">
        <v>38737</v>
      </c>
      <c r="I198" s="13">
        <v>39467</v>
      </c>
      <c r="J198" s="13">
        <v>39833</v>
      </c>
      <c r="K198" s="13">
        <v>10978</v>
      </c>
      <c r="L198" s="13">
        <v>36576</v>
      </c>
      <c r="M198" s="13">
        <v>11098</v>
      </c>
      <c r="N198" s="13">
        <v>37062</v>
      </c>
      <c r="O198" s="13">
        <v>37427</v>
      </c>
      <c r="P198" s="13">
        <v>36789</v>
      </c>
      <c r="Q198" s="13">
        <v>36850</v>
      </c>
      <c r="R198" s="13" t="s">
        <v>0</v>
      </c>
      <c r="S198" s="13" t="s">
        <v>1</v>
      </c>
      <c r="T198" s="13" t="s">
        <v>2</v>
      </c>
      <c r="U198" s="13" t="s">
        <v>3</v>
      </c>
      <c r="V198" s="13" t="s">
        <v>4</v>
      </c>
      <c r="W198" s="13" t="s">
        <v>5</v>
      </c>
      <c r="X198" s="13" t="s">
        <v>6</v>
      </c>
      <c r="Y198" s="13" t="s">
        <v>7</v>
      </c>
      <c r="Z198" s="16" t="s">
        <v>8</v>
      </c>
    </row>
    <row r="199" spans="1:26" s="2" customFormat="1" x14ac:dyDescent="0.25">
      <c r="A199" s="6"/>
      <c r="B199" s="12" t="s">
        <v>222</v>
      </c>
      <c r="C199" s="12">
        <v>628.44000000000005</v>
      </c>
      <c r="D199" s="12"/>
      <c r="E199" s="12">
        <v>3545.830000000009</v>
      </c>
      <c r="F199" s="12">
        <v>1502.5400000000004</v>
      </c>
      <c r="G199" s="12"/>
      <c r="H199" s="12">
        <v>3829.2799999999997</v>
      </c>
      <c r="I199" s="12">
        <v>9559.8200000000015</v>
      </c>
      <c r="J199" s="12">
        <v>232871.38</v>
      </c>
      <c r="K199" s="12">
        <v>280772.96999999997</v>
      </c>
      <c r="L199" s="12">
        <v>50000</v>
      </c>
      <c r="M199" s="12">
        <v>94562.25</v>
      </c>
      <c r="N199" s="12">
        <v>22013.359999999997</v>
      </c>
      <c r="O199" s="12">
        <v>82327.409999999989</v>
      </c>
      <c r="P199" s="12">
        <v>3000</v>
      </c>
      <c r="Q199" s="12">
        <v>130000</v>
      </c>
      <c r="R199" s="12">
        <v>50000</v>
      </c>
      <c r="S199" s="12">
        <v>8422.7199999999993</v>
      </c>
      <c r="T199" s="12">
        <v>298372.09000000003</v>
      </c>
      <c r="U199" s="12">
        <v>249750</v>
      </c>
      <c r="V199" s="12">
        <v>80600</v>
      </c>
      <c r="W199" s="12"/>
      <c r="X199" s="12"/>
      <c r="Y199" s="12">
        <v>56000</v>
      </c>
      <c r="Z199" s="12">
        <v>9000</v>
      </c>
    </row>
    <row r="200" spans="1:26" x14ac:dyDescent="0.25">
      <c r="A200" s="5" t="s">
        <v>87</v>
      </c>
      <c r="B200" s="5" t="s">
        <v>15</v>
      </c>
      <c r="C200" s="5"/>
      <c r="D200" s="5"/>
      <c r="E200" s="5"/>
      <c r="F200" s="5"/>
      <c r="G200" s="5"/>
      <c r="H200" s="5"/>
      <c r="I200" s="5">
        <v>6.3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s="2" customFormat="1" x14ac:dyDescent="0.25">
      <c r="A201" s="6"/>
      <c r="B201" s="6" t="s">
        <v>224</v>
      </c>
      <c r="C201" s="6">
        <v>628.44000000000005</v>
      </c>
      <c r="D201" s="6"/>
      <c r="E201" s="6">
        <v>3545.830000000009</v>
      </c>
      <c r="F201" s="6">
        <v>1502.5400000000004</v>
      </c>
      <c r="G201" s="6"/>
      <c r="H201" s="6">
        <v>3829.2799999999997</v>
      </c>
      <c r="I201" s="6">
        <f>I199-I200</f>
        <v>9553.5200000000023</v>
      </c>
      <c r="J201" s="6">
        <v>232871.38</v>
      </c>
      <c r="K201" s="6">
        <v>280772.96999999997</v>
      </c>
      <c r="L201" s="6">
        <v>50000</v>
      </c>
      <c r="M201" s="6">
        <v>94562.25</v>
      </c>
      <c r="N201" s="6">
        <v>22013.359999999997</v>
      </c>
      <c r="O201" s="6">
        <v>82327.409999999989</v>
      </c>
      <c r="P201" s="6">
        <v>3000</v>
      </c>
      <c r="Q201" s="6">
        <v>130000</v>
      </c>
      <c r="R201" s="6">
        <v>50000</v>
      </c>
      <c r="S201" s="6">
        <v>8422.7199999999993</v>
      </c>
      <c r="T201" s="6">
        <v>298372.09000000003</v>
      </c>
      <c r="U201" s="6">
        <v>249750</v>
      </c>
      <c r="V201" s="6">
        <v>80600</v>
      </c>
      <c r="W201" s="6"/>
      <c r="X201" s="6"/>
      <c r="Y201" s="6">
        <v>56000</v>
      </c>
      <c r="Z201" s="6">
        <v>9000</v>
      </c>
    </row>
    <row r="202" spans="1:26" x14ac:dyDescent="0.25">
      <c r="A202" s="5" t="s">
        <v>225</v>
      </c>
      <c r="B202" s="5" t="s">
        <v>226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>
        <v>1457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5" t="s">
        <v>134</v>
      </c>
      <c r="B203" s="5" t="s">
        <v>227</v>
      </c>
      <c r="C203" s="5"/>
      <c r="D203" s="5"/>
      <c r="E203" s="5"/>
      <c r="F203" s="5"/>
      <c r="G203" s="5"/>
      <c r="H203" s="5"/>
      <c r="I203" s="5"/>
      <c r="J203" s="5"/>
      <c r="K203" s="5">
        <v>1800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5" t="s">
        <v>58</v>
      </c>
      <c r="B204" s="5" t="s">
        <v>59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>
        <v>601.38</v>
      </c>
      <c r="T204" s="5"/>
      <c r="U204" s="5"/>
      <c r="V204" s="5"/>
      <c r="W204" s="5"/>
      <c r="X204" s="5"/>
      <c r="Y204" s="5"/>
      <c r="Z204" s="5"/>
    </row>
    <row r="205" spans="1:26" ht="30" x14ac:dyDescent="0.25">
      <c r="A205" s="5" t="s">
        <v>228</v>
      </c>
      <c r="B205" s="23" t="s">
        <v>229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5" t="s">
        <v>230</v>
      </c>
      <c r="B206" s="5" t="s">
        <v>231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>
        <v>105</v>
      </c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s="2" customFormat="1" x14ac:dyDescent="0.25">
      <c r="A207" s="6"/>
      <c r="B207" s="6" t="s">
        <v>232</v>
      </c>
      <c r="C207" s="6">
        <v>628.44000000000005</v>
      </c>
      <c r="D207" s="6"/>
      <c r="E207" s="6">
        <v>3545.830000000009</v>
      </c>
      <c r="F207" s="6">
        <v>1502.5400000000004</v>
      </c>
      <c r="G207" s="6"/>
      <c r="H207" s="6">
        <v>3829.2799999999997</v>
      </c>
      <c r="I207" s="6">
        <v>9553.5200000000023</v>
      </c>
      <c r="J207" s="6">
        <v>232871.38</v>
      </c>
      <c r="K207" s="6">
        <f>K201-K203</f>
        <v>278972.96999999997</v>
      </c>
      <c r="L207" s="6">
        <v>50000</v>
      </c>
      <c r="M207" s="6">
        <f>M201-M202-M206</f>
        <v>93000.25</v>
      </c>
      <c r="N207" s="6">
        <v>22013.359999999997</v>
      </c>
      <c r="O207" s="6">
        <v>82327.409999999989</v>
      </c>
      <c r="P207" s="6">
        <v>3000</v>
      </c>
      <c r="Q207" s="6">
        <v>130000</v>
      </c>
      <c r="R207" s="6">
        <v>50000</v>
      </c>
      <c r="S207" s="6">
        <f>S201-S204</f>
        <v>7821.3399999999992</v>
      </c>
      <c r="T207" s="6">
        <v>298372.09000000003</v>
      </c>
      <c r="U207" s="6">
        <v>249750</v>
      </c>
      <c r="V207" s="6">
        <v>80600</v>
      </c>
      <c r="W207" s="6"/>
      <c r="X207" s="6"/>
      <c r="Y207" s="6">
        <v>56000</v>
      </c>
      <c r="Z207" s="6">
        <v>9000</v>
      </c>
    </row>
    <row r="208" spans="1:26" x14ac:dyDescent="0.25">
      <c r="A208" s="5"/>
      <c r="B208" s="5" t="s">
        <v>14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5" t="s">
        <v>298</v>
      </c>
      <c r="B209" s="5" t="s">
        <v>299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>
        <v>1040</v>
      </c>
      <c r="S209" s="5"/>
      <c r="T209" s="5"/>
      <c r="U209" s="5"/>
      <c r="V209" s="5"/>
      <c r="W209" s="5"/>
      <c r="X209" s="5"/>
      <c r="Y209" s="5"/>
      <c r="Z209" s="5"/>
    </row>
    <row r="210" spans="1:26" s="2" customFormat="1" x14ac:dyDescent="0.25">
      <c r="A210" s="6"/>
      <c r="B210" s="6" t="s">
        <v>232</v>
      </c>
      <c r="C210" s="6">
        <v>628.44000000000005</v>
      </c>
      <c r="D210" s="6"/>
      <c r="E210" s="6">
        <v>3545.830000000009</v>
      </c>
      <c r="F210" s="6">
        <v>1502.5400000000004</v>
      </c>
      <c r="G210" s="6"/>
      <c r="H210" s="6">
        <v>3829.2799999999997</v>
      </c>
      <c r="I210" s="6">
        <v>9553.5200000000023</v>
      </c>
      <c r="J210" s="6">
        <v>232871.38</v>
      </c>
      <c r="K210" s="6">
        <v>278972.96999999997</v>
      </c>
      <c r="L210" s="6">
        <v>50000</v>
      </c>
      <c r="M210" s="6">
        <v>93000.25</v>
      </c>
      <c r="N210" s="6">
        <v>22013.359999999997</v>
      </c>
      <c r="O210" s="6">
        <v>82327.409999999989</v>
      </c>
      <c r="P210" s="6">
        <v>3000</v>
      </c>
      <c r="Q210" s="6">
        <v>130000</v>
      </c>
      <c r="R210" s="6">
        <f>R207-R209</f>
        <v>48960</v>
      </c>
      <c r="S210" s="6">
        <v>7821.3399999999992</v>
      </c>
      <c r="T210" s="6">
        <v>298372.09000000003</v>
      </c>
      <c r="U210" s="6">
        <v>249750</v>
      </c>
      <c r="V210" s="6">
        <v>80600</v>
      </c>
      <c r="W210" s="6"/>
      <c r="X210" s="6"/>
      <c r="Y210" s="6">
        <v>56000</v>
      </c>
      <c r="Z210" s="6">
        <v>9000</v>
      </c>
    </row>
    <row r="211" spans="1:26" x14ac:dyDescent="0.25">
      <c r="A211" s="5" t="s">
        <v>94</v>
      </c>
      <c r="B211" s="18" t="s">
        <v>95</v>
      </c>
      <c r="C211" s="5"/>
      <c r="D211" s="5"/>
      <c r="E211" s="5"/>
      <c r="F211" s="5"/>
      <c r="G211" s="5"/>
      <c r="H211" s="5"/>
      <c r="I211" s="5"/>
      <c r="J211" s="5"/>
      <c r="K211" s="5">
        <v>1320</v>
      </c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30" x14ac:dyDescent="0.25">
      <c r="A212" s="5" t="s">
        <v>233</v>
      </c>
      <c r="B212" s="23" t="s">
        <v>234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>
        <v>3000</v>
      </c>
      <c r="U212" s="5"/>
      <c r="V212" s="5"/>
      <c r="W212" s="5"/>
      <c r="X212" s="5"/>
      <c r="Y212" s="5"/>
      <c r="Z212" s="5"/>
    </row>
    <row r="213" spans="1:26" x14ac:dyDescent="0.25">
      <c r="A213" s="5" t="s">
        <v>71</v>
      </c>
      <c r="B213" s="5" t="s">
        <v>120</v>
      </c>
      <c r="C213" s="5"/>
      <c r="D213" s="5"/>
      <c r="E213" s="5"/>
      <c r="F213" s="5"/>
      <c r="G213" s="5"/>
      <c r="H213" s="5"/>
      <c r="I213" s="5">
        <v>1074.18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5" t="s">
        <v>235</v>
      </c>
      <c r="B214" s="5" t="s">
        <v>236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>
        <v>3257</v>
      </c>
      <c r="W214" s="5"/>
      <c r="X214" s="5"/>
      <c r="Y214" s="5"/>
      <c r="Z214" s="5"/>
    </row>
    <row r="215" spans="1:26" x14ac:dyDescent="0.25">
      <c r="A215" s="5" t="s">
        <v>237</v>
      </c>
      <c r="B215" s="5" t="s">
        <v>238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>
        <v>54.52</v>
      </c>
      <c r="U215" s="5"/>
      <c r="V215" s="5"/>
      <c r="W215" s="5"/>
      <c r="X215" s="5"/>
      <c r="Y215" s="5"/>
      <c r="Z215" s="5"/>
    </row>
    <row r="216" spans="1:26" x14ac:dyDescent="0.25">
      <c r="A216" s="5" t="s">
        <v>237</v>
      </c>
      <c r="B216" s="5" t="s">
        <v>238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>
        <v>27.2</v>
      </c>
      <c r="U216" s="5"/>
      <c r="V216" s="5"/>
      <c r="W216" s="5"/>
      <c r="X216" s="5"/>
      <c r="Y216" s="5"/>
      <c r="Z216" s="5"/>
    </row>
    <row r="217" spans="1:26" x14ac:dyDescent="0.25">
      <c r="A217" s="5" t="s">
        <v>237</v>
      </c>
      <c r="B217" s="5" t="s">
        <v>238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>
        <v>36.74</v>
      </c>
      <c r="U217" s="5"/>
      <c r="V217" s="5"/>
      <c r="W217" s="5"/>
      <c r="X217" s="5"/>
      <c r="Y217" s="5"/>
      <c r="Z217" s="5"/>
    </row>
    <row r="218" spans="1:26" x14ac:dyDescent="0.25">
      <c r="A218" s="5" t="s">
        <v>237</v>
      </c>
      <c r="B218" s="5" t="s">
        <v>238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>
        <v>28.14</v>
      </c>
      <c r="U218" s="5"/>
      <c r="V218" s="5"/>
      <c r="W218" s="5"/>
      <c r="X218" s="5"/>
      <c r="Y218" s="5"/>
      <c r="Z218" s="5"/>
    </row>
    <row r="219" spans="1:26" x14ac:dyDescent="0.25">
      <c r="A219" s="5" t="s">
        <v>237</v>
      </c>
      <c r="B219" s="5" t="s">
        <v>239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>
        <v>430.7</v>
      </c>
      <c r="U219" s="5"/>
      <c r="V219" s="5"/>
      <c r="W219" s="5"/>
      <c r="X219" s="5"/>
      <c r="Y219" s="5"/>
      <c r="Z219" s="5"/>
    </row>
    <row r="220" spans="1:26" x14ac:dyDescent="0.25">
      <c r="A220" s="5" t="s">
        <v>306</v>
      </c>
      <c r="B220" s="5"/>
      <c r="C220" s="5"/>
      <c r="D220" s="5"/>
      <c r="E220" s="5"/>
      <c r="F220" s="5"/>
      <c r="G220" s="5"/>
      <c r="H220" s="5"/>
      <c r="I220" s="5"/>
      <c r="J220" s="5"/>
      <c r="K220" s="5">
        <v>600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s="2" customFormat="1" x14ac:dyDescent="0.25">
      <c r="A221" s="6"/>
      <c r="B221" s="6" t="s">
        <v>240</v>
      </c>
      <c r="C221" s="6">
        <v>628.44000000000005</v>
      </c>
      <c r="D221" s="6"/>
      <c r="E221" s="6">
        <v>3545.830000000009</v>
      </c>
      <c r="F221" s="6">
        <v>1502.5400000000004</v>
      </c>
      <c r="G221" s="6"/>
      <c r="H221" s="6">
        <v>3829.2799999999997</v>
      </c>
      <c r="I221" s="6">
        <f>I210-I213</f>
        <v>8479.340000000002</v>
      </c>
      <c r="J221" s="6">
        <v>232871.38</v>
      </c>
      <c r="K221" s="6">
        <f>K210-K211-K220</f>
        <v>277052.96999999997</v>
      </c>
      <c r="L221" s="6">
        <v>50000</v>
      </c>
      <c r="M221" s="6">
        <v>93000.25</v>
      </c>
      <c r="N221" s="6">
        <v>22013.359999999997</v>
      </c>
      <c r="O221" s="6">
        <v>82327.409999999989</v>
      </c>
      <c r="P221" s="6">
        <v>3000</v>
      </c>
      <c r="Q221" s="6">
        <v>130000</v>
      </c>
      <c r="R221" s="6">
        <v>48960</v>
      </c>
      <c r="S221" s="6">
        <v>7821.3399999999992</v>
      </c>
      <c r="T221" s="6">
        <f>T210-T212-T215-T216-T217-T218-T219</f>
        <v>294794.78999999998</v>
      </c>
      <c r="U221" s="6">
        <v>249750</v>
      </c>
      <c r="V221" s="6">
        <f>V210-V214</f>
        <v>77343</v>
      </c>
      <c r="W221" s="6"/>
      <c r="X221" s="6"/>
      <c r="Y221" s="6">
        <v>56000</v>
      </c>
      <c r="Z221" s="6">
        <v>9000</v>
      </c>
    </row>
    <row r="222" spans="1:26" s="2" customFormat="1" ht="15.75" thickBot="1" x14ac:dyDescent="0.3">
      <c r="A222" s="6"/>
      <c r="B222" s="6" t="s">
        <v>240</v>
      </c>
      <c r="C222" s="6">
        <v>628.44000000000005</v>
      </c>
      <c r="D222" s="6"/>
      <c r="E222" s="6">
        <v>3545.830000000009</v>
      </c>
      <c r="F222" s="6">
        <v>1502.5400000000004</v>
      </c>
      <c r="G222" s="6"/>
      <c r="H222" s="6">
        <v>3829.2799999999997</v>
      </c>
      <c r="I222" s="6">
        <v>8479.340000000002</v>
      </c>
      <c r="J222" s="6">
        <v>232871.38</v>
      </c>
      <c r="K222" s="6">
        <v>277052.96999999997</v>
      </c>
      <c r="L222" s="6">
        <v>50000</v>
      </c>
      <c r="M222" s="6">
        <v>93000.25</v>
      </c>
      <c r="N222" s="6">
        <v>22013.359999999997</v>
      </c>
      <c r="O222" s="6">
        <v>82327.409999999989</v>
      </c>
      <c r="P222" s="6">
        <v>3000</v>
      </c>
      <c r="Q222" s="6">
        <v>130000</v>
      </c>
      <c r="R222" s="6">
        <v>48960</v>
      </c>
      <c r="S222" s="6">
        <v>7821.3399999999992</v>
      </c>
      <c r="T222" s="6">
        <v>294794.78999999998</v>
      </c>
      <c r="U222" s="6">
        <v>249750</v>
      </c>
      <c r="V222" s="6">
        <v>77343</v>
      </c>
      <c r="W222" s="6"/>
      <c r="X222" s="6"/>
      <c r="Y222" s="6">
        <v>56000</v>
      </c>
      <c r="Z222" s="6">
        <v>9000</v>
      </c>
    </row>
    <row r="223" spans="1:26" s="14" customFormat="1" ht="15.75" thickBot="1" x14ac:dyDescent="0.3">
      <c r="A223" s="31"/>
      <c r="B223" s="24"/>
      <c r="C223" s="13">
        <v>36911</v>
      </c>
      <c r="D223" s="13">
        <v>37276</v>
      </c>
      <c r="E223" s="13">
        <v>37641</v>
      </c>
      <c r="F223" s="13">
        <v>38006</v>
      </c>
      <c r="G223" s="13">
        <v>38372</v>
      </c>
      <c r="H223" s="13">
        <v>38737</v>
      </c>
      <c r="I223" s="13">
        <v>39467</v>
      </c>
      <c r="J223" s="13">
        <v>39833</v>
      </c>
      <c r="K223" s="13">
        <v>10978</v>
      </c>
      <c r="L223" s="13">
        <v>36576</v>
      </c>
      <c r="M223" s="13">
        <v>11098</v>
      </c>
      <c r="N223" s="13">
        <v>37062</v>
      </c>
      <c r="O223" s="13">
        <v>37427</v>
      </c>
      <c r="P223" s="13">
        <v>36789</v>
      </c>
      <c r="Q223" s="13">
        <v>36850</v>
      </c>
      <c r="R223" s="13" t="s">
        <v>0</v>
      </c>
      <c r="S223" s="13" t="s">
        <v>1</v>
      </c>
      <c r="T223" s="13" t="s">
        <v>2</v>
      </c>
      <c r="U223" s="13" t="s">
        <v>3</v>
      </c>
      <c r="V223" s="13" t="s">
        <v>4</v>
      </c>
      <c r="W223" s="13" t="s">
        <v>5</v>
      </c>
      <c r="X223" s="13" t="s">
        <v>6</v>
      </c>
      <c r="Y223" s="13" t="s">
        <v>7</v>
      </c>
      <c r="Z223" s="16" t="s">
        <v>8</v>
      </c>
    </row>
    <row r="224" spans="1:26" s="2" customFormat="1" x14ac:dyDescent="0.25">
      <c r="A224" s="12"/>
      <c r="B224" s="6" t="s">
        <v>240</v>
      </c>
      <c r="C224" s="6">
        <v>628.44000000000005</v>
      </c>
      <c r="D224" s="6"/>
      <c r="E224" s="6">
        <v>3545.830000000009</v>
      </c>
      <c r="F224" s="6">
        <v>1502.5400000000004</v>
      </c>
      <c r="G224" s="6"/>
      <c r="H224" s="6">
        <v>3829.2799999999997</v>
      </c>
      <c r="I224" s="6">
        <v>8479.340000000002</v>
      </c>
      <c r="J224" s="6">
        <v>232871.38</v>
      </c>
      <c r="K224" s="6">
        <v>277052.96999999997</v>
      </c>
      <c r="L224" s="6">
        <v>50000</v>
      </c>
      <c r="M224" s="6">
        <v>93000.25</v>
      </c>
      <c r="N224" s="6">
        <v>22013.359999999997</v>
      </c>
      <c r="O224" s="6">
        <v>82327.409999999989</v>
      </c>
      <c r="P224" s="6">
        <v>3000</v>
      </c>
      <c r="Q224" s="6">
        <v>130000</v>
      </c>
      <c r="R224" s="6">
        <v>48960</v>
      </c>
      <c r="S224" s="6">
        <v>7821.3399999999992</v>
      </c>
      <c r="T224" s="6">
        <v>294794.78999999998</v>
      </c>
      <c r="U224" s="6">
        <v>249750</v>
      </c>
      <c r="V224" s="6">
        <v>77343</v>
      </c>
      <c r="W224" s="6"/>
      <c r="X224" s="6"/>
      <c r="Y224" s="6">
        <v>56000</v>
      </c>
      <c r="Z224" s="6">
        <v>9000</v>
      </c>
    </row>
    <row r="225" spans="1:26" x14ac:dyDescent="0.25">
      <c r="A225" s="5" t="s">
        <v>241</v>
      </c>
      <c r="B225" s="5" t="s">
        <v>242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v>3949.97</v>
      </c>
      <c r="Z225" s="5"/>
    </row>
    <row r="226" spans="1:26" x14ac:dyDescent="0.25">
      <c r="A226" s="5" t="s">
        <v>243</v>
      </c>
      <c r="B226" s="5" t="s">
        <v>244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v>2750</v>
      </c>
      <c r="Z226" s="5"/>
    </row>
    <row r="227" spans="1:26" x14ac:dyDescent="0.25">
      <c r="A227" s="5" t="s">
        <v>153</v>
      </c>
      <c r="B227" s="5" t="s">
        <v>245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>
        <v>3700</v>
      </c>
      <c r="U227" s="5"/>
      <c r="V227" s="5"/>
      <c r="W227" s="5"/>
      <c r="X227" s="5"/>
      <c r="Y227" s="5"/>
      <c r="Z227" s="5"/>
    </row>
    <row r="228" spans="1:26" x14ac:dyDescent="0.25">
      <c r="A228" s="5" t="s">
        <v>74</v>
      </c>
      <c r="B228" s="5" t="s">
        <v>246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>
        <v>2674</v>
      </c>
      <c r="U228" s="5"/>
      <c r="V228" s="5"/>
      <c r="W228" s="5"/>
      <c r="X228" s="5"/>
      <c r="Y228" s="5"/>
      <c r="Z228" s="5"/>
    </row>
    <row r="229" spans="1:26" x14ac:dyDescent="0.25">
      <c r="A229" s="5" t="s">
        <v>247</v>
      </c>
      <c r="B229" s="5" t="s">
        <v>248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>
        <v>2266.14</v>
      </c>
      <c r="U229" s="5"/>
      <c r="V229" s="5"/>
      <c r="W229" s="5"/>
      <c r="X229" s="5"/>
      <c r="Y229" s="5"/>
      <c r="Z229" s="5"/>
    </row>
    <row r="230" spans="1:26" x14ac:dyDescent="0.25">
      <c r="A230" s="5" t="s">
        <v>83</v>
      </c>
      <c r="B230" s="20" t="s">
        <v>133</v>
      </c>
      <c r="C230" s="5"/>
      <c r="D230" s="5"/>
      <c r="E230" s="5"/>
      <c r="F230" s="5"/>
      <c r="G230" s="5"/>
      <c r="H230" s="5"/>
      <c r="I230" s="5">
        <v>1419.02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s="2" customFormat="1" x14ac:dyDescent="0.25">
      <c r="A231" s="6"/>
      <c r="B231" s="6" t="s">
        <v>249</v>
      </c>
      <c r="C231" s="6">
        <v>628.44000000000005</v>
      </c>
      <c r="D231" s="6"/>
      <c r="E231" s="6">
        <v>3545.830000000009</v>
      </c>
      <c r="F231" s="6">
        <v>1502.5400000000004</v>
      </c>
      <c r="G231" s="6"/>
      <c r="H231" s="6">
        <v>3829.2799999999997</v>
      </c>
      <c r="I231" s="6">
        <f>I224-I230</f>
        <v>7060.3200000000015</v>
      </c>
      <c r="J231" s="6">
        <v>232871.38</v>
      </c>
      <c r="K231" s="6">
        <v>277052.96999999997</v>
      </c>
      <c r="L231" s="6">
        <v>50000</v>
      </c>
      <c r="M231" s="6">
        <v>93000.25</v>
      </c>
      <c r="N231" s="6">
        <v>22013.359999999997</v>
      </c>
      <c r="O231" s="6">
        <v>82327.409999999989</v>
      </c>
      <c r="P231" s="6">
        <v>3000</v>
      </c>
      <c r="Q231" s="6">
        <v>130000</v>
      </c>
      <c r="R231" s="6">
        <v>48960</v>
      </c>
      <c r="S231" s="6">
        <v>7821.3399999999992</v>
      </c>
      <c r="T231" s="6">
        <f>T224-T227-T228-T229</f>
        <v>286154.64999999997</v>
      </c>
      <c r="U231" s="6">
        <v>249750</v>
      </c>
      <c r="V231" s="6">
        <v>77343</v>
      </c>
      <c r="W231" s="6"/>
      <c r="X231" s="6"/>
      <c r="Y231" s="6">
        <f>Y224-Y225-Y226</f>
        <v>49300.03</v>
      </c>
      <c r="Z231" s="6">
        <v>9000</v>
      </c>
    </row>
    <row r="232" spans="1:26" x14ac:dyDescent="0.25">
      <c r="A232" s="5" t="s">
        <v>250</v>
      </c>
      <c r="B232" s="5" t="s">
        <v>251</v>
      </c>
      <c r="C232" s="5"/>
      <c r="D232" s="5"/>
      <c r="E232" s="5"/>
      <c r="F232" s="5"/>
      <c r="G232" s="5"/>
      <c r="H232" s="5"/>
      <c r="I232" s="5"/>
      <c r="J232" s="5"/>
      <c r="K232" s="5">
        <v>4776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5" t="s">
        <v>80</v>
      </c>
      <c r="B233" s="5" t="s">
        <v>252</v>
      </c>
      <c r="C233" s="5"/>
      <c r="D233" s="5"/>
      <c r="E233" s="5"/>
      <c r="F233" s="5"/>
      <c r="G233" s="5"/>
      <c r="H233" s="5"/>
      <c r="I233" s="5"/>
      <c r="J233" s="5">
        <v>2000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5" t="s">
        <v>253</v>
      </c>
      <c r="B234" s="5" t="s">
        <v>254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>
        <v>157987</v>
      </c>
      <c r="V234" s="5"/>
      <c r="W234" s="5"/>
      <c r="X234" s="5"/>
      <c r="Y234" s="5"/>
      <c r="Z234" s="5"/>
    </row>
    <row r="235" spans="1:26" x14ac:dyDescent="0.25">
      <c r="A235" s="5" t="s">
        <v>78</v>
      </c>
      <c r="B235" s="1" t="s">
        <v>79</v>
      </c>
      <c r="C235" s="5"/>
      <c r="D235" s="5"/>
      <c r="E235" s="5"/>
      <c r="F235" s="5"/>
      <c r="G235" s="5"/>
      <c r="H235" s="5"/>
      <c r="I235" s="5"/>
      <c r="J235" s="5"/>
      <c r="K235" s="5">
        <v>655.68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5" t="s">
        <v>69</v>
      </c>
      <c r="B236" s="1" t="s">
        <v>70</v>
      </c>
      <c r="C236" s="5"/>
      <c r="D236" s="5"/>
      <c r="E236" s="5"/>
      <c r="F236" s="5"/>
      <c r="G236" s="5"/>
      <c r="H236" s="5"/>
      <c r="I236" s="5"/>
      <c r="J236" s="5"/>
      <c r="K236" s="5">
        <v>1600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5" t="s">
        <v>83</v>
      </c>
      <c r="B237" s="20" t="s">
        <v>133</v>
      </c>
      <c r="C237" s="5"/>
      <c r="D237" s="5"/>
      <c r="E237" s="5"/>
      <c r="F237" s="5"/>
      <c r="G237" s="5"/>
      <c r="H237" s="5"/>
      <c r="I237" s="5">
        <v>1333.06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5" t="s">
        <v>54</v>
      </c>
      <c r="B238" s="5" t="s">
        <v>255</v>
      </c>
      <c r="C238" s="5"/>
      <c r="D238" s="5"/>
      <c r="E238" s="5"/>
      <c r="F238" s="5"/>
      <c r="G238" s="5"/>
      <c r="H238" s="5"/>
      <c r="I238" s="5"/>
      <c r="J238" s="5"/>
      <c r="K238" s="5">
        <v>372</v>
      </c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s="2" customFormat="1" x14ac:dyDescent="0.25">
      <c r="A239" s="6"/>
      <c r="B239" s="6" t="s">
        <v>256</v>
      </c>
      <c r="C239" s="6">
        <v>628.44000000000005</v>
      </c>
      <c r="D239" s="6"/>
      <c r="E239" s="6">
        <v>3545.830000000009</v>
      </c>
      <c r="F239" s="6">
        <v>1502.5400000000004</v>
      </c>
      <c r="G239" s="6"/>
      <c r="H239" s="6">
        <v>3829.2799999999997</v>
      </c>
      <c r="I239" s="6">
        <f>I231-I237</f>
        <v>5727.260000000002</v>
      </c>
      <c r="J239" s="6">
        <f>J231-J233</f>
        <v>230871.38</v>
      </c>
      <c r="K239" s="6">
        <f>K231-K232-K235-K236-K238</f>
        <v>269649.28999999998</v>
      </c>
      <c r="L239" s="6">
        <v>50000</v>
      </c>
      <c r="M239" s="6">
        <v>93000.25</v>
      </c>
      <c r="N239" s="6">
        <v>22013.359999999997</v>
      </c>
      <c r="O239" s="6">
        <v>82327.409999999989</v>
      </c>
      <c r="P239" s="6">
        <v>3000</v>
      </c>
      <c r="Q239" s="6">
        <v>130000</v>
      </c>
      <c r="R239" s="6">
        <v>48960</v>
      </c>
      <c r="S239" s="6">
        <v>7821.3399999999992</v>
      </c>
      <c r="T239" s="6">
        <v>286154.64999999997</v>
      </c>
      <c r="U239" s="6">
        <f>U231-U234</f>
        <v>91763</v>
      </c>
      <c r="V239" s="6">
        <v>77343</v>
      </c>
      <c r="W239" s="6"/>
      <c r="X239" s="6"/>
      <c r="Y239" s="6">
        <v>49300.03</v>
      </c>
      <c r="Z239" s="6">
        <v>9000</v>
      </c>
    </row>
    <row r="240" spans="1:26" x14ac:dyDescent="0.25">
      <c r="A240" s="5" t="s">
        <v>257</v>
      </c>
      <c r="B240" s="5" t="s">
        <v>261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>
        <v>6496</v>
      </c>
      <c r="U240" s="5"/>
      <c r="V240" s="5"/>
      <c r="W240" s="5"/>
      <c r="X240" s="5"/>
      <c r="Y240" s="5"/>
      <c r="Z240" s="5"/>
    </row>
    <row r="241" spans="1:26" x14ac:dyDescent="0.25">
      <c r="A241" s="5" t="s">
        <v>250</v>
      </c>
      <c r="B241" s="5" t="s">
        <v>258</v>
      </c>
      <c r="C241" s="5"/>
      <c r="D241" s="5"/>
      <c r="E241" s="5"/>
      <c r="F241" s="5"/>
      <c r="G241" s="5"/>
      <c r="H241" s="5"/>
      <c r="I241" s="5"/>
      <c r="J241" s="5"/>
      <c r="K241" s="5">
        <v>450</v>
      </c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5" t="s">
        <v>78</v>
      </c>
      <c r="B242" s="5" t="s">
        <v>259</v>
      </c>
      <c r="C242" s="5"/>
      <c r="D242" s="5"/>
      <c r="E242" s="5"/>
      <c r="F242" s="5"/>
      <c r="G242" s="5"/>
      <c r="H242" s="5"/>
      <c r="I242" s="5"/>
      <c r="J242" s="5"/>
      <c r="K242" s="5">
        <v>655.68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5" t="s">
        <v>69</v>
      </c>
      <c r="B243" s="5" t="s">
        <v>70</v>
      </c>
      <c r="C243" s="5"/>
      <c r="D243" s="5"/>
      <c r="E243" s="5"/>
      <c r="F243" s="5"/>
      <c r="G243" s="5"/>
      <c r="H243" s="5"/>
      <c r="I243" s="5"/>
      <c r="J243" s="5"/>
      <c r="K243" s="5">
        <v>1600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5" t="s">
        <v>260</v>
      </c>
      <c r="B244" s="5" t="s">
        <v>262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>
        <v>1799.9</v>
      </c>
      <c r="U244" s="5"/>
      <c r="V244" s="5"/>
      <c r="W244" s="5"/>
      <c r="X244" s="5"/>
      <c r="Y244" s="5"/>
      <c r="Z244" s="5"/>
    </row>
    <row r="245" spans="1:26" x14ac:dyDescent="0.25">
      <c r="A245" s="5"/>
      <c r="B245" s="5" t="s">
        <v>263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>
        <v>6300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5"/>
      <c r="B246" s="5" t="s">
        <v>263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>
        <v>15500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s="2" customFormat="1" ht="15.75" thickBot="1" x14ac:dyDescent="0.3">
      <c r="A247" s="6"/>
      <c r="B247" s="6" t="s">
        <v>264</v>
      </c>
      <c r="C247" s="6">
        <v>628.44000000000005</v>
      </c>
      <c r="D247" s="6"/>
      <c r="E247" s="6">
        <v>3545.830000000009</v>
      </c>
      <c r="F247" s="6">
        <v>1502.5400000000004</v>
      </c>
      <c r="G247" s="6"/>
      <c r="H247" s="6">
        <v>3829.2799999999997</v>
      </c>
      <c r="I247" s="6">
        <f>I239-I245</f>
        <v>5727.260000000002</v>
      </c>
      <c r="J247" s="6">
        <f>J239-J241</f>
        <v>230871.38</v>
      </c>
      <c r="K247" s="6">
        <f>K239-K241-K242-K243</f>
        <v>266943.61</v>
      </c>
      <c r="L247" s="6">
        <v>50000</v>
      </c>
      <c r="M247" s="6">
        <v>93000.25</v>
      </c>
      <c r="N247" s="6">
        <v>22013.359999999997</v>
      </c>
      <c r="O247" s="6">
        <f>O239-O245-O246</f>
        <v>60527.409999999989</v>
      </c>
      <c r="P247" s="6">
        <v>3000</v>
      </c>
      <c r="Q247" s="6">
        <v>130000</v>
      </c>
      <c r="R247" s="6">
        <v>48960</v>
      </c>
      <c r="S247" s="6">
        <v>7821.3399999999992</v>
      </c>
      <c r="T247" s="6">
        <f>T239-T240-T244</f>
        <v>277858.74999999994</v>
      </c>
      <c r="U247" s="6">
        <v>91763</v>
      </c>
      <c r="V247" s="6">
        <v>77343</v>
      </c>
      <c r="W247" s="6"/>
      <c r="X247" s="6"/>
      <c r="Y247" s="6">
        <v>49300.03</v>
      </c>
      <c r="Z247" s="6">
        <v>9000</v>
      </c>
    </row>
    <row r="248" spans="1:26" s="14" customFormat="1" ht="15.75" thickBot="1" x14ac:dyDescent="0.3">
      <c r="A248" s="31"/>
      <c r="B248" s="24"/>
      <c r="C248" s="13">
        <v>36911</v>
      </c>
      <c r="D248" s="13">
        <v>37276</v>
      </c>
      <c r="E248" s="13">
        <v>37641</v>
      </c>
      <c r="F248" s="13">
        <v>38006</v>
      </c>
      <c r="G248" s="13">
        <v>38372</v>
      </c>
      <c r="H248" s="13">
        <v>38737</v>
      </c>
      <c r="I248" s="13">
        <v>39467</v>
      </c>
      <c r="J248" s="13">
        <v>39833</v>
      </c>
      <c r="K248" s="13">
        <v>10978</v>
      </c>
      <c r="L248" s="13">
        <v>36576</v>
      </c>
      <c r="M248" s="13">
        <v>11098</v>
      </c>
      <c r="N248" s="13">
        <v>37062</v>
      </c>
      <c r="O248" s="13">
        <v>37427</v>
      </c>
      <c r="P248" s="13">
        <v>36789</v>
      </c>
      <c r="Q248" s="13">
        <v>36850</v>
      </c>
      <c r="R248" s="13" t="s">
        <v>0</v>
      </c>
      <c r="S248" s="13" t="s">
        <v>1</v>
      </c>
      <c r="T248" s="13" t="s">
        <v>2</v>
      </c>
      <c r="U248" s="13" t="s">
        <v>3</v>
      </c>
      <c r="V248" s="13" t="s">
        <v>4</v>
      </c>
      <c r="W248" s="13" t="s">
        <v>5</v>
      </c>
      <c r="X248" s="13" t="s">
        <v>6</v>
      </c>
      <c r="Y248" s="13" t="s">
        <v>7</v>
      </c>
      <c r="Z248" s="16" t="s">
        <v>8</v>
      </c>
    </row>
    <row r="249" spans="1:26" s="2" customFormat="1" x14ac:dyDescent="0.25">
      <c r="A249" s="6"/>
      <c r="B249" s="6" t="s">
        <v>264</v>
      </c>
      <c r="C249" s="6">
        <v>628.44000000000005</v>
      </c>
      <c r="D249" s="6"/>
      <c r="E249" s="6">
        <v>3545.830000000009</v>
      </c>
      <c r="F249" s="6">
        <v>1502.5400000000004</v>
      </c>
      <c r="G249" s="6"/>
      <c r="H249" s="6">
        <v>3829.2799999999997</v>
      </c>
      <c r="I249" s="6">
        <v>5727.260000000002</v>
      </c>
      <c r="J249" s="6">
        <v>230871.38</v>
      </c>
      <c r="K249" s="6">
        <v>266943.61</v>
      </c>
      <c r="L249" s="6">
        <v>50000</v>
      </c>
      <c r="M249" s="6">
        <v>93000.25</v>
      </c>
      <c r="N249" s="6">
        <v>22013.359999999997</v>
      </c>
      <c r="O249" s="6">
        <v>60527.409999999989</v>
      </c>
      <c r="P249" s="6">
        <v>3000</v>
      </c>
      <c r="Q249" s="6">
        <v>130000</v>
      </c>
      <c r="R249" s="6">
        <v>48960</v>
      </c>
      <c r="S249" s="6">
        <v>7821.3399999999992</v>
      </c>
      <c r="T249" s="6">
        <v>277858.74999999994</v>
      </c>
      <c r="U249" s="6">
        <v>91763</v>
      </c>
      <c r="V249" s="6">
        <v>77343</v>
      </c>
      <c r="W249" s="6"/>
      <c r="X249" s="6"/>
      <c r="Y249" s="6">
        <v>49300.03</v>
      </c>
      <c r="Z249" s="6">
        <v>9000</v>
      </c>
    </row>
    <row r="250" spans="1:26" x14ac:dyDescent="0.25">
      <c r="A250" s="5" t="s">
        <v>265</v>
      </c>
      <c r="B250" s="5" t="s">
        <v>266</v>
      </c>
      <c r="C250" s="5"/>
      <c r="D250" s="5"/>
      <c r="E250" s="5"/>
      <c r="F250" s="5"/>
      <c r="G250" s="5"/>
      <c r="H250" s="5"/>
      <c r="I250" s="5"/>
      <c r="J250" s="5"/>
      <c r="K250" s="5">
        <v>90</v>
      </c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5" t="s">
        <v>90</v>
      </c>
      <c r="B251" s="5" t="s">
        <v>91</v>
      </c>
      <c r="C251" s="5"/>
      <c r="D251" s="5"/>
      <c r="E251" s="5"/>
      <c r="F251" s="5"/>
      <c r="G251" s="5"/>
      <c r="H251" s="5"/>
      <c r="I251" s="5">
        <v>1148.53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5" t="s">
        <v>267</v>
      </c>
      <c r="B252" s="5" t="s">
        <v>268</v>
      </c>
      <c r="C252" s="5"/>
      <c r="D252" s="5"/>
      <c r="E252" s="5"/>
      <c r="F252" s="5"/>
      <c r="G252" s="5"/>
      <c r="H252" s="5"/>
      <c r="I252" s="5"/>
      <c r="J252" s="5">
        <v>792.14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5" t="s">
        <v>269</v>
      </c>
      <c r="B253" s="5" t="s">
        <v>270</v>
      </c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>
        <v>620</v>
      </c>
      <c r="T253" s="5"/>
      <c r="U253" s="5"/>
      <c r="V253" s="5"/>
      <c r="W253" s="5"/>
      <c r="X253" s="5"/>
      <c r="Y253" s="5"/>
      <c r="Z253" s="5"/>
    </row>
    <row r="254" spans="1:26" x14ac:dyDescent="0.25">
      <c r="A254" s="5" t="s">
        <v>88</v>
      </c>
      <c r="B254" s="18" t="s">
        <v>89</v>
      </c>
      <c r="C254" s="5"/>
      <c r="D254" s="5"/>
      <c r="E254" s="5"/>
      <c r="F254" s="5"/>
      <c r="G254" s="5"/>
      <c r="H254" s="5"/>
      <c r="I254" s="5"/>
      <c r="J254" s="5"/>
      <c r="K254" s="5">
        <v>1278.02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5" t="s">
        <v>271</v>
      </c>
      <c r="B255" s="5" t="s">
        <v>272</v>
      </c>
      <c r="C255" s="5"/>
      <c r="D255" s="5"/>
      <c r="E255" s="5"/>
      <c r="F255" s="5"/>
      <c r="G255" s="5"/>
      <c r="H255" s="5"/>
      <c r="I255" s="5"/>
      <c r="J255" s="5"/>
      <c r="K255" s="5">
        <v>171.61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5" t="s">
        <v>273</v>
      </c>
      <c r="B256" s="5" t="s">
        <v>119</v>
      </c>
      <c r="C256" s="5"/>
      <c r="D256" s="5"/>
      <c r="E256" s="5">
        <v>3292.2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5" t="s">
        <v>74</v>
      </c>
      <c r="B257" s="5" t="s">
        <v>274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>
        <v>25178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5" t="s">
        <v>275</v>
      </c>
      <c r="B258" s="5" t="s">
        <v>276</v>
      </c>
      <c r="C258" s="5"/>
      <c r="D258" s="5"/>
      <c r="E258" s="5"/>
      <c r="F258" s="5"/>
      <c r="G258" s="5"/>
      <c r="H258" s="5"/>
      <c r="I258" s="5"/>
      <c r="J258" s="5"/>
      <c r="K258" s="5">
        <v>170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s="2" customFormat="1" x14ac:dyDescent="0.25">
      <c r="A259" s="6"/>
      <c r="B259" s="6" t="s">
        <v>277</v>
      </c>
      <c r="C259" s="6">
        <v>628.44000000000005</v>
      </c>
      <c r="D259" s="6"/>
      <c r="E259" s="6">
        <f>E249-E256</f>
        <v>253.6300000000092</v>
      </c>
      <c r="F259" s="6">
        <v>1502.5400000000004</v>
      </c>
      <c r="G259" s="6"/>
      <c r="H259" s="6">
        <v>3829.2799999999997</v>
      </c>
      <c r="I259" s="6">
        <f>I249-I251</f>
        <v>4578.7300000000023</v>
      </c>
      <c r="J259" s="6">
        <f>J249-J252</f>
        <v>230079.24</v>
      </c>
      <c r="K259" s="6">
        <f>K249-K250-K254-K255-K258</f>
        <v>265233.98</v>
      </c>
      <c r="L259" s="6">
        <v>50000</v>
      </c>
      <c r="M259" s="6">
        <v>93000.25</v>
      </c>
      <c r="N259" s="6">
        <v>22013.359999999997</v>
      </c>
      <c r="O259" s="6">
        <f>O249-O257</f>
        <v>35349.409999999989</v>
      </c>
      <c r="P259" s="6">
        <v>3000</v>
      </c>
      <c r="Q259" s="6">
        <v>130000</v>
      </c>
      <c r="R259" s="6">
        <v>48960</v>
      </c>
      <c r="S259" s="6">
        <f>S249-S253</f>
        <v>7201.3399999999992</v>
      </c>
      <c r="T259" s="6">
        <v>277858.74999999994</v>
      </c>
      <c r="U259" s="6">
        <v>91763</v>
      </c>
      <c r="V259" s="6">
        <v>77343</v>
      </c>
      <c r="W259" s="6"/>
      <c r="X259" s="6"/>
      <c r="Y259" s="6">
        <v>49300.03</v>
      </c>
      <c r="Z259" s="6">
        <v>9000</v>
      </c>
    </row>
    <row r="260" spans="1:26" x14ac:dyDescent="0.25">
      <c r="A260" s="5" t="s">
        <v>278</v>
      </c>
      <c r="B260" s="5" t="s">
        <v>97</v>
      </c>
      <c r="C260" s="5"/>
      <c r="D260" s="5"/>
      <c r="E260" s="5"/>
      <c r="F260" s="5"/>
      <c r="G260" s="5"/>
      <c r="H260" s="5"/>
      <c r="I260" s="5"/>
      <c r="J260" s="5"/>
      <c r="K260" s="5">
        <v>1283</v>
      </c>
      <c r="L260" s="5"/>
      <c r="M260" s="5"/>
      <c r="N260" s="5"/>
      <c r="O260" s="5"/>
      <c r="P260" s="5"/>
      <c r="Q260" s="5"/>
      <c r="R260" s="6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5" t="s">
        <v>279</v>
      </c>
      <c r="B261" s="5" t="s">
        <v>280</v>
      </c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>
        <v>549.9</v>
      </c>
      <c r="N261" s="5"/>
      <c r="O261" s="5"/>
      <c r="P261" s="5"/>
      <c r="Q261" s="5"/>
      <c r="R261" s="6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5" t="s">
        <v>281</v>
      </c>
      <c r="B262" s="5" t="s">
        <v>282</v>
      </c>
      <c r="C262" s="5"/>
      <c r="D262" s="5"/>
      <c r="E262" s="5"/>
      <c r="F262" s="5"/>
      <c r="G262" s="5"/>
      <c r="H262" s="5"/>
      <c r="I262" s="5"/>
      <c r="J262" s="5"/>
      <c r="K262" s="5">
        <v>1000</v>
      </c>
      <c r="L262" s="5"/>
      <c r="M262" s="5"/>
      <c r="N262" s="5"/>
      <c r="O262" s="5"/>
      <c r="P262" s="5"/>
      <c r="Q262" s="5"/>
      <c r="R262" s="6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5" t="s">
        <v>283</v>
      </c>
      <c r="B263" s="5" t="s">
        <v>284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6"/>
      <c r="S263" s="5"/>
      <c r="T263" s="5">
        <v>675.73</v>
      </c>
      <c r="U263" s="5"/>
      <c r="V263" s="5"/>
      <c r="W263" s="5"/>
      <c r="X263" s="5"/>
      <c r="Y263" s="5"/>
      <c r="Z263" s="5"/>
    </row>
    <row r="264" spans="1:26" s="2" customFormat="1" x14ac:dyDescent="0.25">
      <c r="A264" s="6"/>
      <c r="B264" s="6" t="s">
        <v>285</v>
      </c>
      <c r="C264" s="6">
        <v>628.44000000000005</v>
      </c>
      <c r="D264" s="6"/>
      <c r="E264" s="6">
        <v>253.6300000000092</v>
      </c>
      <c r="F264" s="6">
        <v>1502.5400000000004</v>
      </c>
      <c r="G264" s="6"/>
      <c r="H264" s="6">
        <v>3829.2799999999997</v>
      </c>
      <c r="I264" s="6">
        <v>4578.7300000000023</v>
      </c>
      <c r="J264" s="6">
        <v>230079.24</v>
      </c>
      <c r="K264" s="6">
        <f>K259-K260-K262</f>
        <v>262950.98</v>
      </c>
      <c r="L264" s="6">
        <v>50000</v>
      </c>
      <c r="M264" s="6">
        <f>M259-M261</f>
        <v>92450.35</v>
      </c>
      <c r="N264" s="6">
        <v>22013.359999999997</v>
      </c>
      <c r="O264" s="6">
        <v>35349.409999999989</v>
      </c>
      <c r="P264" s="6">
        <v>3000</v>
      </c>
      <c r="Q264" s="6">
        <v>130000</v>
      </c>
      <c r="R264" s="6">
        <v>48960</v>
      </c>
      <c r="S264" s="6">
        <v>7201.3399999999992</v>
      </c>
      <c r="T264" s="6">
        <f>T259-T263</f>
        <v>277183.01999999996</v>
      </c>
      <c r="U264" s="6">
        <v>91763</v>
      </c>
      <c r="V264" s="6">
        <v>77343</v>
      </c>
      <c r="W264" s="6"/>
      <c r="X264" s="6"/>
      <c r="Y264" s="6">
        <v>49300.03</v>
      </c>
      <c r="Z264" s="6">
        <v>9000</v>
      </c>
    </row>
    <row r="265" spans="1:26" x14ac:dyDescent="0.25">
      <c r="A265" s="5" t="s">
        <v>46</v>
      </c>
      <c r="B265" s="5" t="s">
        <v>47</v>
      </c>
      <c r="C265" s="5"/>
      <c r="D265" s="5"/>
      <c r="E265" s="5"/>
      <c r="F265" s="5">
        <v>1046.33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6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5" t="s">
        <v>300</v>
      </c>
      <c r="B266" s="5" t="s">
        <v>301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6"/>
      <c r="S266" s="5"/>
      <c r="T266" s="5">
        <v>40</v>
      </c>
      <c r="U266" s="5"/>
      <c r="V266" s="5"/>
      <c r="W266" s="5"/>
      <c r="X266" s="5"/>
      <c r="Y266" s="5"/>
      <c r="Z266" s="5"/>
    </row>
    <row r="267" spans="1:26" x14ac:dyDescent="0.25">
      <c r="A267" s="5" t="s">
        <v>304</v>
      </c>
      <c r="B267" s="5" t="s">
        <v>303</v>
      </c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>
        <v>206.91</v>
      </c>
      <c r="O267" s="5"/>
      <c r="P267" s="5"/>
      <c r="Q267" s="5"/>
      <c r="R267" s="6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5" t="s">
        <v>302</v>
      </c>
      <c r="B268" s="5" t="s">
        <v>303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6"/>
      <c r="S268" s="5"/>
      <c r="T268" s="5"/>
      <c r="U268" s="5"/>
      <c r="V268" s="5">
        <v>1000</v>
      </c>
      <c r="W268" s="5"/>
      <c r="X268" s="5"/>
      <c r="Y268" s="5"/>
      <c r="Z268" s="5"/>
    </row>
    <row r="269" spans="1:26" s="2" customFormat="1" x14ac:dyDescent="0.25">
      <c r="A269" s="6"/>
      <c r="B269" s="6" t="s">
        <v>286</v>
      </c>
      <c r="C269" s="6">
        <v>628.44000000000005</v>
      </c>
      <c r="D269" s="6"/>
      <c r="E269" s="6">
        <v>253.6300000000092</v>
      </c>
      <c r="F269" s="6">
        <f>F264-F265</f>
        <v>456.21000000000049</v>
      </c>
      <c r="G269" s="6"/>
      <c r="H269" s="6">
        <v>3829.2799999999997</v>
      </c>
      <c r="I269" s="6">
        <v>4578.7300000000023</v>
      </c>
      <c r="J269" s="6">
        <v>230079.24</v>
      </c>
      <c r="K269" s="6">
        <v>262950.98</v>
      </c>
      <c r="L269" s="6">
        <v>50000</v>
      </c>
      <c r="M269" s="6">
        <v>92450.35</v>
      </c>
      <c r="N269" s="6">
        <f>N264-N267</f>
        <v>21806.449999999997</v>
      </c>
      <c r="O269" s="6">
        <v>35349.409999999989</v>
      </c>
      <c r="P269" s="6">
        <v>3000</v>
      </c>
      <c r="Q269" s="6">
        <v>130000</v>
      </c>
      <c r="R269" s="6">
        <v>48960</v>
      </c>
      <c r="S269" s="6">
        <v>7201.3399999999992</v>
      </c>
      <c r="T269" s="6">
        <f>T264-T266</f>
        <v>277143.01999999996</v>
      </c>
      <c r="U269" s="6">
        <v>91763</v>
      </c>
      <c r="V269" s="6">
        <f>V264-V268</f>
        <v>76343</v>
      </c>
      <c r="W269" s="6"/>
      <c r="X269" s="6"/>
      <c r="Y269" s="6">
        <v>49300.03</v>
      </c>
      <c r="Z269" s="6">
        <v>9000</v>
      </c>
    </row>
    <row r="270" spans="1:26" x14ac:dyDescent="0.25">
      <c r="A270" s="5" t="s">
        <v>105</v>
      </c>
      <c r="B270" s="5" t="s">
        <v>293</v>
      </c>
      <c r="C270" s="5"/>
      <c r="D270" s="5"/>
      <c r="E270" s="5"/>
      <c r="F270" s="5"/>
      <c r="G270" s="5"/>
      <c r="H270" s="5"/>
      <c r="I270" s="5"/>
      <c r="J270" s="5"/>
      <c r="K270" s="5">
        <v>200.17</v>
      </c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5" t="s">
        <v>86</v>
      </c>
      <c r="B271" s="5" t="s">
        <v>294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>
        <v>1115</v>
      </c>
      <c r="U271" s="5"/>
      <c r="V271" s="5"/>
      <c r="W271" s="5"/>
      <c r="X271" s="5"/>
      <c r="Y271" s="5"/>
      <c r="Z271" s="5"/>
    </row>
    <row r="272" spans="1:26" x14ac:dyDescent="0.25">
      <c r="A272" s="5" t="s">
        <v>136</v>
      </c>
      <c r="B272" s="5" t="s">
        <v>287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>
        <v>2760</v>
      </c>
    </row>
    <row r="273" spans="1:28" x14ac:dyDescent="0.25">
      <c r="A273" s="5" t="s">
        <v>288</v>
      </c>
      <c r="B273" s="5" t="s">
        <v>289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>
        <v>4470.9799999999996</v>
      </c>
    </row>
    <row r="274" spans="1:28" x14ac:dyDescent="0.25">
      <c r="A274" s="5" t="s">
        <v>131</v>
      </c>
      <c r="B274" s="5" t="s">
        <v>290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v>7800</v>
      </c>
      <c r="Z274" s="5"/>
    </row>
    <row r="275" spans="1:28" x14ac:dyDescent="0.25">
      <c r="A275" s="5" t="s">
        <v>291</v>
      </c>
      <c r="B275" s="5" t="s">
        <v>292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v>7669.42</v>
      </c>
      <c r="Z275" s="5"/>
    </row>
    <row r="276" spans="1:28" x14ac:dyDescent="0.25">
      <c r="A276" s="5" t="s">
        <v>295</v>
      </c>
      <c r="B276" s="5" t="s">
        <v>254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>
        <v>5795.66</v>
      </c>
      <c r="V276" s="5"/>
      <c r="W276" s="5"/>
      <c r="X276" s="5"/>
      <c r="Y276" s="5"/>
      <c r="Z276" s="5"/>
    </row>
    <row r="277" spans="1:28" x14ac:dyDescent="0.25">
      <c r="A277" s="5" t="s">
        <v>237</v>
      </c>
      <c r="B277" s="5" t="s">
        <v>305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>
        <v>200</v>
      </c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8" x14ac:dyDescent="0.25">
      <c r="A278" s="5" t="s">
        <v>237</v>
      </c>
      <c r="B278" s="5" t="s">
        <v>305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>
        <v>700</v>
      </c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8" x14ac:dyDescent="0.25">
      <c r="A279" s="5" t="s">
        <v>237</v>
      </c>
      <c r="B279" s="5" t="s">
        <v>305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>
        <v>100</v>
      </c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8" x14ac:dyDescent="0.25">
      <c r="A280" s="5" t="s">
        <v>307</v>
      </c>
      <c r="B280" s="5"/>
      <c r="C280" s="5"/>
      <c r="D280" s="5"/>
      <c r="E280" s="5"/>
      <c r="F280" s="5"/>
      <c r="G280" s="5"/>
      <c r="H280" s="5"/>
      <c r="I280" s="5"/>
      <c r="J280" s="5"/>
      <c r="K280" s="5">
        <v>917</v>
      </c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8" x14ac:dyDescent="0.25">
      <c r="A281" s="5" t="s">
        <v>199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>
        <v>1920.47</v>
      </c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8" s="2" customFormat="1" x14ac:dyDescent="0.25">
      <c r="A282" s="6"/>
      <c r="B282" s="6" t="s">
        <v>296</v>
      </c>
      <c r="C282" s="6">
        <v>628.44000000000005</v>
      </c>
      <c r="D282" s="6"/>
      <c r="E282" s="6">
        <v>253.6300000000092</v>
      </c>
      <c r="F282" s="6">
        <v>456.21000000000049</v>
      </c>
      <c r="G282" s="6"/>
      <c r="H282" s="6">
        <v>3829.2799999999997</v>
      </c>
      <c r="I282" s="6">
        <v>4578.7300000000023</v>
      </c>
      <c r="J282" s="6">
        <v>230079.24</v>
      </c>
      <c r="K282" s="6">
        <f>K269-K270-K280</f>
        <v>261833.81</v>
      </c>
      <c r="L282" s="6">
        <v>50000</v>
      </c>
      <c r="M282" s="6">
        <v>92450.35</v>
      </c>
      <c r="N282" s="6">
        <f>N269-N277-N278-N279</f>
        <v>20806.449999999997</v>
      </c>
      <c r="O282" s="6">
        <f>O269+O281</f>
        <v>37269.87999999999</v>
      </c>
      <c r="P282" s="6">
        <v>3000</v>
      </c>
      <c r="Q282" s="6">
        <v>130000</v>
      </c>
      <c r="R282" s="6">
        <v>48960</v>
      </c>
      <c r="S282" s="6">
        <v>7201.3399999999992</v>
      </c>
      <c r="T282" s="6">
        <f>T269-T271</f>
        <v>276028.01999999996</v>
      </c>
      <c r="U282" s="6">
        <f>U269-U276</f>
        <v>85967.34</v>
      </c>
      <c r="V282" s="6">
        <v>76343</v>
      </c>
      <c r="W282" s="6"/>
      <c r="X282" s="6"/>
      <c r="Y282" s="6">
        <f>Y269-Y274-Y275</f>
        <v>33830.61</v>
      </c>
      <c r="Z282" s="6">
        <f>Z269-Z272-Z273</f>
        <v>1769.0200000000004</v>
      </c>
    </row>
    <row r="283" spans="1:2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8" ht="15.75" thickBot="1" x14ac:dyDescent="0.3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8" s="39" customFormat="1" ht="15.75" thickBot="1" x14ac:dyDescent="0.3">
      <c r="A285" s="40"/>
      <c r="B285" s="14"/>
      <c r="C285" s="41">
        <v>36911</v>
      </c>
      <c r="D285" s="41">
        <v>37276</v>
      </c>
      <c r="E285" s="41">
        <v>37641</v>
      </c>
      <c r="F285" s="41">
        <v>38006</v>
      </c>
      <c r="G285" s="41">
        <v>38372</v>
      </c>
      <c r="H285" s="41">
        <v>38737</v>
      </c>
      <c r="I285" s="41">
        <v>39467</v>
      </c>
      <c r="J285" s="41">
        <v>39833</v>
      </c>
      <c r="K285" s="41">
        <v>10978</v>
      </c>
      <c r="L285" s="41">
        <v>36576</v>
      </c>
      <c r="M285" s="41">
        <v>11098</v>
      </c>
      <c r="N285" s="41">
        <v>37062</v>
      </c>
      <c r="O285" s="41">
        <v>37427</v>
      </c>
      <c r="P285" s="41">
        <v>36789</v>
      </c>
      <c r="Q285" s="41">
        <v>36850</v>
      </c>
      <c r="R285" s="41" t="s">
        <v>0</v>
      </c>
      <c r="S285" s="41" t="s">
        <v>1</v>
      </c>
      <c r="T285" s="41" t="s">
        <v>2</v>
      </c>
      <c r="U285" s="41" t="s">
        <v>3</v>
      </c>
      <c r="V285" s="41" t="s">
        <v>4</v>
      </c>
      <c r="W285" s="41" t="s">
        <v>5</v>
      </c>
      <c r="X285" s="41" t="s">
        <v>6</v>
      </c>
      <c r="Y285" s="41" t="s">
        <v>7</v>
      </c>
      <c r="Z285" s="41" t="s">
        <v>8</v>
      </c>
      <c r="AA285" s="42" t="s">
        <v>310</v>
      </c>
    </row>
    <row r="286" spans="1:28" s="2" customFormat="1" x14ac:dyDescent="0.25">
      <c r="A286" s="33"/>
      <c r="B286" s="34" t="s">
        <v>296</v>
      </c>
      <c r="C286" s="35">
        <v>628.44000000000005</v>
      </c>
      <c r="D286" s="35"/>
      <c r="E286" s="35">
        <v>253.6300000000092</v>
      </c>
      <c r="F286" s="35">
        <v>456.21000000000049</v>
      </c>
      <c r="G286" s="35"/>
      <c r="H286" s="35">
        <v>3829.2799999999997</v>
      </c>
      <c r="I286" s="35">
        <v>4578.7300000000023</v>
      </c>
      <c r="J286" s="35">
        <v>230079.24</v>
      </c>
      <c r="K286" s="35">
        <v>261833.81</v>
      </c>
      <c r="L286" s="35">
        <v>50000</v>
      </c>
      <c r="M286" s="35">
        <v>92450.35</v>
      </c>
      <c r="N286" s="35">
        <v>20806.449999999997</v>
      </c>
      <c r="O286" s="35">
        <v>37269.879999999997</v>
      </c>
      <c r="P286" s="35">
        <v>3000</v>
      </c>
      <c r="Q286" s="35">
        <v>130000</v>
      </c>
      <c r="R286" s="35">
        <v>48960</v>
      </c>
      <c r="S286" s="35">
        <v>7201.3399999999992</v>
      </c>
      <c r="T286" s="35">
        <v>276028.01999999996</v>
      </c>
      <c r="U286" s="35">
        <v>85967.34</v>
      </c>
      <c r="V286" s="35">
        <v>76343</v>
      </c>
      <c r="W286" s="34"/>
      <c r="X286" s="34"/>
      <c r="Y286" s="35">
        <v>33830.61</v>
      </c>
      <c r="Z286" s="35">
        <v>1769.0200000000004</v>
      </c>
      <c r="AA286" s="36">
        <v>0</v>
      </c>
      <c r="AB286" s="2" t="s">
        <v>311</v>
      </c>
    </row>
    <row r="287" spans="1:28" s="2" customFormat="1" ht="15.75" thickBot="1" x14ac:dyDescent="0.3">
      <c r="A287" s="37"/>
      <c r="B287" s="9" t="s">
        <v>308</v>
      </c>
      <c r="C287" s="9">
        <v>8000</v>
      </c>
      <c r="D287" s="9">
        <v>0</v>
      </c>
      <c r="E287" s="9">
        <v>100000</v>
      </c>
      <c r="F287" s="9">
        <v>7000</v>
      </c>
      <c r="G287" s="9">
        <v>0</v>
      </c>
      <c r="H287" s="9">
        <v>12000</v>
      </c>
      <c r="I287" s="9">
        <v>18000</v>
      </c>
      <c r="J287" s="9">
        <v>250000</v>
      </c>
      <c r="K287" s="9">
        <v>375000</v>
      </c>
      <c r="L287" s="9">
        <v>50000</v>
      </c>
      <c r="M287" s="9">
        <v>0</v>
      </c>
      <c r="N287" s="9">
        <v>50000</v>
      </c>
      <c r="O287" s="9">
        <v>300000</v>
      </c>
      <c r="P287" s="9">
        <v>4000</v>
      </c>
      <c r="Q287" s="9">
        <v>98000</v>
      </c>
      <c r="R287" s="9">
        <v>50000</v>
      </c>
      <c r="S287" s="9">
        <v>10000</v>
      </c>
      <c r="T287" s="9">
        <v>800000</v>
      </c>
      <c r="U287" s="9">
        <v>650000</v>
      </c>
      <c r="V287" s="9">
        <v>81000</v>
      </c>
      <c r="W287" s="9"/>
      <c r="X287" s="9"/>
      <c r="Y287" s="9">
        <v>0</v>
      </c>
      <c r="Z287" s="9">
        <v>0</v>
      </c>
      <c r="AA287" s="43">
        <v>0</v>
      </c>
    </row>
    <row r="288" spans="1:28" s="2" customFormat="1" x14ac:dyDescent="0.25">
      <c r="A288" s="44"/>
      <c r="B288" s="45" t="s">
        <v>309</v>
      </c>
      <c r="C288" s="46">
        <f>C286+C287</f>
        <v>8628.44</v>
      </c>
      <c r="D288" s="45">
        <v>0</v>
      </c>
      <c r="E288" s="46">
        <f>E286+E287</f>
        <v>100253.63</v>
      </c>
      <c r="F288" s="46">
        <f>F286+F287</f>
        <v>7456.2100000000009</v>
      </c>
      <c r="G288" s="45">
        <v>0</v>
      </c>
      <c r="H288" s="46">
        <f t="shared" ref="H288:V288" si="0">H286+H287</f>
        <v>15829.279999999999</v>
      </c>
      <c r="I288" s="46">
        <f t="shared" si="0"/>
        <v>22578.730000000003</v>
      </c>
      <c r="J288" s="46">
        <f t="shared" si="0"/>
        <v>480079.24</v>
      </c>
      <c r="K288" s="46">
        <f t="shared" si="0"/>
        <v>636833.81000000006</v>
      </c>
      <c r="L288" s="46">
        <f t="shared" si="0"/>
        <v>100000</v>
      </c>
      <c r="M288" s="46">
        <f t="shared" si="0"/>
        <v>92450.35</v>
      </c>
      <c r="N288" s="46">
        <f t="shared" si="0"/>
        <v>70806.45</v>
      </c>
      <c r="O288" s="46">
        <f t="shared" si="0"/>
        <v>337269.88</v>
      </c>
      <c r="P288" s="46">
        <f t="shared" si="0"/>
        <v>7000</v>
      </c>
      <c r="Q288" s="46">
        <f t="shared" si="0"/>
        <v>228000</v>
      </c>
      <c r="R288" s="46">
        <f t="shared" si="0"/>
        <v>98960</v>
      </c>
      <c r="S288" s="46">
        <f t="shared" si="0"/>
        <v>17201.34</v>
      </c>
      <c r="T288" s="46">
        <f t="shared" si="0"/>
        <v>1076028.02</v>
      </c>
      <c r="U288" s="46">
        <f t="shared" si="0"/>
        <v>735967.34</v>
      </c>
      <c r="V288" s="46">
        <f t="shared" si="0"/>
        <v>157343</v>
      </c>
      <c r="W288" s="45"/>
      <c r="X288" s="45"/>
      <c r="Y288" s="46">
        <f>Y286+Y287</f>
        <v>33830.61</v>
      </c>
      <c r="Z288" s="46">
        <f>Z286+Z287</f>
        <v>1769.0200000000004</v>
      </c>
      <c r="AA288" s="36">
        <v>0</v>
      </c>
    </row>
    <row r="289" spans="1:27" s="49" customFormat="1" x14ac:dyDescent="0.25">
      <c r="A289" s="47" t="s">
        <v>312</v>
      </c>
      <c r="B289" s="47" t="s">
        <v>313</v>
      </c>
      <c r="C289" s="48"/>
      <c r="D289" s="47"/>
      <c r="E289" s="48"/>
      <c r="F289" s="48"/>
      <c r="G289" s="47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>
        <v>5760</v>
      </c>
      <c r="S289" s="48"/>
      <c r="T289" s="48"/>
      <c r="U289" s="48"/>
      <c r="V289" s="48"/>
      <c r="W289" s="47"/>
      <c r="X289" s="47"/>
      <c r="Y289" s="48"/>
      <c r="Z289" s="48"/>
      <c r="AA289" s="47"/>
    </row>
    <row r="290" spans="1:27" s="4" customFormat="1" x14ac:dyDescent="0.25">
      <c r="A290" s="8" t="s">
        <v>80</v>
      </c>
      <c r="B290" s="8" t="s">
        <v>314</v>
      </c>
      <c r="C290" s="7"/>
      <c r="D290" s="8"/>
      <c r="E290" s="7"/>
      <c r="F290" s="7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8"/>
      <c r="X290" s="8"/>
      <c r="Y290" s="7">
        <v>10400</v>
      </c>
      <c r="Z290" s="7"/>
      <c r="AA290" s="8"/>
    </row>
    <row r="291" spans="1:27" s="4" customFormat="1" x14ac:dyDescent="0.25">
      <c r="A291" s="8" t="s">
        <v>80</v>
      </c>
      <c r="B291" s="8" t="s">
        <v>315</v>
      </c>
      <c r="C291" s="7"/>
      <c r="D291" s="8"/>
      <c r="E291" s="7"/>
      <c r="F291" s="7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8"/>
      <c r="X291" s="8"/>
      <c r="Y291" s="7">
        <v>5400</v>
      </c>
      <c r="Z291" s="7"/>
      <c r="AA291" s="8"/>
    </row>
    <row r="292" spans="1:27" s="4" customFormat="1" x14ac:dyDescent="0.25">
      <c r="A292" s="8" t="s">
        <v>80</v>
      </c>
      <c r="B292" s="8" t="s">
        <v>316</v>
      </c>
      <c r="C292" s="7"/>
      <c r="D292" s="8"/>
      <c r="E292" s="7"/>
      <c r="F292" s="7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8"/>
      <c r="X292" s="8"/>
      <c r="Y292" s="7">
        <v>14500</v>
      </c>
      <c r="Z292" s="7"/>
      <c r="AA292" s="8"/>
    </row>
    <row r="293" spans="1:27" s="4" customFormat="1" x14ac:dyDescent="0.25">
      <c r="A293" s="8" t="s">
        <v>80</v>
      </c>
      <c r="B293" s="1" t="s">
        <v>142</v>
      </c>
      <c r="C293" s="7"/>
      <c r="D293" s="8"/>
      <c r="E293" s="7"/>
      <c r="F293" s="7"/>
      <c r="G293" s="8"/>
      <c r="H293" s="7"/>
      <c r="I293" s="7"/>
      <c r="J293" s="7"/>
      <c r="K293" s="7">
        <v>450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8"/>
      <c r="X293" s="8"/>
      <c r="Y293" s="7"/>
      <c r="Z293" s="7"/>
      <c r="AA293" s="8"/>
    </row>
    <row r="294" spans="1:27" s="4" customFormat="1" ht="30" x14ac:dyDescent="0.25">
      <c r="A294" s="8" t="s">
        <v>80</v>
      </c>
      <c r="B294" s="50" t="s">
        <v>82</v>
      </c>
      <c r="C294" s="7"/>
      <c r="D294" s="8"/>
      <c r="E294" s="7"/>
      <c r="F294" s="7"/>
      <c r="G294" s="8"/>
      <c r="H294" s="7"/>
      <c r="I294" s="7"/>
      <c r="J294" s="7"/>
      <c r="K294" s="7">
        <v>1750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8"/>
      <c r="X294" s="8"/>
      <c r="Y294" s="7"/>
      <c r="Z294" s="7"/>
      <c r="AA294" s="8"/>
    </row>
    <row r="295" spans="1:27" s="4" customFormat="1" ht="30" x14ac:dyDescent="0.25">
      <c r="A295" s="8" t="s">
        <v>80</v>
      </c>
      <c r="B295" s="50" t="s">
        <v>81</v>
      </c>
      <c r="C295" s="7"/>
      <c r="D295" s="8"/>
      <c r="E295" s="7"/>
      <c r="F295" s="7"/>
      <c r="G295" s="8"/>
      <c r="H295" s="7"/>
      <c r="I295" s="7"/>
      <c r="J295" s="7"/>
      <c r="K295" s="7">
        <v>1750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8"/>
      <c r="X295" s="8"/>
      <c r="Y295" s="7"/>
      <c r="Z295" s="7"/>
      <c r="AA295" s="8"/>
    </row>
    <row r="296" spans="1:27" s="4" customFormat="1" ht="30" x14ac:dyDescent="0.25">
      <c r="A296" s="8" t="s">
        <v>317</v>
      </c>
      <c r="B296" s="21" t="s">
        <v>77</v>
      </c>
      <c r="C296" s="7"/>
      <c r="D296" s="8"/>
      <c r="E296" s="7"/>
      <c r="F296" s="7"/>
      <c r="G296" s="8"/>
      <c r="H296" s="7"/>
      <c r="I296" s="7"/>
      <c r="J296" s="7"/>
      <c r="K296" s="7">
        <v>3900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8"/>
      <c r="X296" s="8"/>
      <c r="Y296" s="7"/>
      <c r="Z296" s="7"/>
      <c r="AA296" s="8"/>
    </row>
    <row r="297" spans="1:27" s="4" customFormat="1" x14ac:dyDescent="0.25">
      <c r="A297" s="6" t="s">
        <v>318</v>
      </c>
      <c r="B297" s="8" t="s">
        <v>319</v>
      </c>
      <c r="C297" s="7"/>
      <c r="D297" s="8"/>
      <c r="E297" s="7"/>
      <c r="F297" s="7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>
        <v>1500</v>
      </c>
      <c r="U297" s="7"/>
      <c r="V297" s="7"/>
      <c r="W297" s="8"/>
      <c r="X297" s="8"/>
      <c r="Y297" s="7"/>
      <c r="Z297" s="7"/>
      <c r="AA297" s="8"/>
    </row>
    <row r="298" spans="1:27" s="4" customFormat="1" x14ac:dyDescent="0.25">
      <c r="A298" s="6" t="s">
        <v>318</v>
      </c>
      <c r="B298" s="8" t="s">
        <v>320</v>
      </c>
      <c r="C298" s="7"/>
      <c r="D298" s="8"/>
      <c r="E298" s="7"/>
      <c r="F298" s="7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8"/>
      <c r="X298" s="8"/>
      <c r="Y298" s="7"/>
      <c r="Z298" s="7"/>
      <c r="AA298" s="8"/>
    </row>
    <row r="299" spans="1:27" s="4" customFormat="1" x14ac:dyDescent="0.25">
      <c r="A299" s="8" t="s">
        <v>131</v>
      </c>
      <c r="B299" s="8" t="s">
        <v>321</v>
      </c>
      <c r="C299" s="7"/>
      <c r="D299" s="8"/>
      <c r="E299" s="7"/>
      <c r="F299" s="7"/>
      <c r="G299" s="8"/>
      <c r="H299" s="7"/>
      <c r="I299" s="7"/>
      <c r="J299" s="7"/>
      <c r="K299" s="7"/>
      <c r="L299" s="7"/>
      <c r="M299" s="7">
        <v>2380.5500000000002</v>
      </c>
      <c r="N299" s="7"/>
      <c r="O299" s="7"/>
      <c r="P299" s="7"/>
      <c r="Q299" s="7"/>
      <c r="R299" s="7"/>
      <c r="S299" s="7"/>
      <c r="T299" s="7"/>
      <c r="U299" s="7"/>
      <c r="V299" s="7"/>
      <c r="W299" s="8"/>
      <c r="X299" s="8"/>
      <c r="Y299" s="7"/>
      <c r="Z299" s="7"/>
      <c r="AA299" s="8"/>
    </row>
    <row r="300" spans="1:27" s="2" customFormat="1" x14ac:dyDescent="0.25">
      <c r="A300" s="6" t="s">
        <v>322</v>
      </c>
      <c r="B300" s="6" t="s">
        <v>323</v>
      </c>
      <c r="C300" s="3"/>
      <c r="D300" s="6"/>
      <c r="E300" s="3"/>
      <c r="F300" s="3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>
        <v>1541</v>
      </c>
      <c r="U300" s="3"/>
      <c r="V300" s="3"/>
      <c r="W300" s="6"/>
      <c r="X300" s="6"/>
      <c r="Y300" s="3"/>
      <c r="Z300" s="3"/>
      <c r="AA300" s="6"/>
    </row>
    <row r="301" spans="1:27" s="2" customFormat="1" x14ac:dyDescent="0.25">
      <c r="A301" s="6"/>
      <c r="B301" s="6" t="s">
        <v>324</v>
      </c>
      <c r="C301" s="3">
        <v>8628.44</v>
      </c>
      <c r="D301" s="6">
        <v>0</v>
      </c>
      <c r="E301" s="3">
        <v>100253.63</v>
      </c>
      <c r="F301" s="3">
        <v>7456.2100000000009</v>
      </c>
      <c r="G301" s="6">
        <v>0</v>
      </c>
      <c r="H301" s="3">
        <v>15829.279999999999</v>
      </c>
      <c r="I301" s="3">
        <v>22578.730000000003</v>
      </c>
      <c r="J301" s="3">
        <v>480079.24</v>
      </c>
      <c r="K301" s="3">
        <f>K288-K293-K294-K295-K296</f>
        <v>628983.81000000006</v>
      </c>
      <c r="L301" s="3">
        <v>100000</v>
      </c>
      <c r="M301" s="3">
        <f>M288-M299</f>
        <v>90069.8</v>
      </c>
      <c r="N301" s="3">
        <f>N288-N298</f>
        <v>70806.45</v>
      </c>
      <c r="O301" s="3">
        <v>337269.88</v>
      </c>
      <c r="P301" s="3">
        <v>7000</v>
      </c>
      <c r="Q301" s="3">
        <v>228000</v>
      </c>
      <c r="R301" s="3">
        <f>R288-R289</f>
        <v>93200</v>
      </c>
      <c r="S301" s="3">
        <f>S288-S289</f>
        <v>17201.34</v>
      </c>
      <c r="T301" s="3">
        <f>T288-T297-T300</f>
        <v>1072987.02</v>
      </c>
      <c r="U301" s="3">
        <v>735967.34</v>
      </c>
      <c r="V301" s="3">
        <v>157343</v>
      </c>
      <c r="W301" s="6"/>
      <c r="X301" s="6"/>
      <c r="Y301" s="3">
        <f>Y288-Y290-Y291-Y292</f>
        <v>3530.6100000000006</v>
      </c>
      <c r="Z301" s="3">
        <v>1769.0200000000004</v>
      </c>
      <c r="AA301" s="6">
        <v>0</v>
      </c>
    </row>
    <row r="302" spans="1:27" s="2" customFormat="1" x14ac:dyDescent="0.25">
      <c r="A302" s="8" t="s">
        <v>325</v>
      </c>
      <c r="B302" s="8" t="s">
        <v>326</v>
      </c>
      <c r="C302" s="7"/>
      <c r="D302" s="8"/>
      <c r="E302" s="7"/>
      <c r="F302" s="7"/>
      <c r="G302" s="8"/>
      <c r="H302" s="7"/>
      <c r="I302" s="7"/>
      <c r="J302" s="7">
        <v>25590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8"/>
      <c r="X302" s="6"/>
      <c r="Y302" s="3"/>
      <c r="Z302" s="3"/>
      <c r="AA302" s="6"/>
    </row>
    <row r="303" spans="1:27" s="2" customFormat="1" x14ac:dyDescent="0.25">
      <c r="A303" s="51" t="s">
        <v>327</v>
      </c>
      <c r="B303" s="51" t="s">
        <v>328</v>
      </c>
      <c r="C303" s="52"/>
      <c r="D303" s="51"/>
      <c r="E303" s="52"/>
      <c r="F303" s="52"/>
      <c r="G303" s="51"/>
      <c r="H303" s="52"/>
      <c r="I303" s="52"/>
      <c r="J303" s="52"/>
      <c r="K303" s="52"/>
      <c r="L303" s="52"/>
      <c r="M303" s="52">
        <v>81</v>
      </c>
      <c r="N303" s="52"/>
      <c r="O303" s="52"/>
      <c r="P303" s="52"/>
      <c r="Q303" s="52"/>
      <c r="R303" s="52"/>
      <c r="S303" s="52"/>
      <c r="T303" s="52"/>
      <c r="U303" s="52"/>
      <c r="V303" s="52"/>
      <c r="W303" s="51"/>
      <c r="X303" s="12"/>
      <c r="Y303" s="11"/>
      <c r="Z303" s="11"/>
      <c r="AA303" s="12"/>
    </row>
    <row r="304" spans="1:27" s="2" customFormat="1" x14ac:dyDescent="0.25">
      <c r="A304" s="51" t="s">
        <v>153</v>
      </c>
      <c r="B304" s="51" t="s">
        <v>329</v>
      </c>
      <c r="C304" s="52"/>
      <c r="D304" s="51"/>
      <c r="E304" s="52"/>
      <c r="F304" s="52"/>
      <c r="G304" s="51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224</v>
      </c>
      <c r="U304" s="52"/>
      <c r="V304" s="52"/>
      <c r="W304" s="51"/>
      <c r="X304" s="12"/>
      <c r="Y304" s="11"/>
      <c r="Z304" s="11"/>
      <c r="AA304" s="12"/>
    </row>
    <row r="305" spans="1:27" s="2" customFormat="1" x14ac:dyDescent="0.25">
      <c r="A305" s="51" t="s">
        <v>488</v>
      </c>
      <c r="B305" s="51"/>
      <c r="C305" s="52"/>
      <c r="D305" s="51"/>
      <c r="E305" s="52"/>
      <c r="F305" s="52"/>
      <c r="G305" s="51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>
        <v>4872</v>
      </c>
      <c r="U305" s="52"/>
      <c r="V305" s="52"/>
      <c r="W305" s="51"/>
      <c r="X305" s="12"/>
      <c r="Y305" s="11"/>
      <c r="Z305" s="11"/>
      <c r="AA305" s="12"/>
    </row>
    <row r="306" spans="1:27" s="2" customFormat="1" x14ac:dyDescent="0.25">
      <c r="A306" s="12"/>
      <c r="B306" s="12" t="s">
        <v>330</v>
      </c>
      <c r="C306" s="11">
        <v>8628.44</v>
      </c>
      <c r="D306" s="12">
        <v>0</v>
      </c>
      <c r="E306" s="11">
        <v>100253.63</v>
      </c>
      <c r="F306" s="11">
        <v>7456.2100000000009</v>
      </c>
      <c r="G306" s="12">
        <v>0</v>
      </c>
      <c r="H306" s="11">
        <v>15829.279999999999</v>
      </c>
      <c r="I306" s="11">
        <v>22578.730000000003</v>
      </c>
      <c r="J306" s="11">
        <f>J301-J302</f>
        <v>454489.24</v>
      </c>
      <c r="K306" s="11">
        <v>628983.81000000006</v>
      </c>
      <c r="L306" s="11">
        <v>100000</v>
      </c>
      <c r="M306" s="11">
        <f>M301-M303</f>
        <v>89988.800000000003</v>
      </c>
      <c r="N306" s="11">
        <v>70806.45</v>
      </c>
      <c r="O306" s="11">
        <v>337269.88</v>
      </c>
      <c r="P306" s="11">
        <v>7000</v>
      </c>
      <c r="Q306" s="11">
        <v>228000</v>
      </c>
      <c r="R306" s="11">
        <v>93200</v>
      </c>
      <c r="S306" s="11">
        <v>17201.34</v>
      </c>
      <c r="T306" s="11">
        <f>T301-T304-T305</f>
        <v>1067891.02</v>
      </c>
      <c r="U306" s="11">
        <v>735967.34</v>
      </c>
      <c r="V306" s="11">
        <v>157343</v>
      </c>
      <c r="W306" s="12"/>
      <c r="X306" s="12"/>
      <c r="Y306" s="11">
        <v>3530.6100000000006</v>
      </c>
      <c r="Z306" s="11">
        <v>1769.0200000000004</v>
      </c>
      <c r="AA306" s="12">
        <v>0</v>
      </c>
    </row>
    <row r="307" spans="1:27" s="2" customFormat="1" x14ac:dyDescent="0.25">
      <c r="A307" s="51" t="s">
        <v>80</v>
      </c>
      <c r="B307" s="51" t="s">
        <v>397</v>
      </c>
      <c r="C307" s="52"/>
      <c r="D307" s="51"/>
      <c r="E307" s="52"/>
      <c r="F307" s="52"/>
      <c r="G307" s="51"/>
      <c r="H307" s="52">
        <v>50</v>
      </c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1"/>
      <c r="X307" s="12"/>
      <c r="Y307" s="11"/>
      <c r="Z307" s="11"/>
      <c r="AA307" s="12"/>
    </row>
    <row r="308" spans="1:27" s="2" customFormat="1" x14ac:dyDescent="0.25">
      <c r="A308" s="51" t="s">
        <v>80</v>
      </c>
      <c r="B308" s="51" t="s">
        <v>397</v>
      </c>
      <c r="C308" s="52"/>
      <c r="D308" s="51"/>
      <c r="E308" s="52"/>
      <c r="F308" s="52"/>
      <c r="G308" s="51"/>
      <c r="H308" s="52">
        <v>900</v>
      </c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1"/>
      <c r="X308" s="12"/>
      <c r="Y308" s="11"/>
      <c r="Z308" s="11"/>
      <c r="AA308" s="12"/>
    </row>
    <row r="309" spans="1:27" s="2" customFormat="1" x14ac:dyDescent="0.25">
      <c r="A309" s="51" t="s">
        <v>86</v>
      </c>
      <c r="B309" s="51" t="s">
        <v>86</v>
      </c>
      <c r="C309" s="52"/>
      <c r="D309" s="51"/>
      <c r="E309" s="52"/>
      <c r="F309" s="52"/>
      <c r="G309" s="51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1"/>
      <c r="X309" s="12"/>
      <c r="Y309" s="11"/>
      <c r="Z309" s="11"/>
      <c r="AA309" s="12"/>
    </row>
    <row r="310" spans="1:27" s="2" customFormat="1" x14ac:dyDescent="0.25">
      <c r="A310" s="12"/>
      <c r="B310" s="12" t="s">
        <v>331</v>
      </c>
      <c r="C310" s="11">
        <v>8628.44</v>
      </c>
      <c r="D310" s="12">
        <v>0</v>
      </c>
      <c r="E310" s="11">
        <v>100253.63</v>
      </c>
      <c r="F310" s="11">
        <v>7456.2100000000009</v>
      </c>
      <c r="G310" s="12">
        <v>0</v>
      </c>
      <c r="H310" s="11">
        <f>H306-H307-H308</f>
        <v>14879.279999999999</v>
      </c>
      <c r="I310" s="11">
        <v>22578.730000000003</v>
      </c>
      <c r="J310" s="11">
        <v>454489.24</v>
      </c>
      <c r="K310" s="11">
        <v>628983.81000000006</v>
      </c>
      <c r="L310" s="11">
        <v>100000</v>
      </c>
      <c r="M310" s="11">
        <v>89988.800000000003</v>
      </c>
      <c r="N310" s="11">
        <v>70806.45</v>
      </c>
      <c r="O310" s="11">
        <f>O306-O309</f>
        <v>337269.88</v>
      </c>
      <c r="P310" s="11">
        <v>7000</v>
      </c>
      <c r="Q310" s="11">
        <v>228000</v>
      </c>
      <c r="R310" s="11">
        <v>93200</v>
      </c>
      <c r="S310" s="11">
        <v>17201.34</v>
      </c>
      <c r="T310" s="11">
        <v>1067891.02</v>
      </c>
      <c r="U310" s="11">
        <v>735967.34</v>
      </c>
      <c r="V310" s="11">
        <v>157343</v>
      </c>
      <c r="W310" s="12"/>
      <c r="X310" s="12"/>
      <c r="Y310" s="11">
        <v>3530.6100000000006</v>
      </c>
      <c r="Z310" s="11">
        <v>1769.0200000000004</v>
      </c>
      <c r="AA310" s="12">
        <v>0</v>
      </c>
    </row>
    <row r="311" spans="1:27" s="2" customFormat="1" x14ac:dyDescent="0.25">
      <c r="A311" s="51"/>
      <c r="B311" s="51" t="s">
        <v>199</v>
      </c>
      <c r="C311" s="52"/>
      <c r="D311" s="51"/>
      <c r="E311" s="52"/>
      <c r="F311" s="52"/>
      <c r="G311" s="51"/>
      <c r="H311" s="52"/>
      <c r="I311" s="52"/>
      <c r="J311" s="52"/>
      <c r="K311" s="52"/>
      <c r="L311" s="52"/>
      <c r="M311" s="52"/>
      <c r="N311" s="52"/>
      <c r="O311" s="52">
        <v>7661.76</v>
      </c>
      <c r="P311" s="52"/>
      <c r="Q311" s="52"/>
      <c r="R311" s="52"/>
      <c r="S311" s="52"/>
      <c r="T311" s="52"/>
      <c r="U311" s="52"/>
      <c r="V311" s="52"/>
      <c r="W311" s="51"/>
      <c r="X311" s="12"/>
      <c r="Y311" s="11"/>
      <c r="Z311" s="11"/>
      <c r="AA311" s="12"/>
    </row>
    <row r="312" spans="1:27" s="2" customFormat="1" x14ac:dyDescent="0.25">
      <c r="A312" s="12"/>
      <c r="B312" s="12" t="s">
        <v>331</v>
      </c>
      <c r="C312" s="11">
        <v>8628.44</v>
      </c>
      <c r="D312" s="12">
        <v>0</v>
      </c>
      <c r="E312" s="11">
        <v>100253.63</v>
      </c>
      <c r="F312" s="11">
        <v>7456.2100000000009</v>
      </c>
      <c r="G312" s="12">
        <v>0</v>
      </c>
      <c r="H312" s="11">
        <v>14879.279999999999</v>
      </c>
      <c r="I312" s="11">
        <v>22578.730000000003</v>
      </c>
      <c r="J312" s="11">
        <v>454489.24</v>
      </c>
      <c r="K312" s="11">
        <v>628983.81000000006</v>
      </c>
      <c r="L312" s="11">
        <v>100000</v>
      </c>
      <c r="M312" s="11">
        <v>89988.800000000003</v>
      </c>
      <c r="N312" s="11">
        <v>70806.45</v>
      </c>
      <c r="O312" s="11">
        <f>O310+O311</f>
        <v>344931.64</v>
      </c>
      <c r="P312" s="11">
        <v>7000</v>
      </c>
      <c r="Q312" s="11">
        <v>228000</v>
      </c>
      <c r="R312" s="11">
        <v>93200</v>
      </c>
      <c r="S312" s="11">
        <v>17201.34</v>
      </c>
      <c r="T312" s="11">
        <v>1067891.02</v>
      </c>
      <c r="U312" s="11">
        <v>735967.34</v>
      </c>
      <c r="V312" s="11">
        <v>157343</v>
      </c>
      <c r="W312" s="12"/>
      <c r="X312" s="12"/>
      <c r="Y312" s="11">
        <v>3530.6100000000006</v>
      </c>
      <c r="Z312" s="11">
        <v>1769.0200000000004</v>
      </c>
      <c r="AA312" s="12">
        <v>0</v>
      </c>
    </row>
    <row r="313" spans="1:27" s="2" customFormat="1" x14ac:dyDescent="0.25">
      <c r="A313" s="51" t="s">
        <v>332</v>
      </c>
      <c r="B313" s="51" t="s">
        <v>237</v>
      </c>
      <c r="C313" s="52"/>
      <c r="D313" s="51"/>
      <c r="E313" s="52"/>
      <c r="F313" s="52"/>
      <c r="G313" s="51"/>
      <c r="H313" s="52"/>
      <c r="I313" s="52"/>
      <c r="J313" s="52"/>
      <c r="K313" s="52"/>
      <c r="L313" s="52"/>
      <c r="M313" s="52"/>
      <c r="N313" s="52">
        <v>143.41999999999999</v>
      </c>
      <c r="O313" s="52"/>
      <c r="P313" s="52"/>
      <c r="Q313" s="52"/>
      <c r="R313" s="52"/>
      <c r="S313" s="52"/>
      <c r="T313" s="52"/>
      <c r="U313" s="52"/>
      <c r="V313" s="52"/>
      <c r="W313" s="51"/>
      <c r="X313" s="12"/>
      <c r="Y313" s="11"/>
      <c r="Z313" s="11"/>
      <c r="AA313" s="12"/>
    </row>
    <row r="314" spans="1:27" s="2" customFormat="1" x14ac:dyDescent="0.25">
      <c r="A314" s="6"/>
      <c r="B314" s="6" t="s">
        <v>333</v>
      </c>
      <c r="C314" s="3">
        <v>8628.44</v>
      </c>
      <c r="D314" s="6">
        <v>0</v>
      </c>
      <c r="E314" s="3">
        <v>100253.63</v>
      </c>
      <c r="F314" s="3">
        <v>7456.2100000000009</v>
      </c>
      <c r="G314" s="6">
        <v>0</v>
      </c>
      <c r="H314" s="3">
        <v>14879.279999999999</v>
      </c>
      <c r="I314" s="3">
        <v>22578.730000000003</v>
      </c>
      <c r="J314" s="3">
        <v>454489.24</v>
      </c>
      <c r="K314" s="3">
        <v>628983.81000000006</v>
      </c>
      <c r="L314" s="3">
        <v>100000</v>
      </c>
      <c r="M314" s="3">
        <v>89988.800000000003</v>
      </c>
      <c r="N314" s="3">
        <f>N312-N313</f>
        <v>70663.03</v>
      </c>
      <c r="O314" s="3">
        <v>344931.64</v>
      </c>
      <c r="P314" s="3">
        <v>7000</v>
      </c>
      <c r="Q314" s="3">
        <v>228000</v>
      </c>
      <c r="R314" s="3">
        <v>93200</v>
      </c>
      <c r="S314" s="3">
        <v>17201.34</v>
      </c>
      <c r="T314" s="3">
        <v>1067891.02</v>
      </c>
      <c r="U314" s="3">
        <v>735967.34</v>
      </c>
      <c r="V314" s="3">
        <v>157343</v>
      </c>
      <c r="W314" s="6"/>
      <c r="X314" s="6"/>
      <c r="Y314" s="3">
        <v>3530.6100000000006</v>
      </c>
      <c r="Z314" s="3">
        <v>1769.0200000000004</v>
      </c>
      <c r="AA314" s="6">
        <v>0</v>
      </c>
    </row>
    <row r="315" spans="1:27" s="39" customFormat="1" x14ac:dyDescent="0.25">
      <c r="A315" s="17"/>
      <c r="B315" s="17"/>
      <c r="C315" s="53">
        <v>36911</v>
      </c>
      <c r="D315" s="53">
        <v>37276</v>
      </c>
      <c r="E315" s="53">
        <v>37641</v>
      </c>
      <c r="F315" s="53">
        <v>38006</v>
      </c>
      <c r="G315" s="53">
        <v>38372</v>
      </c>
      <c r="H315" s="53">
        <v>38737</v>
      </c>
      <c r="I315" s="53">
        <v>39467</v>
      </c>
      <c r="J315" s="53">
        <v>39833</v>
      </c>
      <c r="K315" s="53">
        <v>10978</v>
      </c>
      <c r="L315" s="53">
        <v>36576</v>
      </c>
      <c r="M315" s="53">
        <v>11098</v>
      </c>
      <c r="N315" s="53">
        <v>37062</v>
      </c>
      <c r="O315" s="53">
        <v>37427</v>
      </c>
      <c r="P315" s="53">
        <v>36789</v>
      </c>
      <c r="Q315" s="53">
        <v>36850</v>
      </c>
      <c r="R315" s="53" t="s">
        <v>0</v>
      </c>
      <c r="S315" s="53" t="s">
        <v>1</v>
      </c>
      <c r="T315" s="53" t="s">
        <v>2</v>
      </c>
      <c r="U315" s="53" t="s">
        <v>3</v>
      </c>
      <c r="V315" s="53" t="s">
        <v>4</v>
      </c>
      <c r="W315" s="53" t="s">
        <v>5</v>
      </c>
      <c r="X315" s="53" t="s">
        <v>6</v>
      </c>
      <c r="Y315" s="53" t="s">
        <v>7</v>
      </c>
      <c r="Z315" s="53" t="s">
        <v>8</v>
      </c>
      <c r="AA315" s="17" t="s">
        <v>310</v>
      </c>
    </row>
    <row r="316" spans="1:27" s="2" customFormat="1" x14ac:dyDescent="0.25">
      <c r="A316" s="6"/>
      <c r="B316" s="6" t="s">
        <v>333</v>
      </c>
      <c r="C316" s="3">
        <v>8628.44</v>
      </c>
      <c r="D316" s="6">
        <v>0</v>
      </c>
      <c r="E316" s="3">
        <v>100253.63</v>
      </c>
      <c r="F316" s="3">
        <v>7456.2100000000009</v>
      </c>
      <c r="G316" s="6">
        <v>0</v>
      </c>
      <c r="H316" s="3">
        <v>14879.279999999999</v>
      </c>
      <c r="I316" s="3">
        <v>22578.730000000003</v>
      </c>
      <c r="J316" s="3">
        <v>454489.24</v>
      </c>
      <c r="K316" s="3">
        <v>628983.81000000006</v>
      </c>
      <c r="L316" s="3">
        <v>100000</v>
      </c>
      <c r="M316" s="3">
        <v>89988.800000000003</v>
      </c>
      <c r="N316" s="3">
        <v>70663.03</v>
      </c>
      <c r="O316" s="3">
        <v>344931.64</v>
      </c>
      <c r="P316" s="3">
        <v>7000</v>
      </c>
      <c r="Q316" s="3">
        <v>228000</v>
      </c>
      <c r="R316" s="3">
        <v>93200</v>
      </c>
      <c r="S316" s="3">
        <v>17201.34</v>
      </c>
      <c r="T316" s="3">
        <v>1067891.02</v>
      </c>
      <c r="U316" s="3">
        <v>735967.34</v>
      </c>
      <c r="V316" s="3">
        <v>157343</v>
      </c>
      <c r="W316" s="6"/>
      <c r="X316" s="6"/>
      <c r="Y316" s="3">
        <v>3530.6100000000006</v>
      </c>
      <c r="Z316" s="3">
        <v>1769.0200000000004</v>
      </c>
      <c r="AA316" s="6">
        <v>0</v>
      </c>
    </row>
    <row r="317" spans="1:27" s="2" customFormat="1" x14ac:dyDescent="0.25">
      <c r="A317" s="51" t="s">
        <v>80</v>
      </c>
      <c r="B317" s="51" t="s">
        <v>179</v>
      </c>
      <c r="C317" s="52"/>
      <c r="D317" s="51"/>
      <c r="E317" s="52"/>
      <c r="F317" s="52"/>
      <c r="G317" s="51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>
        <v>1230</v>
      </c>
      <c r="U317" s="52"/>
      <c r="V317" s="52"/>
      <c r="W317" s="51"/>
      <c r="X317" s="12"/>
      <c r="Y317" s="11"/>
      <c r="Z317" s="11"/>
      <c r="AA317" s="12"/>
    </row>
    <row r="318" spans="1:27" s="2" customFormat="1" x14ac:dyDescent="0.25">
      <c r="A318" s="51" t="s">
        <v>80</v>
      </c>
      <c r="B318" s="51" t="s">
        <v>334</v>
      </c>
      <c r="C318" s="52"/>
      <c r="D318" s="51"/>
      <c r="E318" s="52"/>
      <c r="F318" s="52"/>
      <c r="G318" s="51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>
        <v>475</v>
      </c>
      <c r="U318" s="52"/>
      <c r="V318" s="52"/>
      <c r="W318" s="51"/>
      <c r="X318" s="12"/>
      <c r="Y318" s="11"/>
      <c r="Z318" s="11"/>
      <c r="AA318" s="12"/>
    </row>
    <row r="319" spans="1:27" s="2" customFormat="1" x14ac:dyDescent="0.25">
      <c r="A319" s="51" t="s">
        <v>335</v>
      </c>
      <c r="B319" s="5" t="s">
        <v>122</v>
      </c>
      <c r="C319" s="52"/>
      <c r="D319" s="51"/>
      <c r="E319" s="52"/>
      <c r="F319" s="52"/>
      <c r="G319" s="51"/>
      <c r="H319" s="52"/>
      <c r="I319" s="52"/>
      <c r="J319" s="52"/>
      <c r="K319" s="52">
        <v>3012</v>
      </c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1"/>
      <c r="X319" s="12"/>
      <c r="Y319" s="11"/>
      <c r="Z319" s="11"/>
      <c r="AA319" s="12"/>
    </row>
    <row r="320" spans="1:27" s="2" customFormat="1" x14ac:dyDescent="0.25">
      <c r="A320" s="51" t="s">
        <v>336</v>
      </c>
      <c r="B320" s="51" t="s">
        <v>337</v>
      </c>
      <c r="C320" s="52"/>
      <c r="D320" s="51"/>
      <c r="E320" s="52">
        <v>135.43</v>
      </c>
      <c r="F320" s="52"/>
      <c r="G320" s="51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1"/>
      <c r="X320" s="12"/>
      <c r="Y320" s="11"/>
      <c r="Z320" s="11"/>
      <c r="AA320" s="12"/>
    </row>
    <row r="321" spans="1:27" s="4" customFormat="1" x14ac:dyDescent="0.25">
      <c r="A321" s="51" t="s">
        <v>336</v>
      </c>
      <c r="B321" s="51" t="s">
        <v>65</v>
      </c>
      <c r="C321" s="52"/>
      <c r="D321" s="51"/>
      <c r="E321" s="52">
        <v>19646.11</v>
      </c>
      <c r="F321" s="52"/>
      <c r="G321" s="51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1"/>
      <c r="X321" s="51"/>
      <c r="Y321" s="52"/>
      <c r="Z321" s="52"/>
      <c r="AA321" s="51"/>
    </row>
    <row r="322" spans="1:27" s="4" customFormat="1" x14ac:dyDescent="0.25">
      <c r="A322" s="47" t="s">
        <v>312</v>
      </c>
      <c r="B322" s="51" t="s">
        <v>338</v>
      </c>
      <c r="C322" s="52"/>
      <c r="D322" s="51"/>
      <c r="E322" s="52"/>
      <c r="F322" s="52"/>
      <c r="G322" s="51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>
        <v>9600</v>
      </c>
      <c r="S322" s="52"/>
      <c r="T322" s="52"/>
      <c r="U322" s="52"/>
      <c r="V322" s="52"/>
      <c r="W322" s="51"/>
      <c r="X322" s="51"/>
      <c r="Y322" s="52"/>
      <c r="Z322" s="52"/>
      <c r="AA322" s="51"/>
    </row>
    <row r="323" spans="1:27" s="4" customFormat="1" ht="30" x14ac:dyDescent="0.25">
      <c r="A323" s="5" t="s">
        <v>281</v>
      </c>
      <c r="B323" s="55" t="s">
        <v>339</v>
      </c>
      <c r="C323" s="54"/>
      <c r="D323" s="51"/>
      <c r="E323" s="52"/>
      <c r="F323" s="52"/>
      <c r="G323" s="51"/>
      <c r="H323" s="52"/>
      <c r="I323" s="52"/>
      <c r="J323" s="52"/>
      <c r="K323" s="52">
        <v>2000</v>
      </c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1"/>
      <c r="X323" s="51"/>
      <c r="Y323" s="52"/>
      <c r="Z323" s="52"/>
      <c r="AA323" s="51"/>
    </row>
    <row r="324" spans="1:27" s="4" customFormat="1" x14ac:dyDescent="0.25">
      <c r="A324" s="32" t="s">
        <v>237</v>
      </c>
      <c r="B324" s="55" t="s">
        <v>179</v>
      </c>
      <c r="C324" s="54"/>
      <c r="D324" s="51"/>
      <c r="E324" s="52"/>
      <c r="F324" s="52"/>
      <c r="G324" s="51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254.88</v>
      </c>
      <c r="U324" s="52"/>
      <c r="V324" s="52"/>
      <c r="W324" s="51"/>
      <c r="X324" s="51"/>
      <c r="Y324" s="52"/>
      <c r="Z324" s="52"/>
      <c r="AA324" s="51"/>
    </row>
    <row r="325" spans="1:27" s="2" customFormat="1" x14ac:dyDescent="0.25">
      <c r="A325" s="12"/>
      <c r="B325" s="56" t="s">
        <v>340</v>
      </c>
      <c r="C325" s="3">
        <v>8628.44</v>
      </c>
      <c r="D325" s="6">
        <v>0</v>
      </c>
      <c r="E325" s="11">
        <f>E316-E320-E321</f>
        <v>80472.090000000011</v>
      </c>
      <c r="F325" s="3">
        <v>7456.2100000000009</v>
      </c>
      <c r="G325" s="6">
        <v>0</v>
      </c>
      <c r="H325" s="3">
        <v>14879.279999999999</v>
      </c>
      <c r="I325" s="3">
        <v>22578.730000000003</v>
      </c>
      <c r="J325" s="3">
        <v>454489.24</v>
      </c>
      <c r="K325" s="11">
        <f>K316-K319-K323</f>
        <v>623971.81000000006</v>
      </c>
      <c r="L325" s="3">
        <v>100000</v>
      </c>
      <c r="M325" s="3">
        <v>89988.800000000003</v>
      </c>
      <c r="N325" s="3">
        <v>70663.03</v>
      </c>
      <c r="O325" s="3">
        <v>344931.64</v>
      </c>
      <c r="P325" s="3">
        <v>7000</v>
      </c>
      <c r="Q325" s="3">
        <v>228000</v>
      </c>
      <c r="R325" s="3">
        <f>R316-R322</f>
        <v>83600</v>
      </c>
      <c r="S325" s="11">
        <f>S316-S322</f>
        <v>17201.34</v>
      </c>
      <c r="T325" s="11">
        <f>T316-T317-T318-T324</f>
        <v>1065931.1400000001</v>
      </c>
      <c r="U325" s="3">
        <v>735967.34</v>
      </c>
      <c r="V325" s="3">
        <v>157343</v>
      </c>
      <c r="W325" s="6"/>
      <c r="X325" s="6"/>
      <c r="Y325" s="3">
        <v>3530.6100000000006</v>
      </c>
      <c r="Z325" s="3">
        <v>1769.0200000000004</v>
      </c>
      <c r="AA325" s="6">
        <v>0</v>
      </c>
    </row>
    <row r="326" spans="1:27" s="4" customFormat="1" x14ac:dyDescent="0.25">
      <c r="A326" s="32" t="s">
        <v>342</v>
      </c>
      <c r="B326" s="55" t="s">
        <v>343</v>
      </c>
      <c r="C326" s="54"/>
      <c r="D326" s="51"/>
      <c r="E326" s="52"/>
      <c r="F326" s="52"/>
      <c r="G326" s="51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>
        <v>7403</v>
      </c>
      <c r="U326" s="52"/>
      <c r="V326" s="52"/>
      <c r="W326" s="51"/>
      <c r="X326" s="51"/>
      <c r="Y326" s="52"/>
      <c r="Z326" s="52"/>
      <c r="AA326" s="51"/>
    </row>
    <row r="327" spans="1:27" s="4" customFormat="1" x14ac:dyDescent="0.25">
      <c r="A327" s="32" t="s">
        <v>344</v>
      </c>
      <c r="B327" s="55" t="s">
        <v>345</v>
      </c>
      <c r="C327" s="54"/>
      <c r="D327" s="51"/>
      <c r="E327" s="52"/>
      <c r="F327" s="52"/>
      <c r="G327" s="51"/>
      <c r="H327" s="52">
        <v>115.2</v>
      </c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1"/>
      <c r="X327" s="51"/>
      <c r="Y327" s="52"/>
      <c r="Z327" s="52"/>
      <c r="AA327" s="51"/>
    </row>
    <row r="328" spans="1:27" s="4" customFormat="1" x14ac:dyDescent="0.25">
      <c r="A328" s="32" t="s">
        <v>237</v>
      </c>
      <c r="B328" s="55" t="s">
        <v>346</v>
      </c>
      <c r="C328" s="54"/>
      <c r="D328" s="51"/>
      <c r="E328" s="52"/>
      <c r="F328" s="52"/>
      <c r="G328" s="51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>
        <v>630</v>
      </c>
      <c r="U328" s="52"/>
      <c r="V328" s="52"/>
      <c r="W328" s="51"/>
      <c r="X328" s="51"/>
      <c r="Y328" s="52"/>
      <c r="Z328" s="52"/>
      <c r="AA328" s="51"/>
    </row>
    <row r="329" spans="1:27" s="4" customFormat="1" x14ac:dyDescent="0.25">
      <c r="A329" s="32" t="s">
        <v>347</v>
      </c>
      <c r="B329" s="55" t="s">
        <v>348</v>
      </c>
      <c r="C329" s="54"/>
      <c r="D329" s="51"/>
      <c r="E329" s="52"/>
      <c r="F329" s="52"/>
      <c r="G329" s="51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>
        <v>1019.6</v>
      </c>
      <c r="U329" s="52"/>
      <c r="V329" s="52"/>
      <c r="W329" s="51"/>
      <c r="X329" s="51"/>
      <c r="Y329" s="52"/>
      <c r="Z329" s="52"/>
      <c r="AA329" s="51"/>
    </row>
    <row r="330" spans="1:27" s="4" customFormat="1" x14ac:dyDescent="0.25">
      <c r="A330" s="32" t="s">
        <v>347</v>
      </c>
      <c r="B330" s="55" t="s">
        <v>348</v>
      </c>
      <c r="C330" s="54"/>
      <c r="D330" s="51"/>
      <c r="E330" s="52"/>
      <c r="F330" s="52"/>
      <c r="G330" s="51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>
        <v>119.9</v>
      </c>
      <c r="U330" s="52"/>
      <c r="V330" s="52"/>
      <c r="W330" s="51"/>
      <c r="X330" s="51"/>
      <c r="Y330" s="52"/>
      <c r="Z330" s="52"/>
      <c r="AA330" s="51"/>
    </row>
    <row r="331" spans="1:27" s="4" customFormat="1" x14ac:dyDescent="0.25">
      <c r="A331" s="32" t="s">
        <v>347</v>
      </c>
      <c r="B331" s="55" t="s">
        <v>348</v>
      </c>
      <c r="C331" s="54"/>
      <c r="D331" s="51"/>
      <c r="E331" s="52"/>
      <c r="F331" s="52"/>
      <c r="G331" s="51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>
        <v>119.9</v>
      </c>
      <c r="U331" s="52"/>
      <c r="V331" s="52"/>
      <c r="W331" s="51"/>
      <c r="X331" s="51"/>
      <c r="Y331" s="52"/>
      <c r="Z331" s="52"/>
      <c r="AA331" s="51"/>
    </row>
    <row r="332" spans="1:27" s="4" customFormat="1" ht="30" x14ac:dyDescent="0.25">
      <c r="A332" s="57" t="s">
        <v>349</v>
      </c>
      <c r="B332" s="55" t="s">
        <v>348</v>
      </c>
      <c r="C332" s="54"/>
      <c r="D332" s="51"/>
      <c r="E332" s="52"/>
      <c r="F332" s="52"/>
      <c r="G332" s="51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>
        <v>920.96</v>
      </c>
      <c r="U332" s="52"/>
      <c r="V332" s="52"/>
      <c r="W332" s="51"/>
      <c r="X332" s="51"/>
      <c r="Y332" s="52"/>
      <c r="Z332" s="52"/>
      <c r="AA332" s="51"/>
    </row>
    <row r="333" spans="1:27" s="4" customFormat="1" ht="30" x14ac:dyDescent="0.25">
      <c r="A333" s="57" t="s">
        <v>349</v>
      </c>
      <c r="B333" s="55" t="s">
        <v>348</v>
      </c>
      <c r="C333" s="54"/>
      <c r="D333" s="51"/>
      <c r="E333" s="52"/>
      <c r="F333" s="52"/>
      <c r="G333" s="51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>
        <v>1219.96</v>
      </c>
      <c r="U333" s="52"/>
      <c r="V333" s="52"/>
      <c r="W333" s="51"/>
      <c r="X333" s="51"/>
      <c r="Y333" s="52"/>
      <c r="Z333" s="52"/>
      <c r="AA333" s="51"/>
    </row>
    <row r="334" spans="1:27" s="4" customFormat="1" ht="30" x14ac:dyDescent="0.25">
      <c r="A334" s="57" t="s">
        <v>349</v>
      </c>
      <c r="B334" s="55" t="s">
        <v>348</v>
      </c>
      <c r="C334" s="54"/>
      <c r="D334" s="51"/>
      <c r="E334" s="52"/>
      <c r="F334" s="52"/>
      <c r="G334" s="51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>
        <v>379.99</v>
      </c>
      <c r="U334" s="52"/>
      <c r="V334" s="52"/>
      <c r="W334" s="51"/>
      <c r="X334" s="51"/>
      <c r="Y334" s="52"/>
      <c r="Z334" s="52"/>
      <c r="AA334" s="51"/>
    </row>
    <row r="335" spans="1:27" s="4" customFormat="1" ht="30" x14ac:dyDescent="0.25">
      <c r="A335" s="57" t="s">
        <v>349</v>
      </c>
      <c r="B335" s="55" t="s">
        <v>348</v>
      </c>
      <c r="C335" s="54"/>
      <c r="D335" s="51"/>
      <c r="E335" s="52"/>
      <c r="F335" s="52"/>
      <c r="G335" s="51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>
        <v>279.99</v>
      </c>
      <c r="U335" s="52"/>
      <c r="V335" s="52"/>
      <c r="W335" s="51"/>
      <c r="X335" s="51"/>
      <c r="Y335" s="52"/>
      <c r="Z335" s="52"/>
      <c r="AA335" s="51"/>
    </row>
    <row r="336" spans="1:27" s="4" customFormat="1" x14ac:dyDescent="0.25">
      <c r="A336" s="57" t="s">
        <v>350</v>
      </c>
      <c r="B336" s="55" t="s">
        <v>351</v>
      </c>
      <c r="C336" s="54"/>
      <c r="D336" s="51"/>
      <c r="E336" s="52"/>
      <c r="F336" s="52"/>
      <c r="G336" s="51"/>
      <c r="H336" s="52"/>
      <c r="I336" s="52"/>
      <c r="J336" s="52"/>
      <c r="K336" s="52">
        <v>28</v>
      </c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1"/>
      <c r="X336" s="51"/>
      <c r="Y336" s="52"/>
      <c r="Z336" s="52"/>
      <c r="AA336" s="51"/>
    </row>
    <row r="337" spans="1:27" s="4" customFormat="1" x14ac:dyDescent="0.25">
      <c r="A337" s="57" t="s">
        <v>237</v>
      </c>
      <c r="B337" s="55" t="s">
        <v>352</v>
      </c>
      <c r="C337" s="54"/>
      <c r="D337" s="51"/>
      <c r="E337" s="52"/>
      <c r="F337" s="52"/>
      <c r="G337" s="51"/>
      <c r="H337" s="52"/>
      <c r="I337" s="52"/>
      <c r="J337" s="52"/>
      <c r="K337" s="52"/>
      <c r="L337" s="52"/>
      <c r="M337" s="52"/>
      <c r="N337" s="52">
        <v>183.54</v>
      </c>
      <c r="O337" s="52"/>
      <c r="P337" s="52"/>
      <c r="Q337" s="52"/>
      <c r="R337" s="52"/>
      <c r="S337" s="52"/>
      <c r="T337" s="52"/>
      <c r="U337" s="52"/>
      <c r="V337" s="52"/>
      <c r="W337" s="51"/>
      <c r="X337" s="51"/>
      <c r="Y337" s="52"/>
      <c r="Z337" s="52"/>
      <c r="AA337" s="51"/>
    </row>
    <row r="338" spans="1:27" s="4" customFormat="1" x14ac:dyDescent="0.25">
      <c r="A338" s="57" t="s">
        <v>353</v>
      </c>
      <c r="B338" s="55" t="s">
        <v>354</v>
      </c>
      <c r="C338" s="54"/>
      <c r="D338" s="51"/>
      <c r="E338" s="52"/>
      <c r="F338" s="52"/>
      <c r="G338" s="51"/>
      <c r="H338" s="52"/>
      <c r="I338" s="52"/>
      <c r="J338" s="52"/>
      <c r="K338" s="52">
        <v>100</v>
      </c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1"/>
      <c r="X338" s="51"/>
      <c r="Y338" s="52"/>
      <c r="Z338" s="52"/>
      <c r="AA338" s="51"/>
    </row>
    <row r="339" spans="1:27" s="4" customFormat="1" x14ac:dyDescent="0.25">
      <c r="A339" s="32" t="s">
        <v>355</v>
      </c>
      <c r="B339" s="55" t="s">
        <v>354</v>
      </c>
      <c r="C339" s="54"/>
      <c r="D339" s="51"/>
      <c r="E339" s="52"/>
      <c r="F339" s="52"/>
      <c r="G339" s="51"/>
      <c r="H339" s="52"/>
      <c r="I339" s="52"/>
      <c r="J339" s="52"/>
      <c r="K339" s="52">
        <v>134</v>
      </c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1"/>
      <c r="X339" s="51"/>
      <c r="Y339" s="52"/>
      <c r="Z339" s="52"/>
      <c r="AA339" s="51"/>
    </row>
    <row r="340" spans="1:27" s="2" customFormat="1" ht="15.75" thickBot="1" x14ac:dyDescent="0.3">
      <c r="A340" s="59"/>
      <c r="B340" s="60" t="s">
        <v>356</v>
      </c>
      <c r="C340" s="61">
        <v>8628.44</v>
      </c>
      <c r="D340" s="59">
        <v>0</v>
      </c>
      <c r="E340" s="62">
        <v>80472.090000000011</v>
      </c>
      <c r="F340" s="62">
        <v>7456.2100000000009</v>
      </c>
      <c r="G340" s="59">
        <v>0</v>
      </c>
      <c r="H340" s="62">
        <f>H325-H327</f>
        <v>14764.079999999998</v>
      </c>
      <c r="I340" s="62">
        <v>22578.730000000003</v>
      </c>
      <c r="J340" s="62">
        <v>454489.24</v>
      </c>
      <c r="K340" s="62">
        <f>K325-K336-K338-K339</f>
        <v>623709.81000000006</v>
      </c>
      <c r="L340" s="62">
        <v>100000</v>
      </c>
      <c r="M340" s="62">
        <v>89988.800000000003</v>
      </c>
      <c r="N340" s="62">
        <f>N325-N337</f>
        <v>70479.490000000005</v>
      </c>
      <c r="O340" s="62">
        <v>344931.64</v>
      </c>
      <c r="P340" s="62">
        <v>7000</v>
      </c>
      <c r="Q340" s="62">
        <v>228000</v>
      </c>
      <c r="R340" s="62">
        <v>83600</v>
      </c>
      <c r="S340" s="62">
        <v>17201.34</v>
      </c>
      <c r="T340" s="62">
        <f>T325-T326-T328-T329-T330-T331-T332-T333-T334-T335</f>
        <v>1053837.8400000003</v>
      </c>
      <c r="U340" s="62">
        <v>735967.34</v>
      </c>
      <c r="V340" s="62">
        <v>157343</v>
      </c>
      <c r="W340" s="59"/>
      <c r="X340" s="59"/>
      <c r="Y340" s="62">
        <v>3530.6100000000006</v>
      </c>
      <c r="Z340" s="62">
        <v>1769.0200000000004</v>
      </c>
      <c r="AA340" s="59">
        <v>0</v>
      </c>
    </row>
    <row r="341" spans="1:27" s="39" customFormat="1" ht="15.75" thickBot="1" x14ac:dyDescent="0.3">
      <c r="A341" s="24"/>
      <c r="B341" s="25"/>
      <c r="C341" s="13">
        <v>36911</v>
      </c>
      <c r="D341" s="13">
        <v>37276</v>
      </c>
      <c r="E341" s="13">
        <v>37641</v>
      </c>
      <c r="F341" s="13">
        <v>38006</v>
      </c>
      <c r="G341" s="13">
        <v>38372</v>
      </c>
      <c r="H341" s="13">
        <v>38737</v>
      </c>
      <c r="I341" s="13">
        <v>39467</v>
      </c>
      <c r="J341" s="13">
        <v>39833</v>
      </c>
      <c r="K341" s="13">
        <v>10978</v>
      </c>
      <c r="L341" s="13">
        <v>36576</v>
      </c>
      <c r="M341" s="13">
        <v>11098</v>
      </c>
      <c r="N341" s="13">
        <v>37062</v>
      </c>
      <c r="O341" s="13">
        <v>37427</v>
      </c>
      <c r="P341" s="13">
        <v>36789</v>
      </c>
      <c r="Q341" s="13">
        <v>36850</v>
      </c>
      <c r="R341" s="13" t="s">
        <v>0</v>
      </c>
      <c r="S341" s="13" t="s">
        <v>1</v>
      </c>
      <c r="T341" s="13" t="s">
        <v>2</v>
      </c>
      <c r="U341" s="13" t="s">
        <v>3</v>
      </c>
      <c r="V341" s="13" t="s">
        <v>4</v>
      </c>
      <c r="W341" s="13" t="s">
        <v>5</v>
      </c>
      <c r="X341" s="13" t="s">
        <v>6</v>
      </c>
      <c r="Y341" s="13" t="s">
        <v>7</v>
      </c>
      <c r="Z341" s="13" t="s">
        <v>8</v>
      </c>
      <c r="AA341" s="63" t="s">
        <v>310</v>
      </c>
    </row>
    <row r="342" spans="1:27" s="4" customFormat="1" x14ac:dyDescent="0.25">
      <c r="A342" s="32"/>
      <c r="B342" s="56" t="s">
        <v>356</v>
      </c>
      <c r="C342" s="58">
        <v>8628.44</v>
      </c>
      <c r="D342" s="12">
        <v>0</v>
      </c>
      <c r="E342" s="11">
        <v>80472.090000000011</v>
      </c>
      <c r="F342" s="11">
        <v>7456.2100000000009</v>
      </c>
      <c r="G342" s="12">
        <v>0</v>
      </c>
      <c r="H342" s="11">
        <v>14764.079999999998</v>
      </c>
      <c r="I342" s="11">
        <v>22578.730000000003</v>
      </c>
      <c r="J342" s="11">
        <v>454489.24</v>
      </c>
      <c r="K342" s="11">
        <v>623709.81000000006</v>
      </c>
      <c r="L342" s="11">
        <v>100000</v>
      </c>
      <c r="M342" s="11">
        <v>89988.800000000003</v>
      </c>
      <c r="N342" s="62">
        <v>70479.490000000005</v>
      </c>
      <c r="O342" s="11">
        <v>344931.64</v>
      </c>
      <c r="P342" s="11">
        <v>7000</v>
      </c>
      <c r="Q342" s="11">
        <v>228000</v>
      </c>
      <c r="R342" s="11">
        <v>83600</v>
      </c>
      <c r="S342" s="11">
        <v>17201.34</v>
      </c>
      <c r="T342" s="11">
        <v>1053837.6399999999</v>
      </c>
      <c r="U342" s="11">
        <v>735967.34</v>
      </c>
      <c r="V342" s="11">
        <v>157343</v>
      </c>
      <c r="W342" s="12"/>
      <c r="X342" s="12"/>
      <c r="Y342" s="62">
        <v>3530.6100000000006</v>
      </c>
      <c r="Z342" s="62">
        <v>1769.0200000000004</v>
      </c>
      <c r="AA342" s="59">
        <v>0</v>
      </c>
    </row>
    <row r="343" spans="1:27" s="4" customFormat="1" x14ac:dyDescent="0.25">
      <c r="A343" s="32" t="s">
        <v>357</v>
      </c>
      <c r="B343" s="55" t="s">
        <v>51</v>
      </c>
      <c r="C343" s="54"/>
      <c r="D343" s="51"/>
      <c r="E343" s="52"/>
      <c r="F343" s="52">
        <v>673.2</v>
      </c>
      <c r="G343" s="51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1"/>
      <c r="X343" s="51"/>
      <c r="Y343" s="52"/>
      <c r="Z343" s="52"/>
      <c r="AA343" s="51"/>
    </row>
    <row r="344" spans="1:27" s="4" customFormat="1" x14ac:dyDescent="0.25">
      <c r="A344" s="32" t="s">
        <v>54</v>
      </c>
      <c r="B344" s="55" t="s">
        <v>255</v>
      </c>
      <c r="C344" s="54"/>
      <c r="D344" s="51"/>
      <c r="E344" s="52"/>
      <c r="F344" s="52"/>
      <c r="G344" s="51"/>
      <c r="H344" s="52"/>
      <c r="I344" s="52"/>
      <c r="J344" s="52"/>
      <c r="K344" s="52">
        <v>1615.2</v>
      </c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1"/>
      <c r="X344" s="51"/>
      <c r="Y344" s="52"/>
      <c r="Z344" s="52"/>
      <c r="AA344" s="51"/>
    </row>
    <row r="345" spans="1:27" s="4" customFormat="1" x14ac:dyDescent="0.25">
      <c r="A345" s="32" t="s">
        <v>220</v>
      </c>
      <c r="B345" s="55" t="s">
        <v>358</v>
      </c>
      <c r="C345" s="54"/>
      <c r="D345" s="51"/>
      <c r="E345" s="52"/>
      <c r="F345" s="52"/>
      <c r="G345" s="51"/>
      <c r="H345" s="52"/>
      <c r="I345" s="52"/>
      <c r="J345" s="52"/>
      <c r="K345" s="52"/>
      <c r="L345" s="52"/>
      <c r="M345" s="52">
        <v>1337.94</v>
      </c>
      <c r="N345" s="52"/>
      <c r="O345" s="52"/>
      <c r="P345" s="52"/>
      <c r="Q345" s="52"/>
      <c r="R345" s="52"/>
      <c r="S345" s="52"/>
      <c r="T345" s="52"/>
      <c r="U345" s="52"/>
      <c r="V345" s="52"/>
      <c r="W345" s="51"/>
      <c r="X345" s="51"/>
      <c r="Y345" s="52"/>
      <c r="Z345" s="52"/>
      <c r="AA345" s="51"/>
    </row>
    <row r="346" spans="1:27" s="4" customFormat="1" x14ac:dyDescent="0.25">
      <c r="A346" s="32" t="s">
        <v>359</v>
      </c>
      <c r="B346" s="55" t="s">
        <v>360</v>
      </c>
      <c r="C346" s="54"/>
      <c r="D346" s="51"/>
      <c r="E346" s="52"/>
      <c r="F346" s="52"/>
      <c r="G346" s="51"/>
      <c r="H346" s="52"/>
      <c r="I346" s="52">
        <v>188</v>
      </c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1"/>
      <c r="X346" s="51"/>
      <c r="Y346" s="52"/>
      <c r="Z346" s="52"/>
      <c r="AA346" s="51"/>
    </row>
    <row r="347" spans="1:27" s="4" customFormat="1" x14ac:dyDescent="0.25">
      <c r="A347" s="32" t="s">
        <v>359</v>
      </c>
      <c r="B347" s="55" t="s">
        <v>360</v>
      </c>
      <c r="C347" s="54"/>
      <c r="D347" s="51"/>
      <c r="E347" s="52"/>
      <c r="F347" s="52"/>
      <c r="G347" s="51"/>
      <c r="H347" s="52"/>
      <c r="I347" s="52">
        <v>112</v>
      </c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1"/>
      <c r="X347" s="51"/>
      <c r="Y347" s="52"/>
      <c r="Z347" s="52"/>
      <c r="AA347" s="51"/>
    </row>
    <row r="348" spans="1:27" s="4" customFormat="1" ht="30" x14ac:dyDescent="0.25">
      <c r="A348" s="64" t="s">
        <v>361</v>
      </c>
      <c r="B348" s="55" t="s">
        <v>362</v>
      </c>
      <c r="C348" s="54"/>
      <c r="D348" s="51"/>
      <c r="E348" s="52"/>
      <c r="F348" s="52"/>
      <c r="G348" s="51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>
        <v>79.2</v>
      </c>
      <c r="U348" s="52"/>
      <c r="V348" s="52"/>
      <c r="W348" s="51"/>
      <c r="X348" s="51"/>
      <c r="Y348" s="52"/>
      <c r="Z348" s="52"/>
      <c r="AA348" s="51"/>
    </row>
    <row r="349" spans="1:27" s="4" customFormat="1" x14ac:dyDescent="0.25">
      <c r="A349" s="32" t="s">
        <v>363</v>
      </c>
      <c r="B349" s="55" t="s">
        <v>237</v>
      </c>
      <c r="C349" s="54"/>
      <c r="D349" s="51"/>
      <c r="E349" s="52"/>
      <c r="F349" s="52"/>
      <c r="G349" s="51"/>
      <c r="H349" s="52"/>
      <c r="I349" s="52"/>
      <c r="J349" s="52"/>
      <c r="K349" s="52"/>
      <c r="L349" s="52"/>
      <c r="M349" s="52"/>
      <c r="N349" s="52">
        <v>594.1</v>
      </c>
      <c r="O349" s="52"/>
      <c r="P349" s="52"/>
      <c r="Q349" s="52"/>
      <c r="R349" s="52"/>
      <c r="S349" s="52"/>
      <c r="T349" s="52"/>
      <c r="U349" s="52"/>
      <c r="V349" s="52"/>
      <c r="W349" s="51"/>
      <c r="X349" s="51"/>
      <c r="Y349" s="52"/>
      <c r="Z349" s="52"/>
      <c r="AA349" s="51"/>
    </row>
    <row r="350" spans="1:27" s="4" customFormat="1" x14ac:dyDescent="0.25">
      <c r="A350" s="32"/>
      <c r="B350" s="56" t="s">
        <v>364</v>
      </c>
      <c r="C350" s="58">
        <v>8628.44</v>
      </c>
      <c r="D350" s="12">
        <v>0</v>
      </c>
      <c r="E350" s="11">
        <v>80472.090000000011</v>
      </c>
      <c r="F350" s="11">
        <f>F342-F343</f>
        <v>6783.0100000000011</v>
      </c>
      <c r="G350" s="12">
        <v>0</v>
      </c>
      <c r="H350" s="11">
        <v>14764.079999999998</v>
      </c>
      <c r="I350" s="11">
        <f>I342-I346-I347</f>
        <v>22278.730000000003</v>
      </c>
      <c r="J350" s="11">
        <v>454489.24</v>
      </c>
      <c r="K350" s="11">
        <f>K342-K344</f>
        <v>622094.6100000001</v>
      </c>
      <c r="L350" s="11">
        <v>100000</v>
      </c>
      <c r="M350" s="11">
        <f>M342-M345</f>
        <v>88650.86</v>
      </c>
      <c r="N350" s="11">
        <f>N342-N349</f>
        <v>69885.39</v>
      </c>
      <c r="O350" s="11">
        <v>344931.64</v>
      </c>
      <c r="P350" s="11">
        <v>7000</v>
      </c>
      <c r="Q350" s="11">
        <v>228000</v>
      </c>
      <c r="R350" s="11">
        <v>83600</v>
      </c>
      <c r="S350" s="11">
        <v>17201.34</v>
      </c>
      <c r="T350" s="11">
        <f>T342-T348</f>
        <v>1053758.44</v>
      </c>
      <c r="U350" s="11">
        <v>735967.34</v>
      </c>
      <c r="V350" s="11">
        <v>157343</v>
      </c>
      <c r="W350" s="12"/>
      <c r="X350" s="12"/>
      <c r="Y350" s="62">
        <v>3530.6100000000006</v>
      </c>
      <c r="Z350" s="62">
        <v>1769.0200000000004</v>
      </c>
      <c r="AA350" s="59">
        <v>0</v>
      </c>
    </row>
    <row r="351" spans="1:27" s="4" customFormat="1" ht="30" x14ac:dyDescent="0.25">
      <c r="A351" s="55" t="s">
        <v>190</v>
      </c>
      <c r="B351" s="55" t="s">
        <v>343</v>
      </c>
      <c r="C351" s="54"/>
      <c r="D351" s="51"/>
      <c r="E351" s="52"/>
      <c r="F351" s="52"/>
      <c r="G351" s="51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>
        <v>8388</v>
      </c>
      <c r="U351" s="52"/>
      <c r="V351" s="52"/>
      <c r="W351" s="51"/>
      <c r="X351" s="51"/>
      <c r="Y351" s="7"/>
      <c r="Z351" s="7"/>
      <c r="AA351" s="8"/>
    </row>
    <row r="352" spans="1:27" s="4" customFormat="1" x14ac:dyDescent="0.25">
      <c r="A352" s="51" t="s">
        <v>80</v>
      </c>
      <c r="B352" s="55" t="s">
        <v>365</v>
      </c>
      <c r="C352" s="54"/>
      <c r="D352" s="51"/>
      <c r="E352" s="52"/>
      <c r="F352" s="52"/>
      <c r="G352" s="51"/>
      <c r="H352" s="52">
        <v>300</v>
      </c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1"/>
      <c r="X352" s="51"/>
      <c r="Y352" s="7"/>
      <c r="Z352" s="7"/>
      <c r="AA352" s="8"/>
    </row>
    <row r="353" spans="1:27" s="4" customFormat="1" x14ac:dyDescent="0.25">
      <c r="A353" s="51" t="s">
        <v>366</v>
      </c>
      <c r="B353" s="55" t="s">
        <v>367</v>
      </c>
      <c r="C353" s="54"/>
      <c r="D353" s="51"/>
      <c r="E353" s="52"/>
      <c r="F353" s="52"/>
      <c r="G353" s="51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>
        <v>200</v>
      </c>
      <c r="W353" s="51"/>
      <c r="X353" s="51"/>
      <c r="Y353" s="7"/>
      <c r="Z353" s="7"/>
      <c r="AA353" s="8"/>
    </row>
    <row r="354" spans="1:27" s="4" customFormat="1" x14ac:dyDescent="0.25">
      <c r="A354" s="51" t="s">
        <v>368</v>
      </c>
      <c r="B354" s="55" t="s">
        <v>369</v>
      </c>
      <c r="C354" s="54"/>
      <c r="D354" s="51"/>
      <c r="E354" s="52"/>
      <c r="F354" s="52"/>
      <c r="G354" s="51"/>
      <c r="H354" s="52"/>
      <c r="I354" s="52"/>
      <c r="J354" s="52"/>
      <c r="K354" s="52"/>
      <c r="L354" s="52"/>
      <c r="M354" s="52">
        <v>499.75</v>
      </c>
      <c r="N354" s="52"/>
      <c r="O354" s="52"/>
      <c r="P354" s="52"/>
      <c r="Q354" s="52"/>
      <c r="R354" s="52"/>
      <c r="S354" s="52"/>
      <c r="T354" s="52"/>
      <c r="U354" s="52"/>
      <c r="V354" s="52"/>
      <c r="W354" s="51"/>
      <c r="X354" s="51"/>
      <c r="Y354" s="7"/>
      <c r="Z354" s="7"/>
      <c r="AA354" s="8"/>
    </row>
    <row r="355" spans="1:27" s="4" customFormat="1" x14ac:dyDescent="0.25">
      <c r="A355" s="32"/>
      <c r="B355" s="56" t="s">
        <v>370</v>
      </c>
      <c r="C355" s="58">
        <v>8628.44</v>
      </c>
      <c r="D355" s="12">
        <v>0</v>
      </c>
      <c r="E355" s="11">
        <v>80472.090000000011</v>
      </c>
      <c r="F355" s="11">
        <v>6783.0100000000011</v>
      </c>
      <c r="G355" s="12">
        <v>0</v>
      </c>
      <c r="H355" s="11">
        <f>H350-H352</f>
        <v>14464.079999999998</v>
      </c>
      <c r="I355" s="11">
        <v>22278.730000000003</v>
      </c>
      <c r="J355" s="11">
        <v>454489.24</v>
      </c>
      <c r="K355" s="11">
        <v>622094.6100000001</v>
      </c>
      <c r="L355" s="11">
        <v>100000</v>
      </c>
      <c r="M355" s="11">
        <f>M350-M354</f>
        <v>88151.11</v>
      </c>
      <c r="N355" s="11">
        <v>69885.39</v>
      </c>
      <c r="O355" s="11">
        <v>344931.64</v>
      </c>
      <c r="P355" s="11">
        <v>7000</v>
      </c>
      <c r="Q355" s="11">
        <v>228000</v>
      </c>
      <c r="R355" s="11">
        <v>83600</v>
      </c>
      <c r="S355" s="11">
        <v>17201.34</v>
      </c>
      <c r="T355" s="11">
        <f>T350-T351</f>
        <v>1045370.44</v>
      </c>
      <c r="U355" s="11">
        <v>735967.34</v>
      </c>
      <c r="V355" s="11">
        <f>V350-V353</f>
        <v>157143</v>
      </c>
      <c r="W355" s="12"/>
      <c r="X355" s="12"/>
      <c r="Y355" s="3">
        <v>3530.6100000000006</v>
      </c>
      <c r="Z355" s="3">
        <v>1769.0200000000004</v>
      </c>
      <c r="AA355" s="6">
        <v>0</v>
      </c>
    </row>
    <row r="356" spans="1:27" s="49" customFormat="1" x14ac:dyDescent="0.25">
      <c r="A356" s="65" t="s">
        <v>371</v>
      </c>
      <c r="B356" s="66" t="s">
        <v>373</v>
      </c>
      <c r="C356" s="67"/>
      <c r="D356" s="65"/>
      <c r="E356" s="68"/>
      <c r="F356" s="68"/>
      <c r="G356" s="65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>
        <v>3234.64</v>
      </c>
      <c r="U356" s="68"/>
      <c r="V356" s="68"/>
      <c r="W356" s="65"/>
      <c r="X356" s="65"/>
      <c r="Y356" s="48"/>
      <c r="Z356" s="48"/>
      <c r="AA356" s="47"/>
    </row>
    <row r="357" spans="1:27" s="4" customFormat="1" x14ac:dyDescent="0.25">
      <c r="A357" s="65" t="s">
        <v>371</v>
      </c>
      <c r="B357" s="55" t="s">
        <v>372</v>
      </c>
      <c r="C357" s="54"/>
      <c r="D357" s="51"/>
      <c r="E357" s="52"/>
      <c r="F357" s="52"/>
      <c r="G357" s="51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>
        <v>2498.16</v>
      </c>
      <c r="U357" s="52"/>
      <c r="V357" s="52"/>
      <c r="W357" s="51"/>
      <c r="X357" s="51"/>
      <c r="Y357" s="7"/>
      <c r="Z357" s="7"/>
      <c r="AA357" s="8"/>
    </row>
    <row r="358" spans="1:27" s="4" customFormat="1" x14ac:dyDescent="0.25">
      <c r="A358" s="32" t="s">
        <v>58</v>
      </c>
      <c r="B358" s="55" t="s">
        <v>59</v>
      </c>
      <c r="C358" s="54"/>
      <c r="D358" s="51"/>
      <c r="E358" s="52"/>
      <c r="F358" s="52"/>
      <c r="G358" s="51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>
        <v>601.26</v>
      </c>
      <c r="T358" s="52"/>
      <c r="U358" s="52"/>
      <c r="V358" s="52"/>
      <c r="W358" s="51"/>
      <c r="X358" s="51"/>
      <c r="Y358" s="52"/>
      <c r="Z358" s="52"/>
      <c r="AA358" s="51"/>
    </row>
    <row r="359" spans="1:27" s="4" customFormat="1" x14ac:dyDescent="0.25">
      <c r="A359" s="32" t="s">
        <v>374</v>
      </c>
      <c r="B359" s="55" t="s">
        <v>73</v>
      </c>
      <c r="C359" s="54"/>
      <c r="D359" s="51"/>
      <c r="E359" s="52">
        <v>28070.28</v>
      </c>
      <c r="F359" s="52"/>
      <c r="G359" s="51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1"/>
      <c r="X359" s="51"/>
      <c r="Y359" s="52"/>
      <c r="Z359" s="52"/>
      <c r="AA359" s="51"/>
    </row>
    <row r="360" spans="1:27" s="4" customFormat="1" x14ac:dyDescent="0.25">
      <c r="A360" s="32" t="s">
        <v>375</v>
      </c>
      <c r="B360" s="55" t="s">
        <v>133</v>
      </c>
      <c r="C360" s="54"/>
      <c r="D360" s="51"/>
      <c r="E360" s="52"/>
      <c r="F360" s="52"/>
      <c r="G360" s="51"/>
      <c r="H360" s="52"/>
      <c r="I360" s="52">
        <v>1182.17</v>
      </c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1"/>
      <c r="X360" s="51"/>
      <c r="Y360" s="52"/>
      <c r="Z360" s="52"/>
      <c r="AA360" s="51"/>
    </row>
    <row r="361" spans="1:27" s="4" customFormat="1" x14ac:dyDescent="0.25">
      <c r="A361" s="32" t="s">
        <v>267</v>
      </c>
      <c r="B361" s="55" t="s">
        <v>268</v>
      </c>
      <c r="C361" s="54"/>
      <c r="D361" s="51"/>
      <c r="E361" s="52"/>
      <c r="F361" s="52"/>
      <c r="G361" s="51"/>
      <c r="H361" s="52"/>
      <c r="I361" s="52"/>
      <c r="J361" s="52">
        <v>331.94</v>
      </c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1"/>
      <c r="X361" s="51"/>
      <c r="Y361" s="52"/>
      <c r="Z361" s="52"/>
      <c r="AA361" s="51"/>
    </row>
    <row r="362" spans="1:27" s="4" customFormat="1" ht="30" x14ac:dyDescent="0.25">
      <c r="A362" s="57" t="s">
        <v>376</v>
      </c>
      <c r="B362" s="23" t="s">
        <v>198</v>
      </c>
      <c r="C362" s="54"/>
      <c r="D362" s="51"/>
      <c r="E362" s="52"/>
      <c r="F362" s="52"/>
      <c r="G362" s="51"/>
      <c r="H362" s="52"/>
      <c r="I362" s="52"/>
      <c r="J362" s="52"/>
      <c r="K362" s="52">
        <v>2200</v>
      </c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1"/>
      <c r="X362" s="51"/>
      <c r="Y362" s="52"/>
      <c r="Z362" s="52"/>
      <c r="AA362" s="51"/>
    </row>
    <row r="363" spans="1:27" s="4" customFormat="1" x14ac:dyDescent="0.25">
      <c r="A363" s="32" t="s">
        <v>377</v>
      </c>
      <c r="B363" s="55" t="s">
        <v>120</v>
      </c>
      <c r="C363" s="54"/>
      <c r="D363" s="51"/>
      <c r="E363" s="52"/>
      <c r="F363" s="52"/>
      <c r="G363" s="51"/>
      <c r="H363" s="52"/>
      <c r="I363" s="52">
        <v>1073.1400000000001</v>
      </c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1"/>
      <c r="X363" s="51"/>
      <c r="Y363" s="52"/>
      <c r="Z363" s="52"/>
      <c r="AA363" s="51"/>
    </row>
    <row r="364" spans="1:27" s="4" customFormat="1" x14ac:dyDescent="0.25">
      <c r="A364" s="32" t="s">
        <v>378</v>
      </c>
      <c r="B364" s="55" t="s">
        <v>365</v>
      </c>
      <c r="C364" s="54"/>
      <c r="D364" s="51"/>
      <c r="E364" s="52"/>
      <c r="F364" s="52"/>
      <c r="G364" s="51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>
        <v>138</v>
      </c>
      <c r="U364" s="52"/>
      <c r="V364" s="52"/>
      <c r="W364" s="51"/>
      <c r="X364" s="51"/>
      <c r="Y364" s="52"/>
      <c r="Z364" s="52"/>
      <c r="AA364" s="51"/>
    </row>
    <row r="365" spans="1:27" s="4" customFormat="1" x14ac:dyDescent="0.25">
      <c r="A365" s="32" t="s">
        <v>379</v>
      </c>
      <c r="B365" s="55" t="s">
        <v>365</v>
      </c>
      <c r="C365" s="54"/>
      <c r="D365" s="51"/>
      <c r="E365" s="52"/>
      <c r="F365" s="52"/>
      <c r="G365" s="51"/>
      <c r="H365" s="52">
        <v>222</v>
      </c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1"/>
      <c r="X365" s="51"/>
      <c r="Y365" s="52"/>
      <c r="Z365" s="52"/>
      <c r="AA365" s="51"/>
    </row>
    <row r="366" spans="1:27" s="4" customFormat="1" x14ac:dyDescent="0.25">
      <c r="A366" s="32" t="s">
        <v>241</v>
      </c>
      <c r="B366" s="55" t="s">
        <v>365</v>
      </c>
      <c r="C366" s="54"/>
      <c r="D366" s="51"/>
      <c r="E366" s="52"/>
      <c r="F366" s="52"/>
      <c r="G366" s="51"/>
      <c r="H366" s="52">
        <v>57.98</v>
      </c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1"/>
      <c r="X366" s="51"/>
      <c r="Y366" s="52"/>
      <c r="Z366" s="52"/>
      <c r="AA366" s="51"/>
    </row>
    <row r="367" spans="1:27" s="4" customFormat="1" x14ac:dyDescent="0.25">
      <c r="A367" s="32" t="s">
        <v>380</v>
      </c>
      <c r="B367" s="55" t="s">
        <v>381</v>
      </c>
      <c r="C367" s="54"/>
      <c r="D367" s="51"/>
      <c r="E367" s="52"/>
      <c r="F367" s="52"/>
      <c r="G367" s="51"/>
      <c r="H367" s="52"/>
      <c r="I367" s="52"/>
      <c r="J367" s="52">
        <v>18900</v>
      </c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1"/>
      <c r="X367" s="51"/>
      <c r="Y367" s="52"/>
      <c r="Z367" s="52"/>
      <c r="AA367" s="51"/>
    </row>
    <row r="368" spans="1:27" s="2" customFormat="1" ht="15.75" thickBot="1" x14ac:dyDescent="0.3">
      <c r="A368" s="12"/>
      <c r="B368" s="56" t="s">
        <v>382</v>
      </c>
      <c r="C368" s="58">
        <v>8628.44</v>
      </c>
      <c r="D368" s="12">
        <v>0</v>
      </c>
      <c r="E368" s="11">
        <f>E355-E359</f>
        <v>52401.810000000012</v>
      </c>
      <c r="F368" s="11">
        <v>6783.0100000000011</v>
      </c>
      <c r="G368" s="12">
        <v>0</v>
      </c>
      <c r="H368" s="11">
        <f>H355-H364-H365-H366</f>
        <v>14184.099999999999</v>
      </c>
      <c r="I368" s="11">
        <f>I355-I360-I363</f>
        <v>20023.420000000006</v>
      </c>
      <c r="J368" s="11">
        <f>J355-J361-J367</f>
        <v>435257.3</v>
      </c>
      <c r="K368" s="11">
        <f>K355-K362</f>
        <v>619894.6100000001</v>
      </c>
      <c r="L368" s="11">
        <v>100000</v>
      </c>
      <c r="M368" s="11">
        <v>88151.11</v>
      </c>
      <c r="N368" s="11">
        <v>69885.39</v>
      </c>
      <c r="O368" s="11">
        <v>344931.64</v>
      </c>
      <c r="P368" s="11">
        <v>7000</v>
      </c>
      <c r="Q368" s="11">
        <v>228000</v>
      </c>
      <c r="R368" s="11">
        <v>83600</v>
      </c>
      <c r="S368" s="11">
        <f>S355-S358</f>
        <v>16600.080000000002</v>
      </c>
      <c r="T368" s="11">
        <f>T355-T356-T357-T364</f>
        <v>1039499.6399999999</v>
      </c>
      <c r="U368" s="11">
        <v>735967.34</v>
      </c>
      <c r="V368" s="11">
        <v>157143</v>
      </c>
      <c r="W368" s="12"/>
      <c r="X368" s="12"/>
      <c r="Y368" s="11">
        <v>3530.6100000000006</v>
      </c>
      <c r="Z368" s="11">
        <v>1769.0200000000004</v>
      </c>
      <c r="AA368" s="12">
        <v>0</v>
      </c>
    </row>
    <row r="369" spans="1:27" s="39" customFormat="1" ht="15.75" thickBot="1" x14ac:dyDescent="0.3">
      <c r="A369" s="24"/>
      <c r="B369" s="25"/>
      <c r="C369" s="13">
        <v>36911</v>
      </c>
      <c r="D369" s="13">
        <v>37276</v>
      </c>
      <c r="E369" s="13">
        <v>37641</v>
      </c>
      <c r="F369" s="13">
        <v>38006</v>
      </c>
      <c r="G369" s="13">
        <v>38372</v>
      </c>
      <c r="H369" s="13">
        <v>38737</v>
      </c>
      <c r="I369" s="13">
        <v>39467</v>
      </c>
      <c r="J369" s="13">
        <v>39833</v>
      </c>
      <c r="K369" s="13">
        <v>10978</v>
      </c>
      <c r="L369" s="13">
        <v>36576</v>
      </c>
      <c r="M369" s="13">
        <v>11098</v>
      </c>
      <c r="N369" s="13">
        <v>37062</v>
      </c>
      <c r="O369" s="13">
        <v>37427</v>
      </c>
      <c r="P369" s="13">
        <v>36789</v>
      </c>
      <c r="Q369" s="13">
        <v>36850</v>
      </c>
      <c r="R369" s="13" t="s">
        <v>0</v>
      </c>
      <c r="S369" s="13" t="s">
        <v>1</v>
      </c>
      <c r="T369" s="13" t="s">
        <v>2</v>
      </c>
      <c r="U369" s="13" t="s">
        <v>3</v>
      </c>
      <c r="V369" s="13" t="s">
        <v>4</v>
      </c>
      <c r="W369" s="13" t="s">
        <v>5</v>
      </c>
      <c r="X369" s="13" t="s">
        <v>6</v>
      </c>
      <c r="Y369" s="13" t="s">
        <v>7</v>
      </c>
      <c r="Z369" s="13" t="s">
        <v>8</v>
      </c>
      <c r="AA369" s="63" t="s">
        <v>310</v>
      </c>
    </row>
    <row r="370" spans="1:27" s="2" customFormat="1" x14ac:dyDescent="0.25">
      <c r="A370" s="12"/>
      <c r="B370" s="56" t="s">
        <v>382</v>
      </c>
      <c r="C370" s="58">
        <v>8628.44</v>
      </c>
      <c r="D370" s="12">
        <v>0</v>
      </c>
      <c r="E370" s="11">
        <v>52401.810000000012</v>
      </c>
      <c r="F370" s="11">
        <v>6783.0100000000011</v>
      </c>
      <c r="G370" s="12">
        <v>0</v>
      </c>
      <c r="H370" s="11">
        <v>14184.1</v>
      </c>
      <c r="I370" s="11">
        <v>20023.420000000006</v>
      </c>
      <c r="J370" s="11">
        <v>435257.3</v>
      </c>
      <c r="K370" s="11">
        <v>619894.6100000001</v>
      </c>
      <c r="L370" s="11">
        <v>100000</v>
      </c>
      <c r="M370" s="11">
        <v>88151.11</v>
      </c>
      <c r="N370" s="11">
        <v>69885.39</v>
      </c>
      <c r="O370" s="11">
        <v>344931.64</v>
      </c>
      <c r="P370" s="11">
        <v>7000</v>
      </c>
      <c r="Q370" s="11">
        <v>228000</v>
      </c>
      <c r="R370" s="11">
        <v>83600</v>
      </c>
      <c r="S370" s="11">
        <v>16600.080000000002</v>
      </c>
      <c r="T370" s="11">
        <v>1039499.64</v>
      </c>
      <c r="U370" s="11">
        <v>735967.34</v>
      </c>
      <c r="V370" s="11">
        <v>157143</v>
      </c>
      <c r="W370" s="12"/>
      <c r="X370" s="12"/>
      <c r="Y370" s="11">
        <v>3530.6100000000006</v>
      </c>
      <c r="Z370" s="11">
        <v>1769.0200000000004</v>
      </c>
      <c r="AA370" s="12">
        <v>0</v>
      </c>
    </row>
    <row r="371" spans="1:27" s="4" customFormat="1" x14ac:dyDescent="0.25">
      <c r="A371" s="51" t="s">
        <v>241</v>
      </c>
      <c r="B371" s="55" t="s">
        <v>383</v>
      </c>
      <c r="C371" s="54"/>
      <c r="D371" s="51"/>
      <c r="E371" s="52"/>
      <c r="F371" s="52"/>
      <c r="G371" s="51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>
        <v>1379.99</v>
      </c>
      <c r="U371" s="52"/>
      <c r="V371" s="52"/>
      <c r="W371" s="51"/>
      <c r="X371" s="51"/>
      <c r="Y371" s="52"/>
      <c r="Z371" s="52"/>
      <c r="AA371" s="51"/>
    </row>
    <row r="372" spans="1:27" s="4" customFormat="1" x14ac:dyDescent="0.25">
      <c r="A372" s="51" t="s">
        <v>134</v>
      </c>
      <c r="B372" s="8" t="s">
        <v>135</v>
      </c>
      <c r="C372" s="54"/>
      <c r="D372" s="51"/>
      <c r="E372" s="52"/>
      <c r="F372" s="52"/>
      <c r="G372" s="51"/>
      <c r="H372" s="52"/>
      <c r="I372" s="52"/>
      <c r="J372" s="52"/>
      <c r="K372" s="52">
        <v>1800</v>
      </c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1"/>
      <c r="X372" s="51"/>
      <c r="Y372" s="52"/>
      <c r="Z372" s="52"/>
      <c r="AA372" s="51"/>
    </row>
    <row r="373" spans="1:27" s="4" customFormat="1" x14ac:dyDescent="0.25">
      <c r="A373" s="51" t="s">
        <v>384</v>
      </c>
      <c r="B373" s="55" t="s">
        <v>385</v>
      </c>
      <c r="C373" s="54"/>
      <c r="D373" s="51"/>
      <c r="E373" s="52"/>
      <c r="F373" s="52"/>
      <c r="G373" s="51"/>
      <c r="H373" s="52"/>
      <c r="I373" s="52"/>
      <c r="J373" s="52"/>
      <c r="K373" s="52"/>
      <c r="L373" s="52"/>
      <c r="M373" s="52">
        <v>194.04</v>
      </c>
      <c r="N373" s="52"/>
      <c r="O373" s="52"/>
      <c r="P373" s="52"/>
      <c r="Q373" s="52"/>
      <c r="R373" s="52"/>
      <c r="S373" s="52"/>
      <c r="T373" s="52"/>
      <c r="U373" s="52"/>
      <c r="V373" s="52"/>
      <c r="W373" s="51"/>
      <c r="X373" s="51"/>
      <c r="Y373" s="52"/>
      <c r="Z373" s="52"/>
      <c r="AA373" s="51"/>
    </row>
    <row r="374" spans="1:27" s="4" customFormat="1" x14ac:dyDescent="0.25">
      <c r="A374" s="51" t="s">
        <v>386</v>
      </c>
      <c r="B374" s="55" t="s">
        <v>387</v>
      </c>
      <c r="C374" s="54"/>
      <c r="D374" s="51"/>
      <c r="E374" s="52"/>
      <c r="F374" s="52"/>
      <c r="G374" s="51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>
        <v>15000</v>
      </c>
      <c r="U374" s="52"/>
      <c r="V374" s="52"/>
      <c r="W374" s="51"/>
      <c r="X374" s="51"/>
      <c r="Y374" s="52"/>
      <c r="Z374" s="52"/>
      <c r="AA374" s="51"/>
    </row>
    <row r="375" spans="1:27" s="4" customFormat="1" x14ac:dyDescent="0.25">
      <c r="A375" s="51" t="s">
        <v>334</v>
      </c>
      <c r="B375" s="55" t="s">
        <v>388</v>
      </c>
      <c r="C375" s="54"/>
      <c r="D375" s="51"/>
      <c r="E375" s="52"/>
      <c r="F375" s="52"/>
      <c r="G375" s="51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>
        <v>2793</v>
      </c>
      <c r="U375" s="52"/>
      <c r="V375" s="52"/>
      <c r="W375" s="51"/>
      <c r="X375" s="51"/>
      <c r="Y375" s="52"/>
      <c r="Z375" s="52"/>
      <c r="AA375" s="51"/>
    </row>
    <row r="376" spans="1:27" s="4" customFormat="1" x14ac:dyDescent="0.25">
      <c r="A376" s="51" t="s">
        <v>389</v>
      </c>
      <c r="B376" s="55" t="s">
        <v>406</v>
      </c>
      <c r="C376" s="54"/>
      <c r="D376" s="51"/>
      <c r="E376" s="52"/>
      <c r="F376" s="52"/>
      <c r="G376" s="51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>
        <v>20000</v>
      </c>
      <c r="U376" s="52"/>
      <c r="V376" s="52"/>
      <c r="W376" s="51"/>
      <c r="X376" s="51"/>
      <c r="Y376" s="52"/>
      <c r="Z376" s="52"/>
      <c r="AA376" s="51"/>
    </row>
    <row r="377" spans="1:27" s="4" customFormat="1" x14ac:dyDescent="0.25">
      <c r="A377" s="32" t="s">
        <v>390</v>
      </c>
      <c r="B377" s="55" t="s">
        <v>391</v>
      </c>
      <c r="C377" s="54"/>
      <c r="D377" s="51"/>
      <c r="E377" s="52"/>
      <c r="F377" s="52"/>
      <c r="G377" s="51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>
        <v>18189</v>
      </c>
      <c r="U377" s="52"/>
      <c r="V377" s="52"/>
      <c r="W377" s="51"/>
      <c r="X377" s="51"/>
      <c r="Y377" s="52"/>
      <c r="Z377" s="52"/>
      <c r="AA377" s="51"/>
    </row>
    <row r="378" spans="1:27" s="4" customFormat="1" x14ac:dyDescent="0.25">
      <c r="A378" s="32" t="s">
        <v>392</v>
      </c>
      <c r="B378" s="55" t="s">
        <v>393</v>
      </c>
      <c r="C378" s="54"/>
      <c r="D378" s="51"/>
      <c r="E378" s="52"/>
      <c r="F378" s="52"/>
      <c r="G378" s="51"/>
      <c r="H378" s="52"/>
      <c r="I378" s="52"/>
      <c r="J378" s="52"/>
      <c r="K378" s="52"/>
      <c r="L378" s="52"/>
      <c r="M378" s="52"/>
      <c r="N378" s="52">
        <v>220.5</v>
      </c>
      <c r="O378" s="52"/>
      <c r="P378" s="52"/>
      <c r="Q378" s="52"/>
      <c r="R378" s="52"/>
      <c r="S378" s="52"/>
      <c r="T378" s="52"/>
      <c r="U378" s="52"/>
      <c r="V378" s="52"/>
      <c r="W378" s="51"/>
      <c r="X378" s="51"/>
      <c r="Y378" s="52"/>
      <c r="Z378" s="52"/>
      <c r="AA378" s="51"/>
    </row>
    <row r="379" spans="1:27" s="4" customFormat="1" x14ac:dyDescent="0.25">
      <c r="A379" s="32" t="s">
        <v>275</v>
      </c>
      <c r="B379" s="55" t="s">
        <v>394</v>
      </c>
      <c r="C379" s="54"/>
      <c r="D379" s="51"/>
      <c r="E379" s="52"/>
      <c r="F379" s="52"/>
      <c r="G379" s="51"/>
      <c r="H379" s="52"/>
      <c r="I379" s="52"/>
      <c r="J379" s="52"/>
      <c r="K379" s="52">
        <v>674</v>
      </c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1"/>
      <c r="X379" s="51"/>
      <c r="Y379" s="52"/>
      <c r="Z379" s="52"/>
      <c r="AA379" s="51"/>
    </row>
    <row r="380" spans="1:27" s="4" customFormat="1" x14ac:dyDescent="0.25">
      <c r="A380" s="12" t="s">
        <v>318</v>
      </c>
      <c r="B380" s="55" t="s">
        <v>395</v>
      </c>
      <c r="C380" s="54"/>
      <c r="D380" s="51"/>
      <c r="E380" s="52"/>
      <c r="F380" s="52"/>
      <c r="G380" s="51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>
        <v>762</v>
      </c>
      <c r="U380" s="52"/>
      <c r="V380" s="52"/>
      <c r="W380" s="51"/>
      <c r="X380" s="51"/>
      <c r="Y380" s="52"/>
      <c r="Z380" s="52"/>
      <c r="AA380" s="51"/>
    </row>
    <row r="381" spans="1:27" s="4" customFormat="1" ht="30" x14ac:dyDescent="0.25">
      <c r="A381" s="51" t="s">
        <v>392</v>
      </c>
      <c r="B381" s="55" t="s">
        <v>396</v>
      </c>
      <c r="C381" s="54"/>
      <c r="D381" s="51"/>
      <c r="E381" s="52"/>
      <c r="F381" s="52"/>
      <c r="G381" s="51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>
        <v>360</v>
      </c>
      <c r="U381" s="52"/>
      <c r="V381" s="52"/>
      <c r="W381" s="51"/>
      <c r="X381" s="51"/>
      <c r="Y381" s="52"/>
      <c r="Z381" s="52"/>
      <c r="AA381" s="51"/>
    </row>
    <row r="382" spans="1:27" s="4" customFormat="1" ht="30" x14ac:dyDescent="0.25">
      <c r="A382" s="51" t="s">
        <v>392</v>
      </c>
      <c r="B382" s="55" t="s">
        <v>396</v>
      </c>
      <c r="C382" s="54"/>
      <c r="D382" s="51"/>
      <c r="E382" s="52"/>
      <c r="F382" s="52"/>
      <c r="G382" s="51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>
        <v>673.17</v>
      </c>
      <c r="U382" s="52"/>
      <c r="V382" s="52"/>
      <c r="W382" s="51"/>
      <c r="X382" s="51"/>
      <c r="Y382" s="52"/>
      <c r="Z382" s="52"/>
      <c r="AA382" s="51"/>
    </row>
    <row r="383" spans="1:27" s="4" customFormat="1" x14ac:dyDescent="0.25">
      <c r="A383" s="51" t="s">
        <v>398</v>
      </c>
      <c r="B383" s="55" t="s">
        <v>399</v>
      </c>
      <c r="C383" s="54"/>
      <c r="D383" s="51"/>
      <c r="E383" s="52"/>
      <c r="F383" s="52"/>
      <c r="G383" s="51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>
        <v>270.89999999999998</v>
      </c>
      <c r="U383" s="52"/>
      <c r="V383" s="52"/>
      <c r="W383" s="51"/>
      <c r="X383" s="51"/>
      <c r="Y383" s="52"/>
      <c r="Z383" s="52"/>
      <c r="AA383" s="51"/>
    </row>
    <row r="384" spans="1:27" s="4" customFormat="1" x14ac:dyDescent="0.25">
      <c r="A384" s="51" t="s">
        <v>13</v>
      </c>
      <c r="B384" s="55" t="s">
        <v>401</v>
      </c>
      <c r="C384" s="54"/>
      <c r="D384" s="51"/>
      <c r="E384" s="52"/>
      <c r="F384" s="52"/>
      <c r="G384" s="51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>
        <v>150</v>
      </c>
      <c r="W384" s="51"/>
      <c r="X384" s="51"/>
      <c r="Y384" s="52"/>
      <c r="Z384" s="52"/>
      <c r="AA384" s="51"/>
    </row>
    <row r="385" spans="1:27" s="2" customFormat="1" x14ac:dyDescent="0.25">
      <c r="A385" s="12"/>
      <c r="B385" s="56" t="s">
        <v>400</v>
      </c>
      <c r="C385" s="58">
        <v>8628.44</v>
      </c>
      <c r="D385" s="12">
        <v>0</v>
      </c>
      <c r="E385" s="11">
        <v>52401.810000000012</v>
      </c>
      <c r="F385" s="11">
        <v>6783.0100000000011</v>
      </c>
      <c r="G385" s="12">
        <v>0</v>
      </c>
      <c r="H385" s="11">
        <v>14184.1</v>
      </c>
      <c r="I385" s="11">
        <v>20023.420000000006</v>
      </c>
      <c r="J385" s="11">
        <v>435257.3</v>
      </c>
      <c r="K385" s="11">
        <f>K370-K372-K379</f>
        <v>617420.6100000001</v>
      </c>
      <c r="L385" s="11">
        <v>100000</v>
      </c>
      <c r="M385" s="11">
        <f>M370-M373</f>
        <v>87957.07</v>
      </c>
      <c r="N385" s="11">
        <f>N370-N378</f>
        <v>69664.89</v>
      </c>
      <c r="O385" s="11">
        <v>344931.64</v>
      </c>
      <c r="P385" s="11">
        <v>7000</v>
      </c>
      <c r="Q385" s="11">
        <v>228000</v>
      </c>
      <c r="R385" s="11">
        <v>83600</v>
      </c>
      <c r="S385" s="11">
        <v>16600.080000000002</v>
      </c>
      <c r="T385" s="11">
        <f>T370-T371-T374-T375-T376-T377-T380-T381-T382-T383</f>
        <v>980071.58</v>
      </c>
      <c r="U385" s="11">
        <v>735967.34</v>
      </c>
      <c r="V385" s="11">
        <f>V370-V384</f>
        <v>156993</v>
      </c>
      <c r="W385" s="12"/>
      <c r="X385" s="12"/>
      <c r="Y385" s="11">
        <v>3530.6100000000006</v>
      </c>
      <c r="Z385" s="11">
        <v>1769.0200000000004</v>
      </c>
      <c r="AA385" s="12">
        <v>0</v>
      </c>
    </row>
    <row r="386" spans="1:27" s="4" customFormat="1" x14ac:dyDescent="0.25">
      <c r="A386" s="51" t="s">
        <v>80</v>
      </c>
      <c r="B386" s="55" t="s">
        <v>402</v>
      </c>
      <c r="C386" s="54"/>
      <c r="D386" s="51"/>
      <c r="E386" s="52"/>
      <c r="F386" s="52"/>
      <c r="G386" s="51"/>
      <c r="H386" s="52"/>
      <c r="I386" s="52"/>
      <c r="J386" s="52"/>
      <c r="K386" s="52">
        <v>150</v>
      </c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1"/>
      <c r="X386" s="51"/>
      <c r="Y386" s="52"/>
      <c r="Z386" s="52"/>
      <c r="AA386" s="51"/>
    </row>
    <row r="387" spans="1:27" s="4" customFormat="1" x14ac:dyDescent="0.25">
      <c r="A387" s="51" t="s">
        <v>403</v>
      </c>
      <c r="B387" s="55" t="s">
        <v>268</v>
      </c>
      <c r="C387" s="54"/>
      <c r="D387" s="51"/>
      <c r="E387" s="52"/>
      <c r="F387" s="52"/>
      <c r="G387" s="51"/>
      <c r="H387" s="52"/>
      <c r="I387" s="52"/>
      <c r="J387" s="52">
        <v>47.9</v>
      </c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1"/>
      <c r="X387" s="51"/>
      <c r="Y387" s="52"/>
      <c r="Z387" s="52"/>
      <c r="AA387" s="51"/>
    </row>
    <row r="388" spans="1:27" s="4" customFormat="1" x14ac:dyDescent="0.25">
      <c r="A388" s="51" t="s">
        <v>404</v>
      </c>
      <c r="B388" s="55" t="s">
        <v>268</v>
      </c>
      <c r="C388" s="54"/>
      <c r="D388" s="51"/>
      <c r="E388" s="52"/>
      <c r="F388" s="52"/>
      <c r="G388" s="51"/>
      <c r="H388" s="52"/>
      <c r="I388" s="52"/>
      <c r="J388" s="52">
        <v>152.5</v>
      </c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1"/>
      <c r="X388" s="51"/>
      <c r="Y388" s="52"/>
      <c r="Z388" s="52"/>
      <c r="AA388" s="51"/>
    </row>
    <row r="389" spans="1:27" s="4" customFormat="1" x14ac:dyDescent="0.25">
      <c r="A389" s="51" t="s">
        <v>405</v>
      </c>
      <c r="B389" s="55" t="s">
        <v>268</v>
      </c>
      <c r="C389" s="54"/>
      <c r="D389" s="51"/>
      <c r="E389" s="52"/>
      <c r="F389" s="52"/>
      <c r="G389" s="51"/>
      <c r="H389" s="52"/>
      <c r="I389" s="52"/>
      <c r="J389" s="52">
        <v>856</v>
      </c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1"/>
      <c r="X389" s="51"/>
      <c r="Y389" s="52"/>
      <c r="Z389" s="52"/>
      <c r="AA389" s="51"/>
    </row>
    <row r="390" spans="1:27" s="4" customFormat="1" x14ac:dyDescent="0.25">
      <c r="A390" s="12" t="s">
        <v>318</v>
      </c>
      <c r="B390" s="55" t="s">
        <v>407</v>
      </c>
      <c r="C390" s="54"/>
      <c r="D390" s="51"/>
      <c r="E390" s="52"/>
      <c r="F390" s="52"/>
      <c r="G390" s="51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>
        <v>2861.52</v>
      </c>
      <c r="U390" s="52"/>
      <c r="V390" s="52"/>
      <c r="W390" s="51"/>
      <c r="X390" s="51"/>
      <c r="Y390" s="52"/>
      <c r="Z390" s="52"/>
      <c r="AA390" s="51"/>
    </row>
    <row r="391" spans="1:27" s="4" customFormat="1" x14ac:dyDescent="0.25">
      <c r="A391" s="51" t="s">
        <v>408</v>
      </c>
      <c r="B391" s="55" t="s">
        <v>409</v>
      </c>
      <c r="C391" s="54"/>
      <c r="D391" s="51"/>
      <c r="E391" s="52"/>
      <c r="F391" s="52"/>
      <c r="G391" s="51"/>
      <c r="H391" s="52"/>
      <c r="I391" s="52"/>
      <c r="J391" s="52"/>
      <c r="K391" s="52"/>
      <c r="L391" s="52"/>
      <c r="M391" s="52"/>
      <c r="N391" s="52">
        <v>513.85</v>
      </c>
      <c r="O391" s="52"/>
      <c r="P391" s="52"/>
      <c r="Q391" s="52"/>
      <c r="R391" s="52"/>
      <c r="S391" s="52"/>
      <c r="T391" s="52"/>
      <c r="U391" s="52"/>
      <c r="V391" s="52"/>
      <c r="W391" s="51"/>
      <c r="X391" s="51"/>
      <c r="Y391" s="52"/>
      <c r="Z391" s="52"/>
      <c r="AA391" s="51"/>
    </row>
    <row r="392" spans="1:27" s="4" customFormat="1" ht="22.5" customHeight="1" x14ac:dyDescent="0.25">
      <c r="A392" s="12" t="s">
        <v>318</v>
      </c>
      <c r="B392" s="55" t="s">
        <v>410</v>
      </c>
      <c r="C392" s="54"/>
      <c r="D392" s="51"/>
      <c r="E392" s="52"/>
      <c r="F392" s="52"/>
      <c r="G392" s="51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>
        <v>850</v>
      </c>
      <c r="U392" s="52"/>
      <c r="V392" s="52"/>
      <c r="W392" s="51"/>
      <c r="X392" s="51"/>
      <c r="Y392" s="52"/>
      <c r="Z392" s="52"/>
      <c r="AA392" s="51"/>
    </row>
    <row r="393" spans="1:27" s="2" customFormat="1" x14ac:dyDescent="0.25">
      <c r="A393" s="12"/>
      <c r="B393" s="56" t="s">
        <v>411</v>
      </c>
      <c r="C393" s="58">
        <v>8628.44</v>
      </c>
      <c r="D393" s="12">
        <v>0</v>
      </c>
      <c r="E393" s="11">
        <v>52401.810000000012</v>
      </c>
      <c r="F393" s="11">
        <v>6783.0100000000011</v>
      </c>
      <c r="G393" s="12">
        <v>0</v>
      </c>
      <c r="H393" s="11">
        <v>14184.1</v>
      </c>
      <c r="I393" s="11">
        <v>20023.420000000006</v>
      </c>
      <c r="J393" s="11">
        <f>J385-J387-J388-J389</f>
        <v>434200.89999999997</v>
      </c>
      <c r="K393" s="11">
        <f>K385-K386</f>
        <v>617270.6100000001</v>
      </c>
      <c r="L393" s="11">
        <v>100000</v>
      </c>
      <c r="M393" s="11">
        <v>87957.07</v>
      </c>
      <c r="N393" s="11">
        <f>N385-N391</f>
        <v>69151.039999999994</v>
      </c>
      <c r="O393" s="11">
        <v>344931.64</v>
      </c>
      <c r="P393" s="11">
        <v>7000</v>
      </c>
      <c r="Q393" s="11">
        <v>228000</v>
      </c>
      <c r="R393" s="11">
        <v>83600</v>
      </c>
      <c r="S393" s="11">
        <v>16600.080000000002</v>
      </c>
      <c r="T393" s="11">
        <f>T385-T390-T392</f>
        <v>976360.05999999994</v>
      </c>
      <c r="U393" s="11">
        <v>735967.34</v>
      </c>
      <c r="V393" s="11">
        <v>156993</v>
      </c>
      <c r="W393" s="12"/>
      <c r="X393" s="12"/>
      <c r="Y393" s="11">
        <v>3530.6100000000006</v>
      </c>
      <c r="Z393" s="11">
        <v>1769.0200000000004</v>
      </c>
      <c r="AA393" s="12">
        <v>0</v>
      </c>
    </row>
    <row r="394" spans="1:27" s="4" customFormat="1" x14ac:dyDescent="0.25">
      <c r="A394" s="51" t="s">
        <v>412</v>
      </c>
      <c r="B394" s="55" t="s">
        <v>413</v>
      </c>
      <c r="C394" s="54"/>
      <c r="D394" s="51"/>
      <c r="E394" s="52"/>
      <c r="F394" s="52"/>
      <c r="G394" s="51"/>
      <c r="H394" s="52"/>
      <c r="I394" s="52">
        <v>292.35000000000002</v>
      </c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1"/>
      <c r="X394" s="51"/>
      <c r="Y394" s="52"/>
      <c r="Z394" s="52"/>
      <c r="AA394" s="51"/>
    </row>
    <row r="395" spans="1:27" s="4" customFormat="1" x14ac:dyDescent="0.25">
      <c r="A395" s="51" t="s">
        <v>52</v>
      </c>
      <c r="B395" s="55" t="s">
        <v>414</v>
      </c>
      <c r="C395" s="54"/>
      <c r="D395" s="51"/>
      <c r="E395" s="52"/>
      <c r="F395" s="52"/>
      <c r="G395" s="51"/>
      <c r="H395" s="52"/>
      <c r="I395" s="52"/>
      <c r="J395" s="52"/>
      <c r="K395" s="52">
        <v>146.33000000000001</v>
      </c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1"/>
      <c r="X395" s="51"/>
      <c r="Y395" s="52"/>
      <c r="Z395" s="52"/>
      <c r="AA395" s="51"/>
    </row>
    <row r="396" spans="1:27" s="4" customFormat="1" x14ac:dyDescent="0.25">
      <c r="A396" s="51" t="s">
        <v>415</v>
      </c>
      <c r="B396" s="55" t="s">
        <v>416</v>
      </c>
      <c r="C396" s="54">
        <v>1091.28</v>
      </c>
      <c r="D396" s="51"/>
      <c r="E396" s="52"/>
      <c r="F396" s="52"/>
      <c r="G396" s="51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1"/>
      <c r="X396" s="51"/>
      <c r="Y396" s="52"/>
      <c r="Z396" s="52"/>
      <c r="AA396" s="51"/>
    </row>
    <row r="397" spans="1:27" s="2" customFormat="1" x14ac:dyDescent="0.25">
      <c r="A397" s="12"/>
      <c r="B397" s="56" t="s">
        <v>417</v>
      </c>
      <c r="C397" s="58">
        <f>C393-C396</f>
        <v>7537.1600000000008</v>
      </c>
      <c r="D397" s="12">
        <v>0</v>
      </c>
      <c r="E397" s="11">
        <v>52401.810000000012</v>
      </c>
      <c r="F397" s="11">
        <v>6783.0100000000011</v>
      </c>
      <c r="G397" s="12">
        <v>0</v>
      </c>
      <c r="H397" s="11">
        <v>14184.1</v>
      </c>
      <c r="I397" s="11">
        <f>I393-I394</f>
        <v>19731.070000000007</v>
      </c>
      <c r="J397" s="11">
        <v>434200.89999999997</v>
      </c>
      <c r="K397" s="11">
        <f>K393-K395</f>
        <v>617124.28000000014</v>
      </c>
      <c r="L397" s="11">
        <v>100000</v>
      </c>
      <c r="M397" s="11">
        <v>87957.07</v>
      </c>
      <c r="N397" s="11">
        <v>69151.039999999994</v>
      </c>
      <c r="O397" s="11">
        <v>344931.64</v>
      </c>
      <c r="P397" s="11">
        <v>7000</v>
      </c>
      <c r="Q397" s="11">
        <v>228000</v>
      </c>
      <c r="R397" s="11">
        <v>83600</v>
      </c>
      <c r="S397" s="11">
        <v>16600.080000000002</v>
      </c>
      <c r="T397" s="11">
        <v>976360.06</v>
      </c>
      <c r="U397" s="11">
        <v>735967.34</v>
      </c>
      <c r="V397" s="11">
        <v>156993</v>
      </c>
      <c r="W397" s="12"/>
      <c r="X397" s="12"/>
      <c r="Y397" s="11">
        <v>3530.6100000000006</v>
      </c>
      <c r="Z397" s="11">
        <v>1769.0200000000004</v>
      </c>
      <c r="AA397" s="12">
        <v>0</v>
      </c>
    </row>
    <row r="398" spans="1:27" s="4" customFormat="1" x14ac:dyDescent="0.25">
      <c r="A398" s="51" t="s">
        <v>418</v>
      </c>
      <c r="B398" s="55" t="s">
        <v>419</v>
      </c>
      <c r="C398" s="54"/>
      <c r="D398" s="51"/>
      <c r="E398" s="52"/>
      <c r="F398" s="52"/>
      <c r="G398" s="51"/>
      <c r="H398" s="52"/>
      <c r="I398" s="52"/>
      <c r="J398" s="52"/>
      <c r="K398" s="52">
        <v>573.66999999999996</v>
      </c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1"/>
      <c r="X398" s="51"/>
      <c r="Y398" s="52"/>
      <c r="Z398" s="52"/>
      <c r="AA398" s="51"/>
    </row>
    <row r="399" spans="1:27" s="4" customFormat="1" x14ac:dyDescent="0.25">
      <c r="A399" s="51" t="s">
        <v>131</v>
      </c>
      <c r="B399" s="55" t="s">
        <v>420</v>
      </c>
      <c r="C399" s="54"/>
      <c r="D399" s="51"/>
      <c r="E399" s="52"/>
      <c r="F399" s="52"/>
      <c r="G399" s="51"/>
      <c r="H399" s="52"/>
      <c r="I399" s="52"/>
      <c r="J399" s="52"/>
      <c r="K399" s="52"/>
      <c r="L399" s="52"/>
      <c r="M399" s="52">
        <v>398.98</v>
      </c>
      <c r="N399" s="52"/>
      <c r="O399" s="52"/>
      <c r="P399" s="52"/>
      <c r="Q399" s="52"/>
      <c r="R399" s="52"/>
      <c r="S399" s="52"/>
      <c r="T399" s="52"/>
      <c r="U399" s="52"/>
      <c r="V399" s="52"/>
      <c r="W399" s="51"/>
      <c r="X399" s="51"/>
      <c r="Y399" s="52"/>
      <c r="Z399" s="52"/>
      <c r="AA399" s="51"/>
    </row>
    <row r="400" spans="1:27" s="4" customFormat="1" x14ac:dyDescent="0.25">
      <c r="A400" s="51" t="s">
        <v>421</v>
      </c>
      <c r="B400" s="18" t="s">
        <v>95</v>
      </c>
      <c r="C400" s="54"/>
      <c r="D400" s="51"/>
      <c r="E400" s="52"/>
      <c r="F400" s="52"/>
      <c r="G400" s="51"/>
      <c r="H400" s="52"/>
      <c r="I400" s="52"/>
      <c r="J400" s="52"/>
      <c r="K400" s="52">
        <v>1320</v>
      </c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1"/>
      <c r="X400" s="51"/>
      <c r="Y400" s="52"/>
      <c r="Z400" s="52"/>
      <c r="AA400" s="51"/>
    </row>
    <row r="401" spans="1:27" s="2" customFormat="1" ht="15.75" thickBot="1" x14ac:dyDescent="0.3">
      <c r="A401" s="12"/>
      <c r="B401" s="56" t="s">
        <v>422</v>
      </c>
      <c r="C401" s="58">
        <v>7537.1600000000008</v>
      </c>
      <c r="D401" s="12">
        <v>0</v>
      </c>
      <c r="E401" s="11">
        <v>52401.810000000012</v>
      </c>
      <c r="F401" s="11">
        <v>6783.0100000000011</v>
      </c>
      <c r="G401" s="12">
        <v>0</v>
      </c>
      <c r="H401" s="11">
        <v>14184.1</v>
      </c>
      <c r="I401" s="11">
        <v>19731.070000000007</v>
      </c>
      <c r="J401" s="11">
        <v>434200.89999999997</v>
      </c>
      <c r="K401" s="11">
        <f>K397-K398-K400</f>
        <v>615230.6100000001</v>
      </c>
      <c r="L401" s="11">
        <v>100000</v>
      </c>
      <c r="M401" s="11">
        <f>M397-M399</f>
        <v>87558.090000000011</v>
      </c>
      <c r="N401" s="11">
        <v>69151.039999999994</v>
      </c>
      <c r="O401" s="11">
        <v>344931.64</v>
      </c>
      <c r="P401" s="11">
        <v>7000</v>
      </c>
      <c r="Q401" s="11">
        <v>228000</v>
      </c>
      <c r="R401" s="11">
        <v>83600</v>
      </c>
      <c r="S401" s="11">
        <v>16600.080000000002</v>
      </c>
      <c r="T401" s="11">
        <v>976360.06</v>
      </c>
      <c r="U401" s="11">
        <v>735967.34</v>
      </c>
      <c r="V401" s="11">
        <v>156993</v>
      </c>
      <c r="W401" s="12"/>
      <c r="X401" s="12"/>
      <c r="Y401" s="11">
        <v>3530.6100000000006</v>
      </c>
      <c r="Z401" s="11">
        <v>1769.0200000000004</v>
      </c>
      <c r="AA401" s="12">
        <v>0</v>
      </c>
    </row>
    <row r="402" spans="1:27" s="39" customFormat="1" ht="15.75" thickBot="1" x14ac:dyDescent="0.3">
      <c r="A402" s="24"/>
      <c r="B402" s="25"/>
      <c r="C402" s="13">
        <v>36911</v>
      </c>
      <c r="D402" s="13">
        <v>37276</v>
      </c>
      <c r="E402" s="13">
        <v>37641</v>
      </c>
      <c r="F402" s="13">
        <v>38006</v>
      </c>
      <c r="G402" s="13">
        <v>38372</v>
      </c>
      <c r="H402" s="13">
        <v>38737</v>
      </c>
      <c r="I402" s="13">
        <v>39467</v>
      </c>
      <c r="J402" s="13">
        <v>39833</v>
      </c>
      <c r="K402" s="13">
        <v>10978</v>
      </c>
      <c r="L402" s="13">
        <v>36576</v>
      </c>
      <c r="M402" s="13">
        <v>11098</v>
      </c>
      <c r="N402" s="13">
        <v>37062</v>
      </c>
      <c r="O402" s="13">
        <v>37427</v>
      </c>
      <c r="P402" s="13">
        <v>36789</v>
      </c>
      <c r="Q402" s="13">
        <v>36850</v>
      </c>
      <c r="R402" s="13" t="s">
        <v>0</v>
      </c>
      <c r="S402" s="13" t="s">
        <v>1</v>
      </c>
      <c r="T402" s="13" t="s">
        <v>2</v>
      </c>
      <c r="U402" s="13" t="s">
        <v>3</v>
      </c>
      <c r="V402" s="13" t="s">
        <v>4</v>
      </c>
      <c r="W402" s="13" t="s">
        <v>5</v>
      </c>
      <c r="X402" s="13" t="s">
        <v>6</v>
      </c>
      <c r="Y402" s="13" t="s">
        <v>7</v>
      </c>
      <c r="Z402" s="13" t="s">
        <v>8</v>
      </c>
      <c r="AA402" s="63" t="s">
        <v>310</v>
      </c>
    </row>
    <row r="403" spans="1:27" s="2" customFormat="1" x14ac:dyDescent="0.25">
      <c r="A403" s="12"/>
      <c r="B403" s="56" t="s">
        <v>422</v>
      </c>
      <c r="C403" s="58">
        <v>7537.1600000000008</v>
      </c>
      <c r="D403" s="12">
        <v>0</v>
      </c>
      <c r="E403" s="11">
        <v>52401.810000000012</v>
      </c>
      <c r="F403" s="11">
        <v>6783.0100000000011</v>
      </c>
      <c r="G403" s="12">
        <v>0</v>
      </c>
      <c r="H403" s="11">
        <v>14184.1</v>
      </c>
      <c r="I403" s="11">
        <v>19731.070000000007</v>
      </c>
      <c r="J403" s="11">
        <v>434200.89999999997</v>
      </c>
      <c r="K403" s="11">
        <v>615230.6100000001</v>
      </c>
      <c r="L403" s="11">
        <v>100000</v>
      </c>
      <c r="M403" s="11">
        <v>87558.090000000011</v>
      </c>
      <c r="N403" s="11">
        <v>69151.039999999994</v>
      </c>
      <c r="O403" s="11">
        <v>344931.64</v>
      </c>
      <c r="P403" s="11">
        <v>7000</v>
      </c>
      <c r="Q403" s="11">
        <v>228000</v>
      </c>
      <c r="R403" s="11">
        <v>83600</v>
      </c>
      <c r="S403" s="11">
        <v>16600.080000000002</v>
      </c>
      <c r="T403" s="11">
        <v>976360.06</v>
      </c>
      <c r="U403" s="11">
        <v>735967.34</v>
      </c>
      <c r="V403" s="11">
        <v>156993</v>
      </c>
      <c r="W403" s="12"/>
      <c r="X403" s="12"/>
      <c r="Y403" s="11">
        <v>3530.6100000000006</v>
      </c>
      <c r="Z403" s="11">
        <v>1769.0200000000004</v>
      </c>
      <c r="AA403" s="12">
        <v>0</v>
      </c>
    </row>
    <row r="404" spans="1:27" s="4" customFormat="1" x14ac:dyDescent="0.25">
      <c r="A404" s="51" t="s">
        <v>86</v>
      </c>
      <c r="B404" s="55" t="s">
        <v>425</v>
      </c>
      <c r="C404" s="54"/>
      <c r="D404" s="51"/>
      <c r="E404" s="52"/>
      <c r="F404" s="52"/>
      <c r="G404" s="51"/>
      <c r="H404" s="52"/>
      <c r="I404" s="52"/>
      <c r="J404" s="52"/>
      <c r="K404" s="52"/>
      <c r="L404" s="52"/>
      <c r="M404" s="52"/>
      <c r="N404" s="52"/>
      <c r="O404" s="52">
        <v>116892</v>
      </c>
      <c r="P404" s="52"/>
      <c r="Q404" s="52"/>
      <c r="R404" s="52"/>
      <c r="S404" s="52"/>
      <c r="T404" s="52"/>
      <c r="U404" s="52"/>
      <c r="V404" s="52"/>
      <c r="W404" s="51"/>
      <c r="X404" s="51"/>
      <c r="Y404" s="52"/>
      <c r="Z404" s="52"/>
      <c r="AA404" s="51"/>
    </row>
    <row r="405" spans="1:27" s="4" customFormat="1" x14ac:dyDescent="0.25">
      <c r="A405" s="51" t="s">
        <v>237</v>
      </c>
      <c r="B405" s="55" t="s">
        <v>423</v>
      </c>
      <c r="C405" s="54"/>
      <c r="D405" s="51"/>
      <c r="E405" s="52"/>
      <c r="F405" s="52"/>
      <c r="G405" s="51"/>
      <c r="H405" s="52"/>
      <c r="I405" s="52"/>
      <c r="J405" s="52"/>
      <c r="K405" s="52"/>
      <c r="L405" s="52"/>
      <c r="M405" s="52"/>
      <c r="N405" s="52">
        <v>2470</v>
      </c>
      <c r="O405" s="52"/>
      <c r="P405" s="52"/>
      <c r="Q405" s="52"/>
      <c r="R405" s="52"/>
      <c r="S405" s="52"/>
      <c r="T405" s="52"/>
      <c r="U405" s="52"/>
      <c r="V405" s="52"/>
      <c r="W405" s="51"/>
      <c r="X405" s="51"/>
      <c r="Y405" s="52"/>
      <c r="Z405" s="52"/>
      <c r="AA405" s="51"/>
    </row>
    <row r="406" spans="1:27" s="4" customFormat="1" ht="30" x14ac:dyDescent="0.25">
      <c r="A406" s="51" t="s">
        <v>424</v>
      </c>
      <c r="B406" s="55" t="s">
        <v>426</v>
      </c>
      <c r="C406" s="54"/>
      <c r="D406" s="51"/>
      <c r="E406" s="52"/>
      <c r="F406" s="52"/>
      <c r="G406" s="51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>
        <v>495000</v>
      </c>
      <c r="V406" s="52"/>
      <c r="W406" s="51"/>
      <c r="X406" s="51"/>
      <c r="Y406" s="52"/>
      <c r="Z406" s="52"/>
      <c r="AA406" s="51"/>
    </row>
    <row r="407" spans="1:27" s="4" customFormat="1" x14ac:dyDescent="0.25">
      <c r="A407" s="51" t="s">
        <v>336</v>
      </c>
      <c r="B407" s="55" t="s">
        <v>427</v>
      </c>
      <c r="C407" s="54"/>
      <c r="D407" s="51"/>
      <c r="E407" s="52">
        <v>18229.84</v>
      </c>
      <c r="F407" s="52"/>
      <c r="G407" s="51"/>
      <c r="H407" s="52"/>
      <c r="I407" s="52">
        <v>80</v>
      </c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1"/>
      <c r="X407" s="51"/>
      <c r="Y407" s="52"/>
      <c r="Z407" s="52"/>
      <c r="AA407" s="51"/>
    </row>
    <row r="408" spans="1:27" s="4" customFormat="1" x14ac:dyDescent="0.25">
      <c r="A408" s="51" t="s">
        <v>131</v>
      </c>
      <c r="B408" s="55" t="s">
        <v>383</v>
      </c>
      <c r="C408" s="54"/>
      <c r="D408" s="51"/>
      <c r="E408" s="52"/>
      <c r="F408" s="52"/>
      <c r="G408" s="51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>
        <v>406.7</v>
      </c>
      <c r="U408" s="52"/>
      <c r="V408" s="52"/>
      <c r="W408" s="51"/>
      <c r="X408" s="51"/>
      <c r="Y408" s="52"/>
      <c r="Z408" s="52"/>
      <c r="AA408" s="51"/>
    </row>
    <row r="409" spans="1:27" s="4" customFormat="1" x14ac:dyDescent="0.25">
      <c r="A409" s="51" t="s">
        <v>237</v>
      </c>
      <c r="B409" s="55" t="s">
        <v>423</v>
      </c>
      <c r="C409" s="54"/>
      <c r="D409" s="51"/>
      <c r="E409" s="52"/>
      <c r="F409" s="52"/>
      <c r="G409" s="51"/>
      <c r="H409" s="52"/>
      <c r="I409" s="52"/>
      <c r="J409" s="52"/>
      <c r="K409" s="52"/>
      <c r="L409" s="52"/>
      <c r="M409" s="52"/>
      <c r="N409" s="52">
        <v>91.5</v>
      </c>
      <c r="O409" s="52"/>
      <c r="P409" s="52"/>
      <c r="Q409" s="52"/>
      <c r="R409" s="52"/>
      <c r="S409" s="52"/>
      <c r="T409" s="52"/>
      <c r="U409" s="52"/>
      <c r="V409" s="52"/>
      <c r="W409" s="51"/>
      <c r="X409" s="51"/>
      <c r="Y409" s="52"/>
      <c r="Z409" s="52"/>
      <c r="AA409" s="51"/>
    </row>
    <row r="410" spans="1:27" s="4" customFormat="1" ht="21.75" customHeight="1" x14ac:dyDescent="0.25">
      <c r="A410" s="51" t="s">
        <v>86</v>
      </c>
      <c r="B410" s="55" t="s">
        <v>428</v>
      </c>
      <c r="C410" s="54"/>
      <c r="D410" s="51"/>
      <c r="E410" s="52"/>
      <c r="F410" s="52"/>
      <c r="G410" s="51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1"/>
      <c r="X410" s="51"/>
      <c r="Y410" s="52"/>
      <c r="Z410" s="52"/>
      <c r="AA410" s="51"/>
    </row>
    <row r="411" spans="1:27" s="4" customFormat="1" x14ac:dyDescent="0.25">
      <c r="A411" s="51" t="s">
        <v>237</v>
      </c>
      <c r="B411" s="55" t="s">
        <v>423</v>
      </c>
      <c r="C411" s="54"/>
      <c r="D411" s="51"/>
      <c r="E411" s="52"/>
      <c r="F411" s="52"/>
      <c r="G411" s="51"/>
      <c r="H411" s="52"/>
      <c r="I411" s="52"/>
      <c r="J411" s="52"/>
      <c r="K411" s="52"/>
      <c r="L411" s="52"/>
      <c r="M411" s="52"/>
      <c r="N411" s="52">
        <v>181.49</v>
      </c>
      <c r="O411" s="52"/>
      <c r="P411" s="52"/>
      <c r="Q411" s="52"/>
      <c r="R411" s="52"/>
      <c r="S411" s="52"/>
      <c r="T411" s="52"/>
      <c r="U411" s="52"/>
      <c r="V411" s="52"/>
      <c r="W411" s="51"/>
      <c r="X411" s="51"/>
      <c r="Y411" s="52"/>
      <c r="Z411" s="52"/>
      <c r="AA411" s="51"/>
    </row>
    <row r="412" spans="1:27" s="4" customFormat="1" ht="30" x14ac:dyDescent="0.25">
      <c r="A412" s="12" t="s">
        <v>318</v>
      </c>
      <c r="B412" s="55" t="s">
        <v>429</v>
      </c>
      <c r="C412" s="54"/>
      <c r="D412" s="51"/>
      <c r="E412" s="52"/>
      <c r="F412" s="52"/>
      <c r="G412" s="51"/>
      <c r="H412" s="52"/>
      <c r="I412" s="52"/>
      <c r="J412" s="52"/>
      <c r="K412" s="52"/>
      <c r="L412" s="52"/>
      <c r="M412" s="52"/>
      <c r="N412" s="52"/>
      <c r="O412" s="52">
        <v>9750</v>
      </c>
      <c r="P412" s="52"/>
      <c r="Q412" s="52"/>
      <c r="R412" s="52"/>
      <c r="S412" s="52"/>
      <c r="T412" s="52"/>
      <c r="U412" s="52"/>
      <c r="V412" s="52"/>
      <c r="W412" s="51"/>
      <c r="X412" s="51"/>
      <c r="Y412" s="52"/>
      <c r="Z412" s="52"/>
      <c r="AA412" s="51"/>
    </row>
    <row r="413" spans="1:27" s="4" customFormat="1" x14ac:dyDescent="0.25">
      <c r="A413" s="51" t="s">
        <v>86</v>
      </c>
      <c r="B413" s="55" t="s">
        <v>430</v>
      </c>
      <c r="C413" s="54"/>
      <c r="D413" s="51"/>
      <c r="E413" s="52"/>
      <c r="F413" s="52"/>
      <c r="G413" s="51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>
        <v>3775.43</v>
      </c>
      <c r="U413" s="52"/>
      <c r="V413" s="52"/>
      <c r="W413" s="51"/>
      <c r="X413" s="51"/>
      <c r="Y413" s="52"/>
      <c r="Z413" s="52"/>
      <c r="AA413" s="51"/>
    </row>
    <row r="414" spans="1:27" s="4" customFormat="1" x14ac:dyDescent="0.25">
      <c r="A414" s="51" t="s">
        <v>86</v>
      </c>
      <c r="B414" s="55" t="s">
        <v>428</v>
      </c>
      <c r="C414" s="54"/>
      <c r="D414" s="51"/>
      <c r="E414" s="52"/>
      <c r="F414" s="52"/>
      <c r="G414" s="51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>
        <v>1896.22</v>
      </c>
      <c r="U414" s="52"/>
      <c r="V414" s="52"/>
      <c r="W414" s="51"/>
      <c r="X414" s="51"/>
      <c r="Y414" s="52"/>
      <c r="Z414" s="52"/>
      <c r="AA414" s="51"/>
    </row>
    <row r="415" spans="1:27" s="4" customFormat="1" x14ac:dyDescent="0.25">
      <c r="A415" s="51" t="s">
        <v>431</v>
      </c>
      <c r="B415" s="55" t="s">
        <v>392</v>
      </c>
      <c r="C415" s="54"/>
      <c r="D415" s="51"/>
      <c r="E415" s="52"/>
      <c r="F415" s="52"/>
      <c r="G415" s="51"/>
      <c r="H415" s="52"/>
      <c r="I415" s="52"/>
      <c r="J415" s="52"/>
      <c r="K415" s="52"/>
      <c r="L415" s="52"/>
      <c r="M415" s="52"/>
      <c r="N415" s="52">
        <v>110.4</v>
      </c>
      <c r="O415" s="52"/>
      <c r="P415" s="52"/>
      <c r="Q415" s="52"/>
      <c r="R415" s="52"/>
      <c r="S415" s="52"/>
      <c r="T415" s="52"/>
      <c r="U415" s="52"/>
      <c r="V415" s="52"/>
      <c r="W415" s="51"/>
      <c r="X415" s="51"/>
      <c r="Y415" s="52"/>
      <c r="Z415" s="52"/>
      <c r="AA415" s="51"/>
    </row>
    <row r="416" spans="1:27" s="2" customFormat="1" x14ac:dyDescent="0.25">
      <c r="A416" s="12"/>
      <c r="B416" s="56" t="s">
        <v>433</v>
      </c>
      <c r="C416" s="58">
        <v>7537.1600000000008</v>
      </c>
      <c r="D416" s="12">
        <v>0</v>
      </c>
      <c r="E416" s="11">
        <f>E403-E407</f>
        <v>34171.970000000016</v>
      </c>
      <c r="F416" s="11">
        <v>6783.0100000000011</v>
      </c>
      <c r="G416" s="12">
        <v>0</v>
      </c>
      <c r="H416" s="11">
        <v>14184.1</v>
      </c>
      <c r="I416" s="11">
        <f>I403-I407</f>
        <v>19651.070000000007</v>
      </c>
      <c r="J416" s="11">
        <v>434200.89999999997</v>
      </c>
      <c r="K416" s="11">
        <v>615230.6100000001</v>
      </c>
      <c r="L416" s="11">
        <v>100000</v>
      </c>
      <c r="M416" s="11">
        <v>87558.090000000011</v>
      </c>
      <c r="N416" s="11">
        <f>N403-N405-N409-N411-N415</f>
        <v>66297.649999999994</v>
      </c>
      <c r="O416" s="11">
        <f>O403-O404-O412</f>
        <v>218289.64</v>
      </c>
      <c r="P416" s="11">
        <v>7000</v>
      </c>
      <c r="Q416" s="11">
        <v>228000</v>
      </c>
      <c r="R416" s="11">
        <v>83600</v>
      </c>
      <c r="S416" s="11">
        <v>16600.080000000002</v>
      </c>
      <c r="T416" s="11">
        <f>T403-T408-T413-T414</f>
        <v>970281.71000000008</v>
      </c>
      <c r="U416" s="11">
        <f>U403-U406</f>
        <v>240967.33999999997</v>
      </c>
      <c r="V416" s="11">
        <v>156993</v>
      </c>
      <c r="W416" s="12"/>
      <c r="X416" s="12"/>
      <c r="Y416" s="11">
        <v>3530.6100000000006</v>
      </c>
      <c r="Z416" s="11">
        <v>1769.0200000000004</v>
      </c>
      <c r="AA416" s="12">
        <v>0</v>
      </c>
    </row>
    <row r="417" spans="1:27" s="4" customFormat="1" x14ac:dyDescent="0.25">
      <c r="A417" s="51" t="s">
        <v>432</v>
      </c>
      <c r="B417" s="55" t="s">
        <v>320</v>
      </c>
      <c r="C417" s="54"/>
      <c r="D417" s="51"/>
      <c r="E417" s="52"/>
      <c r="F417" s="52"/>
      <c r="G417" s="51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1"/>
      <c r="X417" s="51"/>
      <c r="Y417" s="52"/>
      <c r="Z417" s="52"/>
      <c r="AA417" s="51"/>
    </row>
    <row r="418" spans="1:27" s="2" customFormat="1" x14ac:dyDescent="0.25">
      <c r="A418" s="12"/>
      <c r="B418" s="56" t="s">
        <v>433</v>
      </c>
      <c r="C418" s="58">
        <v>7537.1600000000008</v>
      </c>
      <c r="D418" s="12">
        <v>0</v>
      </c>
      <c r="E418" s="11">
        <v>34171.970000000016</v>
      </c>
      <c r="F418" s="11">
        <v>6783.0100000000011</v>
      </c>
      <c r="G418" s="12">
        <v>0</v>
      </c>
      <c r="H418" s="11">
        <v>14184.1</v>
      </c>
      <c r="I418" s="11">
        <v>19651.070000000007</v>
      </c>
      <c r="J418" s="11">
        <v>434200.89999999997</v>
      </c>
      <c r="K418" s="11">
        <v>615230.6100000001</v>
      </c>
      <c r="L418" s="11">
        <v>100000</v>
      </c>
      <c r="M418" s="11">
        <v>87558.090000000011</v>
      </c>
      <c r="N418" s="11">
        <f>N416-N417</f>
        <v>66297.649999999994</v>
      </c>
      <c r="O418" s="11">
        <v>218289.64</v>
      </c>
      <c r="P418" s="11">
        <v>7000</v>
      </c>
      <c r="Q418" s="11">
        <v>228000</v>
      </c>
      <c r="R418" s="11">
        <v>83600</v>
      </c>
      <c r="S418" s="11">
        <v>16600.080000000002</v>
      </c>
      <c r="T418" s="11">
        <v>970281.71</v>
      </c>
      <c r="U418" s="11">
        <v>240967.33999999997</v>
      </c>
      <c r="V418" s="11">
        <v>156993</v>
      </c>
      <c r="W418" s="12"/>
      <c r="X418" s="12"/>
      <c r="Y418" s="11">
        <v>3530.6100000000006</v>
      </c>
      <c r="Z418" s="11">
        <v>1769.0200000000004</v>
      </c>
      <c r="AA418" s="12">
        <v>0</v>
      </c>
    </row>
    <row r="419" spans="1:27" s="4" customFormat="1" x14ac:dyDescent="0.25">
      <c r="A419" s="51" t="s">
        <v>241</v>
      </c>
      <c r="B419" s="55" t="s">
        <v>434</v>
      </c>
      <c r="C419" s="54"/>
      <c r="D419" s="51"/>
      <c r="E419" s="52"/>
      <c r="F419" s="52"/>
      <c r="G419" s="51"/>
      <c r="H419" s="52"/>
      <c r="I419" s="52"/>
      <c r="J419" s="52"/>
      <c r="K419" s="52"/>
      <c r="L419" s="52"/>
      <c r="M419" s="52">
        <v>1099.98</v>
      </c>
      <c r="N419" s="52"/>
      <c r="O419" s="52"/>
      <c r="P419" s="52"/>
      <c r="Q419" s="52"/>
      <c r="R419" s="52"/>
      <c r="S419" s="52"/>
      <c r="T419" s="52"/>
      <c r="U419" s="52"/>
      <c r="V419" s="52"/>
      <c r="W419" s="51"/>
      <c r="X419" s="51"/>
      <c r="Y419" s="52"/>
      <c r="Z419" s="52"/>
      <c r="AA419" s="51"/>
    </row>
    <row r="420" spans="1:27" s="4" customFormat="1" x14ac:dyDescent="0.25">
      <c r="A420" s="51" t="s">
        <v>80</v>
      </c>
      <c r="B420" s="55" t="s">
        <v>383</v>
      </c>
      <c r="C420" s="54"/>
      <c r="D420" s="51"/>
      <c r="E420" s="52"/>
      <c r="F420" s="52"/>
      <c r="G420" s="51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>
        <v>4800</v>
      </c>
      <c r="U420" s="52"/>
      <c r="V420" s="52"/>
      <c r="W420" s="51"/>
      <c r="X420" s="51"/>
      <c r="Y420" s="52"/>
      <c r="Z420" s="52"/>
      <c r="AA420" s="51"/>
    </row>
    <row r="421" spans="1:27" s="4" customFormat="1" x14ac:dyDescent="0.25">
      <c r="A421" s="51" t="s">
        <v>74</v>
      </c>
      <c r="B421" s="55" t="s">
        <v>435</v>
      </c>
      <c r="C421" s="54"/>
      <c r="D421" s="51"/>
      <c r="E421" s="52"/>
      <c r="F421" s="52"/>
      <c r="G421" s="51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>
        <v>7471</v>
      </c>
      <c r="U421" s="52"/>
      <c r="V421" s="52"/>
      <c r="W421" s="51"/>
      <c r="X421" s="51"/>
      <c r="Y421" s="52"/>
      <c r="Z421" s="52"/>
      <c r="AA421" s="51"/>
    </row>
    <row r="422" spans="1:27" s="4" customFormat="1" x14ac:dyDescent="0.25">
      <c r="A422" s="12" t="s">
        <v>318</v>
      </c>
      <c r="B422" s="55" t="s">
        <v>436</v>
      </c>
      <c r="C422" s="54"/>
      <c r="D422" s="51"/>
      <c r="E422" s="52"/>
      <c r="F422" s="52"/>
      <c r="G422" s="51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>
        <v>500</v>
      </c>
      <c r="U422" s="52"/>
      <c r="V422" s="52"/>
      <c r="W422" s="51"/>
      <c r="X422" s="51"/>
      <c r="Y422" s="52"/>
      <c r="Z422" s="52"/>
      <c r="AA422" s="51"/>
    </row>
    <row r="423" spans="1:27" s="4" customFormat="1" x14ac:dyDescent="0.25">
      <c r="A423" s="51" t="s">
        <v>275</v>
      </c>
      <c r="B423" s="55" t="s">
        <v>437</v>
      </c>
      <c r="C423" s="54"/>
      <c r="D423" s="51"/>
      <c r="E423" s="52"/>
      <c r="F423" s="52"/>
      <c r="G423" s="51"/>
      <c r="H423" s="52"/>
      <c r="I423" s="52"/>
      <c r="J423" s="52"/>
      <c r="K423" s="52">
        <v>280</v>
      </c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1"/>
      <c r="X423" s="51"/>
      <c r="Y423" s="52"/>
      <c r="Z423" s="52"/>
      <c r="AA423" s="51"/>
    </row>
    <row r="424" spans="1:27" s="2" customFormat="1" x14ac:dyDescent="0.25">
      <c r="A424" s="12"/>
      <c r="B424" s="56" t="s">
        <v>438</v>
      </c>
      <c r="C424" s="58">
        <v>7537.1600000000008</v>
      </c>
      <c r="D424" s="12">
        <v>0</v>
      </c>
      <c r="E424" s="11">
        <v>34171.970000000016</v>
      </c>
      <c r="F424" s="11">
        <v>6783.0100000000011</v>
      </c>
      <c r="G424" s="12">
        <v>0</v>
      </c>
      <c r="H424" s="11">
        <v>14184.1</v>
      </c>
      <c r="I424" s="11">
        <v>19651.070000000007</v>
      </c>
      <c r="J424" s="11">
        <v>434200.89999999997</v>
      </c>
      <c r="K424" s="11">
        <f>K418-K423</f>
        <v>614950.6100000001</v>
      </c>
      <c r="L424" s="11">
        <v>100000</v>
      </c>
      <c r="M424" s="11">
        <f>M418-M419</f>
        <v>86458.110000000015</v>
      </c>
      <c r="N424" s="11">
        <v>66297.649999999994</v>
      </c>
      <c r="O424" s="11">
        <v>218289.64</v>
      </c>
      <c r="P424" s="11">
        <v>7000</v>
      </c>
      <c r="Q424" s="11">
        <v>228000</v>
      </c>
      <c r="R424" s="11">
        <v>83600</v>
      </c>
      <c r="S424" s="11">
        <v>16600.080000000002</v>
      </c>
      <c r="T424" s="11">
        <f>T418-T420-T421-T422</f>
        <v>957510.71</v>
      </c>
      <c r="U424" s="11">
        <v>240967.33999999997</v>
      </c>
      <c r="V424" s="11">
        <v>156993</v>
      </c>
      <c r="W424" s="12"/>
      <c r="X424" s="12"/>
      <c r="Y424" s="11">
        <v>3530.6100000000006</v>
      </c>
      <c r="Z424" s="11">
        <v>1769.0200000000004</v>
      </c>
      <c r="AA424" s="12">
        <v>0</v>
      </c>
    </row>
    <row r="425" spans="1:27" s="4" customFormat="1" x14ac:dyDescent="0.25">
      <c r="A425" s="51" t="s">
        <v>432</v>
      </c>
      <c r="B425" s="55" t="s">
        <v>320</v>
      </c>
      <c r="C425" s="54"/>
      <c r="D425" s="51"/>
      <c r="E425" s="52"/>
      <c r="F425" s="52"/>
      <c r="G425" s="51"/>
      <c r="H425" s="52"/>
      <c r="I425" s="52"/>
      <c r="J425" s="52"/>
      <c r="K425" s="52"/>
      <c r="L425" s="52"/>
      <c r="M425" s="52"/>
      <c r="N425" s="52">
        <v>211.44</v>
      </c>
      <c r="O425" s="52"/>
      <c r="P425" s="52"/>
      <c r="Q425" s="52"/>
      <c r="R425" s="52"/>
      <c r="S425" s="52"/>
      <c r="T425" s="52"/>
      <c r="U425" s="52"/>
      <c r="V425" s="52"/>
      <c r="W425" s="51"/>
      <c r="X425" s="51"/>
      <c r="Y425" s="52"/>
      <c r="Z425" s="52"/>
      <c r="AA425" s="51"/>
    </row>
    <row r="426" spans="1:27" s="2" customFormat="1" ht="15.75" thickBot="1" x14ac:dyDescent="0.3">
      <c r="A426" s="12"/>
      <c r="B426" s="56" t="s">
        <v>438</v>
      </c>
      <c r="C426" s="58">
        <v>7537.1600000000008</v>
      </c>
      <c r="D426" s="12">
        <v>0</v>
      </c>
      <c r="E426" s="11">
        <v>34171.970000000016</v>
      </c>
      <c r="F426" s="11">
        <v>6783.0100000000011</v>
      </c>
      <c r="G426" s="12">
        <v>0</v>
      </c>
      <c r="H426" s="11">
        <v>14184.1</v>
      </c>
      <c r="I426" s="11">
        <v>19651.070000000007</v>
      </c>
      <c r="J426" s="11">
        <v>434200.89999999997</v>
      </c>
      <c r="K426" s="11">
        <v>614950.6100000001</v>
      </c>
      <c r="L426" s="11">
        <v>100000</v>
      </c>
      <c r="M426" s="11">
        <v>86458.110000000015</v>
      </c>
      <c r="N426" s="11">
        <f>N424+N425</f>
        <v>66509.09</v>
      </c>
      <c r="O426" s="11">
        <v>218289.64</v>
      </c>
      <c r="P426" s="11">
        <v>7000</v>
      </c>
      <c r="Q426" s="11">
        <v>228000</v>
      </c>
      <c r="R426" s="11">
        <v>83600</v>
      </c>
      <c r="S426" s="11">
        <v>16600.080000000002</v>
      </c>
      <c r="T426" s="11">
        <v>957510.71</v>
      </c>
      <c r="U426" s="11">
        <v>240967.33999999997</v>
      </c>
      <c r="V426" s="11">
        <v>156993</v>
      </c>
      <c r="W426" s="12"/>
      <c r="X426" s="12"/>
      <c r="Y426" s="11">
        <v>3530.6100000000006</v>
      </c>
      <c r="Z426" s="11">
        <v>1769.0200000000004</v>
      </c>
      <c r="AA426" s="12">
        <v>0</v>
      </c>
    </row>
    <row r="427" spans="1:27" s="39" customFormat="1" ht="15.75" thickBot="1" x14ac:dyDescent="0.3">
      <c r="A427" s="24"/>
      <c r="B427" s="25"/>
      <c r="C427" s="13">
        <v>36911</v>
      </c>
      <c r="D427" s="13">
        <v>37276</v>
      </c>
      <c r="E427" s="13">
        <v>37641</v>
      </c>
      <c r="F427" s="13">
        <v>38006</v>
      </c>
      <c r="G427" s="13">
        <v>38372</v>
      </c>
      <c r="H427" s="13">
        <v>38737</v>
      </c>
      <c r="I427" s="13">
        <v>39467</v>
      </c>
      <c r="J427" s="13">
        <v>39833</v>
      </c>
      <c r="K427" s="13">
        <v>10978</v>
      </c>
      <c r="L427" s="13">
        <v>36576</v>
      </c>
      <c r="M427" s="13">
        <v>11098</v>
      </c>
      <c r="N427" s="13">
        <v>37062</v>
      </c>
      <c r="O427" s="13">
        <v>37427</v>
      </c>
      <c r="P427" s="13">
        <v>36789</v>
      </c>
      <c r="Q427" s="13">
        <v>36850</v>
      </c>
      <c r="R427" s="13" t="s">
        <v>0</v>
      </c>
      <c r="S427" s="13" t="s">
        <v>1</v>
      </c>
      <c r="T427" s="13" t="s">
        <v>2</v>
      </c>
      <c r="U427" s="13" t="s">
        <v>3</v>
      </c>
      <c r="V427" s="13" t="s">
        <v>4</v>
      </c>
      <c r="W427" s="13" t="s">
        <v>5</v>
      </c>
      <c r="X427" s="13" t="s">
        <v>6</v>
      </c>
      <c r="Y427" s="13" t="s">
        <v>7</v>
      </c>
      <c r="Z427" s="13" t="s">
        <v>8</v>
      </c>
      <c r="AA427" s="63" t="s">
        <v>310</v>
      </c>
    </row>
    <row r="428" spans="1:27" s="2" customFormat="1" x14ac:dyDescent="0.25">
      <c r="A428" s="12"/>
      <c r="B428" s="56" t="s">
        <v>438</v>
      </c>
      <c r="C428" s="58">
        <v>7537.1600000000008</v>
      </c>
      <c r="D428" s="12">
        <v>0</v>
      </c>
      <c r="E428" s="11">
        <v>34171.970000000016</v>
      </c>
      <c r="F428" s="11">
        <v>6783.0100000000011</v>
      </c>
      <c r="G428" s="12">
        <v>0</v>
      </c>
      <c r="H428" s="11">
        <v>14184.1</v>
      </c>
      <c r="I428" s="11">
        <v>19651.070000000007</v>
      </c>
      <c r="J428" s="11">
        <v>434200.89999999997</v>
      </c>
      <c r="K428" s="11">
        <v>614950.6100000001</v>
      </c>
      <c r="L428" s="11">
        <v>100000</v>
      </c>
      <c r="M428" s="11">
        <v>86458.110000000015</v>
      </c>
      <c r="N428" s="11">
        <v>66509.09</v>
      </c>
      <c r="O428" s="11">
        <v>218289.64</v>
      </c>
      <c r="P428" s="11">
        <v>7000</v>
      </c>
      <c r="Q428" s="11">
        <v>228000</v>
      </c>
      <c r="R428" s="11">
        <v>83600</v>
      </c>
      <c r="S428" s="11">
        <v>16600.080000000002</v>
      </c>
      <c r="T428" s="11">
        <v>957510.71</v>
      </c>
      <c r="U428" s="11">
        <v>240967.33999999997</v>
      </c>
      <c r="V428" s="11">
        <v>156993</v>
      </c>
      <c r="W428" s="12"/>
      <c r="X428" s="12"/>
      <c r="Y428" s="11">
        <v>3530.6100000000006</v>
      </c>
      <c r="Z428" s="11">
        <v>1769.0200000000004</v>
      </c>
      <c r="AA428" s="12">
        <v>0</v>
      </c>
    </row>
    <row r="429" spans="1:27" s="4" customFormat="1" ht="30" x14ac:dyDescent="0.25">
      <c r="A429" s="51" t="s">
        <v>74</v>
      </c>
      <c r="B429" s="55" t="s">
        <v>439</v>
      </c>
      <c r="C429" s="54"/>
      <c r="D429" s="51"/>
      <c r="E429" s="52"/>
      <c r="F429" s="52"/>
      <c r="G429" s="51"/>
      <c r="H429" s="52"/>
      <c r="I429" s="52"/>
      <c r="J429" s="52"/>
      <c r="K429" s="52"/>
      <c r="L429" s="52"/>
      <c r="M429" s="52"/>
      <c r="N429" s="52">
        <v>170</v>
      </c>
      <c r="O429" s="52"/>
      <c r="P429" s="52"/>
      <c r="Q429" s="52"/>
      <c r="R429" s="52"/>
      <c r="S429" s="52"/>
      <c r="T429" s="52"/>
      <c r="U429" s="52"/>
      <c r="V429" s="52"/>
      <c r="W429" s="51"/>
      <c r="X429" s="51"/>
      <c r="Y429" s="52"/>
      <c r="Z429" s="52"/>
      <c r="AA429" s="51"/>
    </row>
    <row r="430" spans="1:27" s="4" customFormat="1" x14ac:dyDescent="0.25">
      <c r="A430" s="51" t="s">
        <v>117</v>
      </c>
      <c r="B430" s="55" t="s">
        <v>440</v>
      </c>
      <c r="C430" s="54"/>
      <c r="D430" s="51"/>
      <c r="E430" s="52"/>
      <c r="F430" s="52"/>
      <c r="G430" s="51"/>
      <c r="H430" s="52"/>
      <c r="I430" s="52"/>
      <c r="J430" s="52"/>
      <c r="K430" s="52">
        <v>21.58</v>
      </c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1"/>
      <c r="X430" s="51"/>
      <c r="Y430" s="52"/>
      <c r="Z430" s="52"/>
      <c r="AA430" s="51"/>
    </row>
    <row r="431" spans="1:27" s="4" customFormat="1" x14ac:dyDescent="0.25">
      <c r="A431" s="51" t="s">
        <v>83</v>
      </c>
      <c r="B431" s="55" t="s">
        <v>133</v>
      </c>
      <c r="C431" s="54"/>
      <c r="D431" s="51"/>
      <c r="E431" s="52"/>
      <c r="F431" s="52"/>
      <c r="G431" s="51"/>
      <c r="H431" s="52"/>
      <c r="I431" s="52">
        <v>294.16000000000003</v>
      </c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1"/>
      <c r="X431" s="51"/>
      <c r="Y431" s="52"/>
      <c r="Z431" s="52"/>
      <c r="AA431" s="51"/>
    </row>
    <row r="432" spans="1:27" s="4" customFormat="1" x14ac:dyDescent="0.25">
      <c r="A432" s="51" t="s">
        <v>83</v>
      </c>
      <c r="B432" s="55" t="s">
        <v>133</v>
      </c>
      <c r="C432" s="54"/>
      <c r="D432" s="51"/>
      <c r="E432" s="52"/>
      <c r="F432" s="52"/>
      <c r="G432" s="51"/>
      <c r="H432" s="52"/>
      <c r="I432" s="52">
        <v>468.17</v>
      </c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1"/>
      <c r="X432" s="51"/>
      <c r="Y432" s="52"/>
      <c r="Z432" s="52"/>
      <c r="AA432" s="51"/>
    </row>
    <row r="433" spans="1:27" s="4" customFormat="1" x14ac:dyDescent="0.25">
      <c r="A433" s="51" t="s">
        <v>111</v>
      </c>
      <c r="B433" s="55" t="s">
        <v>441</v>
      </c>
      <c r="C433" s="54"/>
      <c r="D433" s="51"/>
      <c r="E433" s="52"/>
      <c r="F433" s="52"/>
      <c r="G433" s="51"/>
      <c r="H433" s="52"/>
      <c r="I433" s="52"/>
      <c r="J433" s="52">
        <v>185.29</v>
      </c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1"/>
      <c r="X433" s="51"/>
      <c r="Y433" s="52"/>
      <c r="Z433" s="52"/>
      <c r="AA433" s="51"/>
    </row>
    <row r="434" spans="1:27" s="4" customFormat="1" x14ac:dyDescent="0.25">
      <c r="A434" s="51" t="s">
        <v>442</v>
      </c>
      <c r="B434" s="55" t="s">
        <v>443</v>
      </c>
      <c r="C434" s="54"/>
      <c r="D434" s="51"/>
      <c r="E434" s="52"/>
      <c r="F434" s="52"/>
      <c r="G434" s="51"/>
      <c r="H434" s="52"/>
      <c r="I434" s="52"/>
      <c r="J434" s="52">
        <v>687.36</v>
      </c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1"/>
      <c r="X434" s="51"/>
      <c r="Y434" s="52"/>
      <c r="Z434" s="52"/>
      <c r="AA434" s="51"/>
    </row>
    <row r="435" spans="1:27" s="4" customFormat="1" x14ac:dyDescent="0.25">
      <c r="A435" s="51" t="s">
        <v>317</v>
      </c>
      <c r="B435" s="55" t="s">
        <v>381</v>
      </c>
      <c r="C435" s="54"/>
      <c r="D435" s="51"/>
      <c r="E435" s="52"/>
      <c r="F435" s="52"/>
      <c r="G435" s="51"/>
      <c r="H435" s="52"/>
      <c r="I435" s="52"/>
      <c r="J435" s="52">
        <v>22440</v>
      </c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1"/>
      <c r="X435" s="51"/>
      <c r="Y435" s="52"/>
      <c r="Z435" s="52"/>
      <c r="AA435" s="51"/>
    </row>
    <row r="436" spans="1:27" s="4" customFormat="1" ht="30" x14ac:dyDescent="0.25">
      <c r="A436" s="51" t="s">
        <v>317</v>
      </c>
      <c r="B436" s="21" t="s">
        <v>77</v>
      </c>
      <c r="C436" s="54"/>
      <c r="D436" s="51"/>
      <c r="E436" s="52"/>
      <c r="F436" s="52"/>
      <c r="G436" s="51"/>
      <c r="H436" s="52"/>
      <c r="I436" s="52"/>
      <c r="J436" s="52"/>
      <c r="K436" s="52">
        <v>3900</v>
      </c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1"/>
      <c r="X436" s="51"/>
      <c r="Y436" s="52"/>
      <c r="Z436" s="52"/>
      <c r="AA436" s="51"/>
    </row>
    <row r="437" spans="1:27" s="4" customFormat="1" x14ac:dyDescent="0.25">
      <c r="A437" s="51" t="s">
        <v>250</v>
      </c>
      <c r="B437" s="69" t="s">
        <v>444</v>
      </c>
      <c r="C437" s="54"/>
      <c r="D437" s="51"/>
      <c r="E437" s="52"/>
      <c r="F437" s="52"/>
      <c r="G437" s="51"/>
      <c r="H437" s="52"/>
      <c r="I437" s="52"/>
      <c r="J437" s="52"/>
      <c r="K437" s="52"/>
      <c r="L437" s="52"/>
      <c r="M437" s="52">
        <v>247.97</v>
      </c>
      <c r="N437" s="52"/>
      <c r="O437" s="52"/>
      <c r="P437" s="52"/>
      <c r="Q437" s="52"/>
      <c r="R437" s="52"/>
      <c r="S437" s="52"/>
      <c r="T437" s="52"/>
      <c r="U437" s="52"/>
      <c r="V437" s="52"/>
      <c r="W437" s="51"/>
      <c r="X437" s="51"/>
      <c r="Y437" s="52"/>
      <c r="Z437" s="52"/>
      <c r="AA437" s="51"/>
    </row>
    <row r="438" spans="1:27" s="4" customFormat="1" x14ac:dyDescent="0.25">
      <c r="A438" s="51" t="s">
        <v>445</v>
      </c>
      <c r="B438" s="69" t="s">
        <v>446</v>
      </c>
      <c r="C438" s="54"/>
      <c r="D438" s="51"/>
      <c r="E438" s="52"/>
      <c r="F438" s="52"/>
      <c r="G438" s="51"/>
      <c r="H438" s="52"/>
      <c r="I438" s="52"/>
      <c r="J438" s="52">
        <v>21.8</v>
      </c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1"/>
      <c r="X438" s="51"/>
      <c r="Y438" s="52"/>
      <c r="Z438" s="52"/>
      <c r="AA438" s="51"/>
    </row>
    <row r="439" spans="1:27" s="4" customFormat="1" x14ac:dyDescent="0.25">
      <c r="A439" s="12" t="s">
        <v>318</v>
      </c>
      <c r="B439" s="69" t="s">
        <v>447</v>
      </c>
      <c r="C439" s="54"/>
      <c r="D439" s="51"/>
      <c r="E439" s="52"/>
      <c r="F439" s="52"/>
      <c r="G439" s="51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1"/>
      <c r="X439" s="51"/>
      <c r="Y439" s="52"/>
      <c r="Z439" s="52"/>
      <c r="AA439" s="51"/>
    </row>
    <row r="440" spans="1:27" s="4" customFormat="1" x14ac:dyDescent="0.25">
      <c r="A440" s="51" t="s">
        <v>124</v>
      </c>
      <c r="B440" s="69" t="s">
        <v>448</v>
      </c>
      <c r="C440" s="54"/>
      <c r="D440" s="51"/>
      <c r="E440" s="52"/>
      <c r="F440" s="52"/>
      <c r="G440" s="51"/>
      <c r="H440" s="52"/>
      <c r="I440" s="52"/>
      <c r="J440" s="52"/>
      <c r="K440" s="52"/>
      <c r="L440" s="52"/>
      <c r="M440" s="52">
        <v>90</v>
      </c>
      <c r="N440" s="52"/>
      <c r="O440" s="52"/>
      <c r="P440" s="52"/>
      <c r="Q440" s="52"/>
      <c r="R440" s="52"/>
      <c r="S440" s="52"/>
      <c r="T440" s="52"/>
      <c r="U440" s="52"/>
      <c r="V440" s="52"/>
      <c r="W440" s="51"/>
      <c r="X440" s="51"/>
      <c r="Y440" s="52"/>
      <c r="Z440" s="52"/>
      <c r="AA440" s="51"/>
    </row>
    <row r="441" spans="1:27" s="4" customFormat="1" x14ac:dyDescent="0.25">
      <c r="A441" s="51" t="s">
        <v>199</v>
      </c>
      <c r="B441" s="69"/>
      <c r="C441" s="54"/>
      <c r="D441" s="51"/>
      <c r="E441" s="52"/>
      <c r="F441" s="52"/>
      <c r="G441" s="51"/>
      <c r="H441" s="52"/>
      <c r="I441" s="52">
        <v>5.68</v>
      </c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1"/>
      <c r="X441" s="51"/>
      <c r="Y441" s="52"/>
      <c r="Z441" s="52"/>
      <c r="AA441" s="51"/>
    </row>
    <row r="442" spans="1:27" s="2" customFormat="1" x14ac:dyDescent="0.25">
      <c r="A442" s="12"/>
      <c r="B442" s="56" t="s">
        <v>449</v>
      </c>
      <c r="C442" s="58">
        <v>7537.1600000000008</v>
      </c>
      <c r="D442" s="12">
        <v>0</v>
      </c>
      <c r="E442" s="11">
        <v>34171.970000000016</v>
      </c>
      <c r="F442" s="11">
        <v>6783.0100000000011</v>
      </c>
      <c r="G442" s="12">
        <v>0</v>
      </c>
      <c r="H442" s="11">
        <v>14184.1</v>
      </c>
      <c r="I442" s="11">
        <f>I428-I431-I432+I441</f>
        <v>18894.420000000009</v>
      </c>
      <c r="J442" s="11">
        <f>J428-J433-J434-J435-J438</f>
        <v>410866.45</v>
      </c>
      <c r="K442" s="11">
        <f>K428-K430-K436</f>
        <v>611029.03000000014</v>
      </c>
      <c r="L442" s="11">
        <v>100000</v>
      </c>
      <c r="M442" s="11">
        <f>M428-M437-M440</f>
        <v>86120.140000000014</v>
      </c>
      <c r="N442" s="11">
        <f>N428-N429</f>
        <v>66339.09</v>
      </c>
      <c r="O442" s="11">
        <v>218289.64</v>
      </c>
      <c r="P442" s="11">
        <v>7000</v>
      </c>
      <c r="Q442" s="11">
        <v>228000</v>
      </c>
      <c r="R442" s="11">
        <v>83600</v>
      </c>
      <c r="S442" s="11">
        <v>16600.080000000002</v>
      </c>
      <c r="T442" s="11">
        <v>957210.71</v>
      </c>
      <c r="U442" s="11">
        <v>240967.33999999997</v>
      </c>
      <c r="V442" s="11">
        <v>156993</v>
      </c>
      <c r="W442" s="12"/>
      <c r="X442" s="12"/>
      <c r="Y442" s="11">
        <v>3530.6100000000006</v>
      </c>
      <c r="Z442" s="11">
        <v>1769.0200000000004</v>
      </c>
      <c r="AA442" s="12">
        <v>0</v>
      </c>
    </row>
    <row r="443" spans="1:27" s="4" customFormat="1" x14ac:dyDescent="0.25">
      <c r="A443" s="51" t="s">
        <v>371</v>
      </c>
      <c r="B443" s="55" t="s">
        <v>450</v>
      </c>
      <c r="C443" s="54"/>
      <c r="D443" s="51"/>
      <c r="E443" s="52"/>
      <c r="F443" s="52"/>
      <c r="G443" s="51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>
        <v>4071.61</v>
      </c>
      <c r="U443" s="52"/>
      <c r="V443" s="52"/>
      <c r="W443" s="51"/>
      <c r="X443" s="51"/>
      <c r="Y443" s="52"/>
      <c r="Z443" s="52"/>
      <c r="AA443" s="51"/>
    </row>
    <row r="444" spans="1:27" s="4" customFormat="1" x14ac:dyDescent="0.25">
      <c r="A444" s="51" t="s">
        <v>371</v>
      </c>
      <c r="B444" s="55" t="s">
        <v>450</v>
      </c>
      <c r="C444" s="54"/>
      <c r="D444" s="51"/>
      <c r="E444" s="52"/>
      <c r="F444" s="52"/>
      <c r="G444" s="51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>
        <v>3660</v>
      </c>
      <c r="U444" s="52"/>
      <c r="V444" s="52"/>
      <c r="W444" s="51"/>
      <c r="X444" s="51"/>
      <c r="Y444" s="52"/>
      <c r="Z444" s="52"/>
      <c r="AA444" s="51"/>
    </row>
    <row r="445" spans="1:27" s="2" customFormat="1" x14ac:dyDescent="0.25">
      <c r="A445" s="51" t="s">
        <v>327</v>
      </c>
      <c r="B445" s="55" t="s">
        <v>451</v>
      </c>
      <c r="C445" s="54"/>
      <c r="D445" s="51"/>
      <c r="E445" s="52"/>
      <c r="F445" s="52"/>
      <c r="G445" s="51"/>
      <c r="H445" s="52"/>
      <c r="I445" s="52"/>
      <c r="J445" s="52"/>
      <c r="K445" s="52"/>
      <c r="L445" s="52"/>
      <c r="M445" s="52">
        <v>63.16</v>
      </c>
      <c r="N445" s="52"/>
      <c r="O445" s="52"/>
      <c r="P445" s="52"/>
      <c r="Q445" s="52"/>
      <c r="R445" s="52"/>
      <c r="S445" s="52"/>
      <c r="T445" s="52"/>
      <c r="U445" s="52"/>
      <c r="V445" s="52"/>
      <c r="W445" s="51"/>
      <c r="X445" s="51"/>
      <c r="Y445" s="11"/>
      <c r="Z445" s="11"/>
      <c r="AA445" s="12"/>
    </row>
    <row r="446" spans="1:27" s="2" customFormat="1" x14ac:dyDescent="0.25">
      <c r="A446" s="51" t="s">
        <v>317</v>
      </c>
      <c r="B446" s="55" t="s">
        <v>452</v>
      </c>
      <c r="C446" s="54"/>
      <c r="D446" s="51"/>
      <c r="E446" s="52"/>
      <c r="F446" s="52"/>
      <c r="G446" s="51"/>
      <c r="H446" s="52"/>
      <c r="I446" s="52"/>
      <c r="J446" s="52">
        <v>12000</v>
      </c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1"/>
      <c r="X446" s="51"/>
      <c r="Y446" s="11"/>
      <c r="Z446" s="11"/>
      <c r="AA446" s="12"/>
    </row>
    <row r="447" spans="1:27" s="2" customFormat="1" x14ac:dyDescent="0.25">
      <c r="A447" s="51" t="s">
        <v>54</v>
      </c>
      <c r="B447" s="55" t="s">
        <v>446</v>
      </c>
      <c r="C447" s="54"/>
      <c r="D447" s="51"/>
      <c r="E447" s="52"/>
      <c r="F447" s="52"/>
      <c r="G447" s="51"/>
      <c r="H447" s="52"/>
      <c r="I447" s="52"/>
      <c r="J447" s="52">
        <v>507</v>
      </c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1"/>
      <c r="X447" s="51"/>
      <c r="Y447" s="11"/>
      <c r="Z447" s="11"/>
      <c r="AA447" s="12"/>
    </row>
    <row r="448" spans="1:27" s="2" customFormat="1" x14ac:dyDescent="0.25">
      <c r="A448" s="51" t="s">
        <v>78</v>
      </c>
      <c r="B448" s="55" t="s">
        <v>259</v>
      </c>
      <c r="C448" s="54"/>
      <c r="D448" s="51"/>
      <c r="E448" s="52"/>
      <c r="F448" s="52"/>
      <c r="G448" s="51"/>
      <c r="H448" s="52"/>
      <c r="I448" s="52"/>
      <c r="J448" s="52"/>
      <c r="K448" s="52">
        <v>720.91</v>
      </c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1"/>
      <c r="X448" s="51"/>
      <c r="Y448" s="11"/>
      <c r="Z448" s="11"/>
      <c r="AA448" s="12"/>
    </row>
    <row r="449" spans="1:27" s="2" customFormat="1" x14ac:dyDescent="0.25">
      <c r="A449" s="51" t="s">
        <v>87</v>
      </c>
      <c r="B449" s="55" t="s">
        <v>453</v>
      </c>
      <c r="C449" s="54"/>
      <c r="D449" s="51"/>
      <c r="E449" s="52"/>
      <c r="F449" s="52"/>
      <c r="G449" s="51"/>
      <c r="H449" s="52"/>
      <c r="I449" s="52">
        <v>253.8</v>
      </c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1"/>
      <c r="X449" s="51"/>
      <c r="Y449" s="11"/>
      <c r="Z449" s="11"/>
      <c r="AA449" s="12"/>
    </row>
    <row r="450" spans="1:27" s="2" customFormat="1" ht="15.75" thickBot="1" x14ac:dyDescent="0.3">
      <c r="A450" s="12"/>
      <c r="B450" s="56" t="s">
        <v>454</v>
      </c>
      <c r="C450" s="58">
        <v>7537.1600000000008</v>
      </c>
      <c r="D450" s="12">
        <v>0</v>
      </c>
      <c r="E450" s="11">
        <v>34171.970000000016</v>
      </c>
      <c r="F450" s="11">
        <v>6783.0100000000011</v>
      </c>
      <c r="G450" s="12">
        <v>0</v>
      </c>
      <c r="H450" s="11">
        <v>14184.1</v>
      </c>
      <c r="I450" s="11">
        <f>I442-I449</f>
        <v>18640.62000000001</v>
      </c>
      <c r="J450" s="11">
        <f>J442-J446-J447</f>
        <v>398359.45</v>
      </c>
      <c r="K450" s="11">
        <f>K442-K448</f>
        <v>610308.12000000011</v>
      </c>
      <c r="L450" s="11">
        <v>100000</v>
      </c>
      <c r="M450" s="11">
        <f>M442-M445</f>
        <v>86056.98000000001</v>
      </c>
      <c r="N450" s="11">
        <v>66339.09</v>
      </c>
      <c r="O450" s="11">
        <v>218289.64</v>
      </c>
      <c r="P450" s="11">
        <v>7000</v>
      </c>
      <c r="Q450" s="11">
        <v>228000</v>
      </c>
      <c r="R450" s="11">
        <v>83600</v>
      </c>
      <c r="S450" s="11">
        <v>16600.080000000002</v>
      </c>
      <c r="T450" s="11">
        <f>T442-T443-T444</f>
        <v>949479.1</v>
      </c>
      <c r="U450" s="11">
        <v>240967.33999999997</v>
      </c>
      <c r="V450" s="11">
        <v>156993</v>
      </c>
      <c r="W450" s="12"/>
      <c r="X450" s="12"/>
      <c r="Y450" s="11">
        <v>3530.6100000000006</v>
      </c>
      <c r="Z450" s="11">
        <v>1769.0200000000004</v>
      </c>
      <c r="AA450" s="12">
        <v>0</v>
      </c>
    </row>
    <row r="451" spans="1:27" s="39" customFormat="1" ht="15.75" thickBot="1" x14ac:dyDescent="0.3">
      <c r="A451" s="24"/>
      <c r="B451" s="25"/>
      <c r="C451" s="13">
        <v>36911</v>
      </c>
      <c r="D451" s="13">
        <v>37276</v>
      </c>
      <c r="E451" s="13">
        <v>37641</v>
      </c>
      <c r="F451" s="13">
        <v>38006</v>
      </c>
      <c r="G451" s="13">
        <v>38372</v>
      </c>
      <c r="H451" s="13">
        <v>38737</v>
      </c>
      <c r="I451" s="13">
        <v>39467</v>
      </c>
      <c r="J451" s="13">
        <v>39833</v>
      </c>
      <c r="K451" s="13">
        <v>10978</v>
      </c>
      <c r="L451" s="13">
        <v>36576</v>
      </c>
      <c r="M451" s="13">
        <v>11098</v>
      </c>
      <c r="N451" s="13">
        <v>37062</v>
      </c>
      <c r="O451" s="13">
        <v>37427</v>
      </c>
      <c r="P451" s="13">
        <v>36789</v>
      </c>
      <c r="Q451" s="13">
        <v>36850</v>
      </c>
      <c r="R451" s="13" t="s">
        <v>0</v>
      </c>
      <c r="S451" s="13" t="s">
        <v>1</v>
      </c>
      <c r="T451" s="13" t="s">
        <v>2</v>
      </c>
      <c r="U451" s="13" t="s">
        <v>3</v>
      </c>
      <c r="V451" s="13" t="s">
        <v>4</v>
      </c>
      <c r="W451" s="13" t="s">
        <v>5</v>
      </c>
      <c r="X451" s="13" t="s">
        <v>6</v>
      </c>
      <c r="Y451" s="13" t="s">
        <v>7</v>
      </c>
      <c r="Z451" s="13" t="s">
        <v>8</v>
      </c>
      <c r="AA451" s="63" t="s">
        <v>310</v>
      </c>
    </row>
    <row r="452" spans="1:27" s="2" customFormat="1" x14ac:dyDescent="0.25">
      <c r="A452" s="12"/>
      <c r="B452" s="56" t="s">
        <v>454</v>
      </c>
      <c r="C452" s="58">
        <v>7537.1600000000008</v>
      </c>
      <c r="D452" s="12">
        <v>0</v>
      </c>
      <c r="E452" s="11">
        <v>34171.970000000016</v>
      </c>
      <c r="F452" s="11">
        <v>6783.0100000000011</v>
      </c>
      <c r="G452" s="12">
        <v>0</v>
      </c>
      <c r="H452" s="11">
        <v>14184.1</v>
      </c>
      <c r="I452" s="11">
        <v>18640.62</v>
      </c>
      <c r="J452" s="11">
        <v>398359.45</v>
      </c>
      <c r="K452" s="11">
        <v>610308.12000000011</v>
      </c>
      <c r="L452" s="11">
        <v>100000</v>
      </c>
      <c r="M452" s="11">
        <v>86056.98000000001</v>
      </c>
      <c r="N452" s="11">
        <v>66339.09</v>
      </c>
      <c r="O452" s="11">
        <v>218289.64</v>
      </c>
      <c r="P452" s="11">
        <v>7000</v>
      </c>
      <c r="Q452" s="11">
        <v>228000</v>
      </c>
      <c r="R452" s="11">
        <v>83600</v>
      </c>
      <c r="S452" s="11">
        <v>16600.080000000002</v>
      </c>
      <c r="T452" s="11">
        <v>949479.1</v>
      </c>
      <c r="U452" s="11">
        <v>240967.33999999997</v>
      </c>
      <c r="V452" s="11">
        <v>156993</v>
      </c>
      <c r="W452" s="12"/>
      <c r="X452" s="12"/>
      <c r="Y452" s="11">
        <v>3530.6100000000006</v>
      </c>
      <c r="Z452" s="11">
        <v>1769.0200000000004</v>
      </c>
      <c r="AA452" s="12">
        <v>0</v>
      </c>
    </row>
    <row r="453" spans="1:27" s="4" customFormat="1" x14ac:dyDescent="0.25">
      <c r="A453" s="51" t="s">
        <v>295</v>
      </c>
      <c r="B453" s="55" t="s">
        <v>455</v>
      </c>
      <c r="C453" s="54"/>
      <c r="D453" s="51"/>
      <c r="E453" s="52"/>
      <c r="F453" s="52"/>
      <c r="G453" s="51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>
        <v>1000</v>
      </c>
      <c r="V453" s="52"/>
      <c r="W453" s="51"/>
      <c r="X453" s="51"/>
      <c r="Y453" s="52"/>
      <c r="Z453" s="52"/>
      <c r="AA453" s="51"/>
    </row>
    <row r="454" spans="1:27" s="4" customFormat="1" x14ac:dyDescent="0.25">
      <c r="A454" s="51" t="s">
        <v>336</v>
      </c>
      <c r="B454" s="55" t="s">
        <v>456</v>
      </c>
      <c r="C454" s="54"/>
      <c r="D454" s="51"/>
      <c r="E454" s="52">
        <v>80</v>
      </c>
      <c r="F454" s="52"/>
      <c r="G454" s="51"/>
      <c r="H454" s="52"/>
      <c r="I454" s="52">
        <v>80</v>
      </c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1"/>
      <c r="X454" s="51"/>
      <c r="Y454" s="52"/>
      <c r="Z454" s="52"/>
      <c r="AA454" s="51"/>
    </row>
    <row r="455" spans="1:27" s="4" customFormat="1" x14ac:dyDescent="0.25">
      <c r="A455" s="51" t="s">
        <v>96</v>
      </c>
      <c r="B455" s="55" t="s">
        <v>457</v>
      </c>
      <c r="C455" s="54"/>
      <c r="D455" s="51"/>
      <c r="E455" s="52"/>
      <c r="F455" s="52"/>
      <c r="G455" s="51"/>
      <c r="H455" s="52"/>
      <c r="I455" s="52"/>
      <c r="J455" s="52"/>
      <c r="K455" s="52">
        <v>1283</v>
      </c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1"/>
      <c r="X455" s="51"/>
      <c r="Y455" s="52"/>
      <c r="Z455" s="52"/>
      <c r="AA455" s="51"/>
    </row>
    <row r="456" spans="1:27" s="4" customFormat="1" x14ac:dyDescent="0.25">
      <c r="A456" s="51" t="s">
        <v>88</v>
      </c>
      <c r="B456" s="18" t="s">
        <v>89</v>
      </c>
      <c r="C456" s="54"/>
      <c r="D456" s="51"/>
      <c r="E456" s="52"/>
      <c r="F456" s="52"/>
      <c r="G456" s="51"/>
      <c r="H456" s="52"/>
      <c r="I456" s="52"/>
      <c r="J456" s="52"/>
      <c r="K456" s="52">
        <v>1278.02</v>
      </c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1"/>
      <c r="X456" s="51"/>
      <c r="Y456" s="52"/>
      <c r="Z456" s="52"/>
      <c r="AA456" s="51"/>
    </row>
    <row r="457" spans="1:27" s="4" customFormat="1" x14ac:dyDescent="0.25">
      <c r="A457" s="51" t="s">
        <v>458</v>
      </c>
      <c r="B457" s="55" t="s">
        <v>319</v>
      </c>
      <c r="C457" s="54"/>
      <c r="D457" s="51"/>
      <c r="E457" s="52"/>
      <c r="F457" s="52"/>
      <c r="G457" s="51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>
        <v>746.64</v>
      </c>
      <c r="U457" s="52"/>
      <c r="V457" s="52"/>
      <c r="W457" s="51"/>
      <c r="X457" s="51"/>
      <c r="Y457" s="52"/>
      <c r="Z457" s="52"/>
      <c r="AA457" s="51"/>
    </row>
    <row r="458" spans="1:27" s="4" customFormat="1" x14ac:dyDescent="0.25">
      <c r="A458" s="51" t="s">
        <v>237</v>
      </c>
      <c r="B458" s="55" t="s">
        <v>459</v>
      </c>
      <c r="C458" s="54"/>
      <c r="D458" s="51"/>
      <c r="E458" s="52"/>
      <c r="F458" s="52"/>
      <c r="G458" s="51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>
        <v>26.33</v>
      </c>
      <c r="U458" s="52"/>
      <c r="V458" s="52"/>
      <c r="W458" s="51"/>
      <c r="X458" s="51"/>
      <c r="Y458" s="52"/>
      <c r="Z458" s="52"/>
      <c r="AA458" s="51"/>
    </row>
    <row r="459" spans="1:27" s="2" customFormat="1" x14ac:dyDescent="0.25">
      <c r="A459" s="12"/>
      <c r="B459" s="56" t="s">
        <v>464</v>
      </c>
      <c r="C459" s="58">
        <v>7537.1600000000008</v>
      </c>
      <c r="D459" s="12">
        <v>0</v>
      </c>
      <c r="E459" s="11">
        <f>E452+E454</f>
        <v>34251.970000000016</v>
      </c>
      <c r="F459" s="11">
        <v>6783.0100000000011</v>
      </c>
      <c r="G459" s="12">
        <v>0</v>
      </c>
      <c r="H459" s="11">
        <v>14184.1</v>
      </c>
      <c r="I459" s="11">
        <f>I452-I454</f>
        <v>18560.62</v>
      </c>
      <c r="J459" s="11">
        <v>398359.45</v>
      </c>
      <c r="K459" s="11">
        <f>K452-K455-K456</f>
        <v>607747.10000000009</v>
      </c>
      <c r="L459" s="11">
        <v>100000</v>
      </c>
      <c r="M459" s="11">
        <v>86056.98000000001</v>
      </c>
      <c r="N459" s="11">
        <v>66339.09</v>
      </c>
      <c r="O459" s="11">
        <v>218289.64</v>
      </c>
      <c r="P459" s="11">
        <v>7000</v>
      </c>
      <c r="Q459" s="11">
        <v>228000</v>
      </c>
      <c r="R459" s="11">
        <v>83600</v>
      </c>
      <c r="S459" s="11">
        <v>16600.080000000002</v>
      </c>
      <c r="T459" s="11">
        <f>T452-T457-T458</f>
        <v>948706.13</v>
      </c>
      <c r="U459" s="11">
        <f>U452-U453</f>
        <v>239967.33999999997</v>
      </c>
      <c r="V459" s="11">
        <v>156993</v>
      </c>
      <c r="W459" s="12"/>
      <c r="X459" s="12"/>
      <c r="Y459" s="11">
        <v>3530.6100000000006</v>
      </c>
      <c r="Z459" s="11">
        <v>1769.0200000000004</v>
      </c>
      <c r="AA459" s="12">
        <v>0</v>
      </c>
    </row>
    <row r="460" spans="1:27" s="4" customFormat="1" ht="30" x14ac:dyDescent="0.25">
      <c r="A460" s="55" t="s">
        <v>460</v>
      </c>
      <c r="B460" s="55" t="s">
        <v>461</v>
      </c>
      <c r="C460" s="54"/>
      <c r="D460" s="51"/>
      <c r="E460" s="52"/>
      <c r="F460" s="52"/>
      <c r="G460" s="51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1"/>
      <c r="X460" s="51"/>
      <c r="Y460" s="52"/>
      <c r="Z460" s="52"/>
      <c r="AA460" s="51"/>
    </row>
    <row r="461" spans="1:27" s="4" customFormat="1" x14ac:dyDescent="0.25">
      <c r="A461" s="51" t="s">
        <v>462</v>
      </c>
      <c r="B461" s="51"/>
      <c r="C461" s="51"/>
      <c r="D461" s="51"/>
      <c r="E461" s="51"/>
      <c r="F461" s="51"/>
      <c r="G461" s="51"/>
      <c r="H461" s="51"/>
      <c r="I461" s="51">
        <v>300</v>
      </c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s="4" customFormat="1" ht="30" x14ac:dyDescent="0.25">
      <c r="A462" s="55" t="s">
        <v>463</v>
      </c>
      <c r="B462" s="51" t="s">
        <v>86</v>
      </c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s="4" customFormat="1" x14ac:dyDescent="0.25">
      <c r="A463" s="55" t="s">
        <v>199</v>
      </c>
      <c r="B463" s="51"/>
      <c r="C463" s="51"/>
      <c r="D463" s="51"/>
      <c r="E463" s="51"/>
      <c r="F463" s="51"/>
      <c r="G463" s="51"/>
      <c r="H463" s="51"/>
      <c r="I463" s="51"/>
      <c r="J463" s="51"/>
      <c r="K463" s="51">
        <v>62.03</v>
      </c>
      <c r="L463" s="51"/>
      <c r="M463" s="51">
        <v>62.03</v>
      </c>
      <c r="N463" s="51"/>
      <c r="O463" s="51"/>
      <c r="P463" s="51"/>
      <c r="Q463" s="51"/>
      <c r="R463" s="51"/>
      <c r="S463" s="51"/>
      <c r="T463" s="51">
        <v>572.04999999999995</v>
      </c>
      <c r="U463" s="51"/>
      <c r="V463" s="51"/>
      <c r="W463" s="51"/>
      <c r="X463" s="51"/>
      <c r="Y463" s="51"/>
      <c r="Z463" s="51"/>
      <c r="AA463" s="51"/>
    </row>
    <row r="464" spans="1:27" s="4" customFormat="1" ht="30" x14ac:dyDescent="0.25">
      <c r="A464" s="55" t="s">
        <v>463</v>
      </c>
      <c r="B464" s="51" t="s">
        <v>86</v>
      </c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s="2" customFormat="1" ht="15.75" thickBot="1" x14ac:dyDescent="0.3">
      <c r="A465" s="56"/>
      <c r="B465" s="12" t="s">
        <v>464</v>
      </c>
      <c r="C465" s="12">
        <v>7537.1600000000008</v>
      </c>
      <c r="D465" s="12">
        <v>0</v>
      </c>
      <c r="E465" s="12">
        <v>34251.970000000016</v>
      </c>
      <c r="F465" s="12">
        <v>6783.0100000000011</v>
      </c>
      <c r="G465" s="12">
        <v>0</v>
      </c>
      <c r="H465" s="12">
        <v>14184.1</v>
      </c>
      <c r="I465" s="11">
        <f>I459+I461</f>
        <v>18860.62</v>
      </c>
      <c r="J465" s="12">
        <v>398359.45</v>
      </c>
      <c r="K465" s="11">
        <f>K459+K463</f>
        <v>607809.13000000012</v>
      </c>
      <c r="L465" s="12">
        <v>100000</v>
      </c>
      <c r="M465" s="11">
        <f>M459-M463</f>
        <v>85994.950000000012</v>
      </c>
      <c r="N465" s="11">
        <f>N459+N460</f>
        <v>66339.09</v>
      </c>
      <c r="O465" s="11">
        <f>O459+O462+O464</f>
        <v>218289.64</v>
      </c>
      <c r="P465" s="12">
        <v>7000</v>
      </c>
      <c r="Q465" s="12">
        <v>228000</v>
      </c>
      <c r="R465" s="12">
        <v>83600</v>
      </c>
      <c r="S465" s="12">
        <v>16600.080000000002</v>
      </c>
      <c r="T465" s="11">
        <f>T459+T463</f>
        <v>949278.18</v>
      </c>
      <c r="U465" s="12">
        <v>239967.33999999997</v>
      </c>
      <c r="V465" s="12">
        <v>156993</v>
      </c>
      <c r="W465" s="12"/>
      <c r="X465" s="12"/>
      <c r="Y465" s="12">
        <v>3530.6100000000006</v>
      </c>
      <c r="Z465" s="12">
        <v>1769.0200000000004</v>
      </c>
      <c r="AA465" s="12">
        <v>0</v>
      </c>
    </row>
    <row r="466" spans="1:27" s="39" customFormat="1" ht="15.75" thickBot="1" x14ac:dyDescent="0.3">
      <c r="A466" s="24"/>
      <c r="B466" s="25"/>
      <c r="C466" s="13">
        <v>36911</v>
      </c>
      <c r="D466" s="13">
        <v>37276</v>
      </c>
      <c r="E466" s="13">
        <v>37641</v>
      </c>
      <c r="F466" s="13">
        <v>38006</v>
      </c>
      <c r="G466" s="13">
        <v>38372</v>
      </c>
      <c r="H466" s="13">
        <v>38737</v>
      </c>
      <c r="I466" s="13">
        <v>39467</v>
      </c>
      <c r="J466" s="13">
        <v>39833</v>
      </c>
      <c r="K466" s="13">
        <v>10978</v>
      </c>
      <c r="L466" s="13">
        <v>36576</v>
      </c>
      <c r="M466" s="13">
        <v>11098</v>
      </c>
      <c r="N466" s="13">
        <v>37062</v>
      </c>
      <c r="O466" s="13">
        <v>37427</v>
      </c>
      <c r="P466" s="13">
        <v>36789</v>
      </c>
      <c r="Q466" s="13">
        <v>36850</v>
      </c>
      <c r="R466" s="13" t="s">
        <v>0</v>
      </c>
      <c r="S466" s="13" t="s">
        <v>1</v>
      </c>
      <c r="T466" s="13" t="s">
        <v>2</v>
      </c>
      <c r="U466" s="13" t="s">
        <v>3</v>
      </c>
      <c r="V466" s="13" t="s">
        <v>4</v>
      </c>
      <c r="W466" s="13" t="s">
        <v>5</v>
      </c>
      <c r="X466" s="13" t="s">
        <v>6</v>
      </c>
      <c r="Y466" s="13" t="s">
        <v>7</v>
      </c>
      <c r="Z466" s="13" t="s">
        <v>8</v>
      </c>
      <c r="AA466" s="63" t="s">
        <v>310</v>
      </c>
    </row>
    <row r="467" spans="1:27" s="2" customFormat="1" x14ac:dyDescent="0.25">
      <c r="A467" s="56"/>
      <c r="B467" s="12" t="s">
        <v>464</v>
      </c>
      <c r="C467" s="12">
        <v>7537.1600000000008</v>
      </c>
      <c r="D467" s="12">
        <v>0</v>
      </c>
      <c r="E467" s="12">
        <v>34251.970000000016</v>
      </c>
      <c r="F467" s="12">
        <v>6783.0100000000011</v>
      </c>
      <c r="G467" s="12">
        <v>0</v>
      </c>
      <c r="H467" s="12">
        <v>14184.1</v>
      </c>
      <c r="I467" s="11">
        <v>18860.62</v>
      </c>
      <c r="J467" s="12">
        <v>398359.45</v>
      </c>
      <c r="K467" s="12">
        <v>607809.13</v>
      </c>
      <c r="L467" s="12">
        <v>100000</v>
      </c>
      <c r="M467" s="12">
        <v>85994.95</v>
      </c>
      <c r="N467" s="11">
        <v>66339.09</v>
      </c>
      <c r="O467" s="11">
        <v>218289.64</v>
      </c>
      <c r="P467" s="12">
        <v>7000</v>
      </c>
      <c r="Q467" s="12">
        <v>228000</v>
      </c>
      <c r="R467" s="12">
        <v>83600</v>
      </c>
      <c r="S467" s="12">
        <v>16600.080000000002</v>
      </c>
      <c r="T467" s="12">
        <v>949278.18</v>
      </c>
      <c r="U467" s="12">
        <v>239967.33999999997</v>
      </c>
      <c r="V467" s="12">
        <v>156993</v>
      </c>
      <c r="W467" s="12"/>
      <c r="X467" s="12"/>
      <c r="Y467" s="12">
        <v>3530.6100000000006</v>
      </c>
      <c r="Z467" s="12">
        <v>1769.0200000000004</v>
      </c>
      <c r="AA467" s="12">
        <v>0</v>
      </c>
    </row>
    <row r="468" spans="1:27" s="2" customFormat="1" ht="30" x14ac:dyDescent="0.25">
      <c r="A468" s="55" t="s">
        <v>463</v>
      </c>
      <c r="B468" s="51" t="s">
        <v>86</v>
      </c>
      <c r="C468" s="51"/>
      <c r="D468" s="51"/>
      <c r="E468" s="51"/>
      <c r="F468" s="51"/>
      <c r="G468" s="51"/>
      <c r="H468" s="51"/>
      <c r="I468" s="52"/>
      <c r="J468" s="51"/>
      <c r="K468" s="51"/>
      <c r="L468" s="51"/>
      <c r="M468" s="51"/>
      <c r="N468" s="52"/>
      <c r="O468" s="52">
        <v>1712.1</v>
      </c>
      <c r="P468" s="51"/>
      <c r="Q468" s="51"/>
      <c r="R468" s="51"/>
      <c r="S468" s="51"/>
      <c r="T468" s="51"/>
      <c r="U468" s="51"/>
      <c r="V468" s="51"/>
      <c r="W468" s="51"/>
      <c r="X468" s="51"/>
      <c r="Y468" s="12"/>
      <c r="Z468" s="12"/>
      <c r="AA468" s="12"/>
    </row>
    <row r="469" spans="1:27" s="2" customFormat="1" x14ac:dyDescent="0.25">
      <c r="A469" s="56"/>
      <c r="B469" s="12" t="s">
        <v>465</v>
      </c>
      <c r="C469" s="12">
        <v>7537.1600000000008</v>
      </c>
      <c r="D469" s="12">
        <v>0</v>
      </c>
      <c r="E469" s="12">
        <v>34251.970000000016</v>
      </c>
      <c r="F469" s="12">
        <v>6783.0100000000011</v>
      </c>
      <c r="G469" s="12">
        <v>0</v>
      </c>
      <c r="H469" s="12">
        <v>14184.1</v>
      </c>
      <c r="I469" s="11">
        <v>18860.62</v>
      </c>
      <c r="J469" s="12">
        <v>398359.45</v>
      </c>
      <c r="K469" s="12">
        <v>607809.13</v>
      </c>
      <c r="L469" s="12">
        <v>100000</v>
      </c>
      <c r="M469" s="12">
        <v>85994.95</v>
      </c>
      <c r="N469" s="11">
        <v>66339.09</v>
      </c>
      <c r="O469" s="11">
        <f>O467+O468</f>
        <v>220001.74000000002</v>
      </c>
      <c r="P469" s="12">
        <v>7000</v>
      </c>
      <c r="Q469" s="12">
        <v>228000</v>
      </c>
      <c r="R469" s="12">
        <v>83600</v>
      </c>
      <c r="S469" s="12">
        <v>16600.080000000002</v>
      </c>
      <c r="T469" s="12">
        <v>949278.18</v>
      </c>
      <c r="U469" s="12">
        <v>239967.33999999997</v>
      </c>
      <c r="V469" s="12">
        <v>156993</v>
      </c>
      <c r="W469" s="12"/>
      <c r="X469" s="12"/>
      <c r="Y469" s="12">
        <v>3530.6100000000006</v>
      </c>
      <c r="Z469" s="12">
        <v>1769.0200000000004</v>
      </c>
      <c r="AA469" s="12">
        <v>0</v>
      </c>
    </row>
    <row r="470" spans="1:27" s="2" customFormat="1" x14ac:dyDescent="0.25">
      <c r="A470" s="55" t="s">
        <v>466</v>
      </c>
      <c r="B470" s="51" t="s">
        <v>467</v>
      </c>
      <c r="C470" s="51"/>
      <c r="D470" s="51"/>
      <c r="E470" s="51"/>
      <c r="F470" s="51"/>
      <c r="G470" s="51"/>
      <c r="H470" s="51"/>
      <c r="I470" s="52"/>
      <c r="J470" s="51">
        <v>3652.8</v>
      </c>
      <c r="K470" s="51"/>
      <c r="L470" s="51"/>
      <c r="M470" s="51"/>
      <c r="N470" s="52"/>
      <c r="O470" s="52"/>
      <c r="P470" s="51"/>
      <c r="Q470" s="51"/>
      <c r="R470" s="51"/>
      <c r="S470" s="51"/>
      <c r="T470" s="51"/>
      <c r="U470" s="51"/>
      <c r="V470" s="51"/>
      <c r="W470" s="51"/>
      <c r="X470" s="51"/>
      <c r="Y470" s="12"/>
      <c r="Z470" s="12"/>
      <c r="AA470" s="12"/>
    </row>
    <row r="471" spans="1:27" s="2" customFormat="1" x14ac:dyDescent="0.25">
      <c r="A471" s="55" t="s">
        <v>131</v>
      </c>
      <c r="B471" s="51" t="s">
        <v>468</v>
      </c>
      <c r="C471" s="51"/>
      <c r="D471" s="51"/>
      <c r="E471" s="51"/>
      <c r="F471" s="51"/>
      <c r="G471" s="51"/>
      <c r="H471" s="51"/>
      <c r="I471" s="52"/>
      <c r="J471" s="51"/>
      <c r="K471" s="51"/>
      <c r="L471" s="51"/>
      <c r="M471" s="51"/>
      <c r="N471" s="52"/>
      <c r="O471" s="52"/>
      <c r="P471" s="51"/>
      <c r="Q471" s="51"/>
      <c r="R471" s="51"/>
      <c r="S471" s="51"/>
      <c r="T471" s="51"/>
      <c r="U471" s="51"/>
      <c r="V471" s="51"/>
      <c r="W471" s="51"/>
      <c r="X471" s="51"/>
      <c r="Y471" s="51">
        <v>2698.95</v>
      </c>
      <c r="Z471" s="12"/>
      <c r="AA471" s="12"/>
    </row>
    <row r="472" spans="1:27" s="4" customFormat="1" x14ac:dyDescent="0.25">
      <c r="A472" s="55" t="s">
        <v>469</v>
      </c>
      <c r="B472" s="51" t="s">
        <v>470</v>
      </c>
      <c r="C472" s="51"/>
      <c r="D472" s="51"/>
      <c r="E472" s="51"/>
      <c r="F472" s="51"/>
      <c r="G472" s="51"/>
      <c r="H472" s="51"/>
      <c r="I472" s="52"/>
      <c r="J472" s="51"/>
      <c r="K472" s="51"/>
      <c r="L472" s="51"/>
      <c r="M472" s="51"/>
      <c r="N472" s="52"/>
      <c r="O472" s="52"/>
      <c r="P472" s="51"/>
      <c r="Q472" s="51"/>
      <c r="R472" s="51"/>
      <c r="S472" s="51"/>
      <c r="T472" s="51">
        <v>7045.39</v>
      </c>
      <c r="U472" s="51"/>
      <c r="V472" s="51"/>
      <c r="W472" s="51"/>
      <c r="X472" s="51"/>
      <c r="Y472" s="51"/>
      <c r="Z472" s="51"/>
      <c r="AA472" s="51"/>
    </row>
    <row r="473" spans="1:27" s="4" customFormat="1" x14ac:dyDescent="0.25">
      <c r="A473" s="55" t="s">
        <v>471</v>
      </c>
      <c r="B473" s="51" t="s">
        <v>472</v>
      </c>
      <c r="C473" s="51"/>
      <c r="D473" s="51"/>
      <c r="E473" s="51"/>
      <c r="F473" s="51"/>
      <c r="G473" s="51"/>
      <c r="H473" s="51"/>
      <c r="I473" s="52"/>
      <c r="J473" s="51"/>
      <c r="K473" s="51">
        <v>119</v>
      </c>
      <c r="L473" s="51"/>
      <c r="M473" s="51"/>
      <c r="N473" s="52"/>
      <c r="O473" s="52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s="4" customFormat="1" x14ac:dyDescent="0.25">
      <c r="A474" s="55" t="s">
        <v>74</v>
      </c>
      <c r="B474" s="51" t="s">
        <v>473</v>
      </c>
      <c r="C474" s="51"/>
      <c r="D474" s="51"/>
      <c r="E474" s="51"/>
      <c r="F474" s="51"/>
      <c r="G474" s="51"/>
      <c r="H474" s="51"/>
      <c r="I474" s="52"/>
      <c r="J474" s="51"/>
      <c r="K474" s="51"/>
      <c r="L474" s="51"/>
      <c r="M474" s="51"/>
      <c r="N474" s="52"/>
      <c r="O474" s="52">
        <v>3115</v>
      </c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s="4" customFormat="1" x14ac:dyDescent="0.25">
      <c r="A475" s="55" t="s">
        <v>80</v>
      </c>
      <c r="B475" s="1" t="s">
        <v>142</v>
      </c>
      <c r="C475" s="51"/>
      <c r="D475" s="51"/>
      <c r="E475" s="51"/>
      <c r="F475" s="51"/>
      <c r="G475" s="51"/>
      <c r="H475" s="51"/>
      <c r="I475" s="52"/>
      <c r="J475" s="51"/>
      <c r="K475" s="51">
        <v>450</v>
      </c>
      <c r="L475" s="51"/>
      <c r="M475" s="51"/>
      <c r="N475" s="52"/>
      <c r="O475" s="52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s="4" customFormat="1" ht="30" x14ac:dyDescent="0.25">
      <c r="A476" s="55" t="s">
        <v>80</v>
      </c>
      <c r="B476" s="50" t="s">
        <v>82</v>
      </c>
      <c r="C476" s="51"/>
      <c r="D476" s="51"/>
      <c r="E476" s="51"/>
      <c r="F476" s="51"/>
      <c r="G476" s="51"/>
      <c r="H476" s="51"/>
      <c r="I476" s="52"/>
      <c r="J476" s="51"/>
      <c r="K476" s="51">
        <v>1750</v>
      </c>
      <c r="L476" s="51"/>
      <c r="M476" s="51"/>
      <c r="N476" s="52"/>
      <c r="O476" s="52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s="4" customFormat="1" ht="30" x14ac:dyDescent="0.25">
      <c r="A477" s="55" t="s">
        <v>80</v>
      </c>
      <c r="B477" s="50" t="s">
        <v>81</v>
      </c>
      <c r="C477" s="51"/>
      <c r="D477" s="51"/>
      <c r="E477" s="51"/>
      <c r="F477" s="51"/>
      <c r="G477" s="51"/>
      <c r="H477" s="51"/>
      <c r="I477" s="52"/>
      <c r="J477" s="51"/>
      <c r="K477" s="51">
        <v>1750</v>
      </c>
      <c r="L477" s="51"/>
      <c r="M477" s="51"/>
      <c r="N477" s="52"/>
      <c r="O477" s="52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s="4" customFormat="1" x14ac:dyDescent="0.25">
      <c r="A478" s="55" t="s">
        <v>69</v>
      </c>
      <c r="B478" s="51" t="s">
        <v>474</v>
      </c>
      <c r="C478" s="51"/>
      <c r="D478" s="51"/>
      <c r="E478" s="51"/>
      <c r="F478" s="51"/>
      <c r="G478" s="51"/>
      <c r="H478" s="51"/>
      <c r="I478" s="52"/>
      <c r="J478" s="51"/>
      <c r="K478" s="51">
        <v>1600</v>
      </c>
      <c r="L478" s="51"/>
      <c r="M478" s="51"/>
      <c r="N478" s="52"/>
      <c r="O478" s="52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s="4" customFormat="1" x14ac:dyDescent="0.25">
      <c r="A479" s="55" t="s">
        <v>475</v>
      </c>
      <c r="B479" s="51" t="s">
        <v>476</v>
      </c>
      <c r="C479" s="51"/>
      <c r="D479" s="51"/>
      <c r="E479" s="51"/>
      <c r="F479" s="51"/>
      <c r="G479" s="51"/>
      <c r="H479" s="51"/>
      <c r="I479" s="52"/>
      <c r="J479" s="51"/>
      <c r="K479" s="51"/>
      <c r="L479" s="51"/>
      <c r="M479" s="51"/>
      <c r="N479" s="52"/>
      <c r="O479" s="52"/>
      <c r="P479" s="51"/>
      <c r="Q479" s="51"/>
      <c r="R479" s="51"/>
      <c r="S479" s="51"/>
      <c r="T479" s="51">
        <v>183.8</v>
      </c>
      <c r="U479" s="51"/>
      <c r="V479" s="51"/>
      <c r="W479" s="51"/>
      <c r="X479" s="51"/>
      <c r="Y479" s="51"/>
      <c r="Z479" s="51"/>
      <c r="AA479" s="51"/>
    </row>
    <row r="480" spans="1:27" s="4" customFormat="1" x14ac:dyDescent="0.25">
      <c r="A480" s="55" t="s">
        <v>479</v>
      </c>
      <c r="B480" s="51" t="s">
        <v>480</v>
      </c>
      <c r="C480" s="51"/>
      <c r="D480" s="51"/>
      <c r="E480" s="51"/>
      <c r="F480" s="51"/>
      <c r="G480" s="51"/>
      <c r="H480" s="51"/>
      <c r="I480" s="52"/>
      <c r="J480" s="51">
        <v>326</v>
      </c>
      <c r="K480" s="51"/>
      <c r="L480" s="51"/>
      <c r="M480" s="51"/>
      <c r="N480" s="52"/>
      <c r="O480" s="52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s="4" customFormat="1" x14ac:dyDescent="0.25">
      <c r="A481" s="55" t="s">
        <v>481</v>
      </c>
      <c r="B481" s="51" t="s">
        <v>284</v>
      </c>
      <c r="C481" s="51"/>
      <c r="D481" s="51"/>
      <c r="E481" s="51"/>
      <c r="F481" s="51"/>
      <c r="G481" s="51"/>
      <c r="H481" s="51"/>
      <c r="I481" s="52"/>
      <c r="J481" s="51">
        <v>279</v>
      </c>
      <c r="K481" s="51"/>
      <c r="L481" s="51"/>
      <c r="M481" s="51"/>
      <c r="N481" s="52"/>
      <c r="O481" s="52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s="4" customFormat="1" x14ac:dyDescent="0.25">
      <c r="A482" s="55" t="s">
        <v>111</v>
      </c>
      <c r="B482" s="51" t="s">
        <v>284</v>
      </c>
      <c r="C482" s="51"/>
      <c r="D482" s="51"/>
      <c r="E482" s="51"/>
      <c r="F482" s="51"/>
      <c r="G482" s="51"/>
      <c r="H482" s="51"/>
      <c r="I482" s="52"/>
      <c r="J482" s="51">
        <v>36.799999999999997</v>
      </c>
      <c r="K482" s="51"/>
      <c r="L482" s="51"/>
      <c r="M482" s="51"/>
      <c r="N482" s="52"/>
      <c r="O482" s="52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s="4" customFormat="1" x14ac:dyDescent="0.25">
      <c r="A483" s="55" t="s">
        <v>105</v>
      </c>
      <c r="B483" s="51" t="s">
        <v>284</v>
      </c>
      <c r="C483" s="51"/>
      <c r="D483" s="51"/>
      <c r="E483" s="51"/>
      <c r="F483" s="51"/>
      <c r="G483" s="51"/>
      <c r="H483" s="51"/>
      <c r="I483" s="52"/>
      <c r="J483" s="51">
        <v>47.29</v>
      </c>
      <c r="K483" s="51"/>
      <c r="L483" s="51"/>
      <c r="M483" s="51"/>
      <c r="N483" s="52"/>
      <c r="O483" s="52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s="4" customFormat="1" x14ac:dyDescent="0.25">
      <c r="A484" s="55" t="s">
        <v>482</v>
      </c>
      <c r="B484" s="51" t="s">
        <v>284</v>
      </c>
      <c r="C484" s="51"/>
      <c r="D484" s="51"/>
      <c r="E484" s="51"/>
      <c r="F484" s="51"/>
      <c r="G484" s="51"/>
      <c r="H484" s="51"/>
      <c r="I484" s="52"/>
      <c r="J484" s="51">
        <v>887.99</v>
      </c>
      <c r="K484" s="51"/>
      <c r="L484" s="51"/>
      <c r="M484" s="51"/>
      <c r="N484" s="52"/>
      <c r="O484" s="52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s="4" customFormat="1" x14ac:dyDescent="0.25">
      <c r="A485" s="55" t="s">
        <v>392</v>
      </c>
      <c r="B485" s="51" t="s">
        <v>483</v>
      </c>
      <c r="C485" s="51"/>
      <c r="D485" s="51"/>
      <c r="E485" s="51"/>
      <c r="F485" s="51"/>
      <c r="G485" s="51"/>
      <c r="H485" s="51"/>
      <c r="I485" s="52"/>
      <c r="J485" s="51"/>
      <c r="K485" s="51"/>
      <c r="L485" s="51"/>
      <c r="M485" s="51"/>
      <c r="N485" s="52">
        <v>262.97000000000003</v>
      </c>
      <c r="O485" s="52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s="4" customFormat="1" x14ac:dyDescent="0.25">
      <c r="A486" s="55" t="s">
        <v>303</v>
      </c>
      <c r="B486" s="51" t="s">
        <v>367</v>
      </c>
      <c r="C486" s="51"/>
      <c r="D486" s="51"/>
      <c r="E486" s="51"/>
      <c r="F486" s="51"/>
      <c r="G486" s="51"/>
      <c r="H486" s="51"/>
      <c r="I486" s="52"/>
      <c r="J486" s="51"/>
      <c r="K486" s="51"/>
      <c r="L486" s="51"/>
      <c r="M486" s="51"/>
      <c r="N486" s="52"/>
      <c r="O486" s="52"/>
      <c r="P486" s="51"/>
      <c r="Q486" s="51"/>
      <c r="R486" s="51"/>
      <c r="S486" s="51"/>
      <c r="T486" s="51"/>
      <c r="U486" s="51"/>
      <c r="V486" s="51">
        <v>1000</v>
      </c>
      <c r="W486" s="51"/>
      <c r="X486" s="51"/>
      <c r="Y486" s="51"/>
      <c r="Z486" s="51"/>
      <c r="AA486" s="51"/>
    </row>
    <row r="487" spans="1:27" s="4" customFormat="1" ht="30" x14ac:dyDescent="0.25">
      <c r="A487" s="55" t="s">
        <v>463</v>
      </c>
      <c r="B487" s="51" t="s">
        <v>86</v>
      </c>
      <c r="C487" s="51"/>
      <c r="D487" s="51"/>
      <c r="E487" s="51"/>
      <c r="F487" s="51"/>
      <c r="G487" s="51"/>
      <c r="H487" s="51"/>
      <c r="I487" s="52"/>
      <c r="J487" s="51"/>
      <c r="K487" s="51"/>
      <c r="L487" s="51"/>
      <c r="M487" s="51"/>
      <c r="N487" s="52"/>
      <c r="O487" s="52">
        <v>836.45</v>
      </c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s="2" customFormat="1" x14ac:dyDescent="0.25">
      <c r="A488" s="56"/>
      <c r="B488" s="12" t="s">
        <v>484</v>
      </c>
      <c r="C488" s="12">
        <v>7537.1600000000008</v>
      </c>
      <c r="D488" s="12">
        <v>0</v>
      </c>
      <c r="E488" s="12">
        <v>34251.970000000016</v>
      </c>
      <c r="F488" s="12">
        <v>6783.0100000000011</v>
      </c>
      <c r="G488" s="12">
        <v>0</v>
      </c>
      <c r="H488" s="12" t="s">
        <v>487</v>
      </c>
      <c r="I488" s="11">
        <v>18860.62</v>
      </c>
      <c r="J488" s="12">
        <f>J469-J470-J480-J481-J482-J483-J484</f>
        <v>393129.57000000007</v>
      </c>
      <c r="K488" s="12">
        <f>K469-K473-K475-K476-K477-K478</f>
        <v>602140.13</v>
      </c>
      <c r="L488" s="12">
        <v>100000</v>
      </c>
      <c r="M488" s="12">
        <v>85994.95</v>
      </c>
      <c r="N488" s="11">
        <f>N469-N485</f>
        <v>66076.12</v>
      </c>
      <c r="O488" s="11">
        <f>O469-O474+O487</f>
        <v>217723.19000000003</v>
      </c>
      <c r="P488" s="12">
        <v>7000</v>
      </c>
      <c r="Q488" s="12">
        <v>228000</v>
      </c>
      <c r="R488" s="12">
        <v>83600</v>
      </c>
      <c r="S488" s="12">
        <v>16600.080000000002</v>
      </c>
      <c r="T488" s="12">
        <f>T469-T472-T479</f>
        <v>942048.99</v>
      </c>
      <c r="U488" s="12">
        <v>239967.33999999997</v>
      </c>
      <c r="V488" s="12">
        <f>V469-V486</f>
        <v>155993</v>
      </c>
      <c r="W488" s="12"/>
      <c r="X488" s="12"/>
      <c r="Y488" s="12">
        <f>Y469-Y471</f>
        <v>831.66000000000076</v>
      </c>
      <c r="Z488" s="12">
        <v>1769.0200000000004</v>
      </c>
      <c r="AA488" s="12">
        <v>0</v>
      </c>
    </row>
    <row r="489" spans="1:27" s="4" customFormat="1" ht="30" x14ac:dyDescent="0.25">
      <c r="A489" s="55" t="s">
        <v>477</v>
      </c>
      <c r="B489" s="51" t="s">
        <v>478</v>
      </c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>
        <v>319.95</v>
      </c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s="2" customFormat="1" ht="15.75" thickBot="1" x14ac:dyDescent="0.3">
      <c r="A490" s="56"/>
      <c r="B490" s="12" t="s">
        <v>484</v>
      </c>
      <c r="C490" s="12">
        <v>7537.1600000000008</v>
      </c>
      <c r="D490" s="12">
        <v>0</v>
      </c>
      <c r="E490" s="12">
        <v>34251.970000000016</v>
      </c>
      <c r="F490" s="12">
        <v>6783.0100000000011</v>
      </c>
      <c r="G490" s="12">
        <v>0</v>
      </c>
      <c r="H490" s="12" t="s">
        <v>487</v>
      </c>
      <c r="I490" s="12">
        <v>18860.62</v>
      </c>
      <c r="J490" s="12">
        <v>393129.57</v>
      </c>
      <c r="K490" s="12">
        <v>602140.13</v>
      </c>
      <c r="L490" s="12">
        <v>100000</v>
      </c>
      <c r="M490" s="12">
        <v>85994.95</v>
      </c>
      <c r="N490" s="11">
        <f>N488-N489</f>
        <v>65756.17</v>
      </c>
      <c r="O490" s="12">
        <v>217723.19</v>
      </c>
      <c r="P490" s="12">
        <v>7000</v>
      </c>
      <c r="Q490" s="12">
        <v>228000</v>
      </c>
      <c r="R490" s="12">
        <v>83600</v>
      </c>
      <c r="S490" s="12">
        <v>16600.080000000002</v>
      </c>
      <c r="T490" s="12">
        <v>942048.99</v>
      </c>
      <c r="U490" s="12">
        <v>239967.33999999997</v>
      </c>
      <c r="V490" s="12">
        <v>155993</v>
      </c>
      <c r="W490" s="12"/>
      <c r="X490" s="12"/>
      <c r="Y490" s="12">
        <v>831.66</v>
      </c>
      <c r="Z490" s="12">
        <v>1769.0200000000004</v>
      </c>
      <c r="AA490" s="12">
        <v>0</v>
      </c>
    </row>
    <row r="491" spans="1:27" s="39" customFormat="1" ht="15.75" thickBot="1" x14ac:dyDescent="0.3">
      <c r="A491" s="24"/>
      <c r="B491" s="25"/>
      <c r="C491" s="13">
        <v>36911</v>
      </c>
      <c r="D491" s="13">
        <v>37276</v>
      </c>
      <c r="E491" s="13">
        <v>37641</v>
      </c>
      <c r="F491" s="13">
        <v>38006</v>
      </c>
      <c r="G491" s="13">
        <v>38372</v>
      </c>
      <c r="H491" s="13">
        <v>38737</v>
      </c>
      <c r="I491" s="13">
        <v>39467</v>
      </c>
      <c r="J491" s="13">
        <v>39833</v>
      </c>
      <c r="K491" s="13">
        <v>10978</v>
      </c>
      <c r="L491" s="13">
        <v>36576</v>
      </c>
      <c r="M491" s="13">
        <v>11098</v>
      </c>
      <c r="N491" s="13">
        <v>37062</v>
      </c>
      <c r="O491" s="13">
        <v>37427</v>
      </c>
      <c r="P491" s="13">
        <v>36789</v>
      </c>
      <c r="Q491" s="13">
        <v>36850</v>
      </c>
      <c r="R491" s="13" t="s">
        <v>0</v>
      </c>
      <c r="S491" s="13" t="s">
        <v>1</v>
      </c>
      <c r="T491" s="13" t="s">
        <v>2</v>
      </c>
      <c r="U491" s="13" t="s">
        <v>3</v>
      </c>
      <c r="V491" s="13" t="s">
        <v>4</v>
      </c>
      <c r="W491" s="13" t="s">
        <v>5</v>
      </c>
      <c r="X491" s="13" t="s">
        <v>6</v>
      </c>
      <c r="Y491" s="13" t="s">
        <v>7</v>
      </c>
      <c r="Z491" s="13" t="s">
        <v>8</v>
      </c>
      <c r="AA491" s="63" t="s">
        <v>310</v>
      </c>
    </row>
    <row r="492" spans="1:27" s="2" customFormat="1" x14ac:dyDescent="0.25">
      <c r="A492" s="56"/>
      <c r="B492" s="12" t="s">
        <v>484</v>
      </c>
      <c r="C492" s="70">
        <v>7537.1600000000008</v>
      </c>
      <c r="D492" s="70">
        <v>0</v>
      </c>
      <c r="E492" s="70">
        <v>34251.970000000016</v>
      </c>
      <c r="F492" s="70">
        <v>6783.0100000000011</v>
      </c>
      <c r="G492" s="70">
        <v>0</v>
      </c>
      <c r="H492" s="70">
        <v>14184.1</v>
      </c>
      <c r="I492" s="70">
        <v>18860.62</v>
      </c>
      <c r="J492" s="70">
        <v>393129.57</v>
      </c>
      <c r="K492" s="70">
        <v>602140.13</v>
      </c>
      <c r="L492" s="70">
        <v>100000</v>
      </c>
      <c r="M492" s="70">
        <v>85994.95</v>
      </c>
      <c r="N492" s="70">
        <v>65756.17</v>
      </c>
      <c r="O492" s="70">
        <v>217723.19</v>
      </c>
      <c r="P492" s="70">
        <v>7000</v>
      </c>
      <c r="Q492" s="70">
        <v>228000</v>
      </c>
      <c r="R492" s="70">
        <v>83600</v>
      </c>
      <c r="S492" s="70">
        <v>16600.080000000002</v>
      </c>
      <c r="T492" s="70">
        <v>942048.99</v>
      </c>
      <c r="U492" s="70">
        <v>239967.33999999997</v>
      </c>
      <c r="V492" s="70">
        <v>155993</v>
      </c>
      <c r="W492" s="12"/>
      <c r="X492" s="12"/>
      <c r="Y492" s="70">
        <v>831.66</v>
      </c>
      <c r="Z492" s="70">
        <v>1769.0200000000004</v>
      </c>
      <c r="AA492" s="12">
        <v>0</v>
      </c>
    </row>
    <row r="493" spans="1:27" s="4" customFormat="1" x14ac:dyDescent="0.25">
      <c r="A493" s="55" t="s">
        <v>335</v>
      </c>
      <c r="B493" s="5" t="s">
        <v>122</v>
      </c>
      <c r="C493" s="51"/>
      <c r="D493" s="51"/>
      <c r="E493" s="51"/>
      <c r="F493" s="51"/>
      <c r="G493" s="51"/>
      <c r="H493" s="51"/>
      <c r="I493" s="51"/>
      <c r="J493" s="51"/>
      <c r="K493" s="51">
        <v>3012</v>
      </c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s="4" customFormat="1" x14ac:dyDescent="0.25">
      <c r="A494" s="55" t="s">
        <v>80</v>
      </c>
      <c r="B494" s="51" t="s">
        <v>485</v>
      </c>
      <c r="C494" s="51"/>
      <c r="D494" s="51"/>
      <c r="E494" s="51"/>
      <c r="F494" s="51"/>
      <c r="G494" s="51"/>
      <c r="H494" s="51">
        <v>450</v>
      </c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s="2" customFormat="1" x14ac:dyDescent="0.25">
      <c r="A495" s="56"/>
      <c r="B495" s="12" t="s">
        <v>486</v>
      </c>
      <c r="C495" s="12">
        <v>7537.1600000000008</v>
      </c>
      <c r="D495" s="12">
        <v>0</v>
      </c>
      <c r="E495" s="12">
        <v>34251.970000000016</v>
      </c>
      <c r="F495" s="12">
        <v>6783.0100000000011</v>
      </c>
      <c r="G495" s="12">
        <v>0</v>
      </c>
      <c r="H495" s="97">
        <f>H492-H494</f>
        <v>13734.1</v>
      </c>
      <c r="I495" s="12">
        <v>18860.62</v>
      </c>
      <c r="J495" s="12">
        <v>393129.57</v>
      </c>
      <c r="K495" s="12">
        <f>K492-K493</f>
        <v>599128.13</v>
      </c>
      <c r="L495" s="12">
        <v>100000</v>
      </c>
      <c r="M495" s="12">
        <v>85994.95</v>
      </c>
      <c r="N495" s="12">
        <v>65756.17</v>
      </c>
      <c r="O495" s="12">
        <v>217723.19</v>
      </c>
      <c r="P495" s="12">
        <v>7000</v>
      </c>
      <c r="Q495" s="12">
        <v>228000</v>
      </c>
      <c r="R495" s="12">
        <v>83600</v>
      </c>
      <c r="S495" s="12">
        <v>16600.080000000002</v>
      </c>
      <c r="T495" s="12">
        <v>942048.99</v>
      </c>
      <c r="U495" s="12">
        <v>239967.33999999997</v>
      </c>
      <c r="V495" s="12">
        <v>155993</v>
      </c>
      <c r="W495" s="12"/>
      <c r="X495" s="12"/>
      <c r="Y495" s="12">
        <v>831.66</v>
      </c>
      <c r="Z495" s="12">
        <v>1769.0200000000004</v>
      </c>
      <c r="AA495" s="12">
        <v>0</v>
      </c>
    </row>
    <row r="496" spans="1:27" s="4" customFormat="1" x14ac:dyDescent="0.25">
      <c r="A496" s="55" t="s">
        <v>237</v>
      </c>
      <c r="B496" s="51" t="s">
        <v>320</v>
      </c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>
        <v>60</v>
      </c>
      <c r="O496" s="51"/>
      <c r="P496" s="51"/>
      <c r="Q496" s="51"/>
      <c r="R496" s="51"/>
      <c r="S496" s="51"/>
      <c r="T496" s="99"/>
      <c r="U496" s="51"/>
      <c r="V496" s="51"/>
      <c r="W496" s="51"/>
      <c r="X496" s="51"/>
      <c r="Y496" s="51"/>
      <c r="Z496" s="51"/>
      <c r="AA496" s="51"/>
    </row>
    <row r="497" spans="1:27" s="4" customFormat="1" x14ac:dyDescent="0.25">
      <c r="A497" s="55" t="s">
        <v>819</v>
      </c>
      <c r="B497" s="51"/>
      <c r="C497" s="51"/>
      <c r="D497" s="51"/>
      <c r="E497" s="51"/>
      <c r="F497" s="51"/>
      <c r="G497" s="51"/>
      <c r="H497" s="51"/>
      <c r="I497" s="51"/>
      <c r="J497" s="51"/>
      <c r="K497" s="51">
        <v>326</v>
      </c>
      <c r="L497" s="51"/>
      <c r="M497" s="51"/>
      <c r="N497" s="51"/>
      <c r="O497" s="51"/>
      <c r="P497" s="51"/>
      <c r="Q497" s="51"/>
      <c r="R497" s="51"/>
      <c r="S497" s="51"/>
      <c r="T497" s="99"/>
      <c r="U497" s="51"/>
      <c r="V497" s="51"/>
      <c r="W497" s="51"/>
      <c r="X497" s="51"/>
      <c r="Y497" s="51"/>
      <c r="Z497" s="51"/>
      <c r="AA497" s="51"/>
    </row>
    <row r="498" spans="1:27" s="4" customFormat="1" x14ac:dyDescent="0.25">
      <c r="A498" s="55" t="s">
        <v>237</v>
      </c>
      <c r="B498" s="51" t="s">
        <v>320</v>
      </c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>
        <v>212.98</v>
      </c>
      <c r="O498" s="51"/>
      <c r="P498" s="51"/>
      <c r="Q498" s="51"/>
      <c r="R498" s="51"/>
      <c r="S498" s="51"/>
      <c r="T498" s="99"/>
      <c r="U498" s="51"/>
      <c r="V498" s="51"/>
      <c r="W498" s="51"/>
      <c r="X498" s="51"/>
      <c r="Y498" s="51"/>
      <c r="Z498" s="51"/>
      <c r="AA498" s="51"/>
    </row>
    <row r="499" spans="1:27" s="4" customFormat="1" x14ac:dyDescent="0.25">
      <c r="A499" s="56" t="s">
        <v>318</v>
      </c>
      <c r="B499" s="51" t="s">
        <v>86</v>
      </c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>
        <v>6000</v>
      </c>
      <c r="P499" s="51"/>
      <c r="Q499" s="51"/>
      <c r="R499" s="51"/>
      <c r="S499" s="51"/>
      <c r="T499" s="99"/>
      <c r="U499" s="51"/>
      <c r="V499" s="51"/>
      <c r="W499" s="51"/>
      <c r="X499" s="51"/>
      <c r="Y499" s="51"/>
      <c r="Z499" s="51"/>
      <c r="AA499" s="51"/>
    </row>
    <row r="500" spans="1:27" s="4" customFormat="1" x14ac:dyDescent="0.25">
      <c r="A500" s="56" t="s">
        <v>318</v>
      </c>
      <c r="B500" s="51" t="s">
        <v>86</v>
      </c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>
        <v>29000</v>
      </c>
      <c r="P500" s="51"/>
      <c r="Q500" s="51"/>
      <c r="R500" s="51"/>
      <c r="S500" s="51"/>
      <c r="T500" s="99"/>
      <c r="U500" s="51"/>
      <c r="V500" s="51"/>
      <c r="W500" s="51"/>
      <c r="X500" s="51"/>
      <c r="Y500" s="51"/>
      <c r="Z500" s="51"/>
      <c r="AA500" s="51"/>
    </row>
    <row r="501" spans="1:27" s="4" customFormat="1" x14ac:dyDescent="0.25">
      <c r="A501" s="56" t="s">
        <v>318</v>
      </c>
      <c r="B501" s="51" t="s">
        <v>86</v>
      </c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>
        <v>29000</v>
      </c>
      <c r="P501" s="51"/>
      <c r="Q501" s="51"/>
      <c r="R501" s="51"/>
      <c r="S501" s="51"/>
      <c r="T501" s="99"/>
      <c r="U501" s="51"/>
      <c r="V501" s="51"/>
      <c r="W501" s="51"/>
      <c r="X501" s="51"/>
      <c r="Y501" s="51"/>
      <c r="Z501" s="51"/>
      <c r="AA501" s="51"/>
    </row>
    <row r="502" spans="1:27" s="4" customFormat="1" x14ac:dyDescent="0.25">
      <c r="A502" s="56" t="s">
        <v>318</v>
      </c>
      <c r="B502" s="51" t="s">
        <v>86</v>
      </c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>
        <v>29000</v>
      </c>
      <c r="P502" s="51"/>
      <c r="Q502" s="51"/>
      <c r="R502" s="51"/>
      <c r="S502" s="51"/>
      <c r="T502" s="99"/>
      <c r="U502" s="51"/>
      <c r="V502" s="51"/>
      <c r="W502" s="51"/>
      <c r="X502" s="51"/>
      <c r="Y502" s="51"/>
      <c r="Z502" s="51"/>
      <c r="AA502" s="51"/>
    </row>
    <row r="503" spans="1:27" s="4" customFormat="1" x14ac:dyDescent="0.25">
      <c r="A503" s="56" t="s">
        <v>318</v>
      </c>
      <c r="B503" s="51" t="s">
        <v>86</v>
      </c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>
        <v>29000</v>
      </c>
      <c r="P503" s="51"/>
      <c r="Q503" s="51"/>
      <c r="R503" s="51"/>
      <c r="S503" s="51"/>
      <c r="T503" s="99"/>
      <c r="U503" s="51"/>
      <c r="V503" s="51"/>
      <c r="W503" s="51"/>
      <c r="X503" s="51"/>
      <c r="Y503" s="51"/>
      <c r="Z503" s="51"/>
      <c r="AA503" s="51"/>
    </row>
    <row r="504" spans="1:27" s="4" customFormat="1" x14ac:dyDescent="0.25">
      <c r="A504" s="56" t="s">
        <v>318</v>
      </c>
      <c r="B504" s="51" t="s">
        <v>86</v>
      </c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>
        <v>29000</v>
      </c>
      <c r="P504" s="51"/>
      <c r="Q504" s="51"/>
      <c r="R504" s="51"/>
      <c r="S504" s="51"/>
      <c r="T504" s="99"/>
      <c r="U504" s="51"/>
      <c r="V504" s="51"/>
      <c r="W504" s="51"/>
      <c r="X504" s="51"/>
      <c r="Y504" s="51"/>
      <c r="Z504" s="51"/>
      <c r="AA504" s="51"/>
    </row>
    <row r="505" spans="1:27" s="4" customFormat="1" x14ac:dyDescent="0.25">
      <c r="A505" s="56" t="s">
        <v>318</v>
      </c>
      <c r="B505" s="51" t="s">
        <v>86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51">
        <v>29000</v>
      </c>
      <c r="P505" s="12"/>
      <c r="Q505" s="12"/>
      <c r="R505" s="12"/>
      <c r="S505" s="12"/>
      <c r="T505" s="100"/>
      <c r="U505" s="12"/>
      <c r="V505" s="12"/>
      <c r="W505" s="12"/>
      <c r="X505" s="12"/>
      <c r="Y505" s="12"/>
      <c r="Z505" s="12"/>
      <c r="AA505" s="12"/>
    </row>
    <row r="506" spans="1:27" s="4" customFormat="1" x14ac:dyDescent="0.25">
      <c r="A506" s="55" t="s">
        <v>237</v>
      </c>
      <c r="B506" s="51" t="s">
        <v>407</v>
      </c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99">
        <v>8.25</v>
      </c>
      <c r="U506" s="51"/>
      <c r="V506" s="51"/>
      <c r="W506" s="51"/>
      <c r="X506" s="51"/>
      <c r="Y506" s="12"/>
      <c r="Z506" s="12"/>
      <c r="AA506" s="12"/>
    </row>
    <row r="507" spans="1:27" s="4" customFormat="1" x14ac:dyDescent="0.25">
      <c r="A507" s="55" t="s">
        <v>237</v>
      </c>
      <c r="B507" s="51" t="s">
        <v>323</v>
      </c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99">
        <v>1185.75</v>
      </c>
      <c r="U507" s="51"/>
      <c r="V507" s="51"/>
      <c r="W507" s="51"/>
      <c r="X507" s="51"/>
      <c r="Y507" s="12"/>
      <c r="Z507" s="12"/>
      <c r="AA507" s="12"/>
    </row>
    <row r="508" spans="1:27" s="4" customFormat="1" x14ac:dyDescent="0.25">
      <c r="A508" s="55" t="s">
        <v>199</v>
      </c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>
        <v>80.05</v>
      </c>
      <c r="O508" s="51"/>
      <c r="P508" s="51"/>
      <c r="Q508" s="51"/>
      <c r="R508" s="51"/>
      <c r="S508" s="51"/>
      <c r="T508" s="99"/>
      <c r="U508" s="51"/>
      <c r="V508" s="51"/>
      <c r="W508" s="51"/>
      <c r="X508" s="51"/>
      <c r="Y508" s="12"/>
      <c r="Z508" s="12"/>
      <c r="AA508" s="12"/>
    </row>
    <row r="509" spans="1:27" s="4" customFormat="1" x14ac:dyDescent="0.25">
      <c r="A509" s="56"/>
      <c r="B509" s="12" t="s">
        <v>489</v>
      </c>
      <c r="C509" s="12">
        <v>7537.1600000000008</v>
      </c>
      <c r="D509" s="12">
        <v>0</v>
      </c>
      <c r="E509" s="12">
        <v>34251.970000000016</v>
      </c>
      <c r="F509" s="12">
        <v>6783.0100000000011</v>
      </c>
      <c r="G509" s="12">
        <v>0</v>
      </c>
      <c r="H509" s="12">
        <v>13734.1</v>
      </c>
      <c r="I509" s="12">
        <v>18860.62</v>
      </c>
      <c r="J509" s="12">
        <v>393129.57</v>
      </c>
      <c r="K509" s="12">
        <f>K495-K497</f>
        <v>598802.13</v>
      </c>
      <c r="L509" s="12">
        <v>100000</v>
      </c>
      <c r="M509" s="12">
        <v>86056.98000000001</v>
      </c>
      <c r="N509" s="12">
        <f>N495-N496-N498+N508</f>
        <v>65563.239999999991</v>
      </c>
      <c r="O509" s="12">
        <f>O495-O499-O500-O501-O502-O503-O504-O505</f>
        <v>37723.19</v>
      </c>
      <c r="P509" s="12">
        <v>7000</v>
      </c>
      <c r="Q509" s="12">
        <v>228000</v>
      </c>
      <c r="R509" s="12">
        <v>83600</v>
      </c>
      <c r="S509" s="12">
        <v>16600.080000000002</v>
      </c>
      <c r="T509" s="100">
        <f>T495-T506-T507</f>
        <v>940854.99</v>
      </c>
      <c r="U509" s="12">
        <v>239967.33999999997</v>
      </c>
      <c r="V509" s="12">
        <v>156993</v>
      </c>
      <c r="W509" s="12"/>
      <c r="X509" s="12"/>
      <c r="Y509" s="12">
        <v>831.66000000000076</v>
      </c>
      <c r="Z509" s="12">
        <v>1769.0200000000004</v>
      </c>
      <c r="AA509" s="12">
        <v>0</v>
      </c>
    </row>
    <row r="510" spans="1:27" s="4" customFormat="1" ht="30" x14ac:dyDescent="0.25">
      <c r="A510" s="55" t="s">
        <v>490</v>
      </c>
      <c r="B510" s="51" t="s">
        <v>407</v>
      </c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99">
        <v>37.82</v>
      </c>
      <c r="U510" s="51"/>
      <c r="V510" s="51"/>
      <c r="W510" s="51"/>
      <c r="X510" s="51"/>
      <c r="Y510" s="12"/>
      <c r="Z510" s="12"/>
      <c r="AA510" s="12"/>
    </row>
    <row r="511" spans="1:27" s="4" customFormat="1" ht="30" x14ac:dyDescent="0.25">
      <c r="A511" s="55" t="s">
        <v>490</v>
      </c>
      <c r="B511" s="51" t="s">
        <v>491</v>
      </c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99">
        <v>265</v>
      </c>
      <c r="U511" s="51"/>
      <c r="V511" s="51"/>
      <c r="W511" s="51"/>
      <c r="X511" s="51"/>
      <c r="Y511" s="12"/>
      <c r="Z511" s="12"/>
      <c r="AA511" s="12"/>
    </row>
    <row r="512" spans="1:27" s="4" customFormat="1" x14ac:dyDescent="0.25">
      <c r="A512" s="56"/>
      <c r="B512" s="12" t="s">
        <v>489</v>
      </c>
      <c r="C512" s="12">
        <v>7537.1600000000008</v>
      </c>
      <c r="D512" s="12">
        <v>0</v>
      </c>
      <c r="E512" s="12">
        <v>34251.970000000016</v>
      </c>
      <c r="F512" s="12">
        <v>6783.0100000000011</v>
      </c>
      <c r="G512" s="12">
        <v>0</v>
      </c>
      <c r="H512" s="12">
        <v>13734.1</v>
      </c>
      <c r="I512" s="12">
        <v>18860.62</v>
      </c>
      <c r="J512" s="12">
        <v>393129.57</v>
      </c>
      <c r="K512" s="12">
        <v>598802.13</v>
      </c>
      <c r="L512" s="12">
        <v>100000</v>
      </c>
      <c r="M512" s="12">
        <v>86056.98000000001</v>
      </c>
      <c r="N512" s="12">
        <v>65563.239999999991</v>
      </c>
      <c r="O512" s="12">
        <v>37723.19</v>
      </c>
      <c r="P512" s="12">
        <v>7000</v>
      </c>
      <c r="Q512" s="12">
        <v>228000</v>
      </c>
      <c r="R512" s="12">
        <v>83600</v>
      </c>
      <c r="S512" s="12">
        <v>16600.080000000002</v>
      </c>
      <c r="T512" s="100">
        <f>T509+T510+T511</f>
        <v>941157.80999999994</v>
      </c>
      <c r="U512" s="12">
        <v>239967.33999999997</v>
      </c>
      <c r="V512" s="12">
        <v>156993</v>
      </c>
      <c r="W512" s="12"/>
      <c r="X512" s="12"/>
      <c r="Y512" s="12">
        <v>831.66000000000076</v>
      </c>
      <c r="Z512" s="12">
        <v>1769.0200000000004</v>
      </c>
      <c r="AA512" s="12">
        <v>0</v>
      </c>
    </row>
    <row r="513" spans="1:27" s="4" customFormat="1" x14ac:dyDescent="0.25">
      <c r="A513" s="55" t="s">
        <v>492</v>
      </c>
      <c r="B513" s="51" t="s">
        <v>441</v>
      </c>
      <c r="C513" s="51"/>
      <c r="D513" s="51"/>
      <c r="E513" s="51"/>
      <c r="F513" s="51"/>
      <c r="G513" s="51"/>
      <c r="H513" s="51"/>
      <c r="I513" s="51"/>
      <c r="J513" s="51">
        <v>538.47</v>
      </c>
      <c r="K513" s="51"/>
      <c r="L513" s="51"/>
      <c r="M513" s="51"/>
      <c r="N513" s="51"/>
      <c r="O513" s="51"/>
      <c r="P513" s="51"/>
      <c r="Q513" s="51"/>
      <c r="R513" s="51"/>
      <c r="S513" s="51"/>
      <c r="T513" s="99"/>
      <c r="U513" s="51"/>
      <c r="V513" s="51"/>
      <c r="W513" s="51"/>
      <c r="X513" s="51"/>
      <c r="Y513" s="12"/>
      <c r="Z513" s="12"/>
      <c r="AA513" s="12"/>
    </row>
    <row r="514" spans="1:27" s="4" customFormat="1" x14ac:dyDescent="0.25">
      <c r="A514" s="55" t="s">
        <v>378</v>
      </c>
      <c r="B514" s="51" t="s">
        <v>485</v>
      </c>
      <c r="C514" s="51"/>
      <c r="D514" s="51"/>
      <c r="E514" s="51"/>
      <c r="F514" s="51"/>
      <c r="G514" s="51"/>
      <c r="H514" s="51">
        <v>584</v>
      </c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99"/>
      <c r="U514" s="51"/>
      <c r="V514" s="51"/>
      <c r="W514" s="51"/>
      <c r="X514" s="51"/>
      <c r="Y514" s="12"/>
      <c r="Z514" s="12"/>
      <c r="AA514" s="12"/>
    </row>
    <row r="515" spans="1:27" s="4" customFormat="1" x14ac:dyDescent="0.25">
      <c r="A515" s="55" t="s">
        <v>46</v>
      </c>
      <c r="B515" s="51" t="s">
        <v>47</v>
      </c>
      <c r="C515" s="51"/>
      <c r="D515" s="51"/>
      <c r="E515" s="51"/>
      <c r="F515" s="51">
        <v>1325.53</v>
      </c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99"/>
      <c r="U515" s="51"/>
      <c r="V515" s="51"/>
      <c r="W515" s="51"/>
      <c r="X515" s="51"/>
      <c r="Y515" s="12"/>
      <c r="Z515" s="12"/>
      <c r="AA515" s="12"/>
    </row>
    <row r="516" spans="1:27" s="4" customFormat="1" x14ac:dyDescent="0.25">
      <c r="A516" s="55" t="s">
        <v>336</v>
      </c>
      <c r="B516" s="51" t="s">
        <v>493</v>
      </c>
      <c r="C516" s="51"/>
      <c r="D516" s="51"/>
      <c r="E516" s="51">
        <v>204.61</v>
      </c>
      <c r="F516" s="51"/>
      <c r="G516" s="51"/>
      <c r="H516" s="51"/>
      <c r="I516" s="51">
        <v>25</v>
      </c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99"/>
      <c r="U516" s="51"/>
      <c r="V516" s="51"/>
      <c r="W516" s="51"/>
      <c r="X516" s="51"/>
      <c r="Y516" s="12"/>
      <c r="Z516" s="12"/>
      <c r="AA516" s="12"/>
    </row>
    <row r="517" spans="1:27" s="4" customFormat="1" x14ac:dyDescent="0.25">
      <c r="A517" s="55" t="s">
        <v>494</v>
      </c>
      <c r="B517" s="51" t="s">
        <v>495</v>
      </c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99">
        <v>98.15</v>
      </c>
      <c r="U517" s="51"/>
      <c r="V517" s="51"/>
      <c r="W517" s="51"/>
      <c r="X517" s="51"/>
      <c r="Y517" s="12"/>
      <c r="Z517" s="12"/>
      <c r="AA517" s="12"/>
    </row>
    <row r="518" spans="1:27" s="4" customFormat="1" x14ac:dyDescent="0.25">
      <c r="A518" s="55" t="s">
        <v>494</v>
      </c>
      <c r="B518" s="51" t="s">
        <v>495</v>
      </c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99">
        <v>63.35</v>
      </c>
      <c r="U518" s="51"/>
      <c r="V518" s="51"/>
      <c r="W518" s="51"/>
      <c r="X518" s="51"/>
      <c r="Y518" s="12"/>
      <c r="Z518" s="12"/>
      <c r="AA518" s="12"/>
    </row>
    <row r="519" spans="1:27" s="4" customFormat="1" x14ac:dyDescent="0.25">
      <c r="A519" s="55" t="s">
        <v>347</v>
      </c>
      <c r="B519" s="51" t="s">
        <v>495</v>
      </c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99">
        <v>223.2</v>
      </c>
      <c r="U519" s="51"/>
      <c r="V519" s="51"/>
      <c r="W519" s="51"/>
      <c r="X519" s="51"/>
      <c r="Y519" s="12"/>
      <c r="Z519" s="12"/>
      <c r="AA519" s="12"/>
    </row>
    <row r="520" spans="1:27" s="4" customFormat="1" x14ac:dyDescent="0.25">
      <c r="A520" s="55" t="s">
        <v>111</v>
      </c>
      <c r="B520" s="51" t="s">
        <v>495</v>
      </c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99">
        <v>268.13</v>
      </c>
      <c r="U520" s="51"/>
      <c r="V520" s="51"/>
      <c r="W520" s="51"/>
      <c r="X520" s="51"/>
      <c r="Y520" s="12"/>
      <c r="Z520" s="12"/>
      <c r="AA520" s="12"/>
    </row>
    <row r="521" spans="1:27" s="4" customFormat="1" x14ac:dyDescent="0.25">
      <c r="A521" s="55" t="s">
        <v>496</v>
      </c>
      <c r="B521" s="51" t="s">
        <v>495</v>
      </c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99">
        <v>151.11000000000001</v>
      </c>
      <c r="U521" s="51"/>
      <c r="V521" s="51"/>
      <c r="W521" s="51"/>
      <c r="X521" s="51"/>
      <c r="Y521" s="12"/>
      <c r="Z521" s="12"/>
      <c r="AA521" s="12"/>
    </row>
    <row r="522" spans="1:27" s="4" customFormat="1" x14ac:dyDescent="0.25">
      <c r="A522" s="56" t="s">
        <v>318</v>
      </c>
      <c r="B522" s="51" t="s">
        <v>86</v>
      </c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>
        <v>16000</v>
      </c>
      <c r="P522" s="51"/>
      <c r="Q522" s="51"/>
      <c r="R522" s="51"/>
      <c r="S522" s="51"/>
      <c r="T522" s="99"/>
      <c r="U522" s="51"/>
      <c r="V522" s="51"/>
      <c r="W522" s="51"/>
      <c r="X522" s="51"/>
      <c r="Y522" s="12"/>
      <c r="Z522" s="12"/>
      <c r="AA522" s="12"/>
    </row>
    <row r="523" spans="1:27" s="4" customFormat="1" x14ac:dyDescent="0.25">
      <c r="A523" s="55" t="s">
        <v>497</v>
      </c>
      <c r="B523" s="51" t="s">
        <v>498</v>
      </c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>
        <v>1680</v>
      </c>
      <c r="P523" s="51"/>
      <c r="Q523" s="51"/>
      <c r="R523" s="51"/>
      <c r="S523" s="51"/>
      <c r="T523" s="99"/>
      <c r="U523" s="51"/>
      <c r="V523" s="51"/>
      <c r="W523" s="51"/>
      <c r="X523" s="51"/>
      <c r="Y523" s="51"/>
      <c r="Z523" s="51"/>
      <c r="AA523" s="51"/>
    </row>
    <row r="524" spans="1:27" s="4" customFormat="1" ht="15.75" thickBot="1" x14ac:dyDescent="0.3">
      <c r="A524" s="56"/>
      <c r="B524" s="12" t="s">
        <v>499</v>
      </c>
      <c r="C524" s="12">
        <v>7537.1600000000008</v>
      </c>
      <c r="D524" s="12">
        <v>0</v>
      </c>
      <c r="E524" s="12">
        <f>E512-E516</f>
        <v>34047.360000000015</v>
      </c>
      <c r="F524" s="12">
        <f>F512-F515</f>
        <v>5457.4800000000014</v>
      </c>
      <c r="G524" s="12">
        <v>0</v>
      </c>
      <c r="H524" s="12">
        <f>H512-H514</f>
        <v>13150.1</v>
      </c>
      <c r="I524" s="12">
        <f>I512-I516</f>
        <v>18835.62</v>
      </c>
      <c r="J524" s="12">
        <f>J512-J513</f>
        <v>392591.10000000003</v>
      </c>
      <c r="K524" s="12">
        <v>598802.13</v>
      </c>
      <c r="L524" s="12">
        <v>100000</v>
      </c>
      <c r="M524" s="12">
        <v>86056.98000000001</v>
      </c>
      <c r="N524" s="12">
        <v>65563.239999999991</v>
      </c>
      <c r="O524" s="12">
        <f>O512-O522-O523</f>
        <v>20043.190000000002</v>
      </c>
      <c r="P524" s="12">
        <v>7000</v>
      </c>
      <c r="Q524" s="12">
        <v>228000</v>
      </c>
      <c r="R524" s="12">
        <v>83600</v>
      </c>
      <c r="S524" s="12">
        <v>16600.080000000002</v>
      </c>
      <c r="T524" s="100">
        <f>T512-T517-T518-T519-T520-T521</f>
        <v>940353.87</v>
      </c>
      <c r="U524" s="12">
        <v>239967.33999999997</v>
      </c>
      <c r="V524" s="12">
        <v>156993</v>
      </c>
      <c r="W524" s="12"/>
      <c r="X524" s="12"/>
      <c r="Y524" s="12">
        <v>831.66000000000076</v>
      </c>
      <c r="Z524" s="12">
        <v>1769.0200000000004</v>
      </c>
      <c r="AA524" s="12">
        <v>0</v>
      </c>
    </row>
    <row r="525" spans="1:27" s="4" customFormat="1" ht="15.75" thickBot="1" x14ac:dyDescent="0.3">
      <c r="A525" s="24"/>
      <c r="B525" s="25"/>
      <c r="C525" s="13">
        <v>36911</v>
      </c>
      <c r="D525" s="13">
        <v>37276</v>
      </c>
      <c r="E525" s="13">
        <v>37641</v>
      </c>
      <c r="F525" s="13">
        <v>38006</v>
      </c>
      <c r="G525" s="13">
        <v>38372</v>
      </c>
      <c r="H525" s="13">
        <v>38737</v>
      </c>
      <c r="I525" s="13">
        <v>39467</v>
      </c>
      <c r="J525" s="13">
        <v>39833</v>
      </c>
      <c r="K525" s="13">
        <v>10978</v>
      </c>
      <c r="L525" s="13">
        <v>36576</v>
      </c>
      <c r="M525" s="13">
        <v>11098</v>
      </c>
      <c r="N525" s="13">
        <v>37062</v>
      </c>
      <c r="O525" s="13">
        <v>37427</v>
      </c>
      <c r="P525" s="13">
        <v>36789</v>
      </c>
      <c r="Q525" s="13">
        <v>36850</v>
      </c>
      <c r="R525" s="13" t="s">
        <v>0</v>
      </c>
      <c r="S525" s="13" t="s">
        <v>1</v>
      </c>
      <c r="T525" s="101" t="s">
        <v>2</v>
      </c>
      <c r="U525" s="13" t="s">
        <v>3</v>
      </c>
      <c r="V525" s="13" t="s">
        <v>4</v>
      </c>
      <c r="W525" s="13" t="s">
        <v>5</v>
      </c>
      <c r="X525" s="13" t="s">
        <v>6</v>
      </c>
      <c r="Y525" s="13" t="s">
        <v>7</v>
      </c>
      <c r="Z525" s="13" t="s">
        <v>8</v>
      </c>
      <c r="AA525" s="63" t="s">
        <v>310</v>
      </c>
    </row>
    <row r="526" spans="1:27" s="4" customFormat="1" x14ac:dyDescent="0.25">
      <c r="A526" s="56"/>
      <c r="B526" s="12" t="s">
        <v>499</v>
      </c>
      <c r="C526" s="12">
        <v>7537.1600000000008</v>
      </c>
      <c r="D526" s="12">
        <v>0</v>
      </c>
      <c r="E526" s="12">
        <v>34047.360000000015</v>
      </c>
      <c r="F526" s="12">
        <v>5457.4800000000014</v>
      </c>
      <c r="G526" s="12">
        <v>0</v>
      </c>
      <c r="H526" s="12">
        <v>13150.1</v>
      </c>
      <c r="I526" s="12">
        <v>18835.62</v>
      </c>
      <c r="J526" s="12">
        <v>392591.10000000003</v>
      </c>
      <c r="K526" s="12">
        <v>598802.13</v>
      </c>
      <c r="L526" s="12">
        <v>100000</v>
      </c>
      <c r="M526" s="12">
        <v>86056.98000000001</v>
      </c>
      <c r="N526" s="12">
        <v>65563.239999999991</v>
      </c>
      <c r="O526" s="12">
        <v>20043.190000000002</v>
      </c>
      <c r="P526" s="12">
        <v>7000</v>
      </c>
      <c r="Q526" s="12">
        <v>228000</v>
      </c>
      <c r="R526" s="12">
        <v>83600</v>
      </c>
      <c r="S526" s="12">
        <v>16600.080000000002</v>
      </c>
      <c r="T526" s="100">
        <v>940353.87</v>
      </c>
      <c r="U526" s="12">
        <v>239967.33999999997</v>
      </c>
      <c r="V526" s="12">
        <v>156993</v>
      </c>
      <c r="W526" s="12"/>
      <c r="X526" s="12"/>
      <c r="Y526" s="12">
        <v>831.66000000000076</v>
      </c>
      <c r="Z526" s="12">
        <v>1769.0200000000004</v>
      </c>
      <c r="AA526" s="12">
        <v>0</v>
      </c>
    </row>
    <row r="527" spans="1:27" s="4" customFormat="1" x14ac:dyDescent="0.25">
      <c r="A527" s="71" t="s">
        <v>500</v>
      </c>
      <c r="B527" s="71" t="s">
        <v>501</v>
      </c>
      <c r="C527" s="72"/>
      <c r="D527" s="72"/>
      <c r="E527" s="72"/>
      <c r="F527" s="72"/>
      <c r="G527" s="72"/>
      <c r="H527" s="72"/>
      <c r="I527" s="72"/>
      <c r="J527" s="73">
        <v>8100</v>
      </c>
      <c r="K527" s="72"/>
      <c r="L527" s="72"/>
      <c r="M527" s="72"/>
      <c r="N527" s="72"/>
      <c r="O527" s="72"/>
      <c r="P527" s="72"/>
      <c r="Q527" s="72"/>
      <c r="R527" s="72"/>
      <c r="S527" s="72"/>
      <c r="T527" s="102"/>
      <c r="U527" s="72"/>
      <c r="V527" s="72"/>
      <c r="W527" s="72"/>
      <c r="X527" s="72"/>
      <c r="Y527" s="72"/>
      <c r="Z527" s="72"/>
      <c r="AA527" s="72"/>
    </row>
    <row r="528" spans="1:27" s="4" customFormat="1" x14ac:dyDescent="0.25">
      <c r="A528" s="71" t="s">
        <v>502</v>
      </c>
      <c r="B528" s="71" t="s">
        <v>503</v>
      </c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103">
        <v>34520</v>
      </c>
      <c r="U528" s="73"/>
      <c r="V528" s="73"/>
      <c r="W528" s="73"/>
      <c r="X528" s="73"/>
      <c r="Y528" s="73"/>
      <c r="Z528" s="72"/>
      <c r="AA528" s="72"/>
    </row>
    <row r="529" spans="1:27" s="4" customFormat="1" x14ac:dyDescent="0.25">
      <c r="A529" s="71" t="s">
        <v>504</v>
      </c>
      <c r="B529" s="71" t="s">
        <v>505</v>
      </c>
      <c r="C529" s="73"/>
      <c r="D529" s="73"/>
      <c r="E529" s="73"/>
      <c r="F529" s="73"/>
      <c r="G529" s="73"/>
      <c r="H529" s="73"/>
      <c r="I529" s="73"/>
      <c r="J529" s="73"/>
      <c r="K529" s="73">
        <v>5476.38</v>
      </c>
      <c r="L529" s="73"/>
      <c r="M529" s="73"/>
      <c r="N529" s="73"/>
      <c r="O529" s="73"/>
      <c r="P529" s="73"/>
      <c r="Q529" s="73"/>
      <c r="R529" s="73"/>
      <c r="S529" s="73"/>
      <c r="T529" s="103"/>
      <c r="U529" s="73"/>
      <c r="V529" s="73"/>
      <c r="W529" s="73"/>
      <c r="X529" s="73"/>
      <c r="Y529" s="73"/>
      <c r="Z529" s="72"/>
      <c r="AA529" s="72"/>
    </row>
    <row r="530" spans="1:27" s="4" customFormat="1" x14ac:dyDescent="0.25">
      <c r="A530" s="71" t="s">
        <v>80</v>
      </c>
      <c r="B530" s="71" t="s">
        <v>506</v>
      </c>
      <c r="C530" s="73"/>
      <c r="D530" s="73"/>
      <c r="E530" s="73"/>
      <c r="F530" s="73"/>
      <c r="G530" s="73"/>
      <c r="H530" s="73"/>
      <c r="I530" s="73"/>
      <c r="J530" s="73">
        <v>200</v>
      </c>
      <c r="K530" s="73"/>
      <c r="L530" s="73"/>
      <c r="M530" s="73"/>
      <c r="N530" s="73"/>
      <c r="O530" s="73"/>
      <c r="P530" s="73"/>
      <c r="Q530" s="73"/>
      <c r="R530" s="73"/>
      <c r="S530" s="73"/>
      <c r="T530" s="103"/>
      <c r="U530" s="73"/>
      <c r="V530" s="73"/>
      <c r="W530" s="73"/>
      <c r="X530" s="73"/>
      <c r="Y530" s="73"/>
      <c r="Z530" s="72"/>
      <c r="AA530" s="72"/>
    </row>
    <row r="531" spans="1:27" s="4" customFormat="1" x14ac:dyDescent="0.25">
      <c r="A531" s="71" t="s">
        <v>80</v>
      </c>
      <c r="B531" s="71" t="s">
        <v>284</v>
      </c>
      <c r="C531" s="73"/>
      <c r="D531" s="73"/>
      <c r="E531" s="73"/>
      <c r="F531" s="73"/>
      <c r="G531" s="73"/>
      <c r="H531" s="73"/>
      <c r="I531" s="73"/>
      <c r="J531" s="73"/>
      <c r="K531" s="73">
        <v>50</v>
      </c>
      <c r="L531" s="73"/>
      <c r="M531" s="73"/>
      <c r="N531" s="73"/>
      <c r="O531" s="73"/>
      <c r="P531" s="73"/>
      <c r="Q531" s="73"/>
      <c r="R531" s="73"/>
      <c r="S531" s="73"/>
      <c r="T531" s="103"/>
      <c r="U531" s="73"/>
      <c r="V531" s="73"/>
      <c r="W531" s="73"/>
      <c r="X531" s="73"/>
      <c r="Y531" s="73"/>
      <c r="Z531" s="72"/>
      <c r="AA531" s="72"/>
    </row>
    <row r="532" spans="1:27" s="4" customFormat="1" x14ac:dyDescent="0.25">
      <c r="A532" s="71"/>
      <c r="B532" s="71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103"/>
      <c r="U532" s="73"/>
      <c r="V532" s="73"/>
      <c r="W532" s="73"/>
      <c r="X532" s="73"/>
      <c r="Y532" s="73"/>
      <c r="Z532" s="72"/>
      <c r="AA532" s="72"/>
    </row>
    <row r="533" spans="1:27" s="4" customFormat="1" x14ac:dyDescent="0.25">
      <c r="A533" s="74"/>
      <c r="B533" s="74" t="s">
        <v>507</v>
      </c>
      <c r="C533" s="75">
        <v>7537.1600000000008</v>
      </c>
      <c r="D533" s="75">
        <v>0</v>
      </c>
      <c r="E533" s="75">
        <v>34047.360000000015</v>
      </c>
      <c r="F533" s="75">
        <v>5457.4800000000014</v>
      </c>
      <c r="G533" s="75">
        <v>0</v>
      </c>
      <c r="H533" s="75">
        <v>13150.1</v>
      </c>
      <c r="I533" s="75">
        <v>18835.62</v>
      </c>
      <c r="J533" s="75">
        <f>J526-J527-J530</f>
        <v>384291.10000000003</v>
      </c>
      <c r="K533" s="75">
        <f>K526-K529-K531</f>
        <v>593275.75</v>
      </c>
      <c r="L533" s="75">
        <v>100000</v>
      </c>
      <c r="M533" s="75">
        <v>86056.98000000001</v>
      </c>
      <c r="N533" s="75">
        <v>65563.239999999991</v>
      </c>
      <c r="O533" s="75">
        <v>20043.190000000002</v>
      </c>
      <c r="P533" s="75">
        <v>7000</v>
      </c>
      <c r="Q533" s="75">
        <v>228000</v>
      </c>
      <c r="R533" s="75">
        <v>83600</v>
      </c>
      <c r="S533" s="75">
        <v>16600.080000000002</v>
      </c>
      <c r="T533" s="104">
        <f>T526-T528</f>
        <v>905833.87</v>
      </c>
      <c r="U533" s="75">
        <v>239967.33999999997</v>
      </c>
      <c r="V533" s="75">
        <v>156993</v>
      </c>
      <c r="W533" s="75"/>
      <c r="X533" s="75"/>
      <c r="Y533" s="75">
        <v>831.66000000000076</v>
      </c>
      <c r="Z533" s="76">
        <v>1769.0200000000004</v>
      </c>
      <c r="AA533" s="76">
        <v>0</v>
      </c>
    </row>
    <row r="534" spans="1:27" s="4" customFormat="1" x14ac:dyDescent="0.25">
      <c r="A534" s="71" t="s">
        <v>471</v>
      </c>
      <c r="B534" s="71" t="s">
        <v>508</v>
      </c>
      <c r="C534" s="73">
        <v>402.96</v>
      </c>
      <c r="D534" s="73"/>
      <c r="E534" s="73"/>
      <c r="F534" s="73"/>
      <c r="G534" s="73"/>
      <c r="H534" s="73">
        <v>1253.04</v>
      </c>
      <c r="I534" s="73"/>
      <c r="J534" s="73"/>
      <c r="K534" s="73">
        <v>248.4</v>
      </c>
      <c r="L534" s="73"/>
      <c r="M534" s="73"/>
      <c r="N534" s="73"/>
      <c r="O534" s="73"/>
      <c r="P534" s="73"/>
      <c r="Q534" s="73"/>
      <c r="R534" s="73"/>
      <c r="S534" s="73"/>
      <c r="T534" s="103"/>
      <c r="U534" s="73"/>
      <c r="V534" s="73"/>
      <c r="W534" s="73"/>
      <c r="X534" s="73"/>
      <c r="Y534" s="73"/>
      <c r="Z534" s="72"/>
      <c r="AA534" s="72"/>
    </row>
    <row r="535" spans="1:27" s="4" customFormat="1" x14ac:dyDescent="0.25">
      <c r="A535" s="77" t="s">
        <v>153</v>
      </c>
      <c r="B535" s="77" t="s">
        <v>509</v>
      </c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105">
        <v>835</v>
      </c>
      <c r="U535" s="78"/>
      <c r="V535" s="78"/>
      <c r="W535" s="78"/>
      <c r="X535" s="78"/>
      <c r="Y535" s="78"/>
      <c r="Z535" s="79"/>
      <c r="AA535" s="79"/>
    </row>
    <row r="536" spans="1:27" s="4" customFormat="1" x14ac:dyDescent="0.25">
      <c r="A536" s="77" t="s">
        <v>510</v>
      </c>
      <c r="B536" s="77" t="s">
        <v>297</v>
      </c>
      <c r="C536" s="78"/>
      <c r="D536" s="78"/>
      <c r="E536" s="78"/>
      <c r="F536" s="78"/>
      <c r="G536" s="78"/>
      <c r="H536" s="78"/>
      <c r="I536" s="78">
        <v>203.24</v>
      </c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105"/>
      <c r="U536" s="78"/>
      <c r="V536" s="78"/>
      <c r="W536" s="78"/>
      <c r="X536" s="78"/>
      <c r="Y536" s="78"/>
      <c r="Z536" s="79"/>
      <c r="AA536" s="79"/>
    </row>
    <row r="537" spans="1:27" s="4" customFormat="1" x14ac:dyDescent="0.25">
      <c r="A537" s="77" t="s">
        <v>335</v>
      </c>
      <c r="B537" s="77" t="s">
        <v>511</v>
      </c>
      <c r="C537" s="78"/>
      <c r="D537" s="78"/>
      <c r="E537" s="78"/>
      <c r="F537" s="78"/>
      <c r="G537" s="78"/>
      <c r="H537" s="78"/>
      <c r="I537" s="78"/>
      <c r="J537" s="78"/>
      <c r="K537" s="78">
        <v>7644</v>
      </c>
      <c r="L537" s="78"/>
      <c r="M537" s="78"/>
      <c r="N537" s="78"/>
      <c r="O537" s="78"/>
      <c r="P537" s="78"/>
      <c r="Q537" s="78"/>
      <c r="R537" s="78"/>
      <c r="S537" s="78"/>
      <c r="T537" s="105"/>
      <c r="U537" s="78"/>
      <c r="V537" s="78"/>
      <c r="W537" s="78"/>
      <c r="X537" s="78"/>
      <c r="Y537" s="78"/>
      <c r="Z537" s="79"/>
      <c r="AA537" s="79"/>
    </row>
    <row r="538" spans="1:27" s="4" customFormat="1" x14ac:dyDescent="0.25">
      <c r="A538" s="80"/>
      <c r="B538" s="80" t="s">
        <v>512</v>
      </c>
      <c r="C538" s="81">
        <f>C533-C534</f>
        <v>7134.2000000000007</v>
      </c>
      <c r="D538" s="81">
        <v>0</v>
      </c>
      <c r="E538" s="81">
        <v>34047.360000000015</v>
      </c>
      <c r="F538" s="81">
        <v>5457.4800000000014</v>
      </c>
      <c r="G538" s="81">
        <v>0</v>
      </c>
      <c r="H538" s="81">
        <f>H533-H534</f>
        <v>11897.060000000001</v>
      </c>
      <c r="I538" s="81">
        <f>I533-I536</f>
        <v>18632.379999999997</v>
      </c>
      <c r="J538" s="81">
        <v>384291.10000000003</v>
      </c>
      <c r="K538" s="81">
        <f>K533-K534-K537</f>
        <v>585383.35</v>
      </c>
      <c r="L538" s="81">
        <v>100000</v>
      </c>
      <c r="M538" s="81">
        <v>86056.98000000001</v>
      </c>
      <c r="N538" s="81">
        <v>65563.239999999991</v>
      </c>
      <c r="O538" s="81">
        <v>20043.190000000002</v>
      </c>
      <c r="P538" s="81">
        <v>7000</v>
      </c>
      <c r="Q538" s="81">
        <v>228000</v>
      </c>
      <c r="R538" s="81">
        <v>83600</v>
      </c>
      <c r="S538" s="81">
        <v>16600.080000000002</v>
      </c>
      <c r="T538" s="106">
        <f>T533-T535</f>
        <v>904998.87</v>
      </c>
      <c r="U538" s="81">
        <v>239967.33999999997</v>
      </c>
      <c r="V538" s="81">
        <v>156993</v>
      </c>
      <c r="W538" s="81"/>
      <c r="X538" s="81"/>
      <c r="Y538" s="81">
        <v>831.66000000000076</v>
      </c>
      <c r="Z538" s="82">
        <v>1769.0200000000004</v>
      </c>
      <c r="AA538" s="82">
        <v>0</v>
      </c>
    </row>
    <row r="539" spans="1:27" s="4" customFormat="1" x14ac:dyDescent="0.25">
      <c r="A539" s="65" t="s">
        <v>513</v>
      </c>
      <c r="B539" s="65" t="s">
        <v>514</v>
      </c>
      <c r="C539" s="83"/>
      <c r="D539" s="83"/>
      <c r="E539" s="83"/>
      <c r="F539" s="83"/>
      <c r="G539" s="83"/>
      <c r="H539" s="83"/>
      <c r="I539" s="83"/>
      <c r="J539" s="83"/>
      <c r="K539" s="83">
        <v>420</v>
      </c>
      <c r="L539" s="83"/>
      <c r="M539" s="83"/>
      <c r="N539" s="83"/>
      <c r="O539" s="83"/>
      <c r="P539" s="83"/>
      <c r="Q539" s="83"/>
      <c r="R539" s="83"/>
      <c r="S539" s="83"/>
      <c r="T539" s="107"/>
      <c r="U539" s="83"/>
      <c r="V539" s="83"/>
      <c r="W539" s="83"/>
      <c r="X539" s="83"/>
      <c r="Y539" s="83"/>
      <c r="Z539" s="83"/>
      <c r="AA539" s="83"/>
    </row>
    <row r="540" spans="1:27" s="4" customFormat="1" x14ac:dyDescent="0.25">
      <c r="A540" s="65" t="s">
        <v>295</v>
      </c>
      <c r="B540" s="65" t="s">
        <v>515</v>
      </c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107"/>
      <c r="U540" s="83">
        <v>850</v>
      </c>
      <c r="V540" s="83"/>
      <c r="W540" s="83"/>
      <c r="X540" s="83"/>
      <c r="Y540" s="83"/>
      <c r="Z540" s="83"/>
      <c r="AA540" s="83"/>
    </row>
    <row r="541" spans="1:27" s="4" customFormat="1" x14ac:dyDescent="0.25">
      <c r="A541" s="65" t="s">
        <v>516</v>
      </c>
      <c r="B541" s="65" t="s">
        <v>51</v>
      </c>
      <c r="C541" s="83"/>
      <c r="D541" s="83"/>
      <c r="E541" s="83"/>
      <c r="F541" s="83">
        <v>712.8</v>
      </c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107"/>
      <c r="U541" s="83"/>
      <c r="V541" s="83"/>
      <c r="W541" s="83"/>
      <c r="X541" s="83"/>
      <c r="Y541" s="83"/>
      <c r="Z541" s="83"/>
      <c r="AA541" s="83"/>
    </row>
    <row r="542" spans="1:27" s="4" customFormat="1" x14ac:dyDescent="0.25">
      <c r="A542" s="65" t="s">
        <v>94</v>
      </c>
      <c r="B542" s="65" t="s">
        <v>517</v>
      </c>
      <c r="C542" s="83"/>
      <c r="D542" s="83"/>
      <c r="E542" s="83"/>
      <c r="F542" s="83"/>
      <c r="G542" s="83"/>
      <c r="H542" s="83"/>
      <c r="I542" s="83"/>
      <c r="J542" s="83"/>
      <c r="K542" s="83">
        <v>1320</v>
      </c>
      <c r="L542" s="83"/>
      <c r="M542" s="83"/>
      <c r="N542" s="83"/>
      <c r="O542" s="83"/>
      <c r="P542" s="83"/>
      <c r="Q542" s="83"/>
      <c r="R542" s="83"/>
      <c r="S542" s="83"/>
      <c r="T542" s="107"/>
      <c r="U542" s="83"/>
      <c r="V542" s="83"/>
      <c r="W542" s="83"/>
      <c r="X542" s="83"/>
      <c r="Y542" s="83"/>
      <c r="Z542" s="83"/>
      <c r="AA542" s="83"/>
    </row>
    <row r="543" spans="1:27" s="4" customFormat="1" x14ac:dyDescent="0.25">
      <c r="A543" s="80" t="s">
        <v>318</v>
      </c>
      <c r="B543" s="65" t="s">
        <v>518</v>
      </c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>
        <v>200</v>
      </c>
      <c r="O543" s="83"/>
      <c r="P543" s="83"/>
      <c r="Q543" s="83"/>
      <c r="R543" s="83"/>
      <c r="S543" s="83"/>
      <c r="T543" s="107"/>
      <c r="U543" s="83"/>
      <c r="V543" s="83"/>
      <c r="W543" s="83"/>
      <c r="X543" s="83"/>
      <c r="Y543" s="83"/>
      <c r="Z543" s="83"/>
      <c r="AA543" s="83"/>
    </row>
    <row r="544" spans="1:27" s="4" customFormat="1" x14ac:dyDescent="0.25">
      <c r="A544" s="80" t="s">
        <v>318</v>
      </c>
      <c r="B544" s="65" t="s">
        <v>518</v>
      </c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>
        <v>200</v>
      </c>
      <c r="O544" s="83"/>
      <c r="P544" s="83"/>
      <c r="Q544" s="83"/>
      <c r="R544" s="83"/>
      <c r="S544" s="83"/>
      <c r="T544" s="107"/>
      <c r="U544" s="83"/>
      <c r="V544" s="83"/>
      <c r="W544" s="83"/>
      <c r="X544" s="83"/>
      <c r="Y544" s="83"/>
      <c r="Z544" s="83"/>
      <c r="AA544" s="83"/>
    </row>
    <row r="545" spans="1:27" s="4" customFormat="1" x14ac:dyDescent="0.25">
      <c r="A545" s="65" t="s">
        <v>519</v>
      </c>
      <c r="B545" s="65" t="s">
        <v>520</v>
      </c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>
        <v>50.03</v>
      </c>
      <c r="O545" s="83"/>
      <c r="P545" s="83"/>
      <c r="Q545" s="83"/>
      <c r="R545" s="83"/>
      <c r="S545" s="83"/>
      <c r="T545" s="107"/>
      <c r="U545" s="83"/>
      <c r="V545" s="83"/>
      <c r="W545" s="83"/>
      <c r="X545" s="83"/>
      <c r="Y545" s="83"/>
      <c r="Z545" s="83"/>
      <c r="AA545" s="83"/>
    </row>
    <row r="546" spans="1:27" s="4" customFormat="1" x14ac:dyDescent="0.25">
      <c r="A546" s="80" t="s">
        <v>318</v>
      </c>
      <c r="B546" s="65" t="s">
        <v>521</v>
      </c>
      <c r="C546" s="83"/>
      <c r="D546" s="83"/>
      <c r="E546" s="83"/>
      <c r="F546" s="83"/>
      <c r="G546" s="83"/>
      <c r="H546" s="83"/>
      <c r="I546" s="83"/>
      <c r="J546" s="83"/>
      <c r="K546" s="83">
        <v>1302</v>
      </c>
      <c r="L546" s="83"/>
      <c r="M546" s="83"/>
      <c r="N546" s="83"/>
      <c r="O546" s="83"/>
      <c r="P546" s="83"/>
      <c r="Q546" s="83"/>
      <c r="R546" s="83"/>
      <c r="S546" s="83"/>
      <c r="T546" s="107"/>
      <c r="U546" s="83"/>
      <c r="V546" s="83"/>
      <c r="W546" s="83"/>
      <c r="X546" s="83"/>
      <c r="Y546" s="83"/>
      <c r="Z546" s="83"/>
      <c r="AA546" s="83"/>
    </row>
    <row r="547" spans="1:27" s="4" customFormat="1" x14ac:dyDescent="0.25">
      <c r="A547" s="77" t="s">
        <v>522</v>
      </c>
      <c r="B547" s="77" t="s">
        <v>523</v>
      </c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>
        <v>260</v>
      </c>
      <c r="O547" s="78"/>
      <c r="P547" s="78"/>
      <c r="Q547" s="78"/>
      <c r="R547" s="78"/>
      <c r="S547" s="78"/>
      <c r="T547" s="105"/>
      <c r="U547" s="78"/>
      <c r="V547" s="78"/>
      <c r="W547" s="78"/>
      <c r="X547" s="78"/>
      <c r="Y547" s="78"/>
      <c r="Z547" s="79"/>
      <c r="AA547" s="79"/>
    </row>
    <row r="548" spans="1:27" s="4" customFormat="1" x14ac:dyDescent="0.25">
      <c r="A548" s="77" t="s">
        <v>237</v>
      </c>
      <c r="B548" s="77" t="s">
        <v>319</v>
      </c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105">
        <v>533.73</v>
      </c>
      <c r="U548" s="78"/>
      <c r="V548" s="78"/>
      <c r="W548" s="78"/>
      <c r="X548" s="78"/>
      <c r="Y548" s="78"/>
      <c r="Z548" s="79"/>
      <c r="AA548" s="79"/>
    </row>
    <row r="549" spans="1:27" s="4" customFormat="1" x14ac:dyDescent="0.25">
      <c r="A549" s="77" t="s">
        <v>237</v>
      </c>
      <c r="B549" s="77" t="s">
        <v>319</v>
      </c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105">
        <v>439.27</v>
      </c>
      <c r="U549" s="78"/>
      <c r="V549" s="78"/>
      <c r="W549" s="78"/>
      <c r="X549" s="78"/>
      <c r="Y549" s="78"/>
      <c r="Z549" s="79"/>
      <c r="AA549" s="79"/>
    </row>
    <row r="550" spans="1:27" s="4" customFormat="1" x14ac:dyDescent="0.25">
      <c r="A550" s="80"/>
      <c r="B550" s="80" t="s">
        <v>524</v>
      </c>
      <c r="C550" s="81">
        <v>7134.2000000000007</v>
      </c>
      <c r="D550" s="81">
        <v>0</v>
      </c>
      <c r="E550" s="81">
        <v>34047.360000000015</v>
      </c>
      <c r="F550" s="81">
        <f>F538-F541</f>
        <v>4744.6800000000012</v>
      </c>
      <c r="G550" s="81">
        <v>0</v>
      </c>
      <c r="H550" s="81">
        <v>11897.060000000001</v>
      </c>
      <c r="I550" s="81">
        <v>18632.379999999997</v>
      </c>
      <c r="J550" s="81">
        <v>384291.10000000003</v>
      </c>
      <c r="K550" s="81">
        <f>K538-K539-K542-K546</f>
        <v>582341.35</v>
      </c>
      <c r="L550" s="81">
        <v>100000</v>
      </c>
      <c r="M550" s="81">
        <v>86056.98000000001</v>
      </c>
      <c r="N550" s="81">
        <f>N538-N543-N544-N545-N547</f>
        <v>64853.209999999992</v>
      </c>
      <c r="O550" s="81">
        <v>20043.190000000002</v>
      </c>
      <c r="P550" s="81">
        <v>7000</v>
      </c>
      <c r="Q550" s="81">
        <v>228000</v>
      </c>
      <c r="R550" s="81">
        <v>83600</v>
      </c>
      <c r="S550" s="81">
        <v>16600.080000000002</v>
      </c>
      <c r="T550" s="106">
        <f>T538-T548-T549</f>
        <v>904025.87</v>
      </c>
      <c r="U550" s="81">
        <f>U538-U540</f>
        <v>239117.33999999997</v>
      </c>
      <c r="V550" s="81">
        <v>156993</v>
      </c>
      <c r="W550" s="81"/>
      <c r="X550" s="81"/>
      <c r="Y550" s="81">
        <v>831.66000000000076</v>
      </c>
      <c r="Z550" s="82">
        <v>1769.0200000000004</v>
      </c>
      <c r="AA550" s="82">
        <v>0</v>
      </c>
    </row>
    <row r="551" spans="1:27" s="4" customFormat="1" x14ac:dyDescent="0.25">
      <c r="A551" s="77" t="s">
        <v>497</v>
      </c>
      <c r="B551" s="77" t="s">
        <v>525</v>
      </c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>
        <v>240</v>
      </c>
      <c r="P551" s="78"/>
      <c r="Q551" s="78"/>
      <c r="R551" s="78"/>
      <c r="S551" s="78"/>
      <c r="T551" s="105"/>
      <c r="U551" s="78"/>
      <c r="V551" s="78"/>
      <c r="W551" s="78"/>
      <c r="X551" s="78"/>
      <c r="Y551" s="78"/>
      <c r="Z551" s="79"/>
      <c r="AA551" s="79"/>
    </row>
    <row r="552" spans="1:27" s="4" customFormat="1" x14ac:dyDescent="0.25">
      <c r="A552" s="5" t="s">
        <v>281</v>
      </c>
      <c r="B552" s="55" t="s">
        <v>526</v>
      </c>
      <c r="C552" s="78"/>
      <c r="D552" s="78"/>
      <c r="E552" s="78"/>
      <c r="F552" s="78"/>
      <c r="G552" s="78"/>
      <c r="H552" s="78"/>
      <c r="I552" s="78"/>
      <c r="J552" s="78"/>
      <c r="K552" s="78">
        <v>3000</v>
      </c>
      <c r="L552" s="78"/>
      <c r="M552" s="78"/>
      <c r="N552" s="78"/>
      <c r="O552" s="78"/>
      <c r="P552" s="78"/>
      <c r="Q552" s="78"/>
      <c r="R552" s="78"/>
      <c r="S552" s="78"/>
      <c r="T552" s="105"/>
      <c r="U552" s="78"/>
      <c r="V552" s="78"/>
      <c r="W552" s="78"/>
      <c r="X552" s="78"/>
      <c r="Y552" s="78"/>
      <c r="Z552" s="79"/>
      <c r="AA552" s="79"/>
    </row>
    <row r="553" spans="1:27" s="4" customFormat="1" ht="30" x14ac:dyDescent="0.25">
      <c r="A553" s="80" t="s">
        <v>318</v>
      </c>
      <c r="B553" s="64" t="s">
        <v>527</v>
      </c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105">
        <v>6300</v>
      </c>
      <c r="U553" s="78"/>
      <c r="V553" s="78"/>
      <c r="W553" s="78"/>
      <c r="X553" s="78"/>
      <c r="Y553" s="78"/>
      <c r="Z553" s="79"/>
      <c r="AA553" s="79"/>
    </row>
    <row r="554" spans="1:27" s="4" customFormat="1" ht="15.75" thickBot="1" x14ac:dyDescent="0.3">
      <c r="A554" s="80"/>
      <c r="B554" s="80" t="s">
        <v>528</v>
      </c>
      <c r="C554" s="81">
        <v>7134.2000000000007</v>
      </c>
      <c r="D554" s="81">
        <v>0</v>
      </c>
      <c r="E554" s="81">
        <v>34047.360000000015</v>
      </c>
      <c r="F554" s="81">
        <v>4744.6800000000012</v>
      </c>
      <c r="G554" s="81">
        <v>0</v>
      </c>
      <c r="H554" s="81">
        <v>11897.060000000001</v>
      </c>
      <c r="I554" s="81">
        <v>18632.379999999997</v>
      </c>
      <c r="J554" s="81">
        <v>384291.10000000003</v>
      </c>
      <c r="K554" s="81">
        <f>K550-K552</f>
        <v>579341.35</v>
      </c>
      <c r="L554" s="81">
        <v>100000</v>
      </c>
      <c r="M554" s="81">
        <v>86056.98000000001</v>
      </c>
      <c r="N554" s="81">
        <v>64853.209999999992</v>
      </c>
      <c r="O554" s="81">
        <f>O550-O551</f>
        <v>19803.190000000002</v>
      </c>
      <c r="P554" s="81">
        <v>7000</v>
      </c>
      <c r="Q554" s="81">
        <v>228000</v>
      </c>
      <c r="R554" s="81">
        <v>83600</v>
      </c>
      <c r="S554" s="81">
        <v>16600.080000000002</v>
      </c>
      <c r="T554" s="106">
        <f>T550-T553</f>
        <v>897725.87</v>
      </c>
      <c r="U554" s="81">
        <v>239117.33999999997</v>
      </c>
      <c r="V554" s="81">
        <v>156993</v>
      </c>
      <c r="W554" s="81"/>
      <c r="X554" s="81"/>
      <c r="Y554" s="81">
        <v>831.66000000000076</v>
      </c>
      <c r="Z554" s="82">
        <v>1769.0200000000004</v>
      </c>
      <c r="AA554" s="82">
        <v>0</v>
      </c>
    </row>
    <row r="555" spans="1:27" s="4" customFormat="1" ht="15.75" thickBot="1" x14ac:dyDescent="0.3">
      <c r="A555" s="24"/>
      <c r="B555" s="25"/>
      <c r="C555" s="13">
        <v>36911</v>
      </c>
      <c r="D555" s="13">
        <v>37276</v>
      </c>
      <c r="E555" s="13">
        <v>37641</v>
      </c>
      <c r="F555" s="13">
        <v>38006</v>
      </c>
      <c r="G555" s="13">
        <v>38372</v>
      </c>
      <c r="H555" s="13">
        <v>38737</v>
      </c>
      <c r="I555" s="13">
        <v>39467</v>
      </c>
      <c r="J555" s="13">
        <v>39833</v>
      </c>
      <c r="K555" s="13">
        <v>10978</v>
      </c>
      <c r="L555" s="13">
        <v>36576</v>
      </c>
      <c r="M555" s="13">
        <v>11098</v>
      </c>
      <c r="N555" s="13">
        <v>37062</v>
      </c>
      <c r="O555" s="13">
        <v>37427</v>
      </c>
      <c r="P555" s="13">
        <v>36789</v>
      </c>
      <c r="Q555" s="13">
        <v>36850</v>
      </c>
      <c r="R555" s="13" t="s">
        <v>0</v>
      </c>
      <c r="S555" s="13" t="s">
        <v>1</v>
      </c>
      <c r="T555" s="101" t="s">
        <v>2</v>
      </c>
      <c r="U555" s="13" t="s">
        <v>3</v>
      </c>
      <c r="V555" s="13" t="s">
        <v>4</v>
      </c>
      <c r="W555" s="13" t="s">
        <v>5</v>
      </c>
      <c r="X555" s="13" t="s">
        <v>6</v>
      </c>
      <c r="Y555" s="13" t="s">
        <v>7</v>
      </c>
      <c r="Z555" s="13" t="s">
        <v>8</v>
      </c>
      <c r="AA555" s="63" t="s">
        <v>310</v>
      </c>
    </row>
    <row r="556" spans="1:27" s="4" customFormat="1" x14ac:dyDescent="0.25">
      <c r="A556" s="80"/>
      <c r="B556" s="80" t="s">
        <v>528</v>
      </c>
      <c r="C556" s="81">
        <v>7134.2000000000007</v>
      </c>
      <c r="D556" s="81">
        <v>0</v>
      </c>
      <c r="E556" s="81">
        <v>34047.360000000015</v>
      </c>
      <c r="F556" s="81">
        <v>4744.6800000000012</v>
      </c>
      <c r="G556" s="81">
        <v>0</v>
      </c>
      <c r="H556" s="81">
        <v>11897.060000000001</v>
      </c>
      <c r="I556" s="81">
        <v>18632.379999999997</v>
      </c>
      <c r="J556" s="81">
        <v>384291.10000000003</v>
      </c>
      <c r="K556" s="81">
        <v>579341.35</v>
      </c>
      <c r="L556" s="81">
        <v>100000</v>
      </c>
      <c r="M556" s="81">
        <v>86056.98000000001</v>
      </c>
      <c r="N556" s="81">
        <v>64853.209999999992</v>
      </c>
      <c r="O556" s="81">
        <v>19803.190000000002</v>
      </c>
      <c r="P556" s="81">
        <v>7000</v>
      </c>
      <c r="Q556" s="81">
        <v>228000</v>
      </c>
      <c r="R556" s="81">
        <v>83600</v>
      </c>
      <c r="S556" s="81">
        <v>16600.080000000002</v>
      </c>
      <c r="T556" s="106">
        <v>897725.87</v>
      </c>
      <c r="U556" s="81">
        <v>239117.33999999997</v>
      </c>
      <c r="V556" s="81">
        <v>156993</v>
      </c>
      <c r="W556" s="81"/>
      <c r="X556" s="81"/>
      <c r="Y556" s="81">
        <v>831.66000000000076</v>
      </c>
      <c r="Z556" s="82">
        <v>1769.0200000000004</v>
      </c>
      <c r="AA556" s="82">
        <v>0</v>
      </c>
    </row>
    <row r="557" spans="1:27" s="49" customFormat="1" x14ac:dyDescent="0.25">
      <c r="A557" s="65" t="s">
        <v>459</v>
      </c>
      <c r="B557" s="65" t="s">
        <v>388</v>
      </c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107">
        <v>3093</v>
      </c>
      <c r="U557" s="83"/>
      <c r="V557" s="83"/>
      <c r="W557" s="83"/>
      <c r="X557" s="83"/>
      <c r="Y557" s="83"/>
      <c r="Z557" s="84"/>
      <c r="AA557" s="84"/>
    </row>
    <row r="558" spans="1:27" s="49" customFormat="1" x14ac:dyDescent="0.25">
      <c r="A558" s="66" t="s">
        <v>476</v>
      </c>
      <c r="B558" s="65" t="s">
        <v>391</v>
      </c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107">
        <v>32589</v>
      </c>
      <c r="U558" s="83"/>
      <c r="V558" s="83"/>
      <c r="W558" s="83"/>
      <c r="X558" s="83"/>
      <c r="Y558" s="83"/>
      <c r="Z558" s="83"/>
      <c r="AA558" s="83"/>
    </row>
    <row r="559" spans="1:27" s="49" customFormat="1" x14ac:dyDescent="0.25">
      <c r="A559" s="65" t="s">
        <v>529</v>
      </c>
      <c r="B559" s="65" t="s">
        <v>530</v>
      </c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108">
        <v>15000</v>
      </c>
      <c r="U559" s="65"/>
      <c r="V559" s="65"/>
      <c r="W559" s="65"/>
      <c r="X559" s="65"/>
      <c r="Y559" s="65"/>
      <c r="Z559" s="65"/>
      <c r="AA559" s="65"/>
    </row>
    <row r="560" spans="1:27" s="49" customFormat="1" x14ac:dyDescent="0.25">
      <c r="A560" s="47" t="s">
        <v>179</v>
      </c>
      <c r="B560" s="65" t="s">
        <v>406</v>
      </c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8"/>
      <c r="P560" s="47"/>
      <c r="Q560" s="47"/>
      <c r="R560" s="47"/>
      <c r="S560" s="47"/>
      <c r="T560" s="109">
        <v>20000</v>
      </c>
      <c r="U560" s="48"/>
      <c r="V560" s="47"/>
      <c r="W560" s="47"/>
      <c r="X560" s="47"/>
      <c r="Y560" s="47"/>
      <c r="Z560" s="47"/>
      <c r="AA560" s="47"/>
    </row>
    <row r="561" spans="1:27" s="49" customFormat="1" x14ac:dyDescent="0.25">
      <c r="A561" s="47" t="s">
        <v>531</v>
      </c>
      <c r="B561" s="65" t="s">
        <v>367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109">
        <v>830</v>
      </c>
      <c r="U561" s="47"/>
      <c r="V561" s="47"/>
      <c r="W561" s="47"/>
      <c r="X561" s="47"/>
      <c r="Y561" s="47"/>
      <c r="Z561" s="47"/>
      <c r="AA561" s="47"/>
    </row>
    <row r="562" spans="1:27" s="49" customFormat="1" x14ac:dyDescent="0.25">
      <c r="A562" s="66" t="s">
        <v>366</v>
      </c>
      <c r="B562" s="65" t="s">
        <v>367</v>
      </c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108"/>
      <c r="U562" s="65"/>
      <c r="V562" s="65">
        <v>1200</v>
      </c>
      <c r="W562" s="65"/>
      <c r="X562" s="65"/>
      <c r="Y562" s="65"/>
      <c r="Z562" s="65"/>
      <c r="AA562" s="65"/>
    </row>
    <row r="563" spans="1:27" s="86" customFormat="1" x14ac:dyDescent="0.25">
      <c r="A563" s="85"/>
      <c r="B563" s="80" t="s">
        <v>533</v>
      </c>
      <c r="C563" s="80">
        <v>7134.2000000000007</v>
      </c>
      <c r="D563" s="80">
        <v>0</v>
      </c>
      <c r="E563" s="80">
        <v>34047.360000000015</v>
      </c>
      <c r="F563" s="80">
        <v>4744.6800000000012</v>
      </c>
      <c r="G563" s="80">
        <v>0</v>
      </c>
      <c r="H563" s="80">
        <v>11897.060000000001</v>
      </c>
      <c r="I563" s="80">
        <v>18632.379999999997</v>
      </c>
      <c r="J563" s="80">
        <v>384291.10000000003</v>
      </c>
      <c r="K563" s="80">
        <v>579341.35</v>
      </c>
      <c r="L563" s="80">
        <v>100000</v>
      </c>
      <c r="M563" s="80">
        <v>86056.98000000001</v>
      </c>
      <c r="N563" s="80">
        <v>64853.209999999992</v>
      </c>
      <c r="O563" s="80">
        <v>19803.190000000002</v>
      </c>
      <c r="P563" s="80">
        <v>7000</v>
      </c>
      <c r="Q563" s="80">
        <v>228000</v>
      </c>
      <c r="R563" s="80">
        <v>83600</v>
      </c>
      <c r="S563" s="80">
        <v>16600.080000000002</v>
      </c>
      <c r="T563" s="106">
        <f>T556-T557-T558-T559-T560-T561</f>
        <v>826213.87</v>
      </c>
      <c r="U563" s="80">
        <v>239117.33999999997</v>
      </c>
      <c r="V563" s="81">
        <f>V556-V562</f>
        <v>155793</v>
      </c>
      <c r="W563" s="80"/>
      <c r="X563" s="80"/>
      <c r="Y563" s="80">
        <v>831.66000000000076</v>
      </c>
      <c r="Z563" s="80">
        <v>1769.0200000000004</v>
      </c>
      <c r="AA563" s="80">
        <v>0</v>
      </c>
    </row>
    <row r="564" spans="1:27" s="49" customFormat="1" x14ac:dyDescent="0.25">
      <c r="A564" s="66" t="s">
        <v>532</v>
      </c>
      <c r="B564" s="65"/>
      <c r="C564" s="65"/>
      <c r="D564" s="65"/>
      <c r="E564" s="65"/>
      <c r="F564" s="65"/>
      <c r="G564" s="65"/>
      <c r="H564" s="65"/>
      <c r="I564" s="65">
        <v>0.65</v>
      </c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108"/>
      <c r="U564" s="65"/>
      <c r="V564" s="65"/>
      <c r="W564" s="65"/>
      <c r="X564" s="65"/>
      <c r="Y564" s="65"/>
      <c r="Z564" s="65"/>
      <c r="AA564" s="65"/>
    </row>
    <row r="565" spans="1:27" s="49" customFormat="1" x14ac:dyDescent="0.25">
      <c r="A565" s="66" t="s">
        <v>532</v>
      </c>
      <c r="B565" s="65"/>
      <c r="C565" s="65"/>
      <c r="D565" s="65"/>
      <c r="E565" s="65"/>
      <c r="F565" s="65"/>
      <c r="G565" s="65"/>
      <c r="H565" s="65"/>
      <c r="I565" s="65">
        <v>18.190000000000001</v>
      </c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108"/>
      <c r="U565" s="65"/>
      <c r="V565" s="65"/>
      <c r="W565" s="65"/>
      <c r="X565" s="65"/>
      <c r="Y565" s="65"/>
      <c r="Z565" s="65"/>
      <c r="AA565" s="65"/>
    </row>
    <row r="566" spans="1:27" s="49" customFormat="1" x14ac:dyDescent="0.25">
      <c r="A566" s="66" t="s">
        <v>532</v>
      </c>
      <c r="B566" s="65"/>
      <c r="C566" s="65"/>
      <c r="D566" s="65"/>
      <c r="E566" s="65"/>
      <c r="F566" s="65"/>
      <c r="G566" s="65"/>
      <c r="H566" s="65"/>
      <c r="I566" s="65">
        <v>2.2000000000000002</v>
      </c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108"/>
      <c r="U566" s="65"/>
      <c r="V566" s="65"/>
      <c r="W566" s="65"/>
      <c r="X566" s="65"/>
      <c r="Y566" s="65"/>
      <c r="Z566" s="65"/>
      <c r="AA566" s="65"/>
    </row>
    <row r="567" spans="1:27" s="49" customFormat="1" x14ac:dyDescent="0.25">
      <c r="A567" s="66" t="s">
        <v>532</v>
      </c>
      <c r="B567" s="65"/>
      <c r="C567" s="65"/>
      <c r="D567" s="65"/>
      <c r="E567" s="65"/>
      <c r="F567" s="65"/>
      <c r="G567" s="65"/>
      <c r="H567" s="65"/>
      <c r="I567" s="65">
        <v>13.8</v>
      </c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108"/>
      <c r="U567" s="65"/>
      <c r="V567" s="65"/>
      <c r="W567" s="65"/>
      <c r="X567" s="65"/>
      <c r="Y567" s="65"/>
      <c r="Z567" s="65"/>
      <c r="AA567" s="65"/>
    </row>
    <row r="568" spans="1:27" s="86" customFormat="1" x14ac:dyDescent="0.25">
      <c r="A568" s="85"/>
      <c r="B568" s="80" t="s">
        <v>533</v>
      </c>
      <c r="C568" s="80">
        <v>7134.2000000000007</v>
      </c>
      <c r="D568" s="80">
        <v>0</v>
      </c>
      <c r="E568" s="80">
        <v>34047.360000000015</v>
      </c>
      <c r="F568" s="80">
        <v>4744.6800000000012</v>
      </c>
      <c r="G568" s="80">
        <v>0</v>
      </c>
      <c r="H568" s="80">
        <v>11897.060000000001</v>
      </c>
      <c r="I568" s="80">
        <f>I563+I564+I565+I566+I567</f>
        <v>18667.219999999998</v>
      </c>
      <c r="J568" s="80">
        <v>384291.10000000003</v>
      </c>
      <c r="K568" s="80">
        <v>579341.35</v>
      </c>
      <c r="L568" s="80">
        <v>100000</v>
      </c>
      <c r="M568" s="80">
        <v>86056.98000000001</v>
      </c>
      <c r="N568" s="80">
        <v>64853.209999999992</v>
      </c>
      <c r="O568" s="80">
        <v>19803.190000000002</v>
      </c>
      <c r="P568" s="80">
        <v>7000</v>
      </c>
      <c r="Q568" s="80">
        <v>228000</v>
      </c>
      <c r="R568" s="80">
        <v>83600</v>
      </c>
      <c r="S568" s="80">
        <v>16600.080000000002</v>
      </c>
      <c r="T568" s="110">
        <v>826213.87</v>
      </c>
      <c r="U568" s="80">
        <v>239117.33999999997</v>
      </c>
      <c r="V568" s="80">
        <v>155793</v>
      </c>
      <c r="W568" s="80"/>
      <c r="X568" s="80"/>
      <c r="Y568" s="80">
        <v>831.66000000000076</v>
      </c>
      <c r="Z568" s="80">
        <v>1769.0200000000004</v>
      </c>
      <c r="AA568" s="80">
        <v>0</v>
      </c>
    </row>
    <row r="569" spans="1:27" s="49" customFormat="1" x14ac:dyDescent="0.25">
      <c r="A569" s="66" t="s">
        <v>476</v>
      </c>
      <c r="B569" s="65" t="s">
        <v>534</v>
      </c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108">
        <v>835</v>
      </c>
      <c r="U569" s="65"/>
      <c r="V569" s="65"/>
      <c r="W569" s="65"/>
      <c r="X569" s="65"/>
      <c r="Y569" s="65"/>
      <c r="Z569" s="65"/>
      <c r="AA569" s="65"/>
    </row>
    <row r="570" spans="1:27" s="49" customFormat="1" x14ac:dyDescent="0.25">
      <c r="A570" s="66" t="s">
        <v>143</v>
      </c>
      <c r="B570" s="65" t="s">
        <v>535</v>
      </c>
      <c r="C570" s="65">
        <v>1392</v>
      </c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108"/>
      <c r="U570" s="65"/>
      <c r="V570" s="65"/>
      <c r="W570" s="65"/>
      <c r="X570" s="65"/>
      <c r="Y570" s="65"/>
      <c r="Z570" s="65"/>
      <c r="AA570" s="65"/>
    </row>
    <row r="571" spans="1:27" s="49" customFormat="1" x14ac:dyDescent="0.25">
      <c r="A571" s="66" t="s">
        <v>536</v>
      </c>
      <c r="B571" s="65" t="s">
        <v>537</v>
      </c>
      <c r="C571" s="65"/>
      <c r="D571" s="65"/>
      <c r="E571" s="65"/>
      <c r="F571" s="65"/>
      <c r="G571" s="65"/>
      <c r="H571" s="65"/>
      <c r="I571" s="65"/>
      <c r="J571" s="65">
        <v>4530</v>
      </c>
      <c r="K571" s="65"/>
      <c r="L571" s="65"/>
      <c r="M571" s="65"/>
      <c r="N571" s="65"/>
      <c r="O571" s="65"/>
      <c r="P571" s="65"/>
      <c r="Q571" s="65"/>
      <c r="R571" s="65"/>
      <c r="S571" s="65"/>
      <c r="T571" s="108"/>
      <c r="U571" s="65"/>
      <c r="V571" s="65"/>
      <c r="W571" s="65"/>
      <c r="X571" s="65"/>
      <c r="Y571" s="65"/>
      <c r="Z571" s="65"/>
      <c r="AA571" s="65"/>
    </row>
    <row r="572" spans="1:27" s="49" customFormat="1" x14ac:dyDescent="0.25">
      <c r="A572" s="66" t="s">
        <v>538</v>
      </c>
      <c r="B572" s="65" t="s">
        <v>539</v>
      </c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>
        <v>245</v>
      </c>
      <c r="O572" s="65"/>
      <c r="P572" s="65"/>
      <c r="Q572" s="65"/>
      <c r="R572" s="65"/>
      <c r="S572" s="65"/>
      <c r="T572" s="108"/>
      <c r="U572" s="65"/>
      <c r="V572" s="65"/>
      <c r="W572" s="65"/>
      <c r="X572" s="65"/>
      <c r="Y572" s="65"/>
      <c r="Z572" s="65"/>
      <c r="AA572" s="65"/>
    </row>
    <row r="573" spans="1:27" s="49" customFormat="1" x14ac:dyDescent="0.25">
      <c r="A573" s="66" t="s">
        <v>538</v>
      </c>
      <c r="B573" s="65" t="s">
        <v>539</v>
      </c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>
        <v>820</v>
      </c>
      <c r="O573" s="65"/>
      <c r="P573" s="65"/>
      <c r="Q573" s="65"/>
      <c r="R573" s="65"/>
      <c r="S573" s="65"/>
      <c r="T573" s="108"/>
      <c r="U573" s="65"/>
      <c r="V573" s="65"/>
      <c r="W573" s="65"/>
      <c r="X573" s="65"/>
      <c r="Y573" s="65"/>
      <c r="Z573" s="65"/>
      <c r="AA573" s="65"/>
    </row>
    <row r="574" spans="1:27" s="49" customFormat="1" x14ac:dyDescent="0.25">
      <c r="A574" s="66" t="s">
        <v>538</v>
      </c>
      <c r="B574" s="65" t="s">
        <v>539</v>
      </c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>
        <v>1450</v>
      </c>
      <c r="O574" s="65"/>
      <c r="P574" s="65"/>
      <c r="Q574" s="65"/>
      <c r="R574" s="65"/>
      <c r="S574" s="65"/>
      <c r="T574" s="108"/>
      <c r="U574" s="65"/>
      <c r="V574" s="65"/>
      <c r="W574" s="65"/>
      <c r="X574" s="65"/>
      <c r="Y574" s="65"/>
      <c r="Z574" s="65"/>
      <c r="AA574" s="65"/>
    </row>
    <row r="575" spans="1:27" s="4" customFormat="1" x14ac:dyDescent="0.25">
      <c r="A575" s="55" t="s">
        <v>344</v>
      </c>
      <c r="B575" s="51" t="s">
        <v>284</v>
      </c>
      <c r="C575" s="51"/>
      <c r="D575" s="51"/>
      <c r="E575" s="51"/>
      <c r="F575" s="51"/>
      <c r="G575" s="51"/>
      <c r="H575" s="51"/>
      <c r="I575" s="51"/>
      <c r="J575" s="51"/>
      <c r="K575" s="51">
        <v>410.4</v>
      </c>
      <c r="L575" s="51"/>
      <c r="M575" s="51"/>
      <c r="N575" s="51"/>
      <c r="O575" s="51"/>
      <c r="P575" s="51"/>
      <c r="Q575" s="51"/>
      <c r="R575" s="51"/>
      <c r="S575" s="51"/>
      <c r="T575" s="99"/>
      <c r="U575" s="51"/>
      <c r="V575" s="51"/>
      <c r="W575" s="51"/>
      <c r="X575" s="51"/>
      <c r="Y575" s="51"/>
      <c r="Z575" s="51"/>
      <c r="AA575" s="51"/>
    </row>
    <row r="576" spans="1:27" s="4" customFormat="1" ht="30" x14ac:dyDescent="0.25">
      <c r="A576" s="55" t="s">
        <v>540</v>
      </c>
      <c r="B576" s="51" t="s">
        <v>541</v>
      </c>
      <c r="C576" s="51"/>
      <c r="D576" s="51"/>
      <c r="E576" s="51"/>
      <c r="F576" s="51"/>
      <c r="G576" s="51"/>
      <c r="H576" s="51"/>
      <c r="I576" s="51"/>
      <c r="J576" s="51"/>
      <c r="K576" s="51">
        <v>1000</v>
      </c>
      <c r="L576" s="51"/>
      <c r="M576" s="51"/>
      <c r="N576" s="51"/>
      <c r="O576" s="51"/>
      <c r="P576" s="51"/>
      <c r="Q576" s="51"/>
      <c r="R576" s="51"/>
      <c r="S576" s="51"/>
      <c r="T576" s="99"/>
      <c r="U576" s="51"/>
      <c r="V576" s="51"/>
      <c r="W576" s="51"/>
      <c r="X576" s="51"/>
      <c r="Y576" s="51"/>
      <c r="Z576" s="51"/>
      <c r="AA576" s="51"/>
    </row>
    <row r="577" spans="1:27" s="2" customFormat="1" ht="15.75" thickBot="1" x14ac:dyDescent="0.3">
      <c r="A577" s="56"/>
      <c r="B577" s="12" t="s">
        <v>542</v>
      </c>
      <c r="C577" s="12">
        <f>C568-C570</f>
        <v>5742.2000000000007</v>
      </c>
      <c r="D577" s="12">
        <v>0</v>
      </c>
      <c r="E577" s="12">
        <v>34047.360000000015</v>
      </c>
      <c r="F577" s="12">
        <v>4744.6800000000012</v>
      </c>
      <c r="G577" s="12">
        <v>0</v>
      </c>
      <c r="H577" s="12">
        <v>11897.060000000001</v>
      </c>
      <c r="I577" s="12">
        <v>18667.219999999998</v>
      </c>
      <c r="J577" s="12">
        <f>J568-J571</f>
        <v>379761.10000000003</v>
      </c>
      <c r="K577" s="12">
        <f>K568-K575-K576</f>
        <v>577930.94999999995</v>
      </c>
      <c r="L577" s="12">
        <v>100000</v>
      </c>
      <c r="M577" s="12">
        <v>86056.98000000001</v>
      </c>
      <c r="N577" s="12">
        <f>N568-N572-N573-N574</f>
        <v>62338.209999999992</v>
      </c>
      <c r="O577" s="12">
        <v>19803.190000000002</v>
      </c>
      <c r="P577" s="12">
        <v>7000</v>
      </c>
      <c r="Q577" s="12">
        <v>228000</v>
      </c>
      <c r="R577" s="12">
        <v>83600</v>
      </c>
      <c r="S577" s="12">
        <v>16600.080000000002</v>
      </c>
      <c r="T577" s="100">
        <f>T568-T569</f>
        <v>825378.87</v>
      </c>
      <c r="U577" s="12">
        <v>239117.33999999997</v>
      </c>
      <c r="V577" s="12">
        <v>155793</v>
      </c>
      <c r="W577" s="12"/>
      <c r="X577" s="12"/>
      <c r="Y577" s="12">
        <v>831.66000000000076</v>
      </c>
      <c r="Z577" s="12">
        <v>1769.0200000000004</v>
      </c>
      <c r="AA577" s="12">
        <v>0</v>
      </c>
    </row>
    <row r="578" spans="1:27" s="4" customFormat="1" ht="15.75" thickBot="1" x14ac:dyDescent="0.3">
      <c r="A578" s="24"/>
      <c r="B578" s="25"/>
      <c r="C578" s="13">
        <v>36911</v>
      </c>
      <c r="D578" s="13">
        <v>37276</v>
      </c>
      <c r="E578" s="13">
        <v>37641</v>
      </c>
      <c r="F578" s="13">
        <v>38006</v>
      </c>
      <c r="G578" s="13">
        <v>38372</v>
      </c>
      <c r="H578" s="13">
        <v>38737</v>
      </c>
      <c r="I578" s="13">
        <v>39467</v>
      </c>
      <c r="J578" s="13">
        <v>39833</v>
      </c>
      <c r="K578" s="13">
        <v>10978</v>
      </c>
      <c r="L578" s="13">
        <v>36576</v>
      </c>
      <c r="M578" s="13">
        <v>11098</v>
      </c>
      <c r="N578" s="13">
        <v>37062</v>
      </c>
      <c r="O578" s="13">
        <v>37427</v>
      </c>
      <c r="P578" s="13">
        <v>36789</v>
      </c>
      <c r="Q578" s="13">
        <v>36850</v>
      </c>
      <c r="R578" s="13" t="s">
        <v>0</v>
      </c>
      <c r="S578" s="13" t="s">
        <v>1</v>
      </c>
      <c r="T578" s="101" t="s">
        <v>2</v>
      </c>
      <c r="U578" s="13" t="s">
        <v>3</v>
      </c>
      <c r="V578" s="13" t="s">
        <v>4</v>
      </c>
      <c r="W578" s="13" t="s">
        <v>5</v>
      </c>
      <c r="X578" s="13" t="s">
        <v>6</v>
      </c>
      <c r="Y578" s="13" t="s">
        <v>7</v>
      </c>
      <c r="Z578" s="13" t="s">
        <v>8</v>
      </c>
      <c r="AA578" s="63" t="s">
        <v>310</v>
      </c>
    </row>
    <row r="579" spans="1:27" s="2" customFormat="1" x14ac:dyDescent="0.25">
      <c r="A579" s="56"/>
      <c r="B579" s="12" t="s">
        <v>542</v>
      </c>
      <c r="C579" s="12">
        <v>5742.2000000000007</v>
      </c>
      <c r="D579" s="12">
        <v>0</v>
      </c>
      <c r="E579" s="12">
        <v>34047.360000000015</v>
      </c>
      <c r="F579" s="12">
        <v>4744.6800000000012</v>
      </c>
      <c r="G579" s="12">
        <v>0</v>
      </c>
      <c r="H579" s="12">
        <v>11897.060000000001</v>
      </c>
      <c r="I579" s="12">
        <v>18667.219999999998</v>
      </c>
      <c r="J579" s="12">
        <v>379761.10000000003</v>
      </c>
      <c r="K579" s="12">
        <v>577930.94999999995</v>
      </c>
      <c r="L579" s="12">
        <v>100000</v>
      </c>
      <c r="M579" s="12">
        <v>86056.98000000001</v>
      </c>
      <c r="N579" s="12">
        <v>62338.209999999992</v>
      </c>
      <c r="O579" s="12">
        <v>19803.190000000002</v>
      </c>
      <c r="P579" s="12">
        <v>7000</v>
      </c>
      <c r="Q579" s="12">
        <v>228000</v>
      </c>
      <c r="R579" s="12">
        <v>83600</v>
      </c>
      <c r="S579" s="12">
        <v>16600.080000000002</v>
      </c>
      <c r="T579" s="100">
        <v>825378.87</v>
      </c>
      <c r="U579" s="12">
        <v>239117.33999999997</v>
      </c>
      <c r="V579" s="12">
        <v>155793</v>
      </c>
      <c r="W579" s="12"/>
      <c r="X579" s="12"/>
      <c r="Y579" s="12">
        <v>831.66000000000076</v>
      </c>
      <c r="Z579" s="12">
        <v>1769.0200000000004</v>
      </c>
      <c r="AA579" s="12">
        <v>0</v>
      </c>
    </row>
    <row r="580" spans="1:27" s="4" customFormat="1" x14ac:dyDescent="0.25">
      <c r="A580" s="55" t="s">
        <v>58</v>
      </c>
      <c r="B580" s="5" t="s">
        <v>59</v>
      </c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>
        <v>601.67999999999995</v>
      </c>
      <c r="T580" s="99"/>
      <c r="U580" s="51"/>
      <c r="V580" s="51"/>
      <c r="W580" s="51"/>
      <c r="X580" s="51"/>
      <c r="Y580" s="51"/>
      <c r="Z580" s="51"/>
      <c r="AA580" s="51"/>
    </row>
    <row r="581" spans="1:27" s="4" customFormat="1" x14ac:dyDescent="0.25">
      <c r="A581" s="55" t="s">
        <v>543</v>
      </c>
      <c r="B581" s="51" t="s">
        <v>73</v>
      </c>
      <c r="C581" s="51"/>
      <c r="D581" s="51"/>
      <c r="E581" s="51">
        <v>2101.58</v>
      </c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99"/>
      <c r="U581" s="51"/>
      <c r="V581" s="51"/>
      <c r="W581" s="51"/>
      <c r="X581" s="51"/>
      <c r="Y581" s="51"/>
      <c r="Z581" s="51"/>
      <c r="AA581" s="51"/>
    </row>
    <row r="582" spans="1:27" s="4" customFormat="1" x14ac:dyDescent="0.25">
      <c r="A582" s="55" t="s">
        <v>544</v>
      </c>
      <c r="B582" s="51" t="s">
        <v>545</v>
      </c>
      <c r="C582" s="51">
        <v>245.09</v>
      </c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99"/>
      <c r="U582" s="51"/>
      <c r="V582" s="51"/>
      <c r="W582" s="51"/>
      <c r="X582" s="51"/>
      <c r="Y582" s="51"/>
      <c r="Z582" s="51"/>
      <c r="AA582" s="51"/>
    </row>
    <row r="583" spans="1:27" s="4" customFormat="1" ht="30" x14ac:dyDescent="0.25">
      <c r="A583" s="55" t="s">
        <v>546</v>
      </c>
      <c r="B583" s="51" t="s">
        <v>261</v>
      </c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99">
        <v>10827</v>
      </c>
      <c r="U583" s="51"/>
      <c r="V583" s="51"/>
      <c r="W583" s="51"/>
      <c r="X583" s="51"/>
      <c r="Y583" s="51"/>
      <c r="Z583" s="51"/>
      <c r="AA583" s="51"/>
    </row>
    <row r="584" spans="1:27" s="2" customFormat="1" x14ac:dyDescent="0.25">
      <c r="A584" s="56"/>
      <c r="B584" s="12" t="s">
        <v>547</v>
      </c>
      <c r="C584" s="12">
        <f>C579-C582</f>
        <v>5497.1100000000006</v>
      </c>
      <c r="D584" s="12">
        <v>0</v>
      </c>
      <c r="E584" s="12">
        <f>E579-E581</f>
        <v>31945.780000000013</v>
      </c>
      <c r="F584" s="12">
        <v>4744.6800000000012</v>
      </c>
      <c r="G584" s="12">
        <v>0</v>
      </c>
      <c r="H584" s="12">
        <v>11897.060000000001</v>
      </c>
      <c r="I584" s="12">
        <v>18667.219999999998</v>
      </c>
      <c r="J584" s="12">
        <v>379761.10000000003</v>
      </c>
      <c r="K584" s="12">
        <v>577930.94999999995</v>
      </c>
      <c r="L584" s="12">
        <v>100000</v>
      </c>
      <c r="M584" s="12">
        <v>86056.98000000001</v>
      </c>
      <c r="N584" s="12">
        <v>62338.209999999992</v>
      </c>
      <c r="O584" s="12">
        <v>19803.190000000002</v>
      </c>
      <c r="P584" s="12">
        <v>7000</v>
      </c>
      <c r="Q584" s="12">
        <v>228000</v>
      </c>
      <c r="R584" s="12">
        <v>83600</v>
      </c>
      <c r="S584" s="12">
        <f>S579-S580</f>
        <v>15998.400000000001</v>
      </c>
      <c r="T584" s="100">
        <f>T579-T583</f>
        <v>814551.87</v>
      </c>
      <c r="U584" s="12">
        <v>239117.33999999997</v>
      </c>
      <c r="V584" s="12">
        <v>155793</v>
      </c>
      <c r="W584" s="12"/>
      <c r="X584" s="12"/>
      <c r="Y584" s="12">
        <v>831.66000000000076</v>
      </c>
      <c r="Z584" s="12">
        <v>1769.0200000000004</v>
      </c>
      <c r="AA584" s="12">
        <v>0</v>
      </c>
    </row>
    <row r="585" spans="1:27" s="4" customFormat="1" x14ac:dyDescent="0.25">
      <c r="A585" s="55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99"/>
      <c r="U585" s="51"/>
      <c r="V585" s="51"/>
      <c r="W585" s="51"/>
      <c r="X585" s="51"/>
      <c r="Y585" s="51"/>
      <c r="Z585" s="51"/>
      <c r="AA585" s="51"/>
    </row>
    <row r="586" spans="1:27" s="4" customFormat="1" x14ac:dyDescent="0.25">
      <c r="A586" s="55" t="s">
        <v>432</v>
      </c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>
        <v>112</v>
      </c>
      <c r="O586" s="51"/>
      <c r="P586" s="51"/>
      <c r="Q586" s="51"/>
      <c r="R586" s="51"/>
      <c r="S586" s="51"/>
      <c r="T586" s="99"/>
      <c r="U586" s="51"/>
      <c r="V586" s="51"/>
      <c r="W586" s="51"/>
      <c r="X586" s="51"/>
      <c r="Y586" s="51"/>
      <c r="Z586" s="51"/>
      <c r="AA586" s="51"/>
    </row>
    <row r="587" spans="1:27" s="4" customFormat="1" x14ac:dyDescent="0.25">
      <c r="A587" s="55" t="s">
        <v>532</v>
      </c>
      <c r="B587" s="51"/>
      <c r="C587" s="51"/>
      <c r="D587" s="51"/>
      <c r="E587" s="51"/>
      <c r="F587" s="51"/>
      <c r="G587" s="51"/>
      <c r="H587" s="51"/>
      <c r="I587" s="51">
        <v>2.81</v>
      </c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99"/>
      <c r="U587" s="51"/>
      <c r="V587" s="51"/>
      <c r="W587" s="51"/>
      <c r="X587" s="51"/>
      <c r="Y587" s="51"/>
      <c r="Z587" s="51"/>
      <c r="AA587" s="51"/>
    </row>
    <row r="588" spans="1:27" s="4" customFormat="1" x14ac:dyDescent="0.25">
      <c r="A588" s="55" t="s">
        <v>532</v>
      </c>
      <c r="B588" s="51"/>
      <c r="C588" s="51"/>
      <c r="D588" s="51"/>
      <c r="E588" s="51"/>
      <c r="F588" s="51"/>
      <c r="G588" s="51"/>
      <c r="H588" s="51"/>
      <c r="I588" s="51">
        <v>0.75</v>
      </c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99"/>
      <c r="U588" s="51"/>
      <c r="V588" s="51"/>
      <c r="W588" s="51"/>
      <c r="X588" s="51"/>
      <c r="Y588" s="51"/>
      <c r="Z588" s="51"/>
      <c r="AA588" s="51"/>
    </row>
    <row r="589" spans="1:27" s="2" customFormat="1" x14ac:dyDescent="0.25">
      <c r="A589" s="56"/>
      <c r="B589" s="12" t="s">
        <v>547</v>
      </c>
      <c r="C589" s="12">
        <v>5497.1100000000006</v>
      </c>
      <c r="D589" s="12">
        <v>0</v>
      </c>
      <c r="E589" s="12">
        <v>31945.780000000013</v>
      </c>
      <c r="F589" s="12">
        <v>4744.6800000000012</v>
      </c>
      <c r="G589" s="12">
        <v>0</v>
      </c>
      <c r="H589" s="12">
        <v>11897.060000000001</v>
      </c>
      <c r="I589" s="12">
        <f>I584+I587+I588</f>
        <v>18670.78</v>
      </c>
      <c r="J589" s="12">
        <v>379761.10000000003</v>
      </c>
      <c r="K589" s="12">
        <v>577930.94999999995</v>
      </c>
      <c r="L589" s="12">
        <v>100000</v>
      </c>
      <c r="M589" s="12">
        <v>86056.98000000001</v>
      </c>
      <c r="N589" s="12">
        <f>N584+N586</f>
        <v>62450.209999999992</v>
      </c>
      <c r="O589" s="12">
        <v>19803.190000000002</v>
      </c>
      <c r="P589" s="12">
        <v>7000</v>
      </c>
      <c r="Q589" s="12">
        <v>228000</v>
      </c>
      <c r="R589" s="12">
        <v>83600</v>
      </c>
      <c r="S589" s="12">
        <v>15998.400000000001</v>
      </c>
      <c r="T589" s="100">
        <v>814551.87</v>
      </c>
      <c r="U589" s="12">
        <v>239117.33999999997</v>
      </c>
      <c r="V589" s="12">
        <v>155793</v>
      </c>
      <c r="W589" s="12"/>
      <c r="X589" s="12"/>
      <c r="Y589" s="12">
        <v>831.66000000000076</v>
      </c>
      <c r="Z589" s="12">
        <v>1769.0200000000004</v>
      </c>
      <c r="AA589" s="12">
        <v>0</v>
      </c>
    </row>
    <row r="590" spans="1:27" s="4" customFormat="1" x14ac:dyDescent="0.25">
      <c r="A590" s="55" t="s">
        <v>548</v>
      </c>
      <c r="B590" s="51" t="s">
        <v>549</v>
      </c>
      <c r="C590" s="51"/>
      <c r="D590" s="51"/>
      <c r="E590" s="51"/>
      <c r="F590" s="51"/>
      <c r="G590" s="51"/>
      <c r="H590" s="51"/>
      <c r="I590" s="51"/>
      <c r="J590" s="51"/>
      <c r="K590" s="51">
        <v>161.58000000000001</v>
      </c>
      <c r="L590" s="51"/>
      <c r="M590" s="51"/>
      <c r="N590" s="51"/>
      <c r="O590" s="51"/>
      <c r="P590" s="51"/>
      <c r="Q590" s="51"/>
      <c r="R590" s="51"/>
      <c r="S590" s="51"/>
      <c r="T590" s="99"/>
      <c r="U590" s="51"/>
      <c r="V590" s="51"/>
      <c r="W590" s="51"/>
      <c r="X590" s="51"/>
      <c r="Y590" s="51"/>
      <c r="Z590" s="51"/>
      <c r="AA590" s="51"/>
    </row>
    <row r="591" spans="1:27" s="4" customFormat="1" x14ac:dyDescent="0.25">
      <c r="A591" s="55" t="s">
        <v>550</v>
      </c>
      <c r="B591" s="51" t="s">
        <v>551</v>
      </c>
      <c r="C591" s="51"/>
      <c r="D591" s="51"/>
      <c r="E591" s="51"/>
      <c r="F591" s="51"/>
      <c r="G591" s="51"/>
      <c r="H591" s="51"/>
      <c r="I591" s="51"/>
      <c r="J591" s="51">
        <v>12696</v>
      </c>
      <c r="K591" s="51"/>
      <c r="L591" s="51"/>
      <c r="M591" s="51"/>
      <c r="N591" s="51"/>
      <c r="O591" s="51"/>
      <c r="P591" s="51"/>
      <c r="Q591" s="51"/>
      <c r="R591" s="51"/>
      <c r="S591" s="51"/>
      <c r="T591" s="99"/>
      <c r="U591" s="51"/>
      <c r="V591" s="51"/>
      <c r="W591" s="51"/>
      <c r="X591" s="51"/>
      <c r="Y591" s="51"/>
      <c r="Z591" s="51"/>
      <c r="AA591" s="51"/>
    </row>
    <row r="592" spans="1:27" s="4" customFormat="1" ht="30" x14ac:dyDescent="0.25">
      <c r="A592" s="55" t="s">
        <v>552</v>
      </c>
      <c r="B592" s="51" t="s">
        <v>182</v>
      </c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99">
        <v>18639</v>
      </c>
      <c r="U592" s="51"/>
      <c r="V592" s="51"/>
      <c r="W592" s="51"/>
      <c r="X592" s="51"/>
      <c r="Y592" s="51"/>
      <c r="Z592" s="51"/>
      <c r="AA592" s="51"/>
    </row>
    <row r="593" spans="1:27" s="4" customFormat="1" x14ac:dyDescent="0.25">
      <c r="A593" s="55" t="s">
        <v>553</v>
      </c>
      <c r="B593" s="51" t="s">
        <v>554</v>
      </c>
      <c r="C593" s="51">
        <v>70.319999999999993</v>
      </c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99"/>
      <c r="U593" s="51"/>
      <c r="V593" s="51"/>
      <c r="W593" s="51"/>
      <c r="X593" s="51"/>
      <c r="Y593" s="51"/>
      <c r="Z593" s="51"/>
      <c r="AA593" s="51"/>
    </row>
    <row r="594" spans="1:27" s="4" customFormat="1" x14ac:dyDescent="0.25">
      <c r="A594" s="55" t="s">
        <v>553</v>
      </c>
      <c r="B594" s="51" t="s">
        <v>554</v>
      </c>
      <c r="C594" s="51">
        <v>258.79000000000002</v>
      </c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99"/>
      <c r="U594" s="51"/>
      <c r="V594" s="51"/>
      <c r="W594" s="51"/>
      <c r="X594" s="51"/>
      <c r="Y594" s="51"/>
      <c r="Z594" s="51"/>
      <c r="AA594" s="51"/>
    </row>
    <row r="595" spans="1:27" s="4" customFormat="1" x14ac:dyDescent="0.25">
      <c r="A595" s="55" t="s">
        <v>143</v>
      </c>
      <c r="B595" s="51" t="s">
        <v>555</v>
      </c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>
        <v>993.6</v>
      </c>
      <c r="T595" s="99"/>
      <c r="U595" s="51"/>
      <c r="V595" s="51"/>
      <c r="W595" s="51"/>
      <c r="X595" s="51"/>
      <c r="Y595" s="51"/>
      <c r="Z595" s="51"/>
      <c r="AA595" s="51"/>
    </row>
    <row r="596" spans="1:27" s="4" customFormat="1" x14ac:dyDescent="0.25">
      <c r="A596" s="55" t="s">
        <v>143</v>
      </c>
      <c r="B596" s="51" t="s">
        <v>441</v>
      </c>
      <c r="C596" s="51"/>
      <c r="D596" s="51"/>
      <c r="E596" s="51"/>
      <c r="F596" s="51"/>
      <c r="G596" s="51"/>
      <c r="H596" s="51"/>
      <c r="I596" s="51"/>
      <c r="J596" s="51">
        <v>426</v>
      </c>
      <c r="K596" s="51"/>
      <c r="L596" s="51"/>
      <c r="M596" s="51"/>
      <c r="N596" s="51"/>
      <c r="O596" s="51"/>
      <c r="P596" s="51"/>
      <c r="Q596" s="51"/>
      <c r="R596" s="51"/>
      <c r="S596" s="51"/>
      <c r="T596" s="99"/>
      <c r="U596" s="51"/>
      <c r="V596" s="51"/>
      <c r="W596" s="51"/>
      <c r="X596" s="51"/>
      <c r="Y596" s="51"/>
      <c r="Z596" s="51"/>
      <c r="AA596" s="51"/>
    </row>
    <row r="597" spans="1:27" s="4" customFormat="1" x14ac:dyDescent="0.25">
      <c r="A597" s="55" t="s">
        <v>143</v>
      </c>
      <c r="B597" s="51" t="s">
        <v>441</v>
      </c>
      <c r="C597" s="51"/>
      <c r="D597" s="51"/>
      <c r="E597" s="51"/>
      <c r="F597" s="51"/>
      <c r="G597" s="51"/>
      <c r="H597" s="51"/>
      <c r="I597" s="51"/>
      <c r="J597" s="51">
        <v>82.8</v>
      </c>
      <c r="K597" s="51"/>
      <c r="L597" s="51"/>
      <c r="M597" s="51"/>
      <c r="N597" s="51"/>
      <c r="O597" s="51"/>
      <c r="P597" s="51"/>
      <c r="Q597" s="51"/>
      <c r="R597" s="51"/>
      <c r="S597" s="51"/>
      <c r="T597" s="99"/>
      <c r="U597" s="51"/>
      <c r="V597" s="51"/>
      <c r="W597" s="51"/>
      <c r="X597" s="51"/>
      <c r="Y597" s="51"/>
      <c r="Z597" s="51"/>
      <c r="AA597" s="51"/>
    </row>
    <row r="598" spans="1:27" s="4" customFormat="1" x14ac:dyDescent="0.25">
      <c r="A598" s="55" t="s">
        <v>556</v>
      </c>
      <c r="B598" s="51" t="s">
        <v>557</v>
      </c>
      <c r="C598" s="51"/>
      <c r="D598" s="51"/>
      <c r="E598" s="51"/>
      <c r="F598" s="51"/>
      <c r="G598" s="51"/>
      <c r="H598" s="51"/>
      <c r="I598" s="51"/>
      <c r="J598" s="51"/>
      <c r="K598" s="51">
        <v>300</v>
      </c>
      <c r="L598" s="51"/>
      <c r="M598" s="51"/>
      <c r="N598" s="51"/>
      <c r="O598" s="51"/>
      <c r="P598" s="51"/>
      <c r="Q598" s="51"/>
      <c r="R598" s="51"/>
      <c r="S598" s="51"/>
      <c r="T598" s="99"/>
      <c r="U598" s="51"/>
      <c r="V598" s="51"/>
      <c r="W598" s="51"/>
      <c r="X598" s="51"/>
      <c r="Y598" s="51"/>
      <c r="Z598" s="51"/>
      <c r="AA598" s="51"/>
    </row>
    <row r="599" spans="1:27" s="4" customFormat="1" x14ac:dyDescent="0.25">
      <c r="A599" s="55" t="s">
        <v>237</v>
      </c>
      <c r="B599" s="51" t="s">
        <v>558</v>
      </c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>
        <v>88.8</v>
      </c>
      <c r="O599" s="51"/>
      <c r="P599" s="51"/>
      <c r="Q599" s="51"/>
      <c r="R599" s="51"/>
      <c r="S599" s="51"/>
      <c r="T599" s="99"/>
      <c r="U599" s="51"/>
      <c r="V599" s="51"/>
      <c r="W599" s="51"/>
      <c r="X599" s="51"/>
      <c r="Y599" s="51"/>
      <c r="Z599" s="51"/>
      <c r="AA599" s="51"/>
    </row>
    <row r="600" spans="1:27" s="4" customFormat="1" x14ac:dyDescent="0.25">
      <c r="A600" s="55" t="s">
        <v>559</v>
      </c>
      <c r="B600" s="51" t="s">
        <v>560</v>
      </c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>
        <v>1397.47</v>
      </c>
      <c r="N600" s="51"/>
      <c r="O600" s="51"/>
      <c r="P600" s="51"/>
      <c r="Q600" s="51"/>
      <c r="R600" s="51"/>
      <c r="S600" s="51"/>
      <c r="T600" s="99"/>
      <c r="U600" s="51"/>
      <c r="V600" s="51"/>
      <c r="W600" s="51"/>
      <c r="X600" s="51"/>
      <c r="Y600" s="51"/>
      <c r="Z600" s="51"/>
      <c r="AA600" s="51"/>
    </row>
    <row r="601" spans="1:27" s="4" customFormat="1" ht="30" x14ac:dyDescent="0.25">
      <c r="A601" s="55" t="s">
        <v>562</v>
      </c>
      <c r="B601" s="55" t="s">
        <v>565</v>
      </c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99">
        <v>213.47</v>
      </c>
      <c r="U601" s="51"/>
      <c r="V601" s="51"/>
      <c r="W601" s="51"/>
      <c r="X601" s="51"/>
      <c r="Y601" s="51"/>
      <c r="Z601" s="51"/>
      <c r="AA601" s="51"/>
    </row>
    <row r="602" spans="1:27" s="4" customFormat="1" x14ac:dyDescent="0.25">
      <c r="A602" s="55" t="s">
        <v>820</v>
      </c>
      <c r="B602" s="55"/>
      <c r="C602" s="51"/>
      <c r="D602" s="51"/>
      <c r="E602" s="51"/>
      <c r="F602" s="51"/>
      <c r="G602" s="51"/>
      <c r="H602" s="51"/>
      <c r="I602" s="51"/>
      <c r="J602" s="51"/>
      <c r="K602" s="51">
        <v>62.03</v>
      </c>
      <c r="L602" s="51"/>
      <c r="M602" s="51"/>
      <c r="N602" s="51"/>
      <c r="O602" s="51"/>
      <c r="P602" s="51"/>
      <c r="Q602" s="51"/>
      <c r="R602" s="51"/>
      <c r="S602" s="51"/>
      <c r="T602" s="99"/>
      <c r="U602" s="51"/>
      <c r="V602" s="51"/>
      <c r="W602" s="51"/>
      <c r="X602" s="51"/>
      <c r="Y602" s="51"/>
      <c r="Z602" s="51"/>
      <c r="AA602" s="51"/>
    </row>
    <row r="603" spans="1:27" s="4" customFormat="1" x14ac:dyDescent="0.25">
      <c r="A603" s="55" t="s">
        <v>563</v>
      </c>
      <c r="B603" s="51" t="s">
        <v>564</v>
      </c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99">
        <v>279.5</v>
      </c>
      <c r="U603" s="51"/>
      <c r="V603" s="51"/>
      <c r="W603" s="51"/>
      <c r="X603" s="51"/>
      <c r="Y603" s="51"/>
      <c r="Z603" s="51"/>
      <c r="AA603" s="51"/>
    </row>
    <row r="604" spans="1:27" s="2" customFormat="1" x14ac:dyDescent="0.25">
      <c r="A604" s="56"/>
      <c r="B604" s="12" t="s">
        <v>566</v>
      </c>
      <c r="C604" s="12">
        <f>C589-C593-C594</f>
        <v>5168.0000000000009</v>
      </c>
      <c r="D604" s="12">
        <v>0</v>
      </c>
      <c r="E604" s="12">
        <v>31945.780000000013</v>
      </c>
      <c r="F604" s="12">
        <v>4744.6800000000012</v>
      </c>
      <c r="G604" s="12">
        <v>0</v>
      </c>
      <c r="H604" s="12">
        <v>11897.060000000001</v>
      </c>
      <c r="I604" s="12">
        <v>18670.78</v>
      </c>
      <c r="J604" s="12">
        <f>J589-J591-J596-J597</f>
        <v>366556.30000000005</v>
      </c>
      <c r="K604" s="12">
        <f>K589-K590-K598-K602</f>
        <v>577407.34</v>
      </c>
      <c r="L604" s="12">
        <v>100000</v>
      </c>
      <c r="M604" s="12">
        <f>M589-M600</f>
        <v>84659.510000000009</v>
      </c>
      <c r="N604" s="12">
        <f>N589-N599</f>
        <v>62361.409999999989</v>
      </c>
      <c r="O604" s="12">
        <v>19803.190000000002</v>
      </c>
      <c r="P604" s="12">
        <v>7000</v>
      </c>
      <c r="Q604" s="12">
        <v>228000</v>
      </c>
      <c r="R604" s="12">
        <v>83600</v>
      </c>
      <c r="S604" s="12">
        <f>S589-S595</f>
        <v>15004.800000000001</v>
      </c>
      <c r="T604" s="100">
        <f>T589-T592-T601-T603</f>
        <v>795419.9</v>
      </c>
      <c r="U604" s="12">
        <v>239117.33999999997</v>
      </c>
      <c r="V604" s="12">
        <v>155793</v>
      </c>
      <c r="W604" s="12"/>
      <c r="X604" s="12"/>
      <c r="Y604" s="12">
        <v>831.66000000000076</v>
      </c>
      <c r="Z604" s="12">
        <v>1769.0200000000004</v>
      </c>
      <c r="AA604" s="12">
        <v>0</v>
      </c>
    </row>
    <row r="605" spans="1:27" s="4" customFormat="1" x14ac:dyDescent="0.25">
      <c r="A605" s="55" t="s">
        <v>561</v>
      </c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>
        <v>107.2</v>
      </c>
      <c r="O605" s="51"/>
      <c r="P605" s="51"/>
      <c r="Q605" s="51"/>
      <c r="R605" s="51"/>
      <c r="S605" s="51"/>
      <c r="T605" s="99"/>
      <c r="U605" s="51"/>
      <c r="V605" s="51"/>
      <c r="W605" s="51"/>
      <c r="X605" s="51"/>
      <c r="Y605" s="51"/>
      <c r="Z605" s="51"/>
      <c r="AA605" s="51"/>
    </row>
    <row r="606" spans="1:27" s="2" customFormat="1" ht="15.75" thickBot="1" x14ac:dyDescent="0.3">
      <c r="A606" s="56"/>
      <c r="B606" s="12" t="s">
        <v>566</v>
      </c>
      <c r="C606" s="12">
        <v>5168.0000000000009</v>
      </c>
      <c r="D606" s="12">
        <v>0</v>
      </c>
      <c r="E606" s="12">
        <v>31945.780000000013</v>
      </c>
      <c r="F606" s="12">
        <v>4744.6800000000012</v>
      </c>
      <c r="G606" s="12">
        <v>0</v>
      </c>
      <c r="H606" s="12">
        <v>11897.060000000001</v>
      </c>
      <c r="I606" s="12">
        <v>18670.78</v>
      </c>
      <c r="J606" s="12">
        <v>366556.30000000005</v>
      </c>
      <c r="K606" s="12">
        <v>577407.34</v>
      </c>
      <c r="L606" s="12">
        <v>100000</v>
      </c>
      <c r="M606" s="12">
        <v>84659.510000000009</v>
      </c>
      <c r="N606" s="12">
        <f>N604+N605</f>
        <v>62468.609999999986</v>
      </c>
      <c r="O606" s="12">
        <v>19803.190000000002</v>
      </c>
      <c r="P606" s="12">
        <v>7000</v>
      </c>
      <c r="Q606" s="12">
        <v>228000</v>
      </c>
      <c r="R606" s="12">
        <v>83600</v>
      </c>
      <c r="S606" s="12">
        <v>15004.800000000001</v>
      </c>
      <c r="T606" s="100">
        <v>795419.9</v>
      </c>
      <c r="U606" s="12">
        <v>239117.33999999997</v>
      </c>
      <c r="V606" s="12">
        <v>155793</v>
      </c>
      <c r="W606" s="12"/>
      <c r="X606" s="12"/>
      <c r="Y606" s="12">
        <v>831.66000000000076</v>
      </c>
      <c r="Z606" s="12">
        <v>1769.0200000000004</v>
      </c>
      <c r="AA606" s="12">
        <v>0</v>
      </c>
    </row>
    <row r="607" spans="1:27" s="4" customFormat="1" ht="15.75" thickBot="1" x14ac:dyDescent="0.3">
      <c r="A607" s="24"/>
      <c r="B607" s="25"/>
      <c r="C607" s="13">
        <v>36911</v>
      </c>
      <c r="D607" s="13">
        <v>37276</v>
      </c>
      <c r="E607" s="13">
        <v>37641</v>
      </c>
      <c r="F607" s="13">
        <v>38006</v>
      </c>
      <c r="G607" s="13">
        <v>38372</v>
      </c>
      <c r="H607" s="13">
        <v>38737</v>
      </c>
      <c r="I607" s="13">
        <v>39467</v>
      </c>
      <c r="J607" s="13">
        <v>39833</v>
      </c>
      <c r="K607" s="13">
        <v>10978</v>
      </c>
      <c r="L607" s="13">
        <v>36576</v>
      </c>
      <c r="M607" s="13">
        <v>11098</v>
      </c>
      <c r="N607" s="13">
        <v>37062</v>
      </c>
      <c r="O607" s="13">
        <v>37427</v>
      </c>
      <c r="P607" s="13">
        <v>36789</v>
      </c>
      <c r="Q607" s="13">
        <v>36850</v>
      </c>
      <c r="R607" s="13" t="s">
        <v>0</v>
      </c>
      <c r="S607" s="13" t="s">
        <v>1</v>
      </c>
      <c r="T607" s="101" t="s">
        <v>2</v>
      </c>
      <c r="U607" s="13" t="s">
        <v>3</v>
      </c>
      <c r="V607" s="13" t="s">
        <v>4</v>
      </c>
      <c r="W607" s="13" t="s">
        <v>5</v>
      </c>
      <c r="X607" s="13" t="s">
        <v>6</v>
      </c>
      <c r="Y607" s="13" t="s">
        <v>7</v>
      </c>
      <c r="Z607" s="13" t="s">
        <v>8</v>
      </c>
      <c r="AA607" s="63" t="s">
        <v>310</v>
      </c>
    </row>
    <row r="608" spans="1:27" s="2" customFormat="1" x14ac:dyDescent="0.25">
      <c r="A608" s="56"/>
      <c r="B608" s="12" t="s">
        <v>566</v>
      </c>
      <c r="C608" s="12">
        <v>5168.0000000000009</v>
      </c>
      <c r="D608" s="12">
        <v>0</v>
      </c>
      <c r="E608" s="12">
        <v>31945.780000000013</v>
      </c>
      <c r="F608" s="12">
        <v>4744.6800000000012</v>
      </c>
      <c r="G608" s="12">
        <v>0</v>
      </c>
      <c r="H608" s="12">
        <v>11897.060000000001</v>
      </c>
      <c r="I608" s="12">
        <v>18670.78</v>
      </c>
      <c r="J608" s="12">
        <v>366556.30000000005</v>
      </c>
      <c r="K608" s="12">
        <v>577407.34</v>
      </c>
      <c r="L608" s="12">
        <v>100000</v>
      </c>
      <c r="M608" s="12">
        <v>84659.510000000009</v>
      </c>
      <c r="N608" s="12">
        <v>62468.609999999986</v>
      </c>
      <c r="O608" s="12">
        <v>19803.190000000002</v>
      </c>
      <c r="P608" s="12">
        <v>7000</v>
      </c>
      <c r="Q608" s="12">
        <v>228000</v>
      </c>
      <c r="R608" s="12">
        <v>83600</v>
      </c>
      <c r="S608" s="12">
        <v>15004.800000000001</v>
      </c>
      <c r="T608" s="100">
        <v>795419.9</v>
      </c>
      <c r="U608" s="12">
        <v>239117.33999999997</v>
      </c>
      <c r="V608" s="12">
        <v>155793</v>
      </c>
      <c r="W608" s="12"/>
      <c r="X608" s="12"/>
      <c r="Y608" s="12">
        <v>831.66000000000076</v>
      </c>
      <c r="Z608" s="12">
        <v>1769.0200000000004</v>
      </c>
      <c r="AA608" s="12">
        <v>0</v>
      </c>
    </row>
    <row r="609" spans="1:27" s="4" customFormat="1" x14ac:dyDescent="0.25">
      <c r="A609" s="71" t="s">
        <v>567</v>
      </c>
      <c r="B609" s="71" t="s">
        <v>284</v>
      </c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103">
        <v>180</v>
      </c>
      <c r="U609" s="87"/>
      <c r="V609" s="87"/>
      <c r="W609" s="87"/>
      <c r="X609" s="87"/>
      <c r="Y609" s="87"/>
      <c r="Z609" s="87"/>
      <c r="AA609" s="71"/>
    </row>
    <row r="610" spans="1:27" s="4" customFormat="1" x14ac:dyDescent="0.25">
      <c r="A610" s="71" t="s">
        <v>568</v>
      </c>
      <c r="B610" s="71" t="s">
        <v>569</v>
      </c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103">
        <v>40</v>
      </c>
      <c r="U610" s="87"/>
      <c r="V610" s="87"/>
      <c r="W610" s="87"/>
      <c r="X610" s="87"/>
      <c r="Y610" s="87"/>
      <c r="Z610" s="87"/>
      <c r="AA610" s="71"/>
    </row>
    <row r="611" spans="1:27" s="4" customFormat="1" x14ac:dyDescent="0.25">
      <c r="A611" s="71" t="s">
        <v>322</v>
      </c>
      <c r="B611" s="71" t="s">
        <v>570</v>
      </c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103">
        <v>2750</v>
      </c>
      <c r="U611" s="87"/>
      <c r="V611" s="87"/>
      <c r="W611" s="87"/>
      <c r="X611" s="87"/>
      <c r="Y611" s="87"/>
      <c r="Z611" s="87"/>
      <c r="AA611" s="71"/>
    </row>
    <row r="612" spans="1:27" s="4" customFormat="1" x14ac:dyDescent="0.25">
      <c r="A612" s="71" t="s">
        <v>322</v>
      </c>
      <c r="B612" s="71" t="s">
        <v>570</v>
      </c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103">
        <v>2750</v>
      </c>
      <c r="U612" s="87"/>
      <c r="V612" s="87"/>
      <c r="W612" s="87"/>
      <c r="X612" s="87"/>
      <c r="Y612" s="87"/>
      <c r="Z612" s="87"/>
      <c r="AA612" s="71"/>
    </row>
    <row r="613" spans="1:27" s="86" customFormat="1" x14ac:dyDescent="0.25">
      <c r="A613" s="74"/>
      <c r="B613" s="74" t="s">
        <v>571</v>
      </c>
      <c r="C613" s="75">
        <v>5168.0000000000009</v>
      </c>
      <c r="D613" s="75">
        <v>0</v>
      </c>
      <c r="E613" s="75">
        <v>31945.780000000013</v>
      </c>
      <c r="F613" s="75">
        <v>4744.6800000000012</v>
      </c>
      <c r="G613" s="75">
        <v>0</v>
      </c>
      <c r="H613" s="75">
        <v>11897.060000000001</v>
      </c>
      <c r="I613" s="75">
        <v>18670.78</v>
      </c>
      <c r="J613" s="75">
        <v>366556.30000000005</v>
      </c>
      <c r="K613" s="75">
        <v>577407.34</v>
      </c>
      <c r="L613" s="75">
        <v>100000</v>
      </c>
      <c r="M613" s="75">
        <v>84659.510000000009</v>
      </c>
      <c r="N613" s="75">
        <v>62468.609999999986</v>
      </c>
      <c r="O613" s="75">
        <v>19803.190000000002</v>
      </c>
      <c r="P613" s="75">
        <v>7000</v>
      </c>
      <c r="Q613" s="75">
        <v>228000</v>
      </c>
      <c r="R613" s="75">
        <v>83600</v>
      </c>
      <c r="S613" s="75">
        <v>15004.800000000001</v>
      </c>
      <c r="T613" s="104">
        <f>T608-T609-T610-T611-T612</f>
        <v>789699.9</v>
      </c>
      <c r="U613" s="75">
        <v>239117.33999999997</v>
      </c>
      <c r="V613" s="75">
        <v>155793</v>
      </c>
      <c r="W613" s="75"/>
      <c r="X613" s="75"/>
      <c r="Y613" s="75">
        <v>831.66000000000076</v>
      </c>
      <c r="Z613" s="75">
        <v>1769.0200000000004</v>
      </c>
      <c r="AA613" s="75">
        <v>0</v>
      </c>
    </row>
    <row r="614" spans="1:27" s="4" customFormat="1" x14ac:dyDescent="0.25">
      <c r="A614" s="74" t="s">
        <v>322</v>
      </c>
      <c r="B614" s="71" t="s">
        <v>323</v>
      </c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103"/>
      <c r="U614" s="87"/>
      <c r="V614" s="87"/>
      <c r="W614" s="87"/>
      <c r="X614" s="87"/>
      <c r="Y614" s="87"/>
      <c r="Z614" s="87"/>
      <c r="AA614" s="71"/>
    </row>
    <row r="615" spans="1:27" s="4" customFormat="1" x14ac:dyDescent="0.25">
      <c r="A615" s="71" t="s">
        <v>572</v>
      </c>
      <c r="B615" s="71" t="s">
        <v>573</v>
      </c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73">
        <v>688.8</v>
      </c>
      <c r="N615" s="87"/>
      <c r="O615" s="87"/>
      <c r="P615" s="87"/>
      <c r="Q615" s="87"/>
      <c r="R615" s="87"/>
      <c r="S615" s="87"/>
      <c r="T615" s="103"/>
      <c r="U615" s="87"/>
      <c r="V615" s="87"/>
      <c r="W615" s="87"/>
      <c r="X615" s="87"/>
      <c r="Y615" s="87"/>
      <c r="Z615" s="87"/>
      <c r="AA615" s="71"/>
    </row>
    <row r="616" spans="1:27" s="4" customFormat="1" x14ac:dyDescent="0.25">
      <c r="A616" s="71" t="s">
        <v>78</v>
      </c>
      <c r="B616" s="71" t="s">
        <v>574</v>
      </c>
      <c r="C616" s="73"/>
      <c r="D616" s="73"/>
      <c r="E616" s="73"/>
      <c r="F616" s="73"/>
      <c r="G616" s="73"/>
      <c r="H616" s="73"/>
      <c r="I616" s="73"/>
      <c r="J616" s="73"/>
      <c r="K616" s="73">
        <v>551.80999999999995</v>
      </c>
      <c r="L616" s="73"/>
      <c r="M616" s="73"/>
      <c r="N616" s="73"/>
      <c r="O616" s="73"/>
      <c r="P616" s="73"/>
      <c r="Q616" s="73"/>
      <c r="R616" s="73"/>
      <c r="S616" s="73"/>
      <c r="T616" s="103"/>
      <c r="U616" s="73"/>
      <c r="V616" s="73"/>
      <c r="W616" s="73"/>
      <c r="X616" s="73"/>
      <c r="Y616" s="73"/>
      <c r="Z616" s="73"/>
      <c r="AA616" s="73"/>
    </row>
    <row r="617" spans="1:27" s="4" customFormat="1" x14ac:dyDescent="0.25">
      <c r="A617" s="71" t="s">
        <v>375</v>
      </c>
      <c r="B617" s="71" t="s">
        <v>575</v>
      </c>
      <c r="C617" s="73"/>
      <c r="D617" s="73"/>
      <c r="E617" s="73"/>
      <c r="F617" s="73"/>
      <c r="G617" s="73"/>
      <c r="H617" s="73"/>
      <c r="I617" s="73">
        <v>467.06</v>
      </c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103"/>
      <c r="U617" s="73"/>
      <c r="V617" s="73"/>
      <c r="W617" s="73"/>
      <c r="X617" s="73"/>
      <c r="Y617" s="73"/>
      <c r="Z617" s="73"/>
      <c r="AA617" s="73"/>
    </row>
    <row r="618" spans="1:27" s="4" customFormat="1" x14ac:dyDescent="0.25">
      <c r="A618" s="71" t="s">
        <v>74</v>
      </c>
      <c r="B618" s="71" t="s">
        <v>539</v>
      </c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>
        <v>240</v>
      </c>
      <c r="O618" s="73"/>
      <c r="P618" s="73"/>
      <c r="Q618" s="73"/>
      <c r="R618" s="73"/>
      <c r="S618" s="73"/>
      <c r="T618" s="103"/>
      <c r="U618" s="73"/>
      <c r="V618" s="73"/>
      <c r="W618" s="73"/>
      <c r="X618" s="73"/>
      <c r="Y618" s="73"/>
      <c r="Z618" s="73"/>
      <c r="AA618" s="73"/>
    </row>
    <row r="619" spans="1:27" s="4" customFormat="1" x14ac:dyDescent="0.25">
      <c r="A619" s="74" t="s">
        <v>322</v>
      </c>
      <c r="B619" s="71" t="s">
        <v>323</v>
      </c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103">
        <v>98</v>
      </c>
      <c r="U619" s="73"/>
      <c r="V619" s="73"/>
      <c r="W619" s="73"/>
      <c r="X619" s="73"/>
      <c r="Y619" s="73"/>
      <c r="Z619" s="73"/>
      <c r="AA619" s="73"/>
    </row>
    <row r="620" spans="1:27" s="4" customFormat="1" x14ac:dyDescent="0.25">
      <c r="A620" s="74" t="s">
        <v>322</v>
      </c>
      <c r="B620" s="71" t="s">
        <v>576</v>
      </c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103">
        <v>500</v>
      </c>
      <c r="U620" s="73"/>
      <c r="V620" s="73"/>
      <c r="W620" s="73"/>
      <c r="X620" s="73"/>
      <c r="Y620" s="73"/>
      <c r="Z620" s="73"/>
      <c r="AA620" s="73"/>
    </row>
    <row r="621" spans="1:27" s="86" customFormat="1" x14ac:dyDescent="0.25">
      <c r="A621" s="74"/>
      <c r="B621" s="74" t="s">
        <v>578</v>
      </c>
      <c r="C621" s="75">
        <v>5168.0000000000009</v>
      </c>
      <c r="D621" s="75">
        <v>0</v>
      </c>
      <c r="E621" s="75">
        <v>31945.780000000013</v>
      </c>
      <c r="F621" s="75">
        <v>4744.6800000000012</v>
      </c>
      <c r="G621" s="75">
        <v>0</v>
      </c>
      <c r="H621" s="75">
        <v>11897.060000000001</v>
      </c>
      <c r="I621" s="75">
        <f>I613-I617</f>
        <v>18203.719999999998</v>
      </c>
      <c r="J621" s="75">
        <v>366556.30000000005</v>
      </c>
      <c r="K621" s="75">
        <f>K613-K616</f>
        <v>576855.52999999991</v>
      </c>
      <c r="L621" s="75">
        <v>100000</v>
      </c>
      <c r="M621" s="75">
        <f>M613-M615</f>
        <v>83970.71</v>
      </c>
      <c r="N621" s="75">
        <f>N613-N618</f>
        <v>62228.609999999986</v>
      </c>
      <c r="O621" s="75">
        <v>19803.190000000002</v>
      </c>
      <c r="P621" s="75">
        <v>7000</v>
      </c>
      <c r="Q621" s="75">
        <v>228000</v>
      </c>
      <c r="R621" s="75">
        <v>83600</v>
      </c>
      <c r="S621" s="75">
        <v>15004.800000000001</v>
      </c>
      <c r="T621" s="104">
        <f>T613-T619-T620</f>
        <v>789101.9</v>
      </c>
      <c r="U621" s="75">
        <v>239117.33999999997</v>
      </c>
      <c r="V621" s="75">
        <v>155793</v>
      </c>
      <c r="W621" s="75"/>
      <c r="X621" s="75"/>
      <c r="Y621" s="75">
        <v>831.66000000000076</v>
      </c>
      <c r="Z621" s="75">
        <v>1769.0200000000004</v>
      </c>
      <c r="AA621" s="75">
        <v>0</v>
      </c>
    </row>
    <row r="622" spans="1:27" s="4" customFormat="1" x14ac:dyDescent="0.25">
      <c r="A622" s="71" t="s">
        <v>577</v>
      </c>
      <c r="B622" s="71"/>
      <c r="C622" s="73"/>
      <c r="D622" s="73"/>
      <c r="E622" s="73"/>
      <c r="F622" s="73"/>
      <c r="G622" s="73"/>
      <c r="H622" s="73"/>
      <c r="I622" s="73"/>
      <c r="J622" s="73"/>
      <c r="K622" s="73">
        <v>449.46</v>
      </c>
      <c r="L622" s="73"/>
      <c r="M622" s="73"/>
      <c r="N622" s="73"/>
      <c r="O622" s="73"/>
      <c r="P622" s="73"/>
      <c r="Q622" s="73"/>
      <c r="R622" s="73"/>
      <c r="S622" s="73"/>
      <c r="T622" s="103"/>
      <c r="U622" s="73"/>
      <c r="V622" s="73"/>
      <c r="W622" s="73"/>
      <c r="X622" s="73"/>
      <c r="Y622" s="73"/>
      <c r="Z622" s="73"/>
      <c r="AA622" s="73"/>
    </row>
    <row r="623" spans="1:27" s="86" customFormat="1" x14ac:dyDescent="0.25">
      <c r="A623" s="74"/>
      <c r="B623" s="74" t="s">
        <v>578</v>
      </c>
      <c r="C623" s="75">
        <v>5168.0000000000009</v>
      </c>
      <c r="D623" s="75">
        <v>0</v>
      </c>
      <c r="E623" s="75">
        <v>31945.780000000013</v>
      </c>
      <c r="F623" s="75">
        <v>4744.6800000000012</v>
      </c>
      <c r="G623" s="75">
        <v>0</v>
      </c>
      <c r="H623" s="75">
        <v>11897.060000000001</v>
      </c>
      <c r="I623" s="75">
        <v>18203.719999999998</v>
      </c>
      <c r="J623" s="75">
        <v>366556.30000000005</v>
      </c>
      <c r="K623" s="75">
        <f>K621+K622</f>
        <v>577304.98999999987</v>
      </c>
      <c r="L623" s="75">
        <v>100000</v>
      </c>
      <c r="M623" s="75">
        <v>83970.71</v>
      </c>
      <c r="N623" s="75">
        <v>62228.609999999986</v>
      </c>
      <c r="O623" s="75">
        <v>19803.190000000002</v>
      </c>
      <c r="P623" s="75">
        <v>7000</v>
      </c>
      <c r="Q623" s="75">
        <v>228000</v>
      </c>
      <c r="R623" s="75">
        <v>83600</v>
      </c>
      <c r="S623" s="75">
        <v>15004.800000000001</v>
      </c>
      <c r="T623" s="104">
        <v>789101.9</v>
      </c>
      <c r="U623" s="75">
        <v>239117.33999999997</v>
      </c>
      <c r="V623" s="75">
        <v>155793</v>
      </c>
      <c r="W623" s="75"/>
      <c r="X623" s="75"/>
      <c r="Y623" s="75">
        <v>831.66000000000076</v>
      </c>
      <c r="Z623" s="75">
        <v>1769.0200000000004</v>
      </c>
      <c r="AA623" s="75">
        <v>0</v>
      </c>
    </row>
    <row r="624" spans="1:27" s="4" customFormat="1" x14ac:dyDescent="0.25">
      <c r="A624" s="71" t="s">
        <v>74</v>
      </c>
      <c r="B624" s="88" t="s">
        <v>579</v>
      </c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>
        <v>2537</v>
      </c>
      <c r="P624" s="73"/>
      <c r="Q624" s="73"/>
      <c r="R624" s="73"/>
      <c r="S624" s="73"/>
      <c r="T624" s="103"/>
      <c r="U624" s="73"/>
      <c r="V624" s="73"/>
      <c r="W624" s="73"/>
      <c r="X624" s="73"/>
      <c r="Y624" s="73"/>
      <c r="Z624" s="73"/>
      <c r="AA624" s="73"/>
    </row>
    <row r="625" spans="1:27" s="4" customFormat="1" x14ac:dyDescent="0.25">
      <c r="A625" s="71" t="s">
        <v>275</v>
      </c>
      <c r="B625" s="88" t="s">
        <v>276</v>
      </c>
      <c r="C625" s="73"/>
      <c r="D625" s="73"/>
      <c r="E625" s="73"/>
      <c r="F625" s="73"/>
      <c r="G625" s="73"/>
      <c r="H625" s="73"/>
      <c r="I625" s="73"/>
      <c r="J625" s="73"/>
      <c r="K625" s="73">
        <v>160</v>
      </c>
      <c r="L625" s="73"/>
      <c r="M625" s="73"/>
      <c r="N625" s="73"/>
      <c r="O625" s="73"/>
      <c r="P625" s="73"/>
      <c r="Q625" s="73"/>
      <c r="R625" s="73"/>
      <c r="S625" s="73"/>
      <c r="T625" s="103"/>
      <c r="U625" s="73"/>
      <c r="V625" s="73"/>
      <c r="W625" s="73"/>
      <c r="X625" s="73"/>
      <c r="Y625" s="73"/>
      <c r="Z625" s="73"/>
      <c r="AA625" s="73"/>
    </row>
    <row r="626" spans="1:27" s="4" customFormat="1" ht="30" x14ac:dyDescent="0.25">
      <c r="A626" s="71" t="s">
        <v>350</v>
      </c>
      <c r="B626" s="88" t="s">
        <v>580</v>
      </c>
      <c r="C626" s="73"/>
      <c r="D626" s="73"/>
      <c r="E626" s="73"/>
      <c r="F626" s="73"/>
      <c r="G626" s="73"/>
      <c r="H626" s="73"/>
      <c r="I626" s="73"/>
      <c r="J626" s="73"/>
      <c r="K626" s="73">
        <v>98</v>
      </c>
      <c r="L626" s="73"/>
      <c r="M626" s="73"/>
      <c r="N626" s="73"/>
      <c r="O626" s="73"/>
      <c r="P626" s="73"/>
      <c r="Q626" s="73"/>
      <c r="R626" s="73"/>
      <c r="S626" s="73"/>
      <c r="T626" s="103"/>
      <c r="U626" s="73"/>
      <c r="V626" s="73"/>
      <c r="W626" s="73"/>
      <c r="X626" s="73"/>
      <c r="Y626" s="73"/>
      <c r="Z626" s="73"/>
      <c r="AA626" s="73"/>
    </row>
    <row r="627" spans="1:27" s="86" customFormat="1" x14ac:dyDescent="0.25">
      <c r="A627" s="74"/>
      <c r="B627" s="89" t="s">
        <v>581</v>
      </c>
      <c r="C627" s="75">
        <v>5168.0000000000009</v>
      </c>
      <c r="D627" s="75">
        <v>0</v>
      </c>
      <c r="E627" s="75">
        <v>31945.780000000013</v>
      </c>
      <c r="F627" s="75">
        <v>4744.6800000000012</v>
      </c>
      <c r="G627" s="75">
        <v>0</v>
      </c>
      <c r="H627" s="75">
        <v>11897.060000000001</v>
      </c>
      <c r="I627" s="75">
        <v>18203.719999999998</v>
      </c>
      <c r="J627" s="75">
        <v>366556.30000000005</v>
      </c>
      <c r="K627" s="75">
        <f>K623-K625-K626</f>
        <v>577046.98999999987</v>
      </c>
      <c r="L627" s="75">
        <v>100000</v>
      </c>
      <c r="M627" s="75">
        <v>83970.71</v>
      </c>
      <c r="N627" s="75">
        <v>62228.609999999986</v>
      </c>
      <c r="O627" s="75">
        <f>O623-O624</f>
        <v>17266.190000000002</v>
      </c>
      <c r="P627" s="75">
        <v>7000</v>
      </c>
      <c r="Q627" s="75">
        <v>228000</v>
      </c>
      <c r="R627" s="75">
        <v>83600</v>
      </c>
      <c r="S627" s="75">
        <v>15004.800000000001</v>
      </c>
      <c r="T627" s="104">
        <v>789101.9</v>
      </c>
      <c r="U627" s="75">
        <v>239117.33999999997</v>
      </c>
      <c r="V627" s="75">
        <v>155793</v>
      </c>
      <c r="W627" s="75"/>
      <c r="X627" s="75"/>
      <c r="Y627" s="75">
        <v>831.66000000000076</v>
      </c>
      <c r="Z627" s="75">
        <v>1769.0200000000004</v>
      </c>
      <c r="AA627" s="75">
        <v>0</v>
      </c>
    </row>
    <row r="628" spans="1:27" s="49" customFormat="1" x14ac:dyDescent="0.25">
      <c r="A628" s="71" t="s">
        <v>117</v>
      </c>
      <c r="B628" s="71" t="s">
        <v>440</v>
      </c>
      <c r="C628" s="73"/>
      <c r="D628" s="73"/>
      <c r="E628" s="73"/>
      <c r="F628" s="73"/>
      <c r="G628" s="73"/>
      <c r="H628" s="73"/>
      <c r="I628" s="73"/>
      <c r="J628" s="73"/>
      <c r="K628" s="73">
        <v>890.64</v>
      </c>
      <c r="L628" s="73"/>
      <c r="M628" s="73"/>
      <c r="N628" s="73"/>
      <c r="O628" s="73"/>
      <c r="P628" s="73"/>
      <c r="Q628" s="73"/>
      <c r="R628" s="73"/>
      <c r="S628" s="73"/>
      <c r="T628" s="103"/>
      <c r="U628" s="73"/>
      <c r="V628" s="73"/>
      <c r="W628" s="73"/>
      <c r="X628" s="73"/>
      <c r="Y628" s="73"/>
      <c r="Z628" s="73"/>
      <c r="AA628" s="73"/>
    </row>
    <row r="629" spans="1:27" s="49" customFormat="1" x14ac:dyDescent="0.25">
      <c r="A629" s="71" t="s">
        <v>78</v>
      </c>
      <c r="B629" s="71" t="s">
        <v>259</v>
      </c>
      <c r="C629" s="73"/>
      <c r="D629" s="73"/>
      <c r="E629" s="73"/>
      <c r="F629" s="73"/>
      <c r="G629" s="73"/>
      <c r="H629" s="73"/>
      <c r="I629" s="73"/>
      <c r="J629" s="73"/>
      <c r="K629" s="73">
        <v>655.68</v>
      </c>
      <c r="L629" s="73"/>
      <c r="M629" s="73"/>
      <c r="N629" s="73"/>
      <c r="O629" s="73"/>
      <c r="P629" s="73"/>
      <c r="Q629" s="73"/>
      <c r="R629" s="73"/>
      <c r="S629" s="73"/>
      <c r="T629" s="103"/>
      <c r="U629" s="73"/>
      <c r="V629" s="73"/>
      <c r="W629" s="73"/>
      <c r="X629" s="73"/>
      <c r="Y629" s="73"/>
      <c r="Z629" s="73"/>
      <c r="AA629" s="73"/>
    </row>
    <row r="630" spans="1:27" s="49" customFormat="1" x14ac:dyDescent="0.25">
      <c r="A630" s="90" t="s">
        <v>582</v>
      </c>
      <c r="B630" s="47" t="s">
        <v>519</v>
      </c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>
        <v>315</v>
      </c>
      <c r="O630" s="47"/>
      <c r="P630" s="47"/>
      <c r="Q630" s="47"/>
      <c r="R630" s="47"/>
      <c r="S630" s="47"/>
      <c r="T630" s="109"/>
      <c r="U630" s="47"/>
      <c r="V630" s="47"/>
      <c r="W630" s="47"/>
      <c r="X630" s="47"/>
      <c r="Y630" s="47"/>
      <c r="Z630" s="47"/>
      <c r="AA630" s="47"/>
    </row>
    <row r="631" spans="1:27" s="49" customFormat="1" x14ac:dyDescent="0.25">
      <c r="A631" s="90" t="s">
        <v>582</v>
      </c>
      <c r="B631" s="47" t="s">
        <v>519</v>
      </c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>
        <v>118.06</v>
      </c>
      <c r="O631" s="65"/>
      <c r="P631" s="65"/>
      <c r="Q631" s="65"/>
      <c r="R631" s="65"/>
      <c r="S631" s="65"/>
      <c r="T631" s="108"/>
      <c r="U631" s="65"/>
      <c r="V631" s="65"/>
      <c r="W631" s="65"/>
      <c r="X631" s="65"/>
      <c r="Y631" s="65"/>
      <c r="Z631" s="65"/>
      <c r="AA631" s="65"/>
    </row>
    <row r="632" spans="1:27" s="49" customFormat="1" x14ac:dyDescent="0.25">
      <c r="A632" s="90" t="s">
        <v>582</v>
      </c>
      <c r="B632" s="47" t="s">
        <v>519</v>
      </c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>
        <v>561.41999999999996</v>
      </c>
      <c r="O632" s="65"/>
      <c r="P632" s="65"/>
      <c r="Q632" s="65"/>
      <c r="R632" s="65"/>
      <c r="S632" s="65"/>
      <c r="T632" s="108"/>
      <c r="U632" s="65"/>
      <c r="V632" s="65"/>
      <c r="W632" s="65"/>
      <c r="X632" s="65"/>
      <c r="Y632" s="65"/>
      <c r="Z632" s="65"/>
      <c r="AA632" s="65"/>
    </row>
    <row r="633" spans="1:27" s="86" customFormat="1" ht="15.75" thickBot="1" x14ac:dyDescent="0.3">
      <c r="A633" s="85"/>
      <c r="B633" s="80" t="s">
        <v>583</v>
      </c>
      <c r="C633" s="75">
        <v>5168.0000000000009</v>
      </c>
      <c r="D633" s="75">
        <v>0</v>
      </c>
      <c r="E633" s="75">
        <v>31945.780000000013</v>
      </c>
      <c r="F633" s="75">
        <v>4744.6800000000012</v>
      </c>
      <c r="G633" s="75">
        <v>0</v>
      </c>
      <c r="H633" s="75">
        <v>11897.060000000001</v>
      </c>
      <c r="I633" s="75">
        <v>18203.719999999998</v>
      </c>
      <c r="J633" s="75">
        <v>366556.30000000005</v>
      </c>
      <c r="K633" s="81">
        <f>K627-K628-K629</f>
        <v>575500.66999999981</v>
      </c>
      <c r="L633" s="80">
        <v>100000</v>
      </c>
      <c r="M633" s="80">
        <v>83970.71</v>
      </c>
      <c r="N633" s="81">
        <f>N627-N630-N631-N632</f>
        <v>61234.12999999999</v>
      </c>
      <c r="O633" s="80">
        <v>17266.190000000002</v>
      </c>
      <c r="P633" s="80">
        <v>7000</v>
      </c>
      <c r="Q633" s="80">
        <v>228000</v>
      </c>
      <c r="R633" s="80">
        <v>83600</v>
      </c>
      <c r="S633" s="80">
        <v>15004.800000000001</v>
      </c>
      <c r="T633" s="110">
        <v>789101.9</v>
      </c>
      <c r="U633" s="80">
        <v>239117.33999999997</v>
      </c>
      <c r="V633" s="80">
        <v>155793</v>
      </c>
      <c r="W633" s="80"/>
      <c r="X633" s="80"/>
      <c r="Y633" s="80">
        <v>831.66000000000076</v>
      </c>
      <c r="Z633" s="80">
        <v>1769.0200000000004</v>
      </c>
      <c r="AA633" s="80">
        <v>0</v>
      </c>
    </row>
    <row r="634" spans="1:27" s="4" customFormat="1" ht="15.75" thickBot="1" x14ac:dyDescent="0.3">
      <c r="A634" s="24"/>
      <c r="B634" s="25"/>
      <c r="C634" s="13">
        <v>36911</v>
      </c>
      <c r="D634" s="13">
        <v>37276</v>
      </c>
      <c r="E634" s="13">
        <v>37641</v>
      </c>
      <c r="F634" s="13">
        <v>38006</v>
      </c>
      <c r="G634" s="13">
        <v>38372</v>
      </c>
      <c r="H634" s="13">
        <v>38737</v>
      </c>
      <c r="I634" s="13">
        <v>39467</v>
      </c>
      <c r="J634" s="13">
        <v>39833</v>
      </c>
      <c r="K634" s="13">
        <v>10978</v>
      </c>
      <c r="L634" s="13">
        <v>36576</v>
      </c>
      <c r="M634" s="13">
        <v>11098</v>
      </c>
      <c r="N634" s="13">
        <v>37062</v>
      </c>
      <c r="O634" s="13">
        <v>37427</v>
      </c>
      <c r="P634" s="13">
        <v>36789</v>
      </c>
      <c r="Q634" s="13">
        <v>36850</v>
      </c>
      <c r="R634" s="13" t="s">
        <v>0</v>
      </c>
      <c r="S634" s="13" t="s">
        <v>1</v>
      </c>
      <c r="T634" s="101" t="s">
        <v>2</v>
      </c>
      <c r="U634" s="13" t="s">
        <v>3</v>
      </c>
      <c r="V634" s="13" t="s">
        <v>4</v>
      </c>
      <c r="W634" s="13" t="s">
        <v>5</v>
      </c>
      <c r="X634" s="13" t="s">
        <v>6</v>
      </c>
      <c r="Y634" s="13" t="s">
        <v>7</v>
      </c>
      <c r="Z634" s="13" t="s">
        <v>8</v>
      </c>
      <c r="AA634" s="63" t="s">
        <v>310</v>
      </c>
    </row>
    <row r="635" spans="1:27" s="86" customFormat="1" x14ac:dyDescent="0.25">
      <c r="A635" s="85"/>
      <c r="B635" s="80" t="s">
        <v>583</v>
      </c>
      <c r="C635" s="81">
        <v>5168.0000000000009</v>
      </c>
      <c r="D635" s="81">
        <v>0</v>
      </c>
      <c r="E635" s="81">
        <v>31945.780000000013</v>
      </c>
      <c r="F635" s="81">
        <v>4744.6800000000012</v>
      </c>
      <c r="G635" s="81">
        <v>0</v>
      </c>
      <c r="H635" s="81">
        <v>11897.060000000001</v>
      </c>
      <c r="I635" s="81">
        <v>18203.719999999998</v>
      </c>
      <c r="J635" s="81">
        <v>366556.30000000005</v>
      </c>
      <c r="K635" s="81">
        <v>575500.66999999981</v>
      </c>
      <c r="L635" s="80">
        <v>100000</v>
      </c>
      <c r="M635" s="80">
        <v>83970.71</v>
      </c>
      <c r="N635" s="81">
        <v>61234.12999999999</v>
      </c>
      <c r="O635" s="80">
        <v>17266.190000000002</v>
      </c>
      <c r="P635" s="80">
        <v>7000</v>
      </c>
      <c r="Q635" s="80">
        <v>228000</v>
      </c>
      <c r="R635" s="80">
        <v>83600</v>
      </c>
      <c r="S635" s="80">
        <v>15004.800000000001</v>
      </c>
      <c r="T635" s="110">
        <v>789101.9</v>
      </c>
      <c r="U635" s="80">
        <v>239117.33999999997</v>
      </c>
      <c r="V635" s="80">
        <v>155793</v>
      </c>
      <c r="W635" s="80"/>
      <c r="X635" s="80"/>
      <c r="Y635" s="80">
        <v>831.66000000000076</v>
      </c>
      <c r="Z635" s="80">
        <v>1769.0200000000004</v>
      </c>
      <c r="AA635" s="80">
        <v>0</v>
      </c>
    </row>
    <row r="636" spans="1:27" s="49" customFormat="1" ht="30" x14ac:dyDescent="0.25">
      <c r="A636" s="85" t="s">
        <v>322</v>
      </c>
      <c r="B636" s="66" t="s">
        <v>584</v>
      </c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>
        <v>1400</v>
      </c>
      <c r="P636" s="65"/>
      <c r="Q636" s="65"/>
      <c r="R636" s="65"/>
      <c r="S636" s="65"/>
      <c r="T636" s="108"/>
      <c r="U636" s="65"/>
      <c r="V636" s="65"/>
      <c r="W636" s="65"/>
      <c r="X636" s="65"/>
      <c r="Y636" s="65"/>
      <c r="Z636" s="65"/>
      <c r="AA636" s="65"/>
    </row>
    <row r="637" spans="1:27" s="49" customFormat="1" x14ac:dyDescent="0.25">
      <c r="A637" s="85" t="s">
        <v>322</v>
      </c>
      <c r="B637" s="66" t="s">
        <v>428</v>
      </c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108">
        <v>232</v>
      </c>
      <c r="U637" s="65"/>
      <c r="V637" s="65"/>
      <c r="W637" s="65"/>
      <c r="X637" s="65"/>
      <c r="Y637" s="65"/>
      <c r="Z637" s="65"/>
      <c r="AA637" s="65"/>
    </row>
    <row r="638" spans="1:27" s="49" customFormat="1" x14ac:dyDescent="0.25">
      <c r="A638" s="66" t="s">
        <v>237</v>
      </c>
      <c r="B638" s="66" t="s">
        <v>346</v>
      </c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108">
        <v>436.2</v>
      </c>
      <c r="U638" s="65"/>
      <c r="V638" s="65"/>
      <c r="W638" s="65"/>
      <c r="X638" s="65"/>
      <c r="Y638" s="65"/>
      <c r="Z638" s="65"/>
      <c r="AA638" s="65"/>
    </row>
    <row r="639" spans="1:27" s="49" customFormat="1" x14ac:dyDescent="0.25">
      <c r="A639" s="66" t="s">
        <v>392</v>
      </c>
      <c r="B639" s="66" t="s">
        <v>585</v>
      </c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>
        <v>140</v>
      </c>
      <c r="O639" s="65"/>
      <c r="P639" s="65"/>
      <c r="Q639" s="65"/>
      <c r="R639" s="65"/>
      <c r="S639" s="65"/>
      <c r="T639" s="108"/>
      <c r="U639" s="65"/>
      <c r="V639" s="65"/>
      <c r="W639" s="65"/>
      <c r="X639" s="65"/>
      <c r="Y639" s="65"/>
      <c r="Z639" s="65"/>
      <c r="AA639" s="65"/>
    </row>
    <row r="640" spans="1:27" s="49" customFormat="1" x14ac:dyDescent="0.25">
      <c r="A640" s="85" t="s">
        <v>322</v>
      </c>
      <c r="B640" s="66" t="s">
        <v>237</v>
      </c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>
        <v>226</v>
      </c>
      <c r="O640" s="65"/>
      <c r="P640" s="65"/>
      <c r="Q640" s="65"/>
      <c r="R640" s="65"/>
      <c r="S640" s="65"/>
      <c r="T640" s="108"/>
      <c r="U640" s="65"/>
      <c r="V640" s="65"/>
      <c r="W640" s="65"/>
      <c r="X640" s="65"/>
      <c r="Y640" s="65"/>
      <c r="Z640" s="65"/>
      <c r="AA640" s="65"/>
    </row>
    <row r="641" spans="1:27" s="49" customFormat="1" x14ac:dyDescent="0.25">
      <c r="A641" s="85" t="s">
        <v>322</v>
      </c>
      <c r="B641" s="66" t="s">
        <v>237</v>
      </c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108">
        <v>282</v>
      </c>
      <c r="U641" s="65"/>
      <c r="V641" s="65"/>
      <c r="W641" s="65"/>
      <c r="X641" s="65"/>
      <c r="Y641" s="65"/>
      <c r="Z641" s="65"/>
      <c r="AA641" s="65"/>
    </row>
    <row r="642" spans="1:27" s="49" customFormat="1" x14ac:dyDescent="0.25">
      <c r="A642" s="85" t="s">
        <v>322</v>
      </c>
      <c r="B642" s="66" t="s">
        <v>586</v>
      </c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>
        <v>300</v>
      </c>
      <c r="O642" s="65"/>
      <c r="P642" s="65"/>
      <c r="Q642" s="65"/>
      <c r="R642" s="65"/>
      <c r="S642" s="65"/>
      <c r="T642" s="108"/>
      <c r="U642" s="65"/>
      <c r="V642" s="65"/>
      <c r="W642" s="65"/>
      <c r="X642" s="65"/>
      <c r="Y642" s="65"/>
      <c r="Z642" s="65"/>
      <c r="AA642" s="65"/>
    </row>
    <row r="643" spans="1:27" s="49" customFormat="1" x14ac:dyDescent="0.25">
      <c r="A643" s="85" t="s">
        <v>322</v>
      </c>
      <c r="B643" s="66" t="s">
        <v>586</v>
      </c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>
        <v>300</v>
      </c>
      <c r="O643" s="65"/>
      <c r="P643" s="65"/>
      <c r="Q643" s="65"/>
      <c r="R643" s="65"/>
      <c r="S643" s="65"/>
      <c r="T643" s="108"/>
      <c r="U643" s="65"/>
      <c r="V643" s="65"/>
      <c r="W643" s="65"/>
      <c r="X643" s="65"/>
      <c r="Y643" s="65"/>
      <c r="Z643" s="65"/>
      <c r="AA643" s="65"/>
    </row>
    <row r="644" spans="1:27" s="49" customFormat="1" x14ac:dyDescent="0.25">
      <c r="A644" s="85" t="s">
        <v>322</v>
      </c>
      <c r="B644" s="66" t="s">
        <v>586</v>
      </c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>
        <v>300</v>
      </c>
      <c r="O644" s="65"/>
      <c r="P644" s="65"/>
      <c r="Q644" s="65"/>
      <c r="R644" s="65"/>
      <c r="S644" s="65"/>
      <c r="T644" s="108"/>
      <c r="U644" s="65"/>
      <c r="V644" s="65"/>
      <c r="W644" s="65"/>
      <c r="X644" s="65"/>
      <c r="Y644" s="65"/>
      <c r="Z644" s="65"/>
      <c r="AA644" s="65"/>
    </row>
    <row r="645" spans="1:27" s="49" customFormat="1" x14ac:dyDescent="0.25">
      <c r="A645" s="85" t="s">
        <v>322</v>
      </c>
      <c r="B645" s="66" t="s">
        <v>586</v>
      </c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>
        <v>300</v>
      </c>
      <c r="O645" s="65"/>
      <c r="P645" s="65"/>
      <c r="Q645" s="65"/>
      <c r="R645" s="65"/>
      <c r="S645" s="65"/>
      <c r="T645" s="108"/>
      <c r="U645" s="65"/>
      <c r="V645" s="65"/>
      <c r="W645" s="65"/>
      <c r="X645" s="65"/>
      <c r="Y645" s="65"/>
      <c r="Z645" s="65"/>
      <c r="AA645" s="65"/>
    </row>
    <row r="646" spans="1:27" s="49" customFormat="1" x14ac:dyDescent="0.25">
      <c r="A646" s="66" t="s">
        <v>587</v>
      </c>
      <c r="B646" s="66" t="s">
        <v>323</v>
      </c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108">
        <v>545.78</v>
      </c>
      <c r="U646" s="65"/>
      <c r="V646" s="65"/>
      <c r="W646" s="65"/>
      <c r="X646" s="65"/>
      <c r="Y646" s="65"/>
      <c r="Z646" s="65"/>
      <c r="AA646" s="65"/>
    </row>
    <row r="647" spans="1:27" s="49" customFormat="1" x14ac:dyDescent="0.25">
      <c r="A647" s="66" t="s">
        <v>588</v>
      </c>
      <c r="B647" s="66" t="s">
        <v>369</v>
      </c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>
        <v>45</v>
      </c>
      <c r="N647" s="65"/>
      <c r="O647" s="65"/>
      <c r="P647" s="65"/>
      <c r="Q647" s="65"/>
      <c r="R647" s="65"/>
      <c r="S647" s="65"/>
      <c r="T647" s="108"/>
      <c r="U647" s="65"/>
      <c r="V647" s="65"/>
      <c r="W647" s="65"/>
      <c r="X647" s="65"/>
      <c r="Y647" s="65"/>
      <c r="Z647" s="65"/>
      <c r="AA647" s="65"/>
    </row>
    <row r="648" spans="1:27" s="86" customFormat="1" x14ac:dyDescent="0.25">
      <c r="A648" s="85"/>
      <c r="B648" s="85" t="s">
        <v>590</v>
      </c>
      <c r="C648" s="80">
        <v>5168.0000000000009</v>
      </c>
      <c r="D648" s="80">
        <v>0</v>
      </c>
      <c r="E648" s="80">
        <v>31945.780000000013</v>
      </c>
      <c r="F648" s="80">
        <v>4744.6800000000012</v>
      </c>
      <c r="G648" s="80">
        <v>0</v>
      </c>
      <c r="H648" s="80">
        <v>11897.060000000001</v>
      </c>
      <c r="I648" s="80">
        <v>18203.719999999998</v>
      </c>
      <c r="J648" s="80">
        <v>366556.30000000005</v>
      </c>
      <c r="K648" s="80">
        <v>575500.66999999981</v>
      </c>
      <c r="L648" s="80">
        <v>100000</v>
      </c>
      <c r="M648" s="80">
        <f>M635-M647</f>
        <v>83925.71</v>
      </c>
      <c r="N648" s="81">
        <f>N635-N639-N640-N641-N642-N643-N644-N645</f>
        <v>59668.12999999999</v>
      </c>
      <c r="O648" s="80">
        <f>O635-O636</f>
        <v>15866.190000000002</v>
      </c>
      <c r="P648" s="80">
        <v>7000</v>
      </c>
      <c r="Q648" s="80">
        <v>228000</v>
      </c>
      <c r="R648" s="80">
        <v>83600</v>
      </c>
      <c r="S648" s="80">
        <v>15004.800000000001</v>
      </c>
      <c r="T648" s="110">
        <f>T635-T637-T638-T641-T646</f>
        <v>787605.92</v>
      </c>
      <c r="U648" s="80">
        <v>239117.33999999997</v>
      </c>
      <c r="V648" s="80">
        <v>155793</v>
      </c>
      <c r="W648" s="80"/>
      <c r="X648" s="80"/>
      <c r="Y648" s="80">
        <v>831.66000000000076</v>
      </c>
      <c r="Z648" s="80">
        <v>1769.0200000000004</v>
      </c>
      <c r="AA648" s="80">
        <v>0</v>
      </c>
    </row>
    <row r="649" spans="1:27" s="49" customFormat="1" x14ac:dyDescent="0.25">
      <c r="A649" s="66" t="s">
        <v>223</v>
      </c>
      <c r="B649" s="66" t="s">
        <v>589</v>
      </c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108">
        <v>43.34</v>
      </c>
      <c r="U649" s="65"/>
      <c r="V649" s="65"/>
      <c r="W649" s="65"/>
      <c r="X649" s="65"/>
      <c r="Y649" s="65"/>
      <c r="Z649" s="65"/>
      <c r="AA649" s="65"/>
    </row>
    <row r="650" spans="1:27" s="49" customFormat="1" x14ac:dyDescent="0.25">
      <c r="A650" s="66" t="s">
        <v>223</v>
      </c>
      <c r="B650" s="65" t="s">
        <v>575</v>
      </c>
      <c r="C650" s="65"/>
      <c r="D650" s="65"/>
      <c r="E650" s="65"/>
      <c r="F650" s="65"/>
      <c r="G650" s="65"/>
      <c r="H650" s="65"/>
      <c r="I650" s="65">
        <v>22.07</v>
      </c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108"/>
      <c r="U650" s="65"/>
      <c r="V650" s="65"/>
      <c r="W650" s="65"/>
      <c r="X650" s="65"/>
      <c r="Y650" s="65"/>
      <c r="Z650" s="65"/>
      <c r="AA650" s="65"/>
    </row>
    <row r="651" spans="1:27" s="49" customFormat="1" x14ac:dyDescent="0.25">
      <c r="A651" s="66" t="s">
        <v>223</v>
      </c>
      <c r="B651" s="65" t="s">
        <v>575</v>
      </c>
      <c r="C651" s="65"/>
      <c r="D651" s="65"/>
      <c r="E651" s="65"/>
      <c r="F651" s="65"/>
      <c r="G651" s="65"/>
      <c r="H651" s="65"/>
      <c r="I651" s="65">
        <v>5.38</v>
      </c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108"/>
      <c r="U651" s="65"/>
      <c r="V651" s="65"/>
      <c r="W651" s="65"/>
      <c r="X651" s="65"/>
      <c r="Y651" s="65"/>
      <c r="Z651" s="65"/>
      <c r="AA651" s="65"/>
    </row>
    <row r="652" spans="1:27" s="86" customFormat="1" x14ac:dyDescent="0.25">
      <c r="A652" s="66" t="s">
        <v>223</v>
      </c>
      <c r="B652" s="65" t="s">
        <v>575</v>
      </c>
      <c r="C652" s="80"/>
      <c r="D652" s="80"/>
      <c r="E652" s="80"/>
      <c r="F652" s="80"/>
      <c r="G652" s="80"/>
      <c r="H652" s="80"/>
      <c r="I652" s="65">
        <v>0.26</v>
      </c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110"/>
      <c r="U652" s="80"/>
      <c r="V652" s="80"/>
      <c r="W652" s="80"/>
      <c r="X652" s="80"/>
      <c r="Y652" s="80"/>
      <c r="Z652" s="80"/>
      <c r="AA652" s="80"/>
    </row>
    <row r="653" spans="1:27" s="86" customFormat="1" x14ac:dyDescent="0.25">
      <c r="A653" s="66" t="s">
        <v>223</v>
      </c>
      <c r="B653" s="65" t="s">
        <v>575</v>
      </c>
      <c r="C653" s="80"/>
      <c r="D653" s="80"/>
      <c r="E653" s="80"/>
      <c r="F653" s="80"/>
      <c r="G653" s="80"/>
      <c r="H653" s="80"/>
      <c r="I653" s="65">
        <v>0.26</v>
      </c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110"/>
      <c r="U653" s="80"/>
      <c r="V653" s="80"/>
      <c r="W653" s="80"/>
      <c r="X653" s="80"/>
      <c r="Y653" s="80"/>
      <c r="Z653" s="80"/>
      <c r="AA653" s="80"/>
    </row>
    <row r="654" spans="1:27" s="2" customFormat="1" x14ac:dyDescent="0.25">
      <c r="A654" s="12"/>
      <c r="B654" s="12" t="s">
        <v>590</v>
      </c>
      <c r="C654" s="12">
        <v>5168.0000000000009</v>
      </c>
      <c r="D654" s="12">
        <v>0</v>
      </c>
      <c r="E654" s="12">
        <v>31945.780000000013</v>
      </c>
      <c r="F654" s="12">
        <v>4744.6800000000012</v>
      </c>
      <c r="G654" s="12">
        <v>0</v>
      </c>
      <c r="H654" s="12">
        <v>11897.060000000001</v>
      </c>
      <c r="I654" s="12">
        <f>I648+I650+I651+I652+I653</f>
        <v>18231.689999999995</v>
      </c>
      <c r="J654" s="12">
        <v>366556.30000000005</v>
      </c>
      <c r="K654" s="12">
        <v>575500.66999999981</v>
      </c>
      <c r="L654" s="12">
        <v>100000</v>
      </c>
      <c r="M654" s="12">
        <v>83925.71</v>
      </c>
      <c r="N654" s="12">
        <v>59668.12999999999</v>
      </c>
      <c r="O654" s="12">
        <v>15866.190000000002</v>
      </c>
      <c r="P654" s="12">
        <v>7000</v>
      </c>
      <c r="Q654" s="12">
        <v>228000</v>
      </c>
      <c r="R654" s="12">
        <v>83600</v>
      </c>
      <c r="S654" s="12">
        <v>15004.800000000001</v>
      </c>
      <c r="T654" s="100">
        <f>T648+T649</f>
        <v>787649.26</v>
      </c>
      <c r="U654" s="12">
        <v>239117.33999999997</v>
      </c>
      <c r="V654" s="12">
        <v>155793</v>
      </c>
      <c r="W654" s="12"/>
      <c r="X654" s="12"/>
      <c r="Y654" s="12">
        <v>831.66000000000076</v>
      </c>
      <c r="Z654" s="12">
        <v>1769.0200000000004</v>
      </c>
      <c r="AA654" s="12">
        <v>0</v>
      </c>
    </row>
    <row r="655" spans="1:27" s="4" customFormat="1" x14ac:dyDescent="0.25">
      <c r="A655" s="8" t="s">
        <v>131</v>
      </c>
      <c r="B655" s="51" t="s">
        <v>591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7"/>
      <c r="P655" s="8"/>
      <c r="Q655" s="8"/>
      <c r="R655" s="8"/>
      <c r="S655" s="8"/>
      <c r="T655" s="111">
        <v>1016</v>
      </c>
      <c r="U655" s="7"/>
      <c r="V655" s="8"/>
      <c r="W655" s="8"/>
      <c r="X655" s="8"/>
      <c r="Y655" s="8"/>
      <c r="Z655" s="8"/>
      <c r="AA655" s="8"/>
    </row>
    <row r="656" spans="1:27" s="4" customFormat="1" x14ac:dyDescent="0.25">
      <c r="A656" s="8" t="s">
        <v>592</v>
      </c>
      <c r="B656" s="51" t="s">
        <v>284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>
        <v>734.4</v>
      </c>
      <c r="T656" s="111"/>
      <c r="U656" s="8"/>
      <c r="V656" s="8"/>
      <c r="W656" s="8"/>
      <c r="X656" s="8"/>
      <c r="Y656" s="8"/>
      <c r="Z656" s="8"/>
      <c r="AA656" s="8"/>
    </row>
    <row r="657" spans="1:27" s="4" customFormat="1" ht="30" x14ac:dyDescent="0.25">
      <c r="A657" s="8" t="s">
        <v>74</v>
      </c>
      <c r="B657" s="55" t="s">
        <v>584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>
        <v>7443</v>
      </c>
      <c r="P657" s="8"/>
      <c r="Q657" s="8"/>
      <c r="R657" s="8"/>
      <c r="S657" s="8"/>
      <c r="T657" s="111"/>
      <c r="U657" s="8"/>
      <c r="V657" s="8"/>
      <c r="W657" s="8"/>
      <c r="X657" s="8"/>
      <c r="Y657" s="8"/>
      <c r="Z657" s="8"/>
      <c r="AA657" s="8"/>
    </row>
    <row r="658" spans="1:27" s="4" customFormat="1" x14ac:dyDescent="0.25">
      <c r="A658" s="8" t="s">
        <v>342</v>
      </c>
      <c r="B658" s="8" t="s">
        <v>593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111">
        <v>16450</v>
      </c>
      <c r="U658" s="8"/>
      <c r="V658" s="8"/>
      <c r="W658" s="8"/>
      <c r="X658" s="8"/>
      <c r="Y658" s="8"/>
      <c r="Z658" s="8"/>
      <c r="AA658" s="8"/>
    </row>
    <row r="659" spans="1:27" s="4" customFormat="1" x14ac:dyDescent="0.25">
      <c r="A659" s="8" t="s">
        <v>594</v>
      </c>
      <c r="B659" s="8" t="s">
        <v>534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111">
        <v>2610</v>
      </c>
      <c r="U659" s="8"/>
      <c r="V659" s="8"/>
      <c r="W659" s="8"/>
      <c r="X659" s="8"/>
      <c r="Y659" s="8"/>
      <c r="Z659" s="8"/>
      <c r="AA659" s="8"/>
    </row>
    <row r="660" spans="1:27" s="4" customFormat="1" x14ac:dyDescent="0.25">
      <c r="A660" s="8" t="s">
        <v>595</v>
      </c>
      <c r="B660" s="8" t="s">
        <v>596</v>
      </c>
      <c r="C660" s="8"/>
      <c r="D660" s="8"/>
      <c r="E660" s="8">
        <v>12586.98</v>
      </c>
      <c r="F660" s="8"/>
      <c r="G660" s="8"/>
      <c r="H660" s="8"/>
      <c r="I660" s="8">
        <v>80</v>
      </c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111"/>
      <c r="U660" s="8"/>
      <c r="V660" s="8"/>
      <c r="W660" s="8"/>
      <c r="X660" s="8"/>
      <c r="Y660" s="8"/>
      <c r="Z660" s="8"/>
      <c r="AA660" s="8"/>
    </row>
    <row r="661" spans="1:27" s="4" customFormat="1" x14ac:dyDescent="0.25">
      <c r="A661" s="8" t="s">
        <v>587</v>
      </c>
      <c r="B661" s="8" t="s">
        <v>597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111">
        <v>106.24</v>
      </c>
      <c r="U661" s="8"/>
      <c r="V661" s="8"/>
      <c r="W661" s="8"/>
      <c r="X661" s="8"/>
      <c r="Y661" s="8"/>
      <c r="Z661" s="8"/>
      <c r="AA661" s="8"/>
    </row>
    <row r="662" spans="1:27" s="4" customFormat="1" x14ac:dyDescent="0.25">
      <c r="A662" s="8" t="s">
        <v>598</v>
      </c>
      <c r="B662" s="8" t="s">
        <v>498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>
        <v>240</v>
      </c>
      <c r="P662" s="8"/>
      <c r="Q662" s="8"/>
      <c r="R662" s="8"/>
      <c r="S662" s="8"/>
      <c r="T662" s="111"/>
      <c r="U662" s="8"/>
      <c r="V662" s="8"/>
      <c r="W662" s="8"/>
      <c r="X662" s="8"/>
      <c r="Y662" s="8"/>
      <c r="Z662" s="8"/>
      <c r="AA662" s="8"/>
    </row>
    <row r="663" spans="1:27" s="4" customForma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111"/>
      <c r="U663" s="8"/>
      <c r="V663" s="8"/>
      <c r="W663" s="8"/>
      <c r="X663" s="8"/>
      <c r="Y663" s="8"/>
      <c r="Z663" s="8"/>
      <c r="AA663" s="8"/>
    </row>
    <row r="664" spans="1:27" s="2" customFormat="1" ht="14.25" customHeight="1" x14ac:dyDescent="0.25">
      <c r="A664" s="6"/>
      <c r="B664" s="6" t="s">
        <v>599</v>
      </c>
      <c r="C664" s="6">
        <v>5168.0000000000009</v>
      </c>
      <c r="D664" s="6">
        <v>0</v>
      </c>
      <c r="E664" s="6">
        <f>E654-E660</f>
        <v>19358.800000000014</v>
      </c>
      <c r="F664" s="6">
        <v>4744.6800000000012</v>
      </c>
      <c r="G664" s="6">
        <v>0</v>
      </c>
      <c r="H664" s="6">
        <v>11897.060000000001</v>
      </c>
      <c r="I664" s="6">
        <f>I654-I660</f>
        <v>18151.689999999995</v>
      </c>
      <c r="J664" s="6">
        <v>366556.30000000005</v>
      </c>
      <c r="K664" s="6">
        <v>575500.66999999981</v>
      </c>
      <c r="L664" s="6">
        <v>100000</v>
      </c>
      <c r="M664" s="6">
        <f>M654-M655</f>
        <v>83925.71</v>
      </c>
      <c r="N664" s="6">
        <v>59668.12999999999</v>
      </c>
      <c r="O664" s="6">
        <f>O654-O657-O662</f>
        <v>8183.1900000000023</v>
      </c>
      <c r="P664" s="6">
        <v>7000</v>
      </c>
      <c r="Q664" s="6">
        <v>228000</v>
      </c>
      <c r="R664" s="6">
        <v>83600</v>
      </c>
      <c r="S664" s="6">
        <f>S654-S656</f>
        <v>14270.400000000001</v>
      </c>
      <c r="T664" s="112">
        <f>T654-T655-T658-T659-T661</f>
        <v>767467.02</v>
      </c>
      <c r="U664" s="6">
        <v>239117.33999999997</v>
      </c>
      <c r="V664" s="6">
        <v>155793</v>
      </c>
      <c r="W664" s="6"/>
      <c r="X664" s="6"/>
      <c r="Y664" s="6">
        <v>831.66000000000076</v>
      </c>
      <c r="Z664" s="6">
        <v>1769.0200000000004</v>
      </c>
      <c r="AA664" s="6">
        <v>0</v>
      </c>
    </row>
    <row r="665" spans="1:27" s="4" customFormat="1" ht="14.25" customHeight="1" x14ac:dyDescent="0.25">
      <c r="A665" s="8" t="s">
        <v>88</v>
      </c>
      <c r="B665" s="8" t="s">
        <v>600</v>
      </c>
      <c r="C665" s="8"/>
      <c r="D665" s="8"/>
      <c r="E665" s="8"/>
      <c r="F665" s="8"/>
      <c r="G665" s="8"/>
      <c r="H665" s="8"/>
      <c r="I665" s="8"/>
      <c r="J665" s="8"/>
      <c r="K665" s="8">
        <v>1278.02</v>
      </c>
      <c r="L665" s="8"/>
      <c r="M665" s="8"/>
      <c r="N665" s="8"/>
      <c r="O665" s="8"/>
      <c r="P665" s="8"/>
      <c r="Q665" s="8"/>
      <c r="R665" s="8"/>
      <c r="S665" s="8"/>
      <c r="T665" s="111"/>
      <c r="U665" s="8"/>
      <c r="V665" s="8"/>
      <c r="W665" s="8"/>
      <c r="X665" s="8"/>
      <c r="Y665" s="8"/>
      <c r="Z665" s="8"/>
      <c r="AA665" s="8"/>
    </row>
    <row r="666" spans="1:27" s="4" customFormat="1" ht="14.25" customHeight="1" x14ac:dyDescent="0.25">
      <c r="A666" s="8" t="s">
        <v>601</v>
      </c>
      <c r="B666" s="8" t="s">
        <v>602</v>
      </c>
      <c r="C666" s="8"/>
      <c r="D666" s="8"/>
      <c r="E666" s="8"/>
      <c r="F666" s="8"/>
      <c r="G666" s="8"/>
      <c r="H666" s="8"/>
      <c r="I666" s="8"/>
      <c r="J666" s="8"/>
      <c r="K666" s="8">
        <v>3900</v>
      </c>
      <c r="L666" s="8"/>
      <c r="M666" s="8"/>
      <c r="N666" s="8"/>
      <c r="O666" s="8"/>
      <c r="P666" s="8"/>
      <c r="Q666" s="8"/>
      <c r="R666" s="8"/>
      <c r="S666" s="8"/>
      <c r="T666" s="111"/>
      <c r="U666" s="8"/>
      <c r="V666" s="8"/>
      <c r="W666" s="8"/>
      <c r="X666" s="8"/>
      <c r="Y666" s="8"/>
      <c r="Z666" s="8"/>
      <c r="AA666" s="8"/>
    </row>
    <row r="667" spans="1:27" s="4" customFormat="1" x14ac:dyDescent="0.25">
      <c r="A667" s="71" t="s">
        <v>74</v>
      </c>
      <c r="B667" s="88" t="s">
        <v>579</v>
      </c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>
        <v>3277</v>
      </c>
      <c r="P667" s="73"/>
      <c r="Q667" s="73"/>
      <c r="R667" s="73"/>
      <c r="S667" s="73"/>
      <c r="T667" s="103"/>
      <c r="U667" s="73"/>
      <c r="V667" s="73"/>
      <c r="W667" s="73"/>
      <c r="X667" s="73"/>
      <c r="Y667" s="73"/>
      <c r="Z667" s="73"/>
      <c r="AA667" s="73"/>
    </row>
    <row r="668" spans="1:27" s="2" customFormat="1" ht="14.25" customHeight="1" x14ac:dyDescent="0.25">
      <c r="A668" s="8" t="s">
        <v>83</v>
      </c>
      <c r="B668" s="8" t="s">
        <v>575</v>
      </c>
      <c r="C668" s="8"/>
      <c r="D668" s="8"/>
      <c r="E668" s="8"/>
      <c r="F668" s="8"/>
      <c r="G668" s="8"/>
      <c r="H668" s="8"/>
      <c r="I668" s="8">
        <v>1106.99</v>
      </c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111"/>
      <c r="U668" s="8"/>
      <c r="V668" s="8"/>
      <c r="W668" s="8"/>
      <c r="X668" s="8"/>
      <c r="Y668" s="8"/>
      <c r="Z668" s="8"/>
      <c r="AA668" s="8"/>
    </row>
    <row r="669" spans="1:27" s="2" customFormat="1" ht="14.25" customHeight="1" x14ac:dyDescent="0.25">
      <c r="A669" s="8" t="s">
        <v>603</v>
      </c>
      <c r="B669" s="8" t="s">
        <v>605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>
        <v>1760</v>
      </c>
      <c r="S669" s="8"/>
      <c r="T669" s="111"/>
      <c r="U669" s="8"/>
      <c r="V669" s="8"/>
      <c r="W669" s="8"/>
      <c r="X669" s="8"/>
      <c r="Y669" s="8"/>
      <c r="Z669" s="8"/>
      <c r="AA669" s="8"/>
    </row>
    <row r="670" spans="1:27" s="4" customFormat="1" ht="14.25" customHeight="1" x14ac:dyDescent="0.25">
      <c r="A670" s="8" t="s">
        <v>604</v>
      </c>
      <c r="B670" s="8" t="s">
        <v>605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>
        <v>1200</v>
      </c>
      <c r="S670" s="8"/>
      <c r="T670" s="111"/>
      <c r="U670" s="8"/>
      <c r="V670" s="8"/>
      <c r="W670" s="8"/>
      <c r="X670" s="8"/>
      <c r="Y670" s="8"/>
      <c r="Z670" s="8"/>
      <c r="AA670" s="8"/>
    </row>
    <row r="671" spans="1:27" s="4" customFormat="1" ht="14.25" customHeight="1" x14ac:dyDescent="0.25">
      <c r="A671" s="8" t="s">
        <v>54</v>
      </c>
      <c r="B671" s="8" t="s">
        <v>255</v>
      </c>
      <c r="C671" s="8"/>
      <c r="D671" s="8"/>
      <c r="E671" s="8"/>
      <c r="F671" s="8"/>
      <c r="G671" s="8"/>
      <c r="H671" s="8"/>
      <c r="I671" s="8"/>
      <c r="J671" s="8">
        <v>459.6</v>
      </c>
      <c r="K671" s="8"/>
      <c r="L671" s="8"/>
      <c r="M671" s="8"/>
      <c r="N671" s="8"/>
      <c r="O671" s="8"/>
      <c r="P671" s="8"/>
      <c r="Q671" s="8"/>
      <c r="R671" s="8"/>
      <c r="S671" s="8"/>
      <c r="T671" s="111"/>
      <c r="U671" s="8"/>
      <c r="V671" s="8"/>
      <c r="W671" s="8"/>
      <c r="X671" s="8"/>
      <c r="Y671" s="8"/>
      <c r="Z671" s="8"/>
      <c r="AA671" s="8"/>
    </row>
    <row r="672" spans="1:27" s="4" customFormat="1" x14ac:dyDescent="0.25">
      <c r="A672" s="8" t="s">
        <v>606</v>
      </c>
      <c r="B672" s="8" t="s">
        <v>607</v>
      </c>
      <c r="C672" s="8"/>
      <c r="D672" s="8"/>
      <c r="E672" s="8"/>
      <c r="F672" s="8"/>
      <c r="G672" s="8"/>
      <c r="H672" s="8"/>
      <c r="I672" s="8"/>
      <c r="J672" s="8"/>
      <c r="K672" s="8">
        <v>1283</v>
      </c>
      <c r="L672" s="8"/>
      <c r="M672" s="8"/>
      <c r="N672" s="8"/>
      <c r="O672" s="8"/>
      <c r="P672" s="8"/>
      <c r="Q672" s="8"/>
      <c r="R672" s="8"/>
      <c r="S672" s="8"/>
      <c r="T672" s="111"/>
      <c r="U672" s="8"/>
      <c r="V672" s="8"/>
      <c r="W672" s="8"/>
      <c r="X672" s="8"/>
      <c r="Y672" s="8"/>
      <c r="Z672" s="8"/>
      <c r="AA672" s="8"/>
    </row>
    <row r="673" spans="1:27" s="4" customFormat="1" x14ac:dyDescent="0.25">
      <c r="A673" s="8" t="s">
        <v>821</v>
      </c>
      <c r="B673" s="8" t="s">
        <v>506</v>
      </c>
      <c r="C673" s="8"/>
      <c r="D673" s="8"/>
      <c r="E673" s="8"/>
      <c r="F673" s="8"/>
      <c r="G673" s="8"/>
      <c r="H673" s="8"/>
      <c r="I673" s="8"/>
      <c r="J673" s="8"/>
      <c r="K673" s="8">
        <v>300</v>
      </c>
      <c r="L673" s="8"/>
      <c r="M673" s="8"/>
      <c r="N673" s="8"/>
      <c r="O673" s="8"/>
      <c r="P673" s="8"/>
      <c r="Q673" s="8"/>
      <c r="R673" s="8"/>
      <c r="S673" s="8"/>
      <c r="T673" s="111"/>
      <c r="U673" s="8"/>
      <c r="V673" s="8"/>
      <c r="W673" s="8"/>
      <c r="X673" s="8"/>
      <c r="Y673" s="8"/>
      <c r="Z673" s="8"/>
      <c r="AA673" s="8"/>
    </row>
    <row r="674" spans="1:27" s="4" customFormat="1" x14ac:dyDescent="0.25">
      <c r="A674" s="8" t="s">
        <v>237</v>
      </c>
      <c r="B674" s="8" t="s">
        <v>346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111">
        <v>48.16</v>
      </c>
      <c r="U674" s="8"/>
      <c r="V674" s="8"/>
      <c r="W674" s="8"/>
      <c r="X674" s="8"/>
      <c r="Y674" s="8"/>
      <c r="Z674" s="8"/>
      <c r="AA674" s="8"/>
    </row>
    <row r="675" spans="1:27" s="2" customFormat="1" x14ac:dyDescent="0.25">
      <c r="A675" s="6"/>
      <c r="B675" s="6" t="s">
        <v>608</v>
      </c>
      <c r="C675" s="6">
        <v>5168.0000000000009</v>
      </c>
      <c r="D675" s="6">
        <v>0</v>
      </c>
      <c r="E675" s="6">
        <v>19358.800000000014</v>
      </c>
      <c r="F675" s="6">
        <v>4744.6800000000012</v>
      </c>
      <c r="G675" s="6">
        <v>0</v>
      </c>
      <c r="H675" s="6">
        <v>11897.060000000001</v>
      </c>
      <c r="I675" s="6">
        <f>I664-I668</f>
        <v>17044.699999999993</v>
      </c>
      <c r="J675" s="6">
        <f>J664-J671</f>
        <v>366096.70000000007</v>
      </c>
      <c r="K675" s="6">
        <f>K664-K665-K666-K672-K673</f>
        <v>568739.64999999979</v>
      </c>
      <c r="L675" s="6">
        <v>100000</v>
      </c>
      <c r="M675" s="6">
        <v>83925.71</v>
      </c>
      <c r="N675" s="6">
        <v>59668.12999999999</v>
      </c>
      <c r="O675" s="91">
        <f>O664-O667</f>
        <v>4906.1900000000023</v>
      </c>
      <c r="P675" s="6">
        <v>7000</v>
      </c>
      <c r="Q675" s="6">
        <v>228000</v>
      </c>
      <c r="R675" s="6">
        <f>R664-R669-R670</f>
        <v>80640</v>
      </c>
      <c r="S675" s="6">
        <v>14270.400000000001</v>
      </c>
      <c r="T675" s="112">
        <f>T664-T674</f>
        <v>767418.86</v>
      </c>
      <c r="U675" s="6">
        <v>239117.33999999997</v>
      </c>
      <c r="V675" s="6">
        <v>155793</v>
      </c>
      <c r="W675" s="6"/>
      <c r="X675" s="6"/>
      <c r="Y675" s="6">
        <v>831.66000000000076</v>
      </c>
      <c r="Z675" s="6">
        <v>1769.0200000000004</v>
      </c>
      <c r="AA675" s="6">
        <v>0</v>
      </c>
    </row>
    <row r="676" spans="1:27" s="4" customFormat="1" x14ac:dyDescent="0.25">
      <c r="A676" s="8"/>
      <c r="B676" s="8" t="s">
        <v>609</v>
      </c>
      <c r="C676" s="8"/>
      <c r="D676" s="8"/>
      <c r="E676" s="8">
        <v>10000</v>
      </c>
      <c r="F676" s="8"/>
      <c r="G676" s="8"/>
      <c r="H676" s="8"/>
      <c r="I676" s="8"/>
      <c r="J676" s="8"/>
      <c r="K676" s="8">
        <v>82000</v>
      </c>
      <c r="L676" s="8">
        <v>-10000</v>
      </c>
      <c r="M676" s="8"/>
      <c r="N676" s="8"/>
      <c r="O676" s="8">
        <v>82000</v>
      </c>
      <c r="P676" s="8"/>
      <c r="Q676" s="8"/>
      <c r="R676" s="8"/>
      <c r="S676" s="8"/>
      <c r="T676" s="111"/>
      <c r="U676" s="8"/>
      <c r="V676" s="8"/>
      <c r="W676" s="8"/>
      <c r="X676" s="8"/>
      <c r="Y676" s="8"/>
      <c r="Z676" s="8"/>
      <c r="AA676" s="8"/>
    </row>
    <row r="677" spans="1:27" s="2" customFormat="1" ht="15.75" thickBot="1" x14ac:dyDescent="0.3">
      <c r="A677" s="6"/>
      <c r="B677" s="6" t="s">
        <v>610</v>
      </c>
      <c r="C677" s="6">
        <v>5168.0000000000009</v>
      </c>
      <c r="D677" s="6">
        <v>0</v>
      </c>
      <c r="E677" s="6">
        <v>29358.799999999999</v>
      </c>
      <c r="F677" s="6">
        <v>4744.6800000000012</v>
      </c>
      <c r="G677" s="6">
        <v>0</v>
      </c>
      <c r="H677" s="6">
        <v>11897.060000000001</v>
      </c>
      <c r="I677" s="6">
        <v>17044.699999999993</v>
      </c>
      <c r="J677" s="6">
        <v>366096.70000000007</v>
      </c>
      <c r="K677" s="6">
        <f>K675-K676</f>
        <v>486739.64999999979</v>
      </c>
      <c r="L677" s="6">
        <v>90000</v>
      </c>
      <c r="M677" s="6">
        <v>83925.71</v>
      </c>
      <c r="N677" s="6">
        <v>59668.12999999999</v>
      </c>
      <c r="O677" s="91">
        <f>O675+O676</f>
        <v>86906.19</v>
      </c>
      <c r="P677" s="6">
        <v>7000</v>
      </c>
      <c r="Q677" s="6">
        <v>228000</v>
      </c>
      <c r="R677" s="6">
        <v>80640</v>
      </c>
      <c r="S677" s="6">
        <v>14270.400000000001</v>
      </c>
      <c r="T677" s="112">
        <v>767418.86</v>
      </c>
      <c r="U677" s="6">
        <v>239117.33999999997</v>
      </c>
      <c r="V677" s="6">
        <v>155793</v>
      </c>
      <c r="W677" s="6"/>
      <c r="X677" s="6"/>
      <c r="Y677" s="6">
        <v>831.66000000000076</v>
      </c>
      <c r="Z677" s="6">
        <v>1769.0200000000004</v>
      </c>
      <c r="AA677" s="6">
        <v>0</v>
      </c>
    </row>
    <row r="678" spans="1:27" s="4" customFormat="1" ht="15.75" thickBot="1" x14ac:dyDescent="0.3">
      <c r="A678" s="24"/>
      <c r="B678" s="25"/>
      <c r="C678" s="13">
        <v>36911</v>
      </c>
      <c r="D678" s="13">
        <v>37276</v>
      </c>
      <c r="E678" s="13">
        <v>37641</v>
      </c>
      <c r="F678" s="13">
        <v>38006</v>
      </c>
      <c r="G678" s="13">
        <v>38372</v>
      </c>
      <c r="H678" s="13">
        <v>38737</v>
      </c>
      <c r="I678" s="13">
        <v>39467</v>
      </c>
      <c r="J678" s="13">
        <v>39833</v>
      </c>
      <c r="K678" s="13">
        <v>10978</v>
      </c>
      <c r="L678" s="13">
        <v>36576</v>
      </c>
      <c r="M678" s="13">
        <v>11098</v>
      </c>
      <c r="N678" s="13">
        <v>37062</v>
      </c>
      <c r="O678" s="13">
        <v>37427</v>
      </c>
      <c r="P678" s="13">
        <v>36789</v>
      </c>
      <c r="Q678" s="13">
        <v>36850</v>
      </c>
      <c r="R678" s="13" t="s">
        <v>0</v>
      </c>
      <c r="S678" s="13" t="s">
        <v>1</v>
      </c>
      <c r="T678" s="101" t="s">
        <v>2</v>
      </c>
      <c r="U678" s="13" t="s">
        <v>3</v>
      </c>
      <c r="V678" s="13" t="s">
        <v>4</v>
      </c>
      <c r="W678" s="13" t="s">
        <v>5</v>
      </c>
      <c r="X678" s="13" t="s">
        <v>6</v>
      </c>
      <c r="Y678" s="13" t="s">
        <v>7</v>
      </c>
      <c r="Z678" s="13" t="s">
        <v>8</v>
      </c>
      <c r="AA678" s="63" t="s">
        <v>310</v>
      </c>
    </row>
    <row r="679" spans="1:27" s="2" customFormat="1" x14ac:dyDescent="0.25">
      <c r="A679" s="6"/>
      <c r="B679" s="6" t="s">
        <v>608</v>
      </c>
      <c r="C679" s="6">
        <v>5168.0000000000009</v>
      </c>
      <c r="D679" s="6">
        <v>0</v>
      </c>
      <c r="E679" s="6">
        <v>29358.799999999999</v>
      </c>
      <c r="F679" s="6">
        <v>4744.6800000000012</v>
      </c>
      <c r="G679" s="6">
        <v>0</v>
      </c>
      <c r="H679" s="6">
        <v>11897.060000000001</v>
      </c>
      <c r="I679" s="6">
        <v>17044.699999999993</v>
      </c>
      <c r="J679" s="6">
        <v>366096.70000000007</v>
      </c>
      <c r="K679" s="6">
        <v>486739.64999999979</v>
      </c>
      <c r="L679" s="6">
        <v>90000</v>
      </c>
      <c r="M679" s="6">
        <v>83925.71</v>
      </c>
      <c r="N679" s="6">
        <v>59668.12999999999</v>
      </c>
      <c r="O679" s="6">
        <v>86906.19</v>
      </c>
      <c r="P679" s="6">
        <v>7000</v>
      </c>
      <c r="Q679" s="6">
        <v>228000</v>
      </c>
      <c r="R679" s="6">
        <v>80640</v>
      </c>
      <c r="S679" s="6">
        <v>14270.400000000001</v>
      </c>
      <c r="T679" s="112">
        <v>767418.86</v>
      </c>
      <c r="U679" s="6">
        <v>239117.33999999997</v>
      </c>
      <c r="V679" s="6">
        <v>155793</v>
      </c>
      <c r="W679" s="6"/>
      <c r="X679" s="6"/>
      <c r="Y679" s="6">
        <v>831.66000000000076</v>
      </c>
      <c r="Z679" s="6">
        <v>1769.0200000000004</v>
      </c>
      <c r="AA679" s="6">
        <v>0</v>
      </c>
    </row>
    <row r="680" spans="1:27" s="4" customFormat="1" x14ac:dyDescent="0.25">
      <c r="A680" s="8" t="s">
        <v>74</v>
      </c>
      <c r="B680" s="8" t="s">
        <v>86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>
        <v>11236</v>
      </c>
      <c r="P680" s="8"/>
      <c r="Q680" s="8"/>
      <c r="R680" s="8"/>
      <c r="S680" s="8"/>
      <c r="T680" s="111"/>
      <c r="U680" s="8"/>
      <c r="V680" s="8"/>
      <c r="W680" s="8"/>
      <c r="X680" s="8"/>
      <c r="Y680" s="8"/>
      <c r="Z680" s="8"/>
      <c r="AA680" s="8"/>
    </row>
    <row r="681" spans="1:27" s="4" customFormat="1" x14ac:dyDescent="0.25">
      <c r="A681" s="8" t="s">
        <v>74</v>
      </c>
      <c r="B681" s="8" t="s">
        <v>86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>
        <v>72535</v>
      </c>
      <c r="P681" s="8"/>
      <c r="Q681" s="8"/>
      <c r="R681" s="8"/>
      <c r="S681" s="8"/>
      <c r="T681" s="111"/>
      <c r="U681" s="8"/>
      <c r="V681" s="8"/>
      <c r="W681" s="8"/>
      <c r="X681" s="8"/>
      <c r="Y681" s="8"/>
      <c r="Z681" s="8"/>
      <c r="AA681" s="8"/>
    </row>
    <row r="682" spans="1:27" s="4" customFormat="1" x14ac:dyDescent="0.25">
      <c r="A682" s="8" t="s">
        <v>611</v>
      </c>
      <c r="B682" s="8" t="s">
        <v>612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>
        <v>100</v>
      </c>
      <c r="O682" s="8"/>
      <c r="P682" s="8"/>
      <c r="Q682" s="8"/>
      <c r="R682" s="8"/>
      <c r="S682" s="8"/>
      <c r="T682" s="111"/>
      <c r="U682" s="8"/>
      <c r="V682" s="8"/>
      <c r="W682" s="8"/>
      <c r="X682" s="8"/>
      <c r="Y682" s="8"/>
      <c r="Z682" s="8"/>
      <c r="AA682" s="8"/>
    </row>
    <row r="683" spans="1:27" s="4" customFormat="1" x14ac:dyDescent="0.25">
      <c r="A683" s="8" t="s">
        <v>613</v>
      </c>
      <c r="B683" s="8" t="s">
        <v>614</v>
      </c>
      <c r="C683" s="8"/>
      <c r="D683" s="8"/>
      <c r="E683" s="8"/>
      <c r="F683" s="8"/>
      <c r="G683" s="8"/>
      <c r="H683" s="8"/>
      <c r="I683" s="8"/>
      <c r="J683" s="8"/>
      <c r="K683" s="8">
        <v>2900</v>
      </c>
      <c r="L683" s="8"/>
      <c r="M683" s="8"/>
      <c r="N683" s="8"/>
      <c r="O683" s="8"/>
      <c r="P683" s="8"/>
      <c r="Q683" s="8"/>
      <c r="R683" s="8"/>
      <c r="S683" s="8"/>
      <c r="T683" s="111"/>
      <c r="U683" s="8"/>
      <c r="V683" s="8"/>
      <c r="W683" s="8"/>
      <c r="X683" s="8"/>
      <c r="Y683" s="8"/>
      <c r="Z683" s="8"/>
      <c r="AA683" s="8"/>
    </row>
    <row r="684" spans="1:27" s="4" customFormat="1" x14ac:dyDescent="0.25">
      <c r="A684" s="6" t="s">
        <v>318</v>
      </c>
      <c r="B684" s="8" t="s">
        <v>615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111">
        <v>4400</v>
      </c>
      <c r="U684" s="8"/>
      <c r="V684" s="8"/>
      <c r="W684" s="8"/>
      <c r="X684" s="8"/>
      <c r="Y684" s="8"/>
      <c r="Z684" s="8"/>
      <c r="AA684" s="8"/>
    </row>
    <row r="685" spans="1:27" s="4" customFormat="1" x14ac:dyDescent="0.25">
      <c r="A685" s="8" t="s">
        <v>616</v>
      </c>
      <c r="B685" s="8" t="s">
        <v>617</v>
      </c>
      <c r="C685" s="8"/>
      <c r="D685" s="8"/>
      <c r="E685" s="8"/>
      <c r="F685" s="8"/>
      <c r="G685" s="8"/>
      <c r="H685" s="8"/>
      <c r="I685" s="8"/>
      <c r="J685" s="8">
        <v>1227.74</v>
      </c>
      <c r="K685" s="8"/>
      <c r="L685" s="8"/>
      <c r="M685" s="8"/>
      <c r="N685" s="8"/>
      <c r="O685" s="8"/>
      <c r="P685" s="8"/>
      <c r="Q685" s="8"/>
      <c r="R685" s="8"/>
      <c r="S685" s="8"/>
      <c r="T685" s="111"/>
      <c r="U685" s="8"/>
      <c r="V685" s="8"/>
      <c r="W685" s="8"/>
      <c r="X685" s="8"/>
      <c r="Y685" s="8"/>
      <c r="Z685" s="8"/>
      <c r="AA685" s="8"/>
    </row>
    <row r="686" spans="1:27" s="4" customFormat="1" x14ac:dyDescent="0.25">
      <c r="A686" s="8"/>
      <c r="B686" s="8" t="s">
        <v>618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>
        <v>112.66</v>
      </c>
      <c r="S686" s="8"/>
      <c r="T686" s="111"/>
      <c r="U686" s="8"/>
      <c r="V686" s="8"/>
      <c r="W686" s="8"/>
      <c r="X686" s="8"/>
      <c r="Y686" s="8"/>
      <c r="Z686" s="8"/>
      <c r="AA686" s="8"/>
    </row>
    <row r="687" spans="1:27" s="2" customFormat="1" x14ac:dyDescent="0.25">
      <c r="A687" s="6"/>
      <c r="B687" s="6" t="s">
        <v>620</v>
      </c>
      <c r="C687" s="6">
        <v>5168.0000000000009</v>
      </c>
      <c r="D687" s="6">
        <v>0</v>
      </c>
      <c r="E687" s="6">
        <v>29358.799999999999</v>
      </c>
      <c r="F687" s="6">
        <v>4744.6800000000012</v>
      </c>
      <c r="G687" s="6">
        <v>0</v>
      </c>
      <c r="H687" s="6">
        <v>11897.060000000001</v>
      </c>
      <c r="I687" s="6">
        <v>17044.699999999993</v>
      </c>
      <c r="J687" s="6">
        <f>J679-J685</f>
        <v>364868.96000000008</v>
      </c>
      <c r="K687" s="6">
        <f>K679-K683</f>
        <v>483839.64999999979</v>
      </c>
      <c r="L687" s="6">
        <v>90000</v>
      </c>
      <c r="M687" s="6">
        <f>M679-M685</f>
        <v>83925.71</v>
      </c>
      <c r="N687" s="6">
        <f>N679-N682</f>
        <v>59568.12999999999</v>
      </c>
      <c r="O687" s="6">
        <f>O679-O680-O681</f>
        <v>3135.1900000000023</v>
      </c>
      <c r="P687" s="6">
        <v>7000</v>
      </c>
      <c r="Q687" s="6">
        <v>228000</v>
      </c>
      <c r="R687" s="6">
        <f>R679-R686</f>
        <v>80527.34</v>
      </c>
      <c r="S687" s="6">
        <v>14270.400000000001</v>
      </c>
      <c r="T687" s="112">
        <f>T679-T684</f>
        <v>763018.86</v>
      </c>
      <c r="U687" s="6">
        <v>239117.33999999997</v>
      </c>
      <c r="V687" s="6">
        <v>155793</v>
      </c>
      <c r="W687" s="6"/>
      <c r="X687" s="6"/>
      <c r="Y687" s="6">
        <v>831.66000000000076</v>
      </c>
      <c r="Z687" s="6">
        <v>1769.0200000000004</v>
      </c>
      <c r="AA687" s="6">
        <v>0</v>
      </c>
    </row>
    <row r="688" spans="1:27" s="4" customFormat="1" x14ac:dyDescent="0.25">
      <c r="A688" s="8"/>
      <c r="B688" s="8" t="s">
        <v>619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111">
        <v>36.58</v>
      </c>
      <c r="U688" s="8"/>
      <c r="V688" s="8"/>
      <c r="W688" s="8"/>
      <c r="X688" s="8"/>
      <c r="Y688" s="8"/>
      <c r="Z688" s="8"/>
      <c r="AA688" s="8"/>
    </row>
    <row r="689" spans="1:27" s="2" customFormat="1" x14ac:dyDescent="0.25">
      <c r="A689" s="6"/>
      <c r="B689" s="6" t="s">
        <v>620</v>
      </c>
      <c r="C689" s="6">
        <v>5168.0000000000009</v>
      </c>
      <c r="D689" s="6">
        <v>0</v>
      </c>
      <c r="E689" s="6">
        <v>29358.799999999999</v>
      </c>
      <c r="F689" s="6">
        <v>4744.6800000000012</v>
      </c>
      <c r="G689" s="6">
        <v>0</v>
      </c>
      <c r="H689" s="6">
        <v>11897.060000000001</v>
      </c>
      <c r="I689" s="6">
        <v>17044.699999999993</v>
      </c>
      <c r="J689" s="6">
        <v>364868.96</v>
      </c>
      <c r="K689" s="6">
        <v>483839.64999999979</v>
      </c>
      <c r="L689" s="6">
        <v>90000</v>
      </c>
      <c r="M689" s="6">
        <v>83925.71</v>
      </c>
      <c r="N689" s="6">
        <v>59568.12999999999</v>
      </c>
      <c r="O689" s="6">
        <v>3135.1900000000023</v>
      </c>
      <c r="P689" s="6">
        <v>7000</v>
      </c>
      <c r="Q689" s="6">
        <v>228000</v>
      </c>
      <c r="R689" s="6">
        <v>80527.34</v>
      </c>
      <c r="S689" s="6">
        <v>14270.400000000001</v>
      </c>
      <c r="T689" s="112">
        <f>T687+T688</f>
        <v>763055.44</v>
      </c>
      <c r="U689" s="6">
        <v>239117.33999999997</v>
      </c>
      <c r="V689" s="6">
        <v>155793</v>
      </c>
      <c r="W689" s="6"/>
      <c r="X689" s="6"/>
      <c r="Y689" s="6">
        <v>831.66000000000076</v>
      </c>
      <c r="Z689" s="6">
        <v>1769.0200000000004</v>
      </c>
      <c r="AA689" s="6">
        <v>0</v>
      </c>
    </row>
    <row r="690" spans="1:27" s="4" customFormat="1" x14ac:dyDescent="0.25">
      <c r="A690" s="8" t="s">
        <v>621</v>
      </c>
      <c r="B690" s="8" t="s">
        <v>485</v>
      </c>
      <c r="C690" s="8"/>
      <c r="D690" s="8"/>
      <c r="E690" s="8"/>
      <c r="F690" s="8"/>
      <c r="G690" s="8"/>
      <c r="H690" s="8">
        <v>250</v>
      </c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111"/>
      <c r="U690" s="8"/>
      <c r="V690" s="8"/>
      <c r="W690" s="8"/>
      <c r="X690" s="8"/>
      <c r="Y690" s="8"/>
      <c r="Z690" s="8"/>
      <c r="AA690" s="8"/>
    </row>
    <row r="691" spans="1:27" s="4" customFormat="1" x14ac:dyDescent="0.25">
      <c r="A691" s="8" t="s">
        <v>134</v>
      </c>
      <c r="B691" s="8" t="s">
        <v>622</v>
      </c>
      <c r="C691" s="8"/>
      <c r="D691" s="8"/>
      <c r="E691" s="8"/>
      <c r="F691" s="8"/>
      <c r="G691" s="8"/>
      <c r="H691" s="8"/>
      <c r="I691" s="8"/>
      <c r="J691" s="8"/>
      <c r="K691" s="8">
        <v>1800</v>
      </c>
      <c r="L691" s="8"/>
      <c r="M691" s="8"/>
      <c r="N691" s="8"/>
      <c r="O691" s="8"/>
      <c r="P691" s="8"/>
      <c r="Q691" s="8"/>
      <c r="R691" s="8"/>
      <c r="S691" s="8"/>
      <c r="T691" s="111"/>
      <c r="U691" s="8"/>
      <c r="V691" s="8"/>
      <c r="W691" s="8"/>
      <c r="X691" s="8"/>
      <c r="Y691" s="8"/>
      <c r="Z691" s="8"/>
      <c r="AA691" s="8"/>
    </row>
    <row r="692" spans="1:27" ht="30" x14ac:dyDescent="0.25">
      <c r="A692" s="23" t="s">
        <v>376</v>
      </c>
      <c r="B692" s="92" t="s">
        <v>198</v>
      </c>
      <c r="C692" s="5"/>
      <c r="D692" s="5"/>
      <c r="E692" s="5"/>
      <c r="F692" s="5"/>
      <c r="G692" s="5"/>
      <c r="H692" s="5"/>
      <c r="I692" s="5"/>
      <c r="J692" s="5"/>
      <c r="K692" s="5">
        <v>2200</v>
      </c>
      <c r="L692" s="5"/>
      <c r="M692" s="5"/>
      <c r="N692" s="5"/>
      <c r="O692" s="5"/>
      <c r="P692" s="5"/>
      <c r="Q692" s="5"/>
      <c r="R692" s="5"/>
      <c r="S692" s="5"/>
      <c r="T692" s="98"/>
      <c r="U692" s="5"/>
      <c r="V692" s="5"/>
      <c r="W692" s="5"/>
      <c r="X692" s="5"/>
      <c r="Y692" s="5"/>
      <c r="Z692" s="5"/>
      <c r="AA692" s="5"/>
    </row>
    <row r="693" spans="1:27" x14ac:dyDescent="0.25">
      <c r="A693" s="5" t="s">
        <v>80</v>
      </c>
      <c r="B693" s="8" t="s">
        <v>142</v>
      </c>
      <c r="C693" s="5"/>
      <c r="D693" s="5"/>
      <c r="E693" s="5"/>
      <c r="F693" s="5"/>
      <c r="G693" s="5"/>
      <c r="H693" s="5"/>
      <c r="I693" s="5"/>
      <c r="J693" s="5"/>
      <c r="K693" s="5">
        <v>450</v>
      </c>
      <c r="L693" s="5"/>
      <c r="M693" s="5"/>
      <c r="N693" s="5"/>
      <c r="O693" s="5"/>
      <c r="P693" s="5"/>
      <c r="Q693" s="5"/>
      <c r="R693" s="5"/>
      <c r="S693" s="5"/>
      <c r="T693" s="98"/>
      <c r="U693" s="5"/>
      <c r="V693" s="5"/>
      <c r="W693" s="5"/>
      <c r="X693" s="5"/>
      <c r="Y693" s="5"/>
      <c r="Z693" s="5"/>
      <c r="AA693" s="5"/>
    </row>
    <row r="694" spans="1:27" ht="30" x14ac:dyDescent="0.25">
      <c r="A694" s="5" t="s">
        <v>80</v>
      </c>
      <c r="B694" s="23" t="s">
        <v>82</v>
      </c>
      <c r="C694" s="5"/>
      <c r="D694" s="5"/>
      <c r="E694" s="5"/>
      <c r="F694" s="5"/>
      <c r="G694" s="5"/>
      <c r="H694" s="5"/>
      <c r="I694" s="5"/>
      <c r="J694" s="5"/>
      <c r="K694" s="5">
        <v>1750</v>
      </c>
      <c r="L694" s="5"/>
      <c r="M694" s="5"/>
      <c r="N694" s="5"/>
      <c r="O694" s="5"/>
      <c r="P694" s="5"/>
      <c r="Q694" s="5"/>
      <c r="R694" s="5"/>
      <c r="S694" s="5"/>
      <c r="T694" s="98"/>
      <c r="U694" s="5"/>
      <c r="V694" s="5"/>
      <c r="W694" s="5"/>
      <c r="X694" s="5"/>
      <c r="Y694" s="5"/>
      <c r="Z694" s="5"/>
      <c r="AA694" s="5"/>
    </row>
    <row r="695" spans="1:27" ht="30" x14ac:dyDescent="0.25">
      <c r="A695" s="5" t="s">
        <v>80</v>
      </c>
      <c r="B695" s="23" t="s">
        <v>81</v>
      </c>
      <c r="C695" s="5"/>
      <c r="D695" s="5"/>
      <c r="E695" s="5"/>
      <c r="F695" s="5"/>
      <c r="G695" s="5"/>
      <c r="H695" s="5"/>
      <c r="I695" s="5"/>
      <c r="J695" s="5"/>
      <c r="K695" s="5">
        <v>1750</v>
      </c>
      <c r="L695" s="5"/>
      <c r="M695" s="5"/>
      <c r="N695" s="5"/>
      <c r="O695" s="5"/>
      <c r="P695" s="5"/>
      <c r="Q695" s="5"/>
      <c r="R695" s="5"/>
      <c r="S695" s="5"/>
      <c r="T695" s="98"/>
      <c r="U695" s="5"/>
      <c r="V695" s="5"/>
      <c r="W695" s="5"/>
      <c r="X695" s="5"/>
      <c r="Y695" s="5"/>
      <c r="Z695" s="5"/>
      <c r="AA695" s="5"/>
    </row>
    <row r="696" spans="1:27" x14ac:dyDescent="0.25">
      <c r="A696" s="55" t="s">
        <v>69</v>
      </c>
      <c r="B696" s="51" t="s">
        <v>474</v>
      </c>
      <c r="C696" s="5"/>
      <c r="D696" s="5"/>
      <c r="E696" s="5"/>
      <c r="F696" s="5"/>
      <c r="G696" s="5"/>
      <c r="H696" s="5"/>
      <c r="I696" s="5"/>
      <c r="J696" s="5"/>
      <c r="K696" s="5">
        <v>1600</v>
      </c>
      <c r="L696" s="5"/>
      <c r="M696" s="5"/>
      <c r="N696" s="5"/>
      <c r="O696" s="5"/>
      <c r="P696" s="5"/>
      <c r="Q696" s="5"/>
      <c r="R696" s="5"/>
      <c r="S696" s="5"/>
      <c r="T696" s="98"/>
      <c r="U696" s="5"/>
      <c r="V696" s="5"/>
      <c r="W696" s="5"/>
      <c r="X696" s="5"/>
      <c r="Y696" s="5"/>
      <c r="Z696" s="5"/>
      <c r="AA696" s="5"/>
    </row>
    <row r="697" spans="1:27" x14ac:dyDescent="0.25">
      <c r="A697" s="5" t="s">
        <v>318</v>
      </c>
      <c r="B697" s="5" t="s">
        <v>86</v>
      </c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>
        <v>5320</v>
      </c>
      <c r="P697" s="5"/>
      <c r="Q697" s="5"/>
      <c r="R697" s="5"/>
      <c r="S697" s="5"/>
      <c r="T697" s="98"/>
      <c r="U697" s="5"/>
      <c r="V697" s="5"/>
      <c r="W697" s="5"/>
      <c r="X697" s="5"/>
      <c r="Y697" s="5"/>
      <c r="Z697" s="5"/>
      <c r="AA697" s="5"/>
    </row>
    <row r="698" spans="1:27" x14ac:dyDescent="0.25">
      <c r="A698" s="5" t="s">
        <v>598</v>
      </c>
      <c r="B698" s="5" t="s">
        <v>498</v>
      </c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98"/>
      <c r="U698" s="5"/>
      <c r="V698" s="5"/>
      <c r="W698" s="5"/>
      <c r="X698" s="5"/>
      <c r="Y698" s="5"/>
      <c r="Z698" s="5"/>
      <c r="AA698" s="5"/>
    </row>
    <row r="699" spans="1:27" x14ac:dyDescent="0.25">
      <c r="A699" s="5" t="s">
        <v>237</v>
      </c>
      <c r="B699" s="5" t="s">
        <v>483</v>
      </c>
      <c r="C699" s="5"/>
      <c r="D699" s="5"/>
      <c r="E699" s="5"/>
      <c r="F699" s="5"/>
      <c r="G699" s="5"/>
      <c r="H699" s="5"/>
      <c r="I699" s="5"/>
      <c r="J699" s="5">
        <v>600</v>
      </c>
      <c r="K699" s="5"/>
      <c r="L699" s="5"/>
      <c r="M699" s="5"/>
      <c r="N699" s="5">
        <v>266</v>
      </c>
      <c r="O699" s="5"/>
      <c r="P699" s="5"/>
      <c r="Q699" s="5"/>
      <c r="R699" s="5"/>
      <c r="S699" s="5"/>
      <c r="T699" s="98"/>
      <c r="U699" s="5"/>
      <c r="V699" s="5">
        <v>3000</v>
      </c>
      <c r="W699" s="5"/>
      <c r="X699" s="5"/>
      <c r="Y699" s="5"/>
      <c r="Z699" s="5"/>
      <c r="AA699" s="5"/>
    </row>
    <row r="700" spans="1:27" x14ac:dyDescent="0.25">
      <c r="A700" s="5"/>
      <c r="B700" s="5" t="s">
        <v>822</v>
      </c>
      <c r="C700" s="5"/>
      <c r="D700" s="5"/>
      <c r="E700" s="5"/>
      <c r="F700" s="5"/>
      <c r="G700" s="5"/>
      <c r="H700" s="5"/>
      <c r="I700" s="5"/>
      <c r="J700" s="5"/>
      <c r="K700" s="5">
        <v>100</v>
      </c>
      <c r="L700" s="5"/>
      <c r="M700" s="5"/>
      <c r="N700" s="5"/>
      <c r="O700" s="5"/>
      <c r="P700" s="5"/>
      <c r="Q700" s="5"/>
      <c r="R700" s="5"/>
      <c r="S700" s="5"/>
      <c r="T700" s="98"/>
      <c r="U700" s="5"/>
      <c r="V700" s="5"/>
      <c r="W700" s="5"/>
      <c r="X700" s="5"/>
      <c r="Y700" s="5"/>
      <c r="Z700" s="5"/>
      <c r="AA700" s="5"/>
    </row>
    <row r="701" spans="1:27" x14ac:dyDescent="0.25">
      <c r="A701" s="5" t="s">
        <v>199</v>
      </c>
      <c r="B701" s="5"/>
      <c r="C701" s="5"/>
      <c r="D701" s="5"/>
      <c r="E701" s="5"/>
      <c r="F701" s="5"/>
      <c r="G701" s="5"/>
      <c r="H701" s="5"/>
      <c r="I701" s="5"/>
      <c r="J701" s="5">
        <v>326.74</v>
      </c>
      <c r="K701" s="5"/>
      <c r="L701" s="5"/>
      <c r="M701" s="5"/>
      <c r="N701" s="5"/>
      <c r="O701" s="5"/>
      <c r="P701" s="5"/>
      <c r="Q701" s="5"/>
      <c r="R701" s="5"/>
      <c r="S701" s="5"/>
      <c r="T701" s="98"/>
      <c r="U701" s="5"/>
      <c r="V701" s="5"/>
      <c r="W701" s="5"/>
      <c r="X701" s="5"/>
      <c r="Y701" s="5"/>
      <c r="Z701" s="5"/>
      <c r="AA701" s="5"/>
    </row>
    <row r="702" spans="1:27" s="2" customFormat="1" x14ac:dyDescent="0.25">
      <c r="A702" s="6"/>
      <c r="B702" s="6" t="s">
        <v>623</v>
      </c>
      <c r="C702" s="6">
        <v>5168.0000000000009</v>
      </c>
      <c r="D702" s="6">
        <v>0</v>
      </c>
      <c r="E702" s="6">
        <v>29358.799999999999</v>
      </c>
      <c r="F702" s="6">
        <v>4744.6800000000012</v>
      </c>
      <c r="G702" s="6">
        <v>0</v>
      </c>
      <c r="H702" s="6">
        <f>H689-H690</f>
        <v>11647.060000000001</v>
      </c>
      <c r="I702" s="6">
        <v>17044.699999999993</v>
      </c>
      <c r="J702" s="6">
        <f>J689-J699+J701</f>
        <v>364595.7</v>
      </c>
      <c r="K702" s="6">
        <f>K689-K691-K692-K693-K694-K695-K696-K700</f>
        <v>474189.64999999979</v>
      </c>
      <c r="L702" s="6">
        <v>90000</v>
      </c>
      <c r="M702" s="6">
        <v>83925.71</v>
      </c>
      <c r="N702" s="6">
        <f>N689-N699</f>
        <v>59302.12999999999</v>
      </c>
      <c r="O702" s="6">
        <f>O689-O697</f>
        <v>-2184.8099999999977</v>
      </c>
      <c r="P702" s="6">
        <v>7000</v>
      </c>
      <c r="Q702" s="6">
        <v>228000</v>
      </c>
      <c r="R702" s="6">
        <v>80527.34</v>
      </c>
      <c r="S702" s="6">
        <v>14270.400000000001</v>
      </c>
      <c r="T702" s="112">
        <v>763055.44</v>
      </c>
      <c r="U702" s="6">
        <v>239117.33999999997</v>
      </c>
      <c r="V702" s="6">
        <f>V689-V699</f>
        <v>152793</v>
      </c>
      <c r="W702" s="6"/>
      <c r="X702" s="6"/>
      <c r="Y702" s="6">
        <v>831.66000000000076</v>
      </c>
      <c r="Z702" s="6">
        <v>1769.0200000000004</v>
      </c>
      <c r="AA702" s="6">
        <v>0</v>
      </c>
    </row>
    <row r="703" spans="1:27" x14ac:dyDescent="0.25">
      <c r="A703" s="5"/>
      <c r="B703" s="5" t="s">
        <v>223</v>
      </c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98">
        <v>79.680000000000007</v>
      </c>
      <c r="O703" s="5"/>
      <c r="P703" s="5"/>
      <c r="Q703" s="5"/>
      <c r="R703" s="5"/>
      <c r="S703" s="5"/>
      <c r="T703" s="98"/>
      <c r="U703" s="5"/>
      <c r="V703" s="5"/>
      <c r="W703" s="5"/>
      <c r="X703" s="5"/>
      <c r="Y703" s="5"/>
      <c r="Z703" s="5"/>
      <c r="AA703" s="5"/>
    </row>
    <row r="704" spans="1:27" x14ac:dyDescent="0.25">
      <c r="A704" s="5"/>
      <c r="B704" s="5" t="s">
        <v>223</v>
      </c>
      <c r="C704" s="5"/>
      <c r="D704" s="5"/>
      <c r="E704" s="5"/>
      <c r="F704" s="5"/>
      <c r="G704" s="5"/>
      <c r="H704" s="5"/>
      <c r="I704" s="5">
        <v>4.41</v>
      </c>
      <c r="J704" s="5"/>
      <c r="K704" s="5"/>
      <c r="L704" s="5"/>
      <c r="M704" s="5"/>
      <c r="N704" s="98"/>
      <c r="O704" s="5"/>
      <c r="P704" s="5"/>
      <c r="Q704" s="5"/>
      <c r="R704" s="5"/>
      <c r="S704" s="5"/>
      <c r="T704" s="98"/>
      <c r="U704" s="5"/>
      <c r="V704" s="5"/>
      <c r="W704" s="5"/>
      <c r="X704" s="5"/>
      <c r="Y704" s="5"/>
      <c r="Z704" s="5"/>
      <c r="AA704" s="5"/>
    </row>
    <row r="705" spans="1:27" x14ac:dyDescent="0.25">
      <c r="A705" s="5"/>
      <c r="B705" s="5" t="s">
        <v>223</v>
      </c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98"/>
      <c r="O705" s="5">
        <v>982.07</v>
      </c>
      <c r="P705" s="5"/>
      <c r="Q705" s="5"/>
      <c r="R705" s="5"/>
      <c r="S705" s="5"/>
      <c r="T705" s="98"/>
      <c r="U705" s="5"/>
      <c r="V705" s="5"/>
      <c r="W705" s="5"/>
      <c r="X705" s="5"/>
      <c r="Y705" s="5"/>
      <c r="Z705" s="5"/>
      <c r="AA705" s="5"/>
    </row>
    <row r="706" spans="1:27" x14ac:dyDescent="0.25">
      <c r="A706" s="5"/>
      <c r="B706" s="5" t="s">
        <v>223</v>
      </c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98"/>
      <c r="O706" s="5">
        <v>7344.11</v>
      </c>
      <c r="P706" s="5"/>
      <c r="Q706" s="5"/>
      <c r="R706" s="5"/>
      <c r="S706" s="5"/>
      <c r="T706" s="98"/>
      <c r="U706" s="5"/>
      <c r="V706" s="5"/>
      <c r="W706" s="5"/>
      <c r="X706" s="5"/>
      <c r="Y706" s="5"/>
      <c r="Z706" s="5"/>
      <c r="AA706" s="5"/>
    </row>
    <row r="707" spans="1:27" x14ac:dyDescent="0.25">
      <c r="A707" s="5"/>
      <c r="B707" s="5" t="s">
        <v>223</v>
      </c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98">
        <v>87.89</v>
      </c>
      <c r="O707" s="5"/>
      <c r="P707" s="5"/>
      <c r="Q707" s="5"/>
      <c r="R707" s="5"/>
      <c r="S707" s="5"/>
      <c r="T707" s="98">
        <v>735.58</v>
      </c>
      <c r="U707" s="5"/>
      <c r="V707" s="5"/>
      <c r="W707" s="5"/>
      <c r="X707" s="5"/>
      <c r="Y707" s="5"/>
      <c r="Z707" s="5"/>
      <c r="AA707" s="5"/>
    </row>
    <row r="708" spans="1:27" x14ac:dyDescent="0.25">
      <c r="A708" s="5"/>
      <c r="B708" s="5" t="s">
        <v>223</v>
      </c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98"/>
      <c r="O708" s="5"/>
      <c r="P708" s="5"/>
      <c r="Q708" s="5"/>
      <c r="R708" s="5"/>
      <c r="S708" s="5"/>
      <c r="T708" s="98">
        <v>162</v>
      </c>
      <c r="U708" s="5"/>
      <c r="V708" s="5"/>
      <c r="W708" s="5"/>
      <c r="X708" s="5"/>
      <c r="Y708" s="5"/>
      <c r="Z708" s="5"/>
      <c r="AA708" s="5"/>
    </row>
    <row r="709" spans="1:27" x14ac:dyDescent="0.25">
      <c r="A709" s="5"/>
      <c r="B709" s="5" t="s">
        <v>223</v>
      </c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98">
        <v>657.35</v>
      </c>
      <c r="U709" s="5"/>
      <c r="V709" s="5"/>
      <c r="W709" s="5"/>
      <c r="X709" s="5"/>
      <c r="Y709" s="5"/>
      <c r="Z709" s="5"/>
      <c r="AA709" s="5"/>
    </row>
    <row r="710" spans="1:27" s="2" customFormat="1" x14ac:dyDescent="0.25">
      <c r="A710" s="6"/>
      <c r="B710" s="6" t="s">
        <v>625</v>
      </c>
      <c r="C710" s="6">
        <v>5168.0000000000009</v>
      </c>
      <c r="D710" s="6">
        <v>0</v>
      </c>
      <c r="E710" s="6">
        <v>29358.799999999999</v>
      </c>
      <c r="F710" s="6">
        <v>4744.6800000000012</v>
      </c>
      <c r="G710" s="6">
        <v>0</v>
      </c>
      <c r="H710" s="6">
        <v>11647.060000000001</v>
      </c>
      <c r="I710" s="6">
        <f>I702+I704</f>
        <v>17049.109999999993</v>
      </c>
      <c r="J710" s="6">
        <v>364595.7</v>
      </c>
      <c r="K710" s="6">
        <v>474189.64999999979</v>
      </c>
      <c r="L710" s="6">
        <v>90000</v>
      </c>
      <c r="M710" s="6">
        <v>83925.71</v>
      </c>
      <c r="N710" s="6">
        <f>N702+N703+N707</f>
        <v>59469.69999999999</v>
      </c>
      <c r="O710" s="6">
        <f>O702+O705+O706</f>
        <v>6141.3700000000026</v>
      </c>
      <c r="P710" s="6">
        <v>7000</v>
      </c>
      <c r="Q710" s="6">
        <v>228000</v>
      </c>
      <c r="R710" s="6">
        <v>80527.34</v>
      </c>
      <c r="S710" s="6">
        <v>14270.400000000001</v>
      </c>
      <c r="T710" s="112">
        <f>T702+T707+T708+T709</f>
        <v>764610.36999999988</v>
      </c>
      <c r="U710" s="6">
        <v>239117.33999999997</v>
      </c>
      <c r="V710" s="6">
        <v>152793</v>
      </c>
      <c r="W710" s="6"/>
      <c r="X710" s="6"/>
      <c r="Y710" s="6">
        <v>831.66000000000076</v>
      </c>
      <c r="Z710" s="6">
        <v>1769.0200000000004</v>
      </c>
      <c r="AA710" s="6">
        <v>0</v>
      </c>
    </row>
    <row r="711" spans="1:27" x14ac:dyDescent="0.25">
      <c r="A711" s="5" t="s">
        <v>624</v>
      </c>
      <c r="B711" s="5" t="s">
        <v>272</v>
      </c>
      <c r="C711" s="5"/>
      <c r="D711" s="5"/>
      <c r="E711" s="5"/>
      <c r="F711" s="5"/>
      <c r="G711" s="5"/>
      <c r="H711" s="5"/>
      <c r="I711" s="5"/>
      <c r="J711" s="5"/>
      <c r="K711" s="5">
        <v>12977</v>
      </c>
      <c r="L711" s="5"/>
      <c r="M711" s="5"/>
      <c r="N711" s="5"/>
      <c r="O711" s="5"/>
      <c r="P711" s="5"/>
      <c r="Q711" s="5"/>
      <c r="R711" s="5"/>
      <c r="S711" s="5"/>
      <c r="T711" s="98"/>
      <c r="U711" s="5"/>
      <c r="V711" s="5"/>
      <c r="W711" s="5"/>
      <c r="X711" s="5"/>
      <c r="Y711" s="5"/>
      <c r="Z711" s="5"/>
      <c r="AA711" s="5"/>
    </row>
    <row r="712" spans="1:27" x14ac:dyDescent="0.25">
      <c r="A712" s="5" t="s">
        <v>86</v>
      </c>
      <c r="B712" s="5" t="s">
        <v>86</v>
      </c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>
        <v>384.29</v>
      </c>
      <c r="P712" s="5"/>
      <c r="Q712" s="5"/>
      <c r="R712" s="5"/>
      <c r="S712" s="5"/>
      <c r="T712" s="98"/>
      <c r="U712" s="5"/>
      <c r="V712" s="5"/>
      <c r="W712" s="5"/>
      <c r="X712" s="5"/>
      <c r="Y712" s="5"/>
      <c r="Z712" s="5"/>
      <c r="AA712" s="5"/>
    </row>
    <row r="713" spans="1:27" x14ac:dyDescent="0.25">
      <c r="A713" s="5" t="s">
        <v>86</v>
      </c>
      <c r="B713" s="5" t="s">
        <v>86</v>
      </c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>
        <v>384.29</v>
      </c>
      <c r="P713" s="5"/>
      <c r="Q713" s="5"/>
      <c r="R713" s="5"/>
      <c r="S713" s="5"/>
      <c r="T713" s="98"/>
      <c r="U713" s="5"/>
      <c r="V713" s="5"/>
      <c r="W713" s="5"/>
      <c r="X713" s="5"/>
      <c r="Y713" s="5"/>
      <c r="Z713" s="5"/>
      <c r="AA713" s="5"/>
    </row>
    <row r="714" spans="1:27" x14ac:dyDescent="0.25">
      <c r="A714" s="5" t="s">
        <v>86</v>
      </c>
      <c r="B714" s="5" t="s">
        <v>86</v>
      </c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98">
        <v>269.17</v>
      </c>
      <c r="U714" s="5"/>
      <c r="V714" s="5"/>
      <c r="W714" s="5"/>
      <c r="X714" s="5"/>
      <c r="Y714" s="5"/>
      <c r="Z714" s="5"/>
      <c r="AA714" s="5"/>
    </row>
    <row r="715" spans="1:27" s="2" customFormat="1" ht="15.75" thickBot="1" x14ac:dyDescent="0.3">
      <c r="A715" s="6"/>
      <c r="B715" s="6" t="s">
        <v>625</v>
      </c>
      <c r="C715" s="6">
        <v>5168.0000000000009</v>
      </c>
      <c r="D715" s="6">
        <v>0</v>
      </c>
      <c r="E715" s="6">
        <v>29358.799999999999</v>
      </c>
      <c r="F715" s="6">
        <v>4744.6800000000012</v>
      </c>
      <c r="G715" s="6">
        <v>0</v>
      </c>
      <c r="H715" s="6">
        <v>11647.060000000001</v>
      </c>
      <c r="I715" s="6">
        <v>17049.109999999993</v>
      </c>
      <c r="J715" s="6">
        <v>364595.7</v>
      </c>
      <c r="K715" s="6">
        <f>K710-K711</f>
        <v>461212.64999999979</v>
      </c>
      <c r="L715" s="6">
        <v>90000</v>
      </c>
      <c r="M715" s="6">
        <v>83925.71</v>
      </c>
      <c r="N715" s="6">
        <v>59469.69999999999</v>
      </c>
      <c r="O715" s="6">
        <f>O710-O712-O713</f>
        <v>5372.7900000000027</v>
      </c>
      <c r="P715" s="6">
        <v>7000</v>
      </c>
      <c r="Q715" s="6">
        <v>228000</v>
      </c>
      <c r="R715" s="6">
        <v>80527.34</v>
      </c>
      <c r="S715" s="6">
        <v>14270.400000000001</v>
      </c>
      <c r="T715" s="6">
        <f>T710-T714</f>
        <v>764341.19999999984</v>
      </c>
      <c r="U715" s="6">
        <v>239117.33999999997</v>
      </c>
      <c r="V715" s="6">
        <v>152793</v>
      </c>
      <c r="W715" s="6"/>
      <c r="X715" s="6"/>
      <c r="Y715" s="6">
        <v>831.66000000000076</v>
      </c>
      <c r="Z715" s="6">
        <v>1769.0200000000004</v>
      </c>
      <c r="AA715" s="6">
        <v>0</v>
      </c>
    </row>
    <row r="716" spans="1:27" s="4" customFormat="1" ht="15.75" thickBot="1" x14ac:dyDescent="0.3">
      <c r="A716" s="24"/>
      <c r="B716" s="25"/>
      <c r="C716" s="13">
        <v>36911</v>
      </c>
      <c r="D716" s="13">
        <v>37276</v>
      </c>
      <c r="E716" s="13">
        <v>37641</v>
      </c>
      <c r="F716" s="13">
        <v>38006</v>
      </c>
      <c r="G716" s="13">
        <v>38372</v>
      </c>
      <c r="H716" s="13">
        <v>38737</v>
      </c>
      <c r="I716" s="13">
        <v>39467</v>
      </c>
      <c r="J716" s="13">
        <v>39833</v>
      </c>
      <c r="K716" s="13">
        <v>10978</v>
      </c>
      <c r="L716" s="13">
        <v>36576</v>
      </c>
      <c r="M716" s="13">
        <v>11098</v>
      </c>
      <c r="N716" s="13">
        <v>37062</v>
      </c>
      <c r="O716" s="13">
        <v>37427</v>
      </c>
      <c r="P716" s="13">
        <v>36789</v>
      </c>
      <c r="Q716" s="13">
        <v>36850</v>
      </c>
      <c r="R716" s="13" t="s">
        <v>0</v>
      </c>
      <c r="S716" s="13" t="s">
        <v>1</v>
      </c>
      <c r="T716" s="13" t="s">
        <v>2</v>
      </c>
      <c r="U716" s="13" t="s">
        <v>3</v>
      </c>
      <c r="V716" s="13" t="s">
        <v>4</v>
      </c>
      <c r="W716" s="13" t="s">
        <v>5</v>
      </c>
      <c r="X716" s="13" t="s">
        <v>6</v>
      </c>
      <c r="Y716" s="13" t="s">
        <v>7</v>
      </c>
      <c r="Z716" s="13" t="s">
        <v>8</v>
      </c>
      <c r="AA716" s="63" t="s">
        <v>310</v>
      </c>
    </row>
    <row r="717" spans="1:27" s="2" customFormat="1" x14ac:dyDescent="0.25">
      <c r="A717" s="6"/>
      <c r="B717" s="6" t="s">
        <v>625</v>
      </c>
      <c r="C717" s="96">
        <v>5168.0000000000009</v>
      </c>
      <c r="D717" s="96">
        <v>0</v>
      </c>
      <c r="E717" s="96">
        <v>29358.799999999999</v>
      </c>
      <c r="F717" s="96">
        <v>4744.6800000000012</v>
      </c>
      <c r="G717" s="96">
        <v>0</v>
      </c>
      <c r="H717" s="96">
        <v>11647.060000000001</v>
      </c>
      <c r="I717" s="96">
        <v>17049.109999999993</v>
      </c>
      <c r="J717" s="96">
        <v>364595.7</v>
      </c>
      <c r="K717" s="96">
        <v>461212.64999999979</v>
      </c>
      <c r="L717" s="96">
        <v>90000</v>
      </c>
      <c r="M717" s="96">
        <v>83925.71</v>
      </c>
      <c r="N717" s="96">
        <v>59469.69999999999</v>
      </c>
      <c r="O717" s="96">
        <v>5372.7900000000027</v>
      </c>
      <c r="P717" s="96">
        <v>7000</v>
      </c>
      <c r="Q717" s="96">
        <v>228000</v>
      </c>
      <c r="R717" s="96">
        <v>80527.34</v>
      </c>
      <c r="S717" s="96">
        <v>14270.400000000001</v>
      </c>
      <c r="T717" s="96">
        <v>764341.19999999984</v>
      </c>
      <c r="U717" s="96">
        <v>239117.33999999997</v>
      </c>
      <c r="V717" s="96">
        <v>152793</v>
      </c>
      <c r="W717" s="6"/>
      <c r="X717" s="6"/>
      <c r="Y717" s="96">
        <v>831.66000000000076</v>
      </c>
      <c r="Z717" s="96">
        <v>1769.0200000000004</v>
      </c>
      <c r="AA717" s="6">
        <v>0</v>
      </c>
    </row>
    <row r="718" spans="1:27" x14ac:dyDescent="0.25">
      <c r="A718" s="5" t="s">
        <v>626</v>
      </c>
      <c r="B718" s="5" t="s">
        <v>284</v>
      </c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94">
        <v>4200</v>
      </c>
      <c r="U718" s="5"/>
      <c r="V718" s="5"/>
      <c r="W718" s="5"/>
      <c r="X718" s="5"/>
      <c r="Y718" s="5"/>
      <c r="Z718" s="5"/>
      <c r="AA718" s="5"/>
    </row>
    <row r="719" spans="1:27" ht="30" x14ac:dyDescent="0.25">
      <c r="A719" s="23" t="s">
        <v>627</v>
      </c>
      <c r="B719" s="5" t="s">
        <v>628</v>
      </c>
      <c r="C719" s="5"/>
      <c r="D719" s="5"/>
      <c r="E719" s="5"/>
      <c r="F719" s="5"/>
      <c r="G719" s="5"/>
      <c r="H719" s="5"/>
      <c r="I719" s="5"/>
      <c r="J719" s="5">
        <v>2343.17</v>
      </c>
      <c r="K719" s="5"/>
      <c r="L719" s="5"/>
      <c r="M719" s="5"/>
      <c r="N719" s="5"/>
      <c r="O719" s="5"/>
      <c r="P719" s="5"/>
      <c r="Q719" s="5"/>
      <c r="R719" s="5"/>
      <c r="S719" s="5"/>
      <c r="T719" s="94"/>
      <c r="U719" s="5"/>
      <c r="V719" s="5"/>
      <c r="W719" s="5"/>
      <c r="X719" s="5"/>
      <c r="Y719" s="5"/>
      <c r="Z719" s="5"/>
      <c r="AA719" s="5"/>
    </row>
    <row r="720" spans="1:27" x14ac:dyDescent="0.25">
      <c r="A720" s="5" t="s">
        <v>111</v>
      </c>
      <c r="B720" s="5" t="s">
        <v>629</v>
      </c>
      <c r="C720" s="5"/>
      <c r="D720" s="5"/>
      <c r="E720" s="5"/>
      <c r="F720" s="5"/>
      <c r="G720" s="5"/>
      <c r="H720" s="5"/>
      <c r="I720" s="5"/>
      <c r="J720" s="5"/>
      <c r="K720" s="5">
        <v>515.25</v>
      </c>
      <c r="L720" s="5"/>
      <c r="M720" s="5"/>
      <c r="N720" s="5"/>
      <c r="O720" s="5"/>
      <c r="P720" s="5"/>
      <c r="Q720" s="5"/>
      <c r="R720" s="5"/>
      <c r="S720" s="5"/>
      <c r="T720" s="94"/>
      <c r="U720" s="5"/>
      <c r="V720" s="5"/>
      <c r="W720" s="5"/>
      <c r="X720" s="5"/>
      <c r="Y720" s="5"/>
      <c r="Z720" s="5"/>
      <c r="AA720" s="5"/>
    </row>
    <row r="721" spans="1:27" x14ac:dyDescent="0.25">
      <c r="A721" s="5" t="s">
        <v>74</v>
      </c>
      <c r="B721" s="5" t="s">
        <v>630</v>
      </c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94">
        <v>2137</v>
      </c>
      <c r="U721" s="5"/>
      <c r="V721" s="5"/>
      <c r="W721" s="5"/>
      <c r="X721" s="5"/>
      <c r="Y721" s="5"/>
      <c r="Z721" s="5"/>
      <c r="AA721" s="5"/>
    </row>
    <row r="722" spans="1:27" x14ac:dyDescent="0.25">
      <c r="A722" s="5" t="s">
        <v>631</v>
      </c>
      <c r="B722" s="5" t="s">
        <v>617</v>
      </c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>
        <v>1349.99</v>
      </c>
      <c r="N722" s="5"/>
      <c r="O722" s="5"/>
      <c r="P722" s="5"/>
      <c r="Q722" s="5"/>
      <c r="R722" s="5"/>
      <c r="S722" s="5"/>
      <c r="T722" s="94"/>
      <c r="U722" s="5"/>
      <c r="V722" s="5"/>
      <c r="W722" s="5"/>
      <c r="X722" s="5"/>
      <c r="Y722" s="5"/>
      <c r="Z722" s="5"/>
      <c r="AA722" s="5"/>
    </row>
    <row r="723" spans="1:27" x14ac:dyDescent="0.25">
      <c r="A723" s="5" t="s">
        <v>54</v>
      </c>
      <c r="B723" s="5" t="s">
        <v>255</v>
      </c>
      <c r="C723" s="5"/>
      <c r="D723" s="5"/>
      <c r="E723" s="5"/>
      <c r="F723" s="5"/>
      <c r="G723" s="5"/>
      <c r="H723" s="5"/>
      <c r="I723" s="5"/>
      <c r="J723" s="5">
        <v>216</v>
      </c>
      <c r="K723" s="5"/>
      <c r="L723" s="5"/>
      <c r="M723" s="5"/>
      <c r="N723" s="5"/>
      <c r="O723" s="5"/>
      <c r="P723" s="5"/>
      <c r="Q723" s="5"/>
      <c r="R723" s="5"/>
      <c r="S723" s="5"/>
      <c r="T723" s="94"/>
      <c r="U723" s="5"/>
      <c r="V723" s="5"/>
      <c r="W723" s="5"/>
      <c r="X723" s="5"/>
      <c r="Y723" s="5"/>
      <c r="Z723" s="5"/>
      <c r="AA723" s="5"/>
    </row>
    <row r="724" spans="1:27" x14ac:dyDescent="0.25">
      <c r="A724" s="5" t="s">
        <v>632</v>
      </c>
      <c r="B724" s="5" t="s">
        <v>284</v>
      </c>
      <c r="C724" s="5"/>
      <c r="D724" s="5"/>
      <c r="E724" s="5"/>
      <c r="F724" s="5"/>
      <c r="G724" s="5"/>
      <c r="H724" s="5"/>
      <c r="I724" s="5"/>
      <c r="J724" s="5"/>
      <c r="K724" s="5">
        <v>106.8</v>
      </c>
      <c r="L724" s="5"/>
      <c r="M724" s="5"/>
      <c r="N724" s="5"/>
      <c r="O724" s="5"/>
      <c r="P724" s="5"/>
      <c r="Q724" s="5"/>
      <c r="R724" s="5"/>
      <c r="S724" s="5"/>
      <c r="T724" s="94"/>
      <c r="U724" s="5"/>
      <c r="V724" s="5"/>
      <c r="W724" s="5"/>
      <c r="X724" s="5"/>
      <c r="Y724" s="5"/>
      <c r="Z724" s="5"/>
      <c r="AA724" s="5"/>
    </row>
    <row r="725" spans="1:27" x14ac:dyDescent="0.25">
      <c r="A725" s="5" t="s">
        <v>237</v>
      </c>
      <c r="B725" s="5" t="s">
        <v>633</v>
      </c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94">
        <v>228.96</v>
      </c>
      <c r="U725" s="5"/>
      <c r="V725" s="5"/>
      <c r="W725" s="5"/>
      <c r="X725" s="5"/>
      <c r="Y725" s="5"/>
      <c r="Z725" s="5"/>
      <c r="AA725" s="5"/>
    </row>
    <row r="726" spans="1:27" x14ac:dyDescent="0.25">
      <c r="A726" s="5" t="s">
        <v>86</v>
      </c>
      <c r="B726" s="5" t="s">
        <v>634</v>
      </c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94">
        <v>1136.26</v>
      </c>
      <c r="U726" s="5"/>
      <c r="V726" s="5"/>
      <c r="W726" s="5"/>
      <c r="X726" s="5"/>
      <c r="Y726" s="5"/>
      <c r="Z726" s="5"/>
      <c r="AA726" s="5"/>
    </row>
    <row r="727" spans="1:27" x14ac:dyDescent="0.25">
      <c r="A727" s="5" t="s">
        <v>635</v>
      </c>
      <c r="B727" s="5" t="s">
        <v>635</v>
      </c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>
        <v>120.1</v>
      </c>
      <c r="S727" s="5"/>
      <c r="T727" s="94"/>
      <c r="U727" s="5"/>
      <c r="V727" s="5"/>
      <c r="W727" s="5"/>
      <c r="X727" s="5"/>
      <c r="Y727" s="5"/>
      <c r="Z727" s="5"/>
      <c r="AA727" s="5"/>
    </row>
    <row r="728" spans="1:27" x14ac:dyDescent="0.25">
      <c r="A728" s="5"/>
      <c r="B728" s="5" t="s">
        <v>223</v>
      </c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>
        <v>66.72</v>
      </c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x14ac:dyDescent="0.25">
      <c r="A729" s="5"/>
      <c r="B729" s="5" t="s">
        <v>223</v>
      </c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>
        <v>67.58</v>
      </c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x14ac:dyDescent="0.25">
      <c r="A730" s="5"/>
      <c r="B730" s="5" t="s">
        <v>223</v>
      </c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s="2" customFormat="1" x14ac:dyDescent="0.25">
      <c r="A731" s="6"/>
      <c r="B731" s="6" t="s">
        <v>688</v>
      </c>
      <c r="C731" s="6">
        <v>5168.0000000000009</v>
      </c>
      <c r="D731" s="6">
        <v>0</v>
      </c>
      <c r="E731" s="6">
        <v>29358.799999999999</v>
      </c>
      <c r="F731" s="6">
        <v>4744.6800000000012</v>
      </c>
      <c r="G731" s="6">
        <v>0</v>
      </c>
      <c r="H731" s="6">
        <v>11647.060000000001</v>
      </c>
      <c r="I731" s="6">
        <v>17049.109999999993</v>
      </c>
      <c r="J731" s="6">
        <f>J717-J719-J723</f>
        <v>362036.53</v>
      </c>
      <c r="K731" s="6">
        <f>K717-K720-K724</f>
        <v>460590.5999999998</v>
      </c>
      <c r="L731" s="6">
        <v>90000</v>
      </c>
      <c r="M731" s="6">
        <f>M717-M722</f>
        <v>82575.72</v>
      </c>
      <c r="N731" s="6">
        <f>N717+N728+N729</f>
        <v>59603.999999999993</v>
      </c>
      <c r="O731" s="6">
        <v>5372.7900000000027</v>
      </c>
      <c r="P731" s="6">
        <v>7000</v>
      </c>
      <c r="Q731" s="6">
        <v>228000</v>
      </c>
      <c r="R731" s="6">
        <f>R717-R727</f>
        <v>80407.239999999991</v>
      </c>
      <c r="S731" s="6">
        <v>14270.400000000001</v>
      </c>
      <c r="T731" s="6">
        <f>T717-T718-T721-T725-T726</f>
        <v>756638.97999999986</v>
      </c>
      <c r="U731" s="6">
        <v>239117.33999999997</v>
      </c>
      <c r="V731" s="6">
        <v>152793</v>
      </c>
      <c r="W731" s="6"/>
      <c r="X731" s="6"/>
      <c r="Y731" s="6">
        <v>831.66000000000076</v>
      </c>
      <c r="Z731" s="6">
        <v>1769.0200000000004</v>
      </c>
      <c r="AA731" s="6">
        <v>0</v>
      </c>
    </row>
    <row r="732" spans="1:27" ht="30" x14ac:dyDescent="0.25">
      <c r="A732" s="5" t="s">
        <v>636</v>
      </c>
      <c r="B732" s="23" t="s">
        <v>637</v>
      </c>
      <c r="C732" s="5"/>
      <c r="D732" s="5"/>
      <c r="E732" s="5"/>
      <c r="F732" s="5"/>
      <c r="G732" s="5"/>
      <c r="H732" s="5"/>
      <c r="I732" s="5"/>
      <c r="J732" s="5"/>
      <c r="K732" s="5">
        <v>3414</v>
      </c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x14ac:dyDescent="0.25">
      <c r="A733" s="5" t="s">
        <v>638</v>
      </c>
      <c r="B733" s="23" t="s">
        <v>639</v>
      </c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>
        <v>198</v>
      </c>
      <c r="U733" s="5"/>
      <c r="V733" s="5"/>
      <c r="W733" s="5"/>
      <c r="X733" s="5"/>
      <c r="Y733" s="5"/>
      <c r="Z733" s="5"/>
      <c r="AA733" s="5"/>
    </row>
    <row r="734" spans="1:27" x14ac:dyDescent="0.25">
      <c r="A734" s="5" t="s">
        <v>241</v>
      </c>
      <c r="B734" s="23" t="s">
        <v>639</v>
      </c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>
        <v>189.99</v>
      </c>
      <c r="U734" s="5"/>
      <c r="V734" s="5"/>
      <c r="W734" s="5"/>
      <c r="X734" s="5"/>
      <c r="Y734" s="5"/>
      <c r="Z734" s="5"/>
      <c r="AA734" s="5"/>
    </row>
    <row r="735" spans="1:27" x14ac:dyDescent="0.25">
      <c r="A735" s="5" t="s">
        <v>279</v>
      </c>
      <c r="B735" s="23" t="s">
        <v>639</v>
      </c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>
        <v>227.72</v>
      </c>
      <c r="U735" s="5"/>
      <c r="V735" s="5"/>
      <c r="W735" s="5"/>
      <c r="X735" s="5"/>
      <c r="Y735" s="5"/>
      <c r="Z735" s="5"/>
      <c r="AA735" s="5"/>
    </row>
    <row r="736" spans="1:27" x14ac:dyDescent="0.25">
      <c r="A736" s="5" t="s">
        <v>640</v>
      </c>
      <c r="B736" s="5" t="s">
        <v>641</v>
      </c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>
        <v>839.8</v>
      </c>
      <c r="U736" s="5"/>
      <c r="V736" s="5"/>
      <c r="W736" s="5"/>
      <c r="X736" s="5"/>
      <c r="Y736" s="5"/>
      <c r="Z736" s="5"/>
      <c r="AA736" s="5"/>
    </row>
    <row r="737" spans="1:27" x14ac:dyDescent="0.25">
      <c r="A737" s="5" t="s">
        <v>640</v>
      </c>
      <c r="B737" s="5" t="s">
        <v>641</v>
      </c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>
        <v>929.8</v>
      </c>
      <c r="U737" s="5"/>
      <c r="V737" s="5"/>
      <c r="W737" s="5"/>
      <c r="X737" s="5"/>
      <c r="Y737" s="5"/>
      <c r="Z737" s="5"/>
      <c r="AA737" s="5"/>
    </row>
    <row r="738" spans="1:27" x14ac:dyDescent="0.25">
      <c r="A738" s="6" t="s">
        <v>318</v>
      </c>
      <c r="B738" s="5" t="s">
        <v>407</v>
      </c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>
        <v>205</v>
      </c>
      <c r="U738" s="5"/>
      <c r="V738" s="5"/>
      <c r="W738" s="5"/>
      <c r="X738" s="5"/>
      <c r="Y738" s="5"/>
      <c r="Z738" s="5"/>
      <c r="AA738" s="5"/>
    </row>
    <row r="739" spans="1:27" s="2" customFormat="1" x14ac:dyDescent="0.25">
      <c r="A739" s="6"/>
      <c r="B739" s="6" t="s">
        <v>643</v>
      </c>
      <c r="C739" s="6">
        <v>5168.0000000000009</v>
      </c>
      <c r="D739" s="6">
        <v>0</v>
      </c>
      <c r="E739" s="6">
        <v>29358.799999999999</v>
      </c>
      <c r="F739" s="6">
        <v>4744.6800000000012</v>
      </c>
      <c r="G739" s="6">
        <v>0</v>
      </c>
      <c r="H739" s="6">
        <v>11647.060000000001</v>
      </c>
      <c r="I739" s="6">
        <v>17049.109999999993</v>
      </c>
      <c r="J739" s="6">
        <v>362036.53</v>
      </c>
      <c r="K739" s="6">
        <f>K731-K732</f>
        <v>457176.5999999998</v>
      </c>
      <c r="L739" s="6">
        <v>90000</v>
      </c>
      <c r="M739" s="6">
        <v>82575.72</v>
      </c>
      <c r="N739" s="6">
        <v>59603.999999999993</v>
      </c>
      <c r="O739" s="6">
        <v>5372.7900000000027</v>
      </c>
      <c r="P739" s="6">
        <v>7000</v>
      </c>
      <c r="Q739" s="6">
        <v>228000</v>
      </c>
      <c r="R739" s="6">
        <v>80407.239999999991</v>
      </c>
      <c r="S739" s="6">
        <v>14270.400000000001</v>
      </c>
      <c r="T739" s="6">
        <f>T731-T733-T734-T735-T736-T737-T738</f>
        <v>754048.66999999981</v>
      </c>
      <c r="U739" s="6">
        <v>239117.33999999997</v>
      </c>
      <c r="V739" s="6">
        <v>152793</v>
      </c>
      <c r="W739" s="6"/>
      <c r="X739" s="6"/>
      <c r="Y739" s="6">
        <v>831.66000000000076</v>
      </c>
      <c r="Z739" s="6">
        <v>1769.0200000000004</v>
      </c>
      <c r="AA739" s="6">
        <v>0</v>
      </c>
    </row>
    <row r="740" spans="1:27" x14ac:dyDescent="0.25">
      <c r="A740" s="5" t="s">
        <v>642</v>
      </c>
      <c r="B740" s="5" t="s">
        <v>425</v>
      </c>
      <c r="C740" s="5"/>
      <c r="D740" s="5"/>
      <c r="E740" s="5"/>
      <c r="F740" s="5"/>
      <c r="G740" s="5"/>
      <c r="H740" s="5"/>
      <c r="I740" s="5"/>
      <c r="J740" s="5">
        <v>19246</v>
      </c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x14ac:dyDescent="0.25">
      <c r="A741" s="5" t="s">
        <v>273</v>
      </c>
      <c r="B741" s="5" t="s">
        <v>644</v>
      </c>
      <c r="C741" s="5"/>
      <c r="D741" s="5"/>
      <c r="E741" s="5">
        <v>8258.4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x14ac:dyDescent="0.25">
      <c r="A742" s="5" t="s">
        <v>645</v>
      </c>
      <c r="B742" s="5" t="s">
        <v>646</v>
      </c>
      <c r="C742" s="5"/>
      <c r="D742" s="5"/>
      <c r="E742" s="5"/>
      <c r="F742" s="5"/>
      <c r="G742" s="5"/>
      <c r="H742" s="5"/>
      <c r="I742" s="5"/>
      <c r="J742" s="5"/>
      <c r="K742" s="5">
        <v>90</v>
      </c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x14ac:dyDescent="0.25">
      <c r="A743" s="5" t="s">
        <v>46</v>
      </c>
      <c r="B743" s="5" t="s">
        <v>47</v>
      </c>
      <c r="C743" s="5"/>
      <c r="D743" s="5"/>
      <c r="E743" s="5"/>
      <c r="F743" s="5">
        <v>1316.18</v>
      </c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30" x14ac:dyDescent="0.25">
      <c r="A744" s="23" t="s">
        <v>647</v>
      </c>
      <c r="B744" s="23" t="s">
        <v>637</v>
      </c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>
        <v>1000</v>
      </c>
      <c r="W744" s="5"/>
      <c r="X744" s="5"/>
      <c r="Y744" s="5"/>
      <c r="Z744" s="5"/>
      <c r="AA744" s="5"/>
    </row>
    <row r="745" spans="1:27" x14ac:dyDescent="0.25">
      <c r="A745" s="5" t="s">
        <v>648</v>
      </c>
      <c r="B745" s="5" t="s">
        <v>575</v>
      </c>
      <c r="C745" s="5"/>
      <c r="D745" s="5"/>
      <c r="E745" s="5"/>
      <c r="F745" s="5"/>
      <c r="G745" s="5"/>
      <c r="H745" s="5"/>
      <c r="I745" s="5">
        <v>121.32</v>
      </c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x14ac:dyDescent="0.25">
      <c r="A746" s="6" t="s">
        <v>318</v>
      </c>
      <c r="B746" s="5" t="s">
        <v>320</v>
      </c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>
        <v>60</v>
      </c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x14ac:dyDescent="0.25">
      <c r="A747" s="6" t="s">
        <v>318</v>
      </c>
      <c r="B747" s="5" t="s">
        <v>320</v>
      </c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>
        <v>60</v>
      </c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x14ac:dyDescent="0.25">
      <c r="A748" s="6" t="s">
        <v>318</v>
      </c>
      <c r="B748" s="5" t="s">
        <v>320</v>
      </c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>
        <v>60</v>
      </c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x14ac:dyDescent="0.25">
      <c r="A749" s="6" t="s">
        <v>318</v>
      </c>
      <c r="B749" s="5" t="s">
        <v>649</v>
      </c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>
        <v>250</v>
      </c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x14ac:dyDescent="0.25">
      <c r="A750" s="6" t="s">
        <v>318</v>
      </c>
      <c r="B750" s="5" t="s">
        <v>320</v>
      </c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>
        <v>160</v>
      </c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x14ac:dyDescent="0.25">
      <c r="A751" s="5" t="s">
        <v>650</v>
      </c>
      <c r="B751" s="5" t="s">
        <v>651</v>
      </c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>
        <v>21.83</v>
      </c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s="2" customFormat="1" x14ac:dyDescent="0.25">
      <c r="A752" s="6"/>
      <c r="B752" s="6" t="s">
        <v>653</v>
      </c>
      <c r="C752" s="6">
        <v>5168.0000000000009</v>
      </c>
      <c r="D752" s="6">
        <v>0</v>
      </c>
      <c r="E752" s="6">
        <f>E739-E741</f>
        <v>21100.400000000001</v>
      </c>
      <c r="F752" s="6">
        <f>F739-F743</f>
        <v>3428.5000000000009</v>
      </c>
      <c r="G752" s="6">
        <v>0</v>
      </c>
      <c r="H752" s="6">
        <v>11647.060000000001</v>
      </c>
      <c r="I752" s="6">
        <f>I739-I745</f>
        <v>16927.789999999994</v>
      </c>
      <c r="J752" s="6">
        <f>J739-J740</f>
        <v>342790.53</v>
      </c>
      <c r="K752" s="6">
        <f>K739-K742</f>
        <v>457086.5999999998</v>
      </c>
      <c r="L752" s="6">
        <v>90000</v>
      </c>
      <c r="M752" s="6">
        <v>82575.72</v>
      </c>
      <c r="N752" s="6">
        <f>N739-N746-N747-N748-N749-N750-N751</f>
        <v>58992.169999999991</v>
      </c>
      <c r="O752" s="6">
        <v>5372.7900000000027</v>
      </c>
      <c r="P752" s="6">
        <v>7000</v>
      </c>
      <c r="Q752" s="6">
        <v>228000</v>
      </c>
      <c r="R752" s="6">
        <v>80407.239999999991</v>
      </c>
      <c r="S752" s="6">
        <v>14270.400000000001</v>
      </c>
      <c r="T752" s="6">
        <v>754048.66999999981</v>
      </c>
      <c r="U752" s="6">
        <v>239117.33999999997</v>
      </c>
      <c r="V752" s="6">
        <f>V739-V744</f>
        <v>151793</v>
      </c>
      <c r="W752" s="6"/>
      <c r="X752" s="6"/>
      <c r="Y752" s="6">
        <v>831.66000000000076</v>
      </c>
      <c r="Z752" s="6">
        <v>1769.0200000000004</v>
      </c>
      <c r="AA752" s="6">
        <v>0</v>
      </c>
    </row>
    <row r="753" spans="1:27" x14ac:dyDescent="0.25">
      <c r="A753" s="5"/>
      <c r="B753" s="5" t="s">
        <v>652</v>
      </c>
      <c r="C753" s="5"/>
      <c r="D753" s="5"/>
      <c r="E753" s="5"/>
      <c r="F753" s="5"/>
      <c r="G753" s="5"/>
      <c r="H753" s="5"/>
      <c r="I753" s="5"/>
      <c r="J753" s="5">
        <v>92</v>
      </c>
      <c r="K753" s="5"/>
      <c r="L753" s="5"/>
      <c r="M753" s="5"/>
      <c r="N753" s="5">
        <v>98.33</v>
      </c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s="2" customFormat="1" x14ac:dyDescent="0.25">
      <c r="A754" s="6"/>
      <c r="B754" s="6" t="s">
        <v>653</v>
      </c>
      <c r="C754" s="6">
        <v>5168.0000000000009</v>
      </c>
      <c r="D754" s="6">
        <v>0</v>
      </c>
      <c r="E754" s="6">
        <v>21100.400000000001</v>
      </c>
      <c r="F754" s="6">
        <v>3428.5000000000009</v>
      </c>
      <c r="G754" s="6">
        <v>0</v>
      </c>
      <c r="H754" s="6">
        <v>11647.060000000001</v>
      </c>
      <c r="I754" s="6">
        <v>16927.789999999994</v>
      </c>
      <c r="J754" s="6">
        <f>J752-J753</f>
        <v>342698.53</v>
      </c>
      <c r="K754" s="6">
        <v>457086.5999999998</v>
      </c>
      <c r="L754" s="6">
        <v>90000</v>
      </c>
      <c r="M754" s="6">
        <v>82575.72</v>
      </c>
      <c r="N754" s="6">
        <f>N752+N753</f>
        <v>59090.499999999993</v>
      </c>
      <c r="O754" s="6">
        <v>5372.7900000000027</v>
      </c>
      <c r="P754" s="6">
        <v>7000</v>
      </c>
      <c r="Q754" s="6">
        <v>228000</v>
      </c>
      <c r="R754" s="6">
        <v>80407.239999999991</v>
      </c>
      <c r="S754" s="6">
        <v>14270.400000000001</v>
      </c>
      <c r="T754" s="6">
        <v>754048.66999999981</v>
      </c>
      <c r="U754" s="6">
        <v>239117.33999999997</v>
      </c>
      <c r="V754" s="6">
        <v>151793</v>
      </c>
      <c r="W754" s="6"/>
      <c r="X754" s="6"/>
      <c r="Y754" s="6">
        <v>831.66000000000076</v>
      </c>
      <c r="Z754" s="6">
        <v>1769.0200000000004</v>
      </c>
      <c r="AA754" s="6">
        <v>0</v>
      </c>
    </row>
    <row r="755" spans="1:27" x14ac:dyDescent="0.25">
      <c r="A755" s="5" t="s">
        <v>318</v>
      </c>
      <c r="B755" s="5" t="s">
        <v>320</v>
      </c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>
        <v>550</v>
      </c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x14ac:dyDescent="0.25">
      <c r="A756" s="5" t="s">
        <v>106</v>
      </c>
      <c r="B756" s="5" t="s">
        <v>476</v>
      </c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>
        <v>46.92</v>
      </c>
      <c r="U756" s="5"/>
      <c r="V756" s="5"/>
      <c r="W756" s="5"/>
      <c r="X756" s="5"/>
      <c r="Y756" s="5"/>
      <c r="Z756" s="5"/>
      <c r="AA756" s="5"/>
    </row>
    <row r="757" spans="1:27" s="2" customFormat="1" x14ac:dyDescent="0.25">
      <c r="A757" s="6"/>
      <c r="B757" s="6" t="s">
        <v>654</v>
      </c>
      <c r="C757" s="6">
        <v>5168.0000000000009</v>
      </c>
      <c r="D757" s="6">
        <v>0</v>
      </c>
      <c r="E757" s="6">
        <v>21100.400000000001</v>
      </c>
      <c r="F757" s="6">
        <v>3428.5000000000009</v>
      </c>
      <c r="G757" s="6">
        <v>0</v>
      </c>
      <c r="H757" s="6">
        <v>11647.060000000001</v>
      </c>
      <c r="I757" s="6">
        <v>16927.789999999994</v>
      </c>
      <c r="J757" s="6">
        <v>342698.53</v>
      </c>
      <c r="K757" s="6">
        <v>457086.5999999998</v>
      </c>
      <c r="L757" s="6">
        <v>90000</v>
      </c>
      <c r="M757" s="6">
        <v>82575.72</v>
      </c>
      <c r="N757" s="6">
        <f>N754-N755</f>
        <v>58540.499999999993</v>
      </c>
      <c r="O757" s="6">
        <v>5372.7900000000027</v>
      </c>
      <c r="P757" s="6">
        <v>7000</v>
      </c>
      <c r="Q757" s="6">
        <v>228000</v>
      </c>
      <c r="R757" s="6">
        <v>80407.239999999991</v>
      </c>
      <c r="S757" s="6">
        <v>14270.400000000001</v>
      </c>
      <c r="T757" s="6">
        <f>T754+T756</f>
        <v>754095.58999999985</v>
      </c>
      <c r="U757" s="6">
        <v>239117.33999999997</v>
      </c>
      <c r="V757" s="6">
        <v>151793</v>
      </c>
      <c r="W757" s="6"/>
      <c r="X757" s="6"/>
      <c r="Y757" s="6">
        <v>831.66000000000076</v>
      </c>
      <c r="Z757" s="6">
        <v>1769.0200000000004</v>
      </c>
      <c r="AA757" s="6">
        <v>0</v>
      </c>
    </row>
    <row r="758" spans="1:27" ht="30" x14ac:dyDescent="0.25">
      <c r="A758" s="5" t="s">
        <v>655</v>
      </c>
      <c r="B758" s="23" t="s">
        <v>637</v>
      </c>
      <c r="C758" s="5"/>
      <c r="D758" s="5"/>
      <c r="E758" s="5"/>
      <c r="F758" s="5"/>
      <c r="G758" s="5"/>
      <c r="H758" s="5"/>
      <c r="I758" s="5"/>
      <c r="J758" s="5"/>
      <c r="K758" s="5">
        <v>1000</v>
      </c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x14ac:dyDescent="0.25">
      <c r="A759" s="5" t="s">
        <v>384</v>
      </c>
      <c r="B759" s="5" t="s">
        <v>385</v>
      </c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>
        <v>646.79999999999995</v>
      </c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x14ac:dyDescent="0.25">
      <c r="A760" s="5" t="s">
        <v>595</v>
      </c>
      <c r="B760" s="5" t="s">
        <v>656</v>
      </c>
      <c r="C760" s="5"/>
      <c r="D760" s="5"/>
      <c r="E760" s="5">
        <v>396.82</v>
      </c>
      <c r="F760" s="5"/>
      <c r="G760" s="5"/>
      <c r="H760" s="5"/>
      <c r="I760" s="5">
        <v>25</v>
      </c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x14ac:dyDescent="0.25">
      <c r="A761" s="5" t="s">
        <v>378</v>
      </c>
      <c r="B761" s="5" t="s">
        <v>617</v>
      </c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>
        <v>1518</v>
      </c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x14ac:dyDescent="0.25">
      <c r="A762" s="5" t="s">
        <v>657</v>
      </c>
      <c r="B762" s="5" t="s">
        <v>629</v>
      </c>
      <c r="C762" s="5"/>
      <c r="D762" s="5"/>
      <c r="E762" s="5"/>
      <c r="F762" s="5"/>
      <c r="G762" s="5"/>
      <c r="H762" s="5"/>
      <c r="I762" s="5"/>
      <c r="J762" s="5"/>
      <c r="K762" s="5">
        <v>213.6</v>
      </c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s="2" customFormat="1" ht="15.75" thickBot="1" x14ac:dyDescent="0.3">
      <c r="A763" s="6"/>
      <c r="B763" s="6" t="s">
        <v>658</v>
      </c>
      <c r="C763" s="6">
        <v>5168.0000000000009</v>
      </c>
      <c r="D763" s="6">
        <v>0</v>
      </c>
      <c r="E763" s="6">
        <f>E757-E760</f>
        <v>20703.580000000002</v>
      </c>
      <c r="F763" s="6">
        <v>3428.5000000000009</v>
      </c>
      <c r="G763" s="6">
        <v>0</v>
      </c>
      <c r="H763" s="6">
        <v>11647.060000000001</v>
      </c>
      <c r="I763" s="6">
        <f>I757-I760</f>
        <v>16902.789999999994</v>
      </c>
      <c r="J763" s="6">
        <v>342698.53</v>
      </c>
      <c r="K763" s="6">
        <f>K757-K758-K762</f>
        <v>455872.99999999983</v>
      </c>
      <c r="L763" s="6">
        <v>90000</v>
      </c>
      <c r="M763" s="6">
        <f>M757-M759-M761</f>
        <v>80410.92</v>
      </c>
      <c r="N763" s="6">
        <v>58540.499999999993</v>
      </c>
      <c r="O763" s="6">
        <v>5372.7900000000027</v>
      </c>
      <c r="P763" s="6">
        <v>7000</v>
      </c>
      <c r="Q763" s="6">
        <v>228000</v>
      </c>
      <c r="R763" s="6">
        <v>80407.239999999991</v>
      </c>
      <c r="S763" s="6">
        <v>14270.400000000001</v>
      </c>
      <c r="T763" s="6">
        <v>754095.58999999985</v>
      </c>
      <c r="U763" s="6">
        <v>239117.33999999997</v>
      </c>
      <c r="V763" s="6">
        <v>151793</v>
      </c>
      <c r="W763" s="6"/>
      <c r="X763" s="6"/>
      <c r="Y763" s="6">
        <v>831.66000000000076</v>
      </c>
      <c r="Z763" s="6">
        <v>1769.0200000000004</v>
      </c>
      <c r="AA763" s="6">
        <v>0</v>
      </c>
    </row>
    <row r="764" spans="1:27" s="4" customFormat="1" ht="15.75" thickBot="1" x14ac:dyDescent="0.3">
      <c r="A764" s="24"/>
      <c r="B764" s="25"/>
      <c r="C764" s="13">
        <v>36911</v>
      </c>
      <c r="D764" s="13">
        <v>37276</v>
      </c>
      <c r="E764" s="13">
        <v>37641</v>
      </c>
      <c r="F764" s="13">
        <v>38006</v>
      </c>
      <c r="G764" s="13">
        <v>38372</v>
      </c>
      <c r="H764" s="13">
        <v>38737</v>
      </c>
      <c r="I764" s="13">
        <v>39467</v>
      </c>
      <c r="J764" s="13">
        <v>39833</v>
      </c>
      <c r="K764" s="13">
        <v>10978</v>
      </c>
      <c r="L764" s="13">
        <v>36576</v>
      </c>
      <c r="M764" s="13">
        <v>11098</v>
      </c>
      <c r="N764" s="13">
        <v>37062</v>
      </c>
      <c r="O764" s="13">
        <v>37427</v>
      </c>
      <c r="P764" s="13">
        <v>36789</v>
      </c>
      <c r="Q764" s="13">
        <v>36850</v>
      </c>
      <c r="R764" s="13" t="s">
        <v>0</v>
      </c>
      <c r="S764" s="13" t="s">
        <v>1</v>
      </c>
      <c r="T764" s="13" t="s">
        <v>2</v>
      </c>
      <c r="U764" s="13" t="s">
        <v>3</v>
      </c>
      <c r="V764" s="13" t="s">
        <v>4</v>
      </c>
      <c r="W764" s="13" t="s">
        <v>5</v>
      </c>
      <c r="X764" s="13" t="s">
        <v>6</v>
      </c>
      <c r="Y764" s="13" t="s">
        <v>7</v>
      </c>
      <c r="Z764" s="13" t="s">
        <v>8</v>
      </c>
      <c r="AA764" s="63" t="s">
        <v>310</v>
      </c>
    </row>
    <row r="765" spans="1:27" s="2" customFormat="1" x14ac:dyDescent="0.25">
      <c r="A765" s="6"/>
      <c r="B765" s="6" t="s">
        <v>658</v>
      </c>
      <c r="C765" s="6">
        <v>5168.0000000000009</v>
      </c>
      <c r="D765" s="6">
        <v>0</v>
      </c>
      <c r="E765" s="6">
        <v>20703.580000000002</v>
      </c>
      <c r="F765" s="6">
        <v>3428.5000000000009</v>
      </c>
      <c r="G765" s="6">
        <v>0</v>
      </c>
      <c r="H765" s="6">
        <v>11647.060000000001</v>
      </c>
      <c r="I765" s="6">
        <v>16902.789999999994</v>
      </c>
      <c r="J765" s="6">
        <v>342698.53</v>
      </c>
      <c r="K765" s="6">
        <v>455872.99999999983</v>
      </c>
      <c r="L765" s="6">
        <v>90000</v>
      </c>
      <c r="M765" s="6">
        <v>80410.92</v>
      </c>
      <c r="N765" s="6">
        <v>58540.499999999993</v>
      </c>
      <c r="O765" s="6">
        <v>5372.7900000000027</v>
      </c>
      <c r="P765" s="6">
        <v>7000</v>
      </c>
      <c r="Q765" s="6">
        <v>228000</v>
      </c>
      <c r="R765" s="6">
        <v>80407.239999999991</v>
      </c>
      <c r="S765" s="6">
        <v>14270.400000000001</v>
      </c>
      <c r="T765" s="6">
        <v>754095.58999999985</v>
      </c>
      <c r="U765" s="6">
        <v>239117.33999999997</v>
      </c>
      <c r="V765" s="6">
        <v>151793</v>
      </c>
      <c r="W765" s="6"/>
      <c r="X765" s="6"/>
      <c r="Y765" s="6">
        <v>831.66000000000076</v>
      </c>
      <c r="Z765" s="6">
        <v>1769.0200000000004</v>
      </c>
      <c r="AA765" s="6">
        <v>0</v>
      </c>
    </row>
    <row r="766" spans="1:27" x14ac:dyDescent="0.25">
      <c r="A766" s="5" t="s">
        <v>659</v>
      </c>
      <c r="B766" s="5" t="s">
        <v>660</v>
      </c>
      <c r="C766" s="5">
        <v>2923.96</v>
      </c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x14ac:dyDescent="0.25">
      <c r="A767" s="5" t="s">
        <v>661</v>
      </c>
      <c r="B767" s="5" t="s">
        <v>662</v>
      </c>
      <c r="C767" s="5"/>
      <c r="D767" s="5"/>
      <c r="E767" s="5"/>
      <c r="F767" s="5"/>
      <c r="G767" s="5"/>
      <c r="H767" s="5"/>
      <c r="I767" s="5"/>
      <c r="J767" s="5">
        <v>333.14</v>
      </c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x14ac:dyDescent="0.25">
      <c r="A768" s="5" t="s">
        <v>663</v>
      </c>
      <c r="B768" s="5" t="s">
        <v>664</v>
      </c>
      <c r="C768" s="5"/>
      <c r="D768" s="5"/>
      <c r="E768" s="5"/>
      <c r="F768" s="5"/>
      <c r="G768" s="5"/>
      <c r="H768" s="5"/>
      <c r="I768" s="5"/>
      <c r="J768" s="5"/>
      <c r="K768" s="94">
        <v>6</v>
      </c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x14ac:dyDescent="0.25">
      <c r="A769" s="93" t="s">
        <v>318</v>
      </c>
      <c r="B769" s="94" t="s">
        <v>476</v>
      </c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>
        <v>264</v>
      </c>
      <c r="U769" s="5"/>
      <c r="V769" s="5"/>
      <c r="W769" s="5"/>
      <c r="X769" s="5"/>
      <c r="Y769" s="5"/>
      <c r="Z769" s="5"/>
      <c r="AA769" s="5"/>
    </row>
    <row r="770" spans="1:27" x14ac:dyDescent="0.25">
      <c r="A770" s="5" t="s">
        <v>665</v>
      </c>
      <c r="B770" s="5" t="s">
        <v>666</v>
      </c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>
        <v>280</v>
      </c>
      <c r="U770" s="5"/>
      <c r="V770" s="5"/>
      <c r="W770" s="5"/>
      <c r="X770" s="5"/>
      <c r="Y770" s="5"/>
      <c r="Z770" s="5"/>
      <c r="AA770" s="5"/>
    </row>
    <row r="771" spans="1:27" s="2" customFormat="1" x14ac:dyDescent="0.25">
      <c r="A771" s="6"/>
      <c r="B771" s="6" t="s">
        <v>667</v>
      </c>
      <c r="C771" s="6">
        <f>C765-C766</f>
        <v>2244.0400000000009</v>
      </c>
      <c r="D771" s="6">
        <v>0</v>
      </c>
      <c r="E771" s="6">
        <v>20703.580000000002</v>
      </c>
      <c r="F771" s="6">
        <v>3428.5000000000009</v>
      </c>
      <c r="G771" s="6">
        <v>0</v>
      </c>
      <c r="H771" s="6">
        <v>11647.060000000001</v>
      </c>
      <c r="I771" s="6">
        <v>16902.789999999994</v>
      </c>
      <c r="J771" s="6">
        <f>J765-J767</f>
        <v>342365.39</v>
      </c>
      <c r="K771" s="6">
        <f>K765-K768</f>
        <v>455866.99999999983</v>
      </c>
      <c r="L771" s="6">
        <v>90000</v>
      </c>
      <c r="M771" s="6">
        <v>80410.92</v>
      </c>
      <c r="N771" s="6">
        <v>58540.499999999993</v>
      </c>
      <c r="O771" s="6">
        <v>5372.7900000000027</v>
      </c>
      <c r="P771" s="6">
        <v>7000</v>
      </c>
      <c r="Q771" s="6">
        <v>228000</v>
      </c>
      <c r="R771" s="6">
        <v>80407.239999999991</v>
      </c>
      <c r="S771" s="6">
        <v>14270.400000000001</v>
      </c>
      <c r="T771" s="6">
        <f>T765-T769-T770</f>
        <v>753551.58999999985</v>
      </c>
      <c r="U771" s="6">
        <v>239117.33999999997</v>
      </c>
      <c r="V771" s="6">
        <v>151793</v>
      </c>
      <c r="W771" s="6"/>
      <c r="X771" s="6"/>
      <c r="Y771" s="6">
        <v>831.66000000000076</v>
      </c>
      <c r="Z771" s="6">
        <v>1769.0200000000004</v>
      </c>
      <c r="AA771" s="6">
        <v>0</v>
      </c>
    </row>
    <row r="772" spans="1:27" x14ac:dyDescent="0.25">
      <c r="A772" s="5" t="s">
        <v>668</v>
      </c>
      <c r="B772" s="5" t="s">
        <v>669</v>
      </c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>
        <v>3759.8</v>
      </c>
      <c r="U772" s="5"/>
      <c r="V772" s="5"/>
      <c r="W772" s="5"/>
      <c r="X772" s="5"/>
      <c r="Y772" s="5"/>
      <c r="Z772" s="5"/>
      <c r="AA772" s="5"/>
    </row>
    <row r="773" spans="1:27" x14ac:dyDescent="0.25">
      <c r="A773" s="5" t="s">
        <v>553</v>
      </c>
      <c r="B773" s="5" t="s">
        <v>670</v>
      </c>
      <c r="C773" s="5">
        <v>524.88</v>
      </c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x14ac:dyDescent="0.25">
      <c r="A774" s="5" t="s">
        <v>671</v>
      </c>
      <c r="B774" s="5" t="s">
        <v>31</v>
      </c>
      <c r="C774" s="5"/>
      <c r="D774" s="5"/>
      <c r="E774" s="5"/>
      <c r="F774" s="5"/>
      <c r="G774" s="5"/>
      <c r="H774" s="5"/>
      <c r="I774" s="5">
        <v>1077</v>
      </c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x14ac:dyDescent="0.25">
      <c r="A775" s="5" t="s">
        <v>134</v>
      </c>
      <c r="B775" s="5" t="s">
        <v>672</v>
      </c>
      <c r="C775" s="5"/>
      <c r="D775" s="5"/>
      <c r="E775" s="5"/>
      <c r="F775" s="5"/>
      <c r="G775" s="5"/>
      <c r="H775" s="5"/>
      <c r="I775" s="5"/>
      <c r="J775" s="5"/>
      <c r="K775" s="5">
        <v>1800</v>
      </c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x14ac:dyDescent="0.25">
      <c r="A776" s="5" t="s">
        <v>673</v>
      </c>
      <c r="B776" s="5" t="s">
        <v>633</v>
      </c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>
        <v>588.99</v>
      </c>
      <c r="U776" s="5"/>
      <c r="V776" s="5"/>
      <c r="W776" s="5"/>
      <c r="X776" s="5"/>
      <c r="Y776" s="5"/>
      <c r="Z776" s="5"/>
      <c r="AA776" s="5"/>
    </row>
    <row r="777" spans="1:27" s="2" customFormat="1" x14ac:dyDescent="0.25">
      <c r="A777" s="6"/>
      <c r="B777" s="6" t="s">
        <v>674</v>
      </c>
      <c r="C777" s="6">
        <f>C771-C773</f>
        <v>1719.1600000000008</v>
      </c>
      <c r="D777" s="6">
        <v>0</v>
      </c>
      <c r="E777" s="6">
        <v>20703.580000000002</v>
      </c>
      <c r="F777" s="6">
        <v>3428.5000000000009</v>
      </c>
      <c r="G777" s="6">
        <v>0</v>
      </c>
      <c r="H777" s="6">
        <v>11647.060000000001</v>
      </c>
      <c r="I777" s="6">
        <f>I771-I774</f>
        <v>15825.789999999994</v>
      </c>
      <c r="J777" s="6">
        <v>342365.39</v>
      </c>
      <c r="K777" s="6">
        <f>K771-K775</f>
        <v>454066.99999999983</v>
      </c>
      <c r="L777" s="6">
        <v>90000</v>
      </c>
      <c r="M777" s="6">
        <v>80410.92</v>
      </c>
      <c r="N777" s="6">
        <v>58540.499999999993</v>
      </c>
      <c r="O777" s="6">
        <v>5372.7900000000027</v>
      </c>
      <c r="P777" s="6">
        <v>7000</v>
      </c>
      <c r="Q777" s="6">
        <v>228000</v>
      </c>
      <c r="R777" s="6">
        <v>80407.239999999991</v>
      </c>
      <c r="S777" s="6">
        <v>14270.400000000001</v>
      </c>
      <c r="T777" s="6">
        <f>T771-T772-T776</f>
        <v>749202.79999999981</v>
      </c>
      <c r="U777" s="6">
        <v>239117.33999999997</v>
      </c>
      <c r="V777" s="6">
        <v>151793</v>
      </c>
      <c r="W777" s="6"/>
      <c r="X777" s="6"/>
      <c r="Y777" s="6">
        <v>831.66000000000076</v>
      </c>
      <c r="Z777" s="6">
        <v>1769.0200000000004</v>
      </c>
      <c r="AA777" s="6">
        <v>0</v>
      </c>
    </row>
    <row r="778" spans="1:27" s="4" customFormat="1" x14ac:dyDescent="0.25">
      <c r="A778" s="8"/>
      <c r="B778" s="8" t="s">
        <v>223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>
        <v>1540.11</v>
      </c>
      <c r="U778" s="8"/>
      <c r="V778" s="8"/>
      <c r="W778" s="8"/>
      <c r="X778" s="8"/>
      <c r="Y778" s="8"/>
      <c r="Z778" s="8"/>
      <c r="AA778" s="8"/>
    </row>
    <row r="779" spans="1:27" s="4" customFormat="1" x14ac:dyDescent="0.25">
      <c r="A779" s="8"/>
      <c r="B779" s="8" t="s">
        <v>561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>
        <v>3950.74</v>
      </c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s="4" customFormat="1" x14ac:dyDescent="0.25">
      <c r="A780" s="8"/>
      <c r="B780" s="8" t="s">
        <v>561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>
        <v>22907.83</v>
      </c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s="2" customFormat="1" x14ac:dyDescent="0.25">
      <c r="A781" s="6"/>
      <c r="B781" s="8" t="s">
        <v>561</v>
      </c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8">
        <v>24075.45</v>
      </c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s="2" customFormat="1" x14ac:dyDescent="0.25">
      <c r="A782" s="6"/>
      <c r="B782" s="8" t="s">
        <v>561</v>
      </c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8">
        <v>22839.87</v>
      </c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s="2" customFormat="1" x14ac:dyDescent="0.25">
      <c r="A783" s="6"/>
      <c r="B783" s="8" t="s">
        <v>561</v>
      </c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8">
        <v>24007.49</v>
      </c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s="2" customFormat="1" x14ac:dyDescent="0.25">
      <c r="A784" s="6"/>
      <c r="B784" s="8" t="s">
        <v>561</v>
      </c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8">
        <v>22951.13</v>
      </c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s="2" customFormat="1" x14ac:dyDescent="0.25">
      <c r="A785" s="6"/>
      <c r="B785" s="8" t="s">
        <v>561</v>
      </c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8">
        <v>2538.79</v>
      </c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s="2" customFormat="1" x14ac:dyDescent="0.25">
      <c r="A786" s="6"/>
      <c r="B786" s="6" t="s">
        <v>687</v>
      </c>
      <c r="C786" s="6">
        <v>1719.1600000000008</v>
      </c>
      <c r="D786" s="6">
        <v>0</v>
      </c>
      <c r="E786" s="6">
        <v>20703.580000000002</v>
      </c>
      <c r="F786" s="6">
        <v>3428.5000000000009</v>
      </c>
      <c r="G786" s="6">
        <v>0</v>
      </c>
      <c r="H786" s="6">
        <v>11647.060000000001</v>
      </c>
      <c r="I786" s="6">
        <v>15825.789999999994</v>
      </c>
      <c r="J786" s="6">
        <v>342365.39</v>
      </c>
      <c r="K786" s="6">
        <v>454066.99999999983</v>
      </c>
      <c r="L786" s="6">
        <v>90000</v>
      </c>
      <c r="M786" s="6">
        <v>80410.92</v>
      </c>
      <c r="N786" s="6">
        <v>58540.499999999993</v>
      </c>
      <c r="O786" s="6">
        <f>O777+O779+O780+O781+O782+O783+O784+O785</f>
        <v>128644.09000000001</v>
      </c>
      <c r="P786" s="6">
        <v>7000</v>
      </c>
      <c r="Q786" s="6">
        <v>228000</v>
      </c>
      <c r="R786" s="6">
        <v>80407.239999999991</v>
      </c>
      <c r="S786" s="6">
        <v>14270.400000000001</v>
      </c>
      <c r="T786" s="6">
        <f>T777+T778</f>
        <v>750742.9099999998</v>
      </c>
      <c r="U786" s="6">
        <v>239117.33999999997</v>
      </c>
      <c r="V786" s="6">
        <v>151793</v>
      </c>
      <c r="W786" s="6"/>
      <c r="X786" s="6"/>
      <c r="Y786" s="6">
        <v>831.66000000000076</v>
      </c>
      <c r="Z786" s="6">
        <v>1769.0200000000004</v>
      </c>
      <c r="AA786" s="6">
        <v>0</v>
      </c>
    </row>
    <row r="787" spans="1:27" x14ac:dyDescent="0.25">
      <c r="A787" s="5" t="s">
        <v>335</v>
      </c>
      <c r="B787" s="5" t="s">
        <v>675</v>
      </c>
      <c r="C787" s="5"/>
      <c r="D787" s="5"/>
      <c r="E787" s="5"/>
      <c r="F787" s="5"/>
      <c r="G787" s="5"/>
      <c r="H787" s="5"/>
      <c r="I787" s="5"/>
      <c r="J787" s="5"/>
      <c r="K787" s="5">
        <v>166.96</v>
      </c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x14ac:dyDescent="0.25">
      <c r="A788" s="5" t="s">
        <v>335</v>
      </c>
      <c r="B788" s="5" t="s">
        <v>676</v>
      </c>
      <c r="C788" s="5"/>
      <c r="D788" s="5"/>
      <c r="E788" s="5"/>
      <c r="F788" s="5"/>
      <c r="G788" s="5"/>
      <c r="H788" s="5"/>
      <c r="I788" s="5"/>
      <c r="J788" s="5"/>
      <c r="K788" s="5">
        <v>3012</v>
      </c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x14ac:dyDescent="0.25">
      <c r="A789" s="5" t="s">
        <v>344</v>
      </c>
      <c r="B789" s="5" t="s">
        <v>677</v>
      </c>
      <c r="C789" s="5"/>
      <c r="D789" s="5"/>
      <c r="E789" s="5"/>
      <c r="F789" s="5"/>
      <c r="G789" s="5"/>
      <c r="H789" s="5"/>
      <c r="I789" s="5"/>
      <c r="J789" s="5"/>
      <c r="K789" s="5">
        <v>1083.5999999999999</v>
      </c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x14ac:dyDescent="0.25">
      <c r="A790" s="5" t="s">
        <v>516</v>
      </c>
      <c r="B790" s="5" t="s">
        <v>51</v>
      </c>
      <c r="C790" s="5"/>
      <c r="D790" s="5"/>
      <c r="E790" s="5"/>
      <c r="F790" s="5">
        <v>523.44000000000005</v>
      </c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x14ac:dyDescent="0.25">
      <c r="A791" s="5" t="s">
        <v>335</v>
      </c>
      <c r="B791" s="5" t="s">
        <v>678</v>
      </c>
      <c r="C791" s="5"/>
      <c r="D791" s="5"/>
      <c r="E791" s="5"/>
      <c r="F791" s="5"/>
      <c r="G791" s="5"/>
      <c r="H791" s="5"/>
      <c r="I791" s="5"/>
      <c r="J791" s="5">
        <v>3618</v>
      </c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x14ac:dyDescent="0.25">
      <c r="A792" s="5" t="s">
        <v>679</v>
      </c>
      <c r="B792" s="5" t="s">
        <v>680</v>
      </c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x14ac:dyDescent="0.25">
      <c r="A793" s="5" t="s">
        <v>681</v>
      </c>
      <c r="B793" s="5" t="s">
        <v>682</v>
      </c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>
        <v>1443.52</v>
      </c>
      <c r="U793" s="5"/>
      <c r="V793" s="5"/>
      <c r="W793" s="5"/>
      <c r="X793" s="5"/>
      <c r="Y793" s="5"/>
      <c r="Z793" s="5"/>
      <c r="AA793" s="5"/>
    </row>
    <row r="794" spans="1:27" x14ac:dyDescent="0.25">
      <c r="A794" s="5" t="s">
        <v>275</v>
      </c>
      <c r="B794" s="5" t="s">
        <v>683</v>
      </c>
      <c r="C794" s="5"/>
      <c r="D794" s="5"/>
      <c r="E794" s="5"/>
      <c r="F794" s="5"/>
      <c r="G794" s="5"/>
      <c r="H794" s="5"/>
      <c r="I794" s="5"/>
      <c r="J794" s="5"/>
      <c r="K794" s="94">
        <v>240</v>
      </c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x14ac:dyDescent="0.25">
      <c r="A795" s="5" t="s">
        <v>681</v>
      </c>
      <c r="B795" s="5" t="s">
        <v>684</v>
      </c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>
        <v>1719.63</v>
      </c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x14ac:dyDescent="0.25">
      <c r="A796" s="5" t="s">
        <v>681</v>
      </c>
      <c r="B796" s="5" t="s">
        <v>684</v>
      </c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>
        <v>1416.94</v>
      </c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x14ac:dyDescent="0.25">
      <c r="A797" s="5" t="s">
        <v>681</v>
      </c>
      <c r="B797" s="5" t="s">
        <v>684</v>
      </c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>
        <v>288.77</v>
      </c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x14ac:dyDescent="0.25">
      <c r="A798" s="5" t="s">
        <v>681</v>
      </c>
      <c r="B798" s="5" t="s">
        <v>684</v>
      </c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>
        <v>253.66</v>
      </c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x14ac:dyDescent="0.25">
      <c r="A799" s="5" t="s">
        <v>681</v>
      </c>
      <c r="B799" s="5" t="s">
        <v>684</v>
      </c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>
        <v>53835.02</v>
      </c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x14ac:dyDescent="0.25">
      <c r="A800" s="5" t="s">
        <v>681</v>
      </c>
      <c r="B800" s="5" t="s">
        <v>684</v>
      </c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>
        <v>200.99</v>
      </c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x14ac:dyDescent="0.25">
      <c r="A801" s="5" t="s">
        <v>681</v>
      </c>
      <c r="B801" s="5" t="s">
        <v>684</v>
      </c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>
        <v>981.23</v>
      </c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x14ac:dyDescent="0.25">
      <c r="A802" s="5" t="s">
        <v>681</v>
      </c>
      <c r="B802" s="5" t="s">
        <v>684</v>
      </c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>
        <v>981.23</v>
      </c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x14ac:dyDescent="0.25">
      <c r="A803" s="5" t="s">
        <v>681</v>
      </c>
      <c r="B803" s="5" t="s">
        <v>684</v>
      </c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>
        <v>981.23</v>
      </c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30" x14ac:dyDescent="0.25">
      <c r="A804" s="6" t="s">
        <v>318</v>
      </c>
      <c r="B804" s="23" t="s">
        <v>685</v>
      </c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>
        <v>4300</v>
      </c>
      <c r="U804" s="5"/>
      <c r="V804" s="5"/>
      <c r="W804" s="5"/>
      <c r="X804" s="5"/>
      <c r="Y804" s="5"/>
      <c r="Z804" s="5"/>
      <c r="AA804" s="5"/>
    </row>
    <row r="805" spans="1:27" x14ac:dyDescent="0.25">
      <c r="A805" s="6" t="s">
        <v>318</v>
      </c>
      <c r="B805" s="5" t="s">
        <v>686</v>
      </c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>
        <v>1000</v>
      </c>
      <c r="U805" s="5"/>
      <c r="V805" s="5"/>
      <c r="W805" s="5"/>
      <c r="X805" s="5"/>
      <c r="Y805" s="5"/>
      <c r="Z805" s="5"/>
      <c r="AA805" s="5"/>
    </row>
    <row r="806" spans="1:27" s="2" customFormat="1" ht="15.75" thickBot="1" x14ac:dyDescent="0.3">
      <c r="A806" s="6"/>
      <c r="B806" s="6" t="s">
        <v>687</v>
      </c>
      <c r="C806" s="6">
        <v>1719.1600000000008</v>
      </c>
      <c r="D806" s="6">
        <v>0</v>
      </c>
      <c r="E806" s="6">
        <v>20703.580000000002</v>
      </c>
      <c r="F806" s="6">
        <f>F786-F790</f>
        <v>2905.0600000000009</v>
      </c>
      <c r="G806" s="6">
        <v>0</v>
      </c>
      <c r="H806" s="6">
        <v>11647.060000000001</v>
      </c>
      <c r="I806" s="6">
        <v>15825.789999999994</v>
      </c>
      <c r="J806" s="6">
        <f>J786-J791</f>
        <v>338747.39</v>
      </c>
      <c r="K806" s="6">
        <f>K786-K787-K788-K789-K794</f>
        <v>449564.43999999983</v>
      </c>
      <c r="L806" s="6">
        <v>90000</v>
      </c>
      <c r="M806" s="6">
        <v>80410.92</v>
      </c>
      <c r="N806" s="6">
        <v>58540.499999999993</v>
      </c>
      <c r="O806" s="6">
        <f>O786-O795-O796-O797-O798-O799-O800-O801-O802-O803</f>
        <v>67985.390000000014</v>
      </c>
      <c r="P806" s="6">
        <v>7000</v>
      </c>
      <c r="Q806" s="6">
        <v>228000</v>
      </c>
      <c r="R806" s="6">
        <v>80407.239999999991</v>
      </c>
      <c r="S806" s="6">
        <v>14270.400000000001</v>
      </c>
      <c r="T806" s="6">
        <f>T786-T793-T804-T805</f>
        <v>743999.38999999978</v>
      </c>
      <c r="U806" s="6">
        <v>239117.33999999997</v>
      </c>
      <c r="V806" s="6">
        <v>151793</v>
      </c>
      <c r="W806" s="6"/>
      <c r="X806" s="6"/>
      <c r="Y806" s="6">
        <v>831.66000000000076</v>
      </c>
      <c r="Z806" s="6">
        <v>1769.0200000000004</v>
      </c>
      <c r="AA806" s="6">
        <v>0</v>
      </c>
    </row>
    <row r="807" spans="1:27" s="4" customFormat="1" ht="15.75" thickBot="1" x14ac:dyDescent="0.3">
      <c r="A807" s="24"/>
      <c r="B807" s="25"/>
      <c r="C807" s="13">
        <v>36911</v>
      </c>
      <c r="D807" s="13">
        <v>37276</v>
      </c>
      <c r="E807" s="13">
        <v>37641</v>
      </c>
      <c r="F807" s="13">
        <v>38006</v>
      </c>
      <c r="G807" s="13">
        <v>38372</v>
      </c>
      <c r="H807" s="13">
        <v>38737</v>
      </c>
      <c r="I807" s="13">
        <v>39467</v>
      </c>
      <c r="J807" s="13">
        <v>39833</v>
      </c>
      <c r="K807" s="13">
        <v>10978</v>
      </c>
      <c r="L807" s="13">
        <v>36576</v>
      </c>
      <c r="M807" s="13">
        <v>11098</v>
      </c>
      <c r="N807" s="13">
        <v>37062</v>
      </c>
      <c r="O807" s="13">
        <v>37427</v>
      </c>
      <c r="P807" s="13">
        <v>36789</v>
      </c>
      <c r="Q807" s="13">
        <v>36850</v>
      </c>
      <c r="R807" s="13" t="s">
        <v>0</v>
      </c>
      <c r="S807" s="13" t="s">
        <v>1</v>
      </c>
      <c r="T807" s="13" t="s">
        <v>2</v>
      </c>
      <c r="U807" s="13" t="s">
        <v>3</v>
      </c>
      <c r="V807" s="13" t="s">
        <v>4</v>
      </c>
      <c r="W807" s="13" t="s">
        <v>5</v>
      </c>
      <c r="X807" s="13" t="s">
        <v>6</v>
      </c>
      <c r="Y807" s="13" t="s">
        <v>7</v>
      </c>
      <c r="Z807" s="13" t="s">
        <v>8</v>
      </c>
      <c r="AA807" s="63" t="s">
        <v>310</v>
      </c>
    </row>
    <row r="808" spans="1:27" s="2" customFormat="1" x14ac:dyDescent="0.25">
      <c r="A808" s="6"/>
      <c r="B808" s="6" t="s">
        <v>687</v>
      </c>
      <c r="C808" s="6">
        <v>1719.1600000000008</v>
      </c>
      <c r="D808" s="6">
        <v>0</v>
      </c>
      <c r="E808" s="6">
        <v>20703.580000000002</v>
      </c>
      <c r="F808" s="6">
        <v>2905.0600000000009</v>
      </c>
      <c r="G808" s="6">
        <v>0</v>
      </c>
      <c r="H808" s="6">
        <v>11647.060000000001</v>
      </c>
      <c r="I808" s="6">
        <v>15825.789999999994</v>
      </c>
      <c r="J808" s="6">
        <v>338747.39</v>
      </c>
      <c r="K808" s="6">
        <v>449564.43999999983</v>
      </c>
      <c r="L808" s="6">
        <v>90000</v>
      </c>
      <c r="M808" s="6">
        <v>80410.92</v>
      </c>
      <c r="N808" s="6">
        <v>58540.499999999993</v>
      </c>
      <c r="O808" s="6">
        <v>67985.390000000014</v>
      </c>
      <c r="P808" s="6">
        <v>7000</v>
      </c>
      <c r="Q808" s="6">
        <v>228000</v>
      </c>
      <c r="R808" s="6">
        <v>80407.239999999991</v>
      </c>
      <c r="S808" s="6">
        <v>14270.400000000001</v>
      </c>
      <c r="T808" s="6">
        <v>743999.38999999978</v>
      </c>
      <c r="U808" s="6">
        <v>239117.33999999997</v>
      </c>
      <c r="V808" s="6">
        <v>151793</v>
      </c>
      <c r="W808" s="6"/>
      <c r="X808" s="6"/>
      <c r="Y808" s="6">
        <v>831.66000000000076</v>
      </c>
      <c r="Z808" s="6">
        <v>1769.0200000000004</v>
      </c>
      <c r="AA808" s="6">
        <v>0</v>
      </c>
    </row>
    <row r="809" spans="1:27" x14ac:dyDescent="0.25">
      <c r="A809" s="5" t="s">
        <v>689</v>
      </c>
      <c r="B809" s="5" t="s">
        <v>635</v>
      </c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>
        <v>5000</v>
      </c>
      <c r="S809" s="5"/>
      <c r="T809" s="5"/>
      <c r="U809" s="5"/>
      <c r="V809" s="5"/>
      <c r="W809" s="5"/>
      <c r="X809" s="5"/>
      <c r="Y809" s="5"/>
      <c r="Z809" s="5"/>
      <c r="AA809" s="5"/>
    </row>
    <row r="810" spans="1:27" x14ac:dyDescent="0.25">
      <c r="A810" s="5" t="s">
        <v>668</v>
      </c>
      <c r="B810" s="5" t="s">
        <v>272</v>
      </c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x14ac:dyDescent="0.25">
      <c r="A811" s="5" t="s">
        <v>690</v>
      </c>
      <c r="B811" s="5" t="s">
        <v>691</v>
      </c>
      <c r="C811" s="5"/>
      <c r="D811" s="5"/>
      <c r="E811" s="5"/>
      <c r="F811" s="5"/>
      <c r="G811" s="5"/>
      <c r="H811" s="5"/>
      <c r="I811" s="5"/>
      <c r="J811" s="5"/>
      <c r="K811" s="5">
        <v>1033.2</v>
      </c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x14ac:dyDescent="0.25">
      <c r="A812" s="6" t="s">
        <v>318</v>
      </c>
      <c r="B812" s="5" t="s">
        <v>692</v>
      </c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>
        <v>5000</v>
      </c>
      <c r="U812" s="5"/>
      <c r="V812" s="5"/>
      <c r="W812" s="5"/>
      <c r="X812" s="5"/>
      <c r="Y812" s="5"/>
      <c r="Z812" s="5"/>
      <c r="AA812" s="5"/>
    </row>
    <row r="813" spans="1:27" s="2" customFormat="1" x14ac:dyDescent="0.25">
      <c r="A813" s="6"/>
      <c r="B813" s="6" t="s">
        <v>693</v>
      </c>
      <c r="C813" s="6">
        <v>1719.1600000000008</v>
      </c>
      <c r="D813" s="6">
        <v>0</v>
      </c>
      <c r="E813" s="6">
        <v>20703.580000000002</v>
      </c>
      <c r="F813" s="6">
        <v>2905.0600000000009</v>
      </c>
      <c r="G813" s="6">
        <v>0</v>
      </c>
      <c r="H813" s="6">
        <v>11647.060000000001</v>
      </c>
      <c r="I813" s="6">
        <v>15825.789999999994</v>
      </c>
      <c r="J813" s="6">
        <v>338747.39</v>
      </c>
      <c r="K813" s="6">
        <f>K808-K811</f>
        <v>448531.23999999982</v>
      </c>
      <c r="L813" s="6">
        <v>90000</v>
      </c>
      <c r="M813" s="6">
        <v>80410.92</v>
      </c>
      <c r="N813" s="6">
        <v>58540.499999999993</v>
      </c>
      <c r="O813" s="6">
        <v>67985.390000000014</v>
      </c>
      <c r="P813" s="6">
        <v>7000</v>
      </c>
      <c r="Q813" s="6">
        <v>228000</v>
      </c>
      <c r="R813" s="6">
        <f>R808-R809</f>
        <v>75407.239999999991</v>
      </c>
      <c r="S813" s="6">
        <v>14270.400000000001</v>
      </c>
      <c r="T813" s="6">
        <f>T808-T810-T812</f>
        <v>738999.38999999978</v>
      </c>
      <c r="U813" s="6">
        <v>239117.33999999997</v>
      </c>
      <c r="V813" s="6">
        <v>151793</v>
      </c>
      <c r="W813" s="6"/>
      <c r="X813" s="6"/>
      <c r="Y813" s="6">
        <v>831.66000000000076</v>
      </c>
      <c r="Z813" s="6">
        <v>1769.0200000000004</v>
      </c>
      <c r="AA813" s="6">
        <v>0</v>
      </c>
    </row>
    <row r="814" spans="1:27" x14ac:dyDescent="0.25">
      <c r="A814" s="5" t="s">
        <v>694</v>
      </c>
      <c r="B814" s="5" t="s">
        <v>695</v>
      </c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>
        <v>600</v>
      </c>
      <c r="W814" s="5"/>
      <c r="X814" s="5"/>
      <c r="Y814" s="5"/>
      <c r="Z814" s="5"/>
      <c r="AA814" s="5"/>
    </row>
    <row r="815" spans="1:27" ht="30" x14ac:dyDescent="0.25">
      <c r="A815" s="23" t="s">
        <v>376</v>
      </c>
      <c r="B815" s="92" t="s">
        <v>198</v>
      </c>
      <c r="C815" s="5"/>
      <c r="D815" s="5"/>
      <c r="E815" s="5"/>
      <c r="F815" s="5"/>
      <c r="G815" s="5"/>
      <c r="H815" s="5"/>
      <c r="I815" s="5"/>
      <c r="J815" s="5"/>
      <c r="K815" s="5">
        <v>2200</v>
      </c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x14ac:dyDescent="0.25">
      <c r="A816" s="5" t="s">
        <v>696</v>
      </c>
      <c r="B816" s="5" t="s">
        <v>697</v>
      </c>
      <c r="C816" s="5"/>
      <c r="D816" s="5"/>
      <c r="E816" s="5"/>
      <c r="F816" s="5"/>
      <c r="G816" s="5"/>
      <c r="H816" s="5"/>
      <c r="I816" s="5"/>
      <c r="J816" s="5">
        <v>1020</v>
      </c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x14ac:dyDescent="0.25">
      <c r="A817" s="5" t="s">
        <v>335</v>
      </c>
      <c r="B817" s="5" t="s">
        <v>112</v>
      </c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x14ac:dyDescent="0.25">
      <c r="A818" s="5" t="s">
        <v>334</v>
      </c>
      <c r="B818" s="5" t="s">
        <v>388</v>
      </c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>
        <v>3101</v>
      </c>
      <c r="U818" s="5"/>
      <c r="V818" s="5"/>
      <c r="W818" s="5"/>
      <c r="X818" s="5"/>
      <c r="Y818" s="5"/>
      <c r="Z818" s="5"/>
      <c r="AA818" s="5"/>
    </row>
    <row r="819" spans="1:27" x14ac:dyDescent="0.25">
      <c r="A819" s="5" t="s">
        <v>698</v>
      </c>
      <c r="B819" s="5" t="s">
        <v>530</v>
      </c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>
        <v>15000</v>
      </c>
      <c r="U819" s="5"/>
      <c r="V819" s="5"/>
      <c r="W819" s="5"/>
      <c r="X819" s="5"/>
      <c r="Y819" s="5"/>
      <c r="Z819" s="5"/>
      <c r="AA819" s="5"/>
    </row>
    <row r="820" spans="1:27" x14ac:dyDescent="0.25">
      <c r="A820" s="5" t="s">
        <v>390</v>
      </c>
      <c r="B820" s="5" t="s">
        <v>391</v>
      </c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>
        <v>6189</v>
      </c>
      <c r="U820" s="5"/>
      <c r="V820" s="5"/>
      <c r="W820" s="5"/>
      <c r="X820" s="5"/>
      <c r="Y820" s="5"/>
      <c r="Z820" s="5"/>
      <c r="AA820" s="5"/>
    </row>
    <row r="821" spans="1:27" x14ac:dyDescent="0.25">
      <c r="A821" s="5" t="s">
        <v>389</v>
      </c>
      <c r="B821" s="5" t="s">
        <v>406</v>
      </c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>
        <v>20000</v>
      </c>
      <c r="U821" s="5"/>
      <c r="V821" s="5"/>
      <c r="W821" s="5"/>
      <c r="X821" s="5"/>
      <c r="Y821" s="5"/>
      <c r="Z821" s="5"/>
      <c r="AA821" s="5"/>
    </row>
    <row r="822" spans="1:27" x14ac:dyDescent="0.25">
      <c r="A822" s="5" t="s">
        <v>237</v>
      </c>
      <c r="B822" s="5" t="s">
        <v>407</v>
      </c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>
        <v>315</v>
      </c>
      <c r="U822" s="5"/>
      <c r="V822" s="5"/>
      <c r="W822" s="5"/>
      <c r="X822" s="5"/>
      <c r="Y822" s="5"/>
      <c r="Z822" s="5"/>
      <c r="AA822" s="5"/>
    </row>
    <row r="823" spans="1:27" ht="30" x14ac:dyDescent="0.25">
      <c r="A823" s="5" t="s">
        <v>700</v>
      </c>
      <c r="B823" s="23" t="s">
        <v>637</v>
      </c>
      <c r="C823" s="5"/>
      <c r="D823" s="5"/>
      <c r="E823" s="5"/>
      <c r="F823" s="5"/>
      <c r="G823" s="5"/>
      <c r="H823" s="5"/>
      <c r="I823" s="5"/>
      <c r="J823" s="5"/>
      <c r="K823" s="94">
        <v>1000</v>
      </c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x14ac:dyDescent="0.25">
      <c r="A824" s="5" t="s">
        <v>701</v>
      </c>
      <c r="B824" s="5" t="s">
        <v>680</v>
      </c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>
        <v>185</v>
      </c>
      <c r="U824" s="5"/>
      <c r="V824" s="5"/>
      <c r="W824" s="5"/>
      <c r="X824" s="5"/>
      <c r="Y824" s="5"/>
      <c r="Z824" s="5"/>
      <c r="AA824" s="5"/>
    </row>
    <row r="825" spans="1:27" x14ac:dyDescent="0.25">
      <c r="A825" s="5" t="s">
        <v>699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>
        <v>1070.76</v>
      </c>
      <c r="W825" s="5"/>
      <c r="X825" s="5"/>
      <c r="Y825" s="5"/>
      <c r="Z825" s="5"/>
      <c r="AA825" s="5"/>
    </row>
    <row r="826" spans="1:27" s="2" customFormat="1" x14ac:dyDescent="0.25">
      <c r="A826" s="6"/>
      <c r="B826" s="6" t="s">
        <v>702</v>
      </c>
      <c r="C826" s="6">
        <v>1719.1600000000008</v>
      </c>
      <c r="D826" s="6">
        <v>0</v>
      </c>
      <c r="E826" s="6">
        <v>20703.580000000002</v>
      </c>
      <c r="F826" s="6">
        <v>2905.0600000000009</v>
      </c>
      <c r="G826" s="6">
        <v>0</v>
      </c>
      <c r="H826" s="6">
        <v>11647.060000000001</v>
      </c>
      <c r="I826" s="6">
        <v>15825.789999999994</v>
      </c>
      <c r="J826" s="6">
        <f>J813-J816</f>
        <v>337727.39</v>
      </c>
      <c r="K826" s="6">
        <f>K813-K815-K823</f>
        <v>445331.23999999982</v>
      </c>
      <c r="L826" s="6">
        <v>90000</v>
      </c>
      <c r="M826" s="6">
        <v>80410.92</v>
      </c>
      <c r="N826" s="6">
        <v>58540.499999999993</v>
      </c>
      <c r="O826" s="6">
        <v>67985.390000000014</v>
      </c>
      <c r="P826" s="6">
        <v>7000</v>
      </c>
      <c r="Q826" s="6">
        <v>228000</v>
      </c>
      <c r="R826" s="6">
        <v>75407.239999999991</v>
      </c>
      <c r="S826" s="6">
        <v>14270.400000000001</v>
      </c>
      <c r="T826" s="6">
        <f>T813-T818-T819-T820-T821-T822-T824</f>
        <v>694209.38999999978</v>
      </c>
      <c r="U826" s="6">
        <v>239117.33999999997</v>
      </c>
      <c r="V826" s="6">
        <f>V813-V814-V825</f>
        <v>150122.23999999999</v>
      </c>
      <c r="W826" s="6"/>
      <c r="X826" s="6"/>
      <c r="Y826" s="6">
        <v>831.66000000000076</v>
      </c>
      <c r="Z826" s="6">
        <v>1769.0200000000004</v>
      </c>
      <c r="AA826" s="6">
        <v>0</v>
      </c>
    </row>
    <row r="827" spans="1:27" x14ac:dyDescent="0.25">
      <c r="A827" s="5" t="s">
        <v>703</v>
      </c>
      <c r="B827" s="5" t="s">
        <v>704</v>
      </c>
      <c r="C827" s="5"/>
      <c r="D827" s="5"/>
      <c r="E827" s="5"/>
      <c r="F827" s="5"/>
      <c r="G827" s="5"/>
      <c r="H827" s="5"/>
      <c r="I827" s="5"/>
      <c r="J827" s="5"/>
      <c r="K827" s="5">
        <v>4416</v>
      </c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95"/>
    </row>
    <row r="828" spans="1:27" x14ac:dyDescent="0.25">
      <c r="A828" s="5" t="s">
        <v>466</v>
      </c>
      <c r="B828" s="5" t="s">
        <v>705</v>
      </c>
      <c r="C828" s="5"/>
      <c r="D828" s="5"/>
      <c r="E828" s="5"/>
      <c r="F828" s="5"/>
      <c r="G828" s="5"/>
      <c r="H828" s="5"/>
      <c r="I828" s="5"/>
      <c r="J828" s="5">
        <v>13029.6</v>
      </c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95"/>
    </row>
    <row r="829" spans="1:27" x14ac:dyDescent="0.25">
      <c r="A829" s="5" t="s">
        <v>696</v>
      </c>
      <c r="B829" s="5" t="s">
        <v>697</v>
      </c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>
        <v>5100</v>
      </c>
      <c r="U829" s="5"/>
      <c r="V829" s="5"/>
      <c r="W829" s="5"/>
      <c r="X829" s="5"/>
      <c r="Y829" s="5"/>
      <c r="Z829" s="5"/>
      <c r="AA829" s="95"/>
    </row>
    <row r="830" spans="1:27" x14ac:dyDescent="0.25">
      <c r="A830" s="5" t="s">
        <v>378</v>
      </c>
      <c r="B830" s="5" t="s">
        <v>617</v>
      </c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>
        <v>734</v>
      </c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95"/>
    </row>
    <row r="831" spans="1:27" x14ac:dyDescent="0.25">
      <c r="A831" s="5" t="s">
        <v>378</v>
      </c>
      <c r="B831" s="5" t="s">
        <v>617</v>
      </c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>
        <v>1878</v>
      </c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95"/>
    </row>
    <row r="832" spans="1:27" x14ac:dyDescent="0.25">
      <c r="A832" s="5" t="s">
        <v>378</v>
      </c>
      <c r="B832" s="5" t="s">
        <v>617</v>
      </c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>
        <v>699</v>
      </c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x14ac:dyDescent="0.25">
      <c r="A833" s="5" t="s">
        <v>74</v>
      </c>
      <c r="B833" s="5" t="s">
        <v>706</v>
      </c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>
        <v>3264</v>
      </c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x14ac:dyDescent="0.25">
      <c r="A834" s="5" t="s">
        <v>90</v>
      </c>
      <c r="B834" s="5" t="s">
        <v>91</v>
      </c>
      <c r="C834" s="5"/>
      <c r="D834" s="5"/>
      <c r="E834" s="5"/>
      <c r="F834" s="5"/>
      <c r="G834" s="5"/>
      <c r="H834" s="5"/>
      <c r="I834" s="5">
        <v>601.67999999999995</v>
      </c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x14ac:dyDescent="0.25">
      <c r="A835" s="5" t="s">
        <v>334</v>
      </c>
      <c r="B835" s="5" t="s">
        <v>707</v>
      </c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>
        <v>2250</v>
      </c>
      <c r="U835" s="5"/>
      <c r="V835" s="5"/>
      <c r="W835" s="5"/>
      <c r="X835" s="5"/>
      <c r="Y835" s="5"/>
      <c r="Z835" s="5"/>
      <c r="AA835" s="5"/>
    </row>
    <row r="836" spans="1:27" x14ac:dyDescent="0.25">
      <c r="A836" s="5" t="s">
        <v>708</v>
      </c>
      <c r="B836" s="5" t="s">
        <v>709</v>
      </c>
      <c r="C836" s="5"/>
      <c r="D836" s="5"/>
      <c r="E836" s="5"/>
      <c r="F836" s="5"/>
      <c r="G836" s="5"/>
      <c r="H836" s="5"/>
      <c r="I836" s="5"/>
      <c r="J836" s="5"/>
      <c r="K836" s="94">
        <v>600</v>
      </c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x14ac:dyDescent="0.25">
      <c r="A837" s="5" t="s">
        <v>710</v>
      </c>
      <c r="B837" s="5" t="s">
        <v>635</v>
      </c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>
        <v>400</v>
      </c>
      <c r="S837" s="5"/>
      <c r="T837" s="5"/>
      <c r="U837" s="5"/>
      <c r="V837" s="5"/>
      <c r="W837" s="5"/>
      <c r="X837" s="5"/>
      <c r="Y837" s="5"/>
      <c r="Z837" s="5"/>
      <c r="AA837" s="5"/>
    </row>
    <row r="838" spans="1:27" x14ac:dyDescent="0.25">
      <c r="A838" s="5" t="s">
        <v>237</v>
      </c>
      <c r="B838" s="5" t="s">
        <v>428</v>
      </c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>
        <v>80.14</v>
      </c>
      <c r="U838" s="5"/>
      <c r="V838" s="5"/>
      <c r="W838" s="5"/>
      <c r="X838" s="5"/>
      <c r="Y838" s="5"/>
      <c r="Z838" s="5"/>
      <c r="AA838" s="5"/>
    </row>
    <row r="839" spans="1:27" s="2" customFormat="1" ht="15.75" thickBot="1" x14ac:dyDescent="0.3">
      <c r="A839" s="6"/>
      <c r="B839" s="6" t="s">
        <v>711</v>
      </c>
      <c r="C839" s="6">
        <v>1719.1600000000008</v>
      </c>
      <c r="D839" s="6">
        <v>0</v>
      </c>
      <c r="E839" s="6">
        <v>20703.580000000002</v>
      </c>
      <c r="F839" s="6">
        <v>2905.0600000000009</v>
      </c>
      <c r="G839" s="6">
        <v>0</v>
      </c>
      <c r="H839" s="6">
        <v>11647.060000000001</v>
      </c>
      <c r="I839" s="6">
        <f>I826-I834</f>
        <v>15224.109999999993</v>
      </c>
      <c r="J839" s="6">
        <f>J826-J828</f>
        <v>324697.79000000004</v>
      </c>
      <c r="K839" s="6">
        <f>K826-K827-K836</f>
        <v>440315.23999999982</v>
      </c>
      <c r="L839" s="6">
        <v>90000</v>
      </c>
      <c r="M839" s="6">
        <f>M826-M830-M831-M832</f>
        <v>77099.92</v>
      </c>
      <c r="N839" s="6">
        <f>N826-N833</f>
        <v>55276.499999999993</v>
      </c>
      <c r="O839" s="6">
        <v>67985.390000000014</v>
      </c>
      <c r="P839" s="6">
        <v>7000</v>
      </c>
      <c r="Q839" s="6">
        <v>228000</v>
      </c>
      <c r="R839" s="6">
        <f>R826-R837</f>
        <v>75007.239999999991</v>
      </c>
      <c r="S839" s="6">
        <v>14270.400000000001</v>
      </c>
      <c r="T839" s="6">
        <f>T826-T829-T835-T838</f>
        <v>686779.24999999977</v>
      </c>
      <c r="U839" s="6">
        <v>239117.33999999997</v>
      </c>
      <c r="V839" s="6">
        <v>150122.23999999999</v>
      </c>
      <c r="W839" s="6"/>
      <c r="X839" s="6"/>
      <c r="Y839" s="6">
        <v>831.66000000000076</v>
      </c>
      <c r="Z839" s="6">
        <v>1769.0200000000004</v>
      </c>
      <c r="AA839" s="6">
        <v>0</v>
      </c>
    </row>
    <row r="840" spans="1:27" s="4" customFormat="1" ht="15.75" thickBot="1" x14ac:dyDescent="0.3">
      <c r="A840" s="24"/>
      <c r="B840" s="25"/>
      <c r="C840" s="13">
        <v>36911</v>
      </c>
      <c r="D840" s="13">
        <v>37276</v>
      </c>
      <c r="E840" s="13">
        <v>37641</v>
      </c>
      <c r="F840" s="13">
        <v>38006</v>
      </c>
      <c r="G840" s="13">
        <v>38372</v>
      </c>
      <c r="H840" s="13">
        <v>38737</v>
      </c>
      <c r="I840" s="13">
        <v>39467</v>
      </c>
      <c r="J840" s="13">
        <v>39833</v>
      </c>
      <c r="K840" s="13">
        <v>10978</v>
      </c>
      <c r="L840" s="13">
        <v>36576</v>
      </c>
      <c r="M840" s="13">
        <v>11098</v>
      </c>
      <c r="N840" s="13">
        <v>37062</v>
      </c>
      <c r="O840" s="13">
        <v>37427</v>
      </c>
      <c r="P840" s="13">
        <v>36789</v>
      </c>
      <c r="Q840" s="13">
        <v>36850</v>
      </c>
      <c r="R840" s="13" t="s">
        <v>0</v>
      </c>
      <c r="S840" s="13" t="s">
        <v>1</v>
      </c>
      <c r="T840" s="13" t="s">
        <v>2</v>
      </c>
      <c r="U840" s="13" t="s">
        <v>3</v>
      </c>
      <c r="V840" s="13" t="s">
        <v>4</v>
      </c>
      <c r="W840" s="13" t="s">
        <v>5</v>
      </c>
      <c r="X840" s="13" t="s">
        <v>6</v>
      </c>
      <c r="Y840" s="13" t="s">
        <v>7</v>
      </c>
      <c r="Z840" s="13" t="s">
        <v>8</v>
      </c>
      <c r="AA840" s="63" t="s">
        <v>310</v>
      </c>
    </row>
    <row r="841" spans="1:27" s="2" customFormat="1" x14ac:dyDescent="0.25">
      <c r="A841" s="6"/>
      <c r="B841" s="6" t="s">
        <v>713</v>
      </c>
      <c r="C841" s="6">
        <v>1719.1600000000008</v>
      </c>
      <c r="D841" s="6">
        <v>0</v>
      </c>
      <c r="E841" s="6">
        <v>20703.580000000002</v>
      </c>
      <c r="F841" s="6">
        <v>2905.0600000000009</v>
      </c>
      <c r="G841" s="6">
        <v>0</v>
      </c>
      <c r="H841" s="6">
        <v>11647.060000000001</v>
      </c>
      <c r="I841" s="6">
        <v>15224.109999999993</v>
      </c>
      <c r="J841" s="6">
        <v>324697.79000000004</v>
      </c>
      <c r="K841" s="6">
        <v>440315.23999999982</v>
      </c>
      <c r="L841" s="6">
        <v>90000</v>
      </c>
      <c r="M841" s="6">
        <v>77099.92</v>
      </c>
      <c r="N841" s="6">
        <v>55276.499999999993</v>
      </c>
      <c r="O841" s="6">
        <v>67985.390000000014</v>
      </c>
      <c r="P841" s="6">
        <v>7000</v>
      </c>
      <c r="Q841" s="6">
        <v>228000</v>
      </c>
      <c r="R841" s="6">
        <v>75007.239999999991</v>
      </c>
      <c r="S841" s="6">
        <v>14270.400000000001</v>
      </c>
      <c r="T841" s="6">
        <v>686779.24999999977</v>
      </c>
      <c r="U841" s="6">
        <v>239117.33999999997</v>
      </c>
      <c r="V841" s="6">
        <v>150122.23999999999</v>
      </c>
      <c r="W841" s="6"/>
      <c r="X841" s="6"/>
      <c r="Y841" s="6">
        <v>831.66000000000076</v>
      </c>
      <c r="Z841" s="6">
        <v>1769.0200000000004</v>
      </c>
      <c r="AA841" s="6">
        <v>0</v>
      </c>
    </row>
    <row r="842" spans="1:27" x14ac:dyDescent="0.25">
      <c r="A842" s="5"/>
      <c r="B842" s="5" t="s">
        <v>712</v>
      </c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>
        <v>953.84</v>
      </c>
      <c r="U842" s="5"/>
      <c r="V842" s="5"/>
      <c r="W842" s="5"/>
      <c r="X842" s="5"/>
      <c r="Y842" s="5"/>
      <c r="Z842" s="5"/>
      <c r="AA842" s="5"/>
    </row>
    <row r="843" spans="1:27" s="2" customFormat="1" x14ac:dyDescent="0.25">
      <c r="A843" s="6"/>
      <c r="B843" s="6" t="s">
        <v>714</v>
      </c>
      <c r="C843" s="6">
        <v>1719.1600000000008</v>
      </c>
      <c r="D843" s="6">
        <v>0</v>
      </c>
      <c r="E843" s="6">
        <v>20703.580000000002</v>
      </c>
      <c r="F843" s="6">
        <v>2905.0600000000009</v>
      </c>
      <c r="G843" s="6">
        <v>0</v>
      </c>
      <c r="H843" s="6">
        <v>11647.060000000001</v>
      </c>
      <c r="I843" s="6">
        <v>15224.109999999993</v>
      </c>
      <c r="J843" s="6">
        <v>324697.79000000004</v>
      </c>
      <c r="K843" s="6">
        <v>440315.23999999982</v>
      </c>
      <c r="L843" s="6">
        <v>90000</v>
      </c>
      <c r="M843" s="6">
        <v>77099.92</v>
      </c>
      <c r="N843" s="6">
        <v>55276.499999999993</v>
      </c>
      <c r="O843" s="6">
        <v>67985.390000000014</v>
      </c>
      <c r="P843" s="6">
        <v>7000</v>
      </c>
      <c r="Q843" s="6">
        <v>228000</v>
      </c>
      <c r="R843" s="6">
        <v>75007.239999999991</v>
      </c>
      <c r="S843" s="6">
        <v>14270.400000000001</v>
      </c>
      <c r="T843" s="6">
        <f>T841+T842</f>
        <v>687733.08999999973</v>
      </c>
      <c r="U843" s="6">
        <v>239117.33999999997</v>
      </c>
      <c r="V843" s="6">
        <v>150122.23999999999</v>
      </c>
      <c r="W843" s="6"/>
      <c r="X843" s="6"/>
      <c r="Y843" s="6">
        <v>831.66000000000076</v>
      </c>
      <c r="Z843" s="6">
        <v>1769.0200000000004</v>
      </c>
      <c r="AA843" s="6">
        <v>0</v>
      </c>
    </row>
    <row r="844" spans="1:27" x14ac:dyDescent="0.25">
      <c r="A844" s="5" t="s">
        <v>715</v>
      </c>
      <c r="B844" s="5" t="s">
        <v>716</v>
      </c>
      <c r="C844" s="5"/>
      <c r="D844" s="5"/>
      <c r="E844" s="5"/>
      <c r="F844" s="5"/>
      <c r="G844" s="5"/>
      <c r="H844" s="5"/>
      <c r="I844" s="5"/>
      <c r="J844" s="5"/>
      <c r="K844" s="5">
        <v>2000</v>
      </c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x14ac:dyDescent="0.25">
      <c r="A845" s="5" t="s">
        <v>71</v>
      </c>
      <c r="B845" s="5" t="s">
        <v>31</v>
      </c>
      <c r="C845" s="5"/>
      <c r="D845" s="5"/>
      <c r="E845" s="5"/>
      <c r="F845" s="5"/>
      <c r="G845" s="5"/>
      <c r="H845" s="5"/>
      <c r="I845" s="5">
        <v>1085.18</v>
      </c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x14ac:dyDescent="0.25">
      <c r="A846" s="5" t="s">
        <v>717</v>
      </c>
      <c r="B846" s="5" t="s">
        <v>718</v>
      </c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>
        <v>297</v>
      </c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x14ac:dyDescent="0.25">
      <c r="A847" s="5" t="s">
        <v>719</v>
      </c>
      <c r="B847" s="5" t="s">
        <v>718</v>
      </c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>
        <v>279.66000000000003</v>
      </c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x14ac:dyDescent="0.25">
      <c r="A848" s="5" t="s">
        <v>720</v>
      </c>
      <c r="B848" s="5" t="s">
        <v>718</v>
      </c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>
        <v>500</v>
      </c>
      <c r="W848" s="5"/>
      <c r="X848" s="5"/>
      <c r="Y848" s="5"/>
      <c r="Z848" s="5"/>
      <c r="AA848" s="5"/>
    </row>
    <row r="849" spans="1:27" x14ac:dyDescent="0.25">
      <c r="A849" s="5" t="s">
        <v>721</v>
      </c>
      <c r="B849" s="5" t="s">
        <v>718</v>
      </c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>
        <v>500</v>
      </c>
      <c r="W849" s="5"/>
      <c r="X849" s="5"/>
      <c r="Y849" s="5"/>
      <c r="Z849" s="5"/>
      <c r="AA849" s="5"/>
    </row>
    <row r="850" spans="1:27" x14ac:dyDescent="0.25">
      <c r="A850" s="5" t="s">
        <v>722</v>
      </c>
      <c r="B850" s="5" t="s">
        <v>718</v>
      </c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>
        <v>500</v>
      </c>
      <c r="W850" s="5"/>
      <c r="X850" s="5"/>
      <c r="Y850" s="5"/>
      <c r="Z850" s="5"/>
      <c r="AA850" s="5"/>
    </row>
    <row r="851" spans="1:27" x14ac:dyDescent="0.25">
      <c r="A851" s="5" t="s">
        <v>723</v>
      </c>
      <c r="B851" s="5" t="s">
        <v>718</v>
      </c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>
        <v>500</v>
      </c>
      <c r="W851" s="5"/>
      <c r="X851" s="5"/>
      <c r="Y851" s="5"/>
      <c r="Z851" s="5"/>
      <c r="AA851" s="5"/>
    </row>
    <row r="852" spans="1:27" x14ac:dyDescent="0.25">
      <c r="A852" s="5" t="s">
        <v>724</v>
      </c>
      <c r="B852" s="5" t="s">
        <v>718</v>
      </c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>
        <v>500</v>
      </c>
      <c r="W852" s="5"/>
      <c r="X852" s="5"/>
      <c r="Y852" s="5"/>
      <c r="Z852" s="5"/>
      <c r="AA852" s="5"/>
    </row>
    <row r="853" spans="1:27" x14ac:dyDescent="0.25">
      <c r="A853" s="5" t="s">
        <v>717</v>
      </c>
      <c r="B853" s="5" t="s">
        <v>718</v>
      </c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>
        <v>500</v>
      </c>
      <c r="W853" s="5"/>
      <c r="X853" s="5"/>
      <c r="Y853" s="5"/>
      <c r="Z853" s="5"/>
      <c r="AA853" s="5"/>
    </row>
    <row r="854" spans="1:27" x14ac:dyDescent="0.25">
      <c r="A854" s="5" t="s">
        <v>725</v>
      </c>
      <c r="B854" s="5" t="s">
        <v>718</v>
      </c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>
        <v>500</v>
      </c>
      <c r="W854" s="5"/>
      <c r="X854" s="5"/>
      <c r="Y854" s="5"/>
      <c r="Z854" s="5"/>
      <c r="AA854" s="5"/>
    </row>
    <row r="855" spans="1:27" x14ac:dyDescent="0.25">
      <c r="A855" s="5" t="s">
        <v>726</v>
      </c>
      <c r="B855" s="5" t="s">
        <v>718</v>
      </c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>
        <v>500</v>
      </c>
      <c r="W855" s="5"/>
      <c r="X855" s="5"/>
      <c r="Y855" s="5"/>
      <c r="Z855" s="5"/>
      <c r="AA855" s="5"/>
    </row>
    <row r="856" spans="1:27" x14ac:dyDescent="0.25">
      <c r="A856" s="5" t="s">
        <v>727</v>
      </c>
      <c r="B856" s="5" t="s">
        <v>718</v>
      </c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>
        <v>500</v>
      </c>
      <c r="W856" s="5"/>
      <c r="X856" s="5"/>
      <c r="Y856" s="5"/>
      <c r="Z856" s="5"/>
      <c r="AA856" s="5"/>
    </row>
    <row r="857" spans="1:27" x14ac:dyDescent="0.25">
      <c r="A857" s="5" t="s">
        <v>728</v>
      </c>
      <c r="B857" s="5" t="s">
        <v>718</v>
      </c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>
        <v>1500</v>
      </c>
      <c r="W857" s="5"/>
      <c r="X857" s="5"/>
      <c r="Y857" s="5"/>
      <c r="Z857" s="5"/>
      <c r="AA857" s="5"/>
    </row>
    <row r="858" spans="1:27" x14ac:dyDescent="0.25">
      <c r="A858" s="5" t="s">
        <v>719</v>
      </c>
      <c r="B858" s="5" t="s">
        <v>718</v>
      </c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>
        <v>500</v>
      </c>
      <c r="W858" s="5"/>
      <c r="X858" s="5"/>
      <c r="Y858" s="5"/>
      <c r="Z858" s="5"/>
      <c r="AA858" s="5"/>
    </row>
    <row r="859" spans="1:27" x14ac:dyDescent="0.25">
      <c r="A859" s="5" t="s">
        <v>729</v>
      </c>
      <c r="B859" s="5" t="s">
        <v>718</v>
      </c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>
        <v>500</v>
      </c>
      <c r="W859" s="5"/>
      <c r="X859" s="5"/>
      <c r="Y859" s="5"/>
      <c r="Z859" s="5"/>
      <c r="AA859" s="5"/>
    </row>
    <row r="860" spans="1:27" x14ac:dyDescent="0.25">
      <c r="A860" s="5" t="s">
        <v>730</v>
      </c>
      <c r="B860" s="5" t="s">
        <v>731</v>
      </c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>
        <v>1331</v>
      </c>
      <c r="W860" s="5"/>
      <c r="X860" s="5"/>
      <c r="Y860" s="5"/>
      <c r="Z860" s="5"/>
      <c r="AA860" s="5"/>
    </row>
    <row r="861" spans="1:27" x14ac:dyDescent="0.25">
      <c r="A861" s="5" t="s">
        <v>732</v>
      </c>
      <c r="B861" s="5" t="s">
        <v>733</v>
      </c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>
        <v>1908</v>
      </c>
      <c r="T861" s="5"/>
      <c r="U861" s="5"/>
      <c r="V861" s="5"/>
      <c r="W861" s="5"/>
      <c r="X861" s="5"/>
      <c r="Y861" s="5"/>
      <c r="Z861" s="5"/>
      <c r="AA861" s="5"/>
    </row>
    <row r="862" spans="1:27" x14ac:dyDescent="0.25">
      <c r="A862" s="5" t="s">
        <v>734</v>
      </c>
      <c r="B862" s="5" t="s">
        <v>554</v>
      </c>
      <c r="C862" s="5">
        <v>945.34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x14ac:dyDescent="0.25">
      <c r="A863" s="5" t="s">
        <v>544</v>
      </c>
      <c r="B863" s="5" t="s">
        <v>554</v>
      </c>
      <c r="C863" s="5">
        <v>407.41</v>
      </c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x14ac:dyDescent="0.25">
      <c r="A864" s="5" t="s">
        <v>735</v>
      </c>
      <c r="B864" s="5" t="s">
        <v>736</v>
      </c>
      <c r="C864" s="5"/>
      <c r="D864" s="5"/>
      <c r="E864" s="5"/>
      <c r="F864" s="5"/>
      <c r="G864" s="5"/>
      <c r="H864" s="5"/>
      <c r="I864" s="5"/>
      <c r="J864" s="5"/>
      <c r="K864" s="5">
        <v>1065.4100000000001</v>
      </c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x14ac:dyDescent="0.25">
      <c r="A865" s="5" t="s">
        <v>378</v>
      </c>
      <c r="B865" s="5" t="s">
        <v>617</v>
      </c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>
        <v>1416</v>
      </c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x14ac:dyDescent="0.25">
      <c r="A866" s="5" t="s">
        <v>54</v>
      </c>
      <c r="B866" s="5" t="s">
        <v>737</v>
      </c>
      <c r="C866" s="5"/>
      <c r="D866" s="5"/>
      <c r="E866" s="5"/>
      <c r="F866" s="5"/>
      <c r="G866" s="5"/>
      <c r="H866" s="5"/>
      <c r="I866" s="5"/>
      <c r="J866" s="5">
        <v>251.4</v>
      </c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x14ac:dyDescent="0.25">
      <c r="A867" s="5" t="s">
        <v>111</v>
      </c>
      <c r="B867" s="5" t="s">
        <v>284</v>
      </c>
      <c r="C867" s="5"/>
      <c r="D867" s="5"/>
      <c r="E867" s="5"/>
      <c r="F867" s="5"/>
      <c r="G867" s="5"/>
      <c r="H867" s="5"/>
      <c r="I867" s="5"/>
      <c r="J867" s="5"/>
      <c r="K867" s="5">
        <v>140.47</v>
      </c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x14ac:dyDescent="0.25">
      <c r="A868" s="5" t="s">
        <v>466</v>
      </c>
      <c r="B868" s="5" t="s">
        <v>738</v>
      </c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>
        <v>1080</v>
      </c>
      <c r="U868" s="5"/>
      <c r="V868" s="5"/>
      <c r="W868" s="5"/>
      <c r="X868" s="5"/>
      <c r="Y868" s="5"/>
      <c r="Z868" s="5"/>
      <c r="AA868" s="5"/>
    </row>
    <row r="869" spans="1:27" x14ac:dyDescent="0.25">
      <c r="A869" s="5" t="s">
        <v>604</v>
      </c>
      <c r="B869" s="5" t="s">
        <v>635</v>
      </c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>
        <v>13200</v>
      </c>
      <c r="S869" s="5"/>
      <c r="T869" s="5"/>
      <c r="U869" s="5"/>
      <c r="V869" s="5"/>
      <c r="W869" s="5"/>
      <c r="X869" s="5"/>
      <c r="Y869" s="5"/>
      <c r="Z869" s="5"/>
      <c r="AA869" s="5"/>
    </row>
    <row r="870" spans="1:27" x14ac:dyDescent="0.25">
      <c r="A870" s="5" t="s">
        <v>113</v>
      </c>
      <c r="B870" s="5" t="s">
        <v>739</v>
      </c>
      <c r="C870" s="5"/>
      <c r="D870" s="5"/>
      <c r="E870" s="5"/>
      <c r="F870" s="5"/>
      <c r="G870" s="5"/>
      <c r="H870" s="5"/>
      <c r="I870" s="5"/>
      <c r="J870" s="5">
        <v>172.4</v>
      </c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x14ac:dyDescent="0.25">
      <c r="A871" s="6" t="s">
        <v>318</v>
      </c>
      <c r="B871" s="5" t="s">
        <v>649</v>
      </c>
      <c r="C871" s="5"/>
      <c r="D871" s="5"/>
      <c r="E871" s="5"/>
      <c r="F871" s="5"/>
      <c r="G871" s="5"/>
      <c r="H871" s="5"/>
      <c r="I871" s="5"/>
      <c r="J871" s="5">
        <v>500</v>
      </c>
      <c r="K871" s="5"/>
      <c r="L871" s="5"/>
      <c r="M871" s="5"/>
      <c r="N871" s="5">
        <v>432</v>
      </c>
      <c r="O871" s="5"/>
      <c r="P871" s="5"/>
      <c r="Q871" s="5"/>
      <c r="R871" s="5"/>
      <c r="S871" s="5"/>
      <c r="T871" s="5"/>
      <c r="U871" s="5"/>
      <c r="V871" s="5">
        <v>3500</v>
      </c>
      <c r="W871" s="5"/>
      <c r="X871" s="5"/>
      <c r="Y871" s="5"/>
      <c r="Z871" s="5"/>
      <c r="AA871" s="5"/>
    </row>
    <row r="872" spans="1:27" x14ac:dyDescent="0.25">
      <c r="A872" s="6" t="s">
        <v>318</v>
      </c>
      <c r="B872" s="5" t="s">
        <v>237</v>
      </c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>
        <v>1690</v>
      </c>
      <c r="U872" s="5"/>
      <c r="V872" s="5"/>
      <c r="W872" s="5"/>
      <c r="X872" s="5"/>
      <c r="Y872" s="5"/>
      <c r="Z872" s="5"/>
      <c r="AA872" s="5"/>
    </row>
    <row r="873" spans="1:27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x14ac:dyDescent="0.25">
      <c r="A874" s="5" t="s">
        <v>740</v>
      </c>
      <c r="B874" s="5" t="s">
        <v>737</v>
      </c>
      <c r="C874" s="5"/>
      <c r="D874" s="5"/>
      <c r="E874" s="5"/>
      <c r="F874" s="5"/>
      <c r="G874" s="5"/>
      <c r="H874" s="5"/>
      <c r="I874" s="5"/>
      <c r="J874" s="5">
        <v>115</v>
      </c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x14ac:dyDescent="0.25">
      <c r="A875" s="5" t="s">
        <v>741</v>
      </c>
      <c r="B875" s="5" t="s">
        <v>737</v>
      </c>
      <c r="C875" s="5"/>
      <c r="D875" s="5"/>
      <c r="E875" s="5"/>
      <c r="F875" s="5"/>
      <c r="G875" s="5"/>
      <c r="H875" s="5"/>
      <c r="I875" s="5"/>
      <c r="J875" s="5">
        <v>98</v>
      </c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x14ac:dyDescent="0.25">
      <c r="A876" s="5" t="s">
        <v>742</v>
      </c>
      <c r="B876" s="5" t="s">
        <v>737</v>
      </c>
      <c r="C876" s="5"/>
      <c r="D876" s="5"/>
      <c r="E876" s="5"/>
      <c r="F876" s="5"/>
      <c r="G876" s="5"/>
      <c r="H876" s="5"/>
      <c r="I876" s="5"/>
      <c r="J876" s="5">
        <v>88</v>
      </c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x14ac:dyDescent="0.25">
      <c r="A877" s="5" t="s">
        <v>390</v>
      </c>
      <c r="B877" s="5" t="s">
        <v>743</v>
      </c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>
        <v>1864.27</v>
      </c>
      <c r="U877" s="5"/>
      <c r="V877" s="5"/>
      <c r="W877" s="5"/>
      <c r="X877" s="5"/>
      <c r="Y877" s="5"/>
      <c r="Z877" s="5"/>
      <c r="AA877" s="5"/>
    </row>
    <row r="878" spans="1:27" s="2" customFormat="1" ht="15.75" thickBot="1" x14ac:dyDescent="0.3">
      <c r="A878" s="6"/>
      <c r="B878" s="6" t="s">
        <v>744</v>
      </c>
      <c r="C878" s="6">
        <f>C843-C862-C863</f>
        <v>366.41000000000071</v>
      </c>
      <c r="D878" s="6">
        <v>0</v>
      </c>
      <c r="E878" s="6">
        <v>20703.580000000002</v>
      </c>
      <c r="F878" s="6">
        <v>2905.0600000000009</v>
      </c>
      <c r="G878" s="6">
        <v>0</v>
      </c>
      <c r="H878" s="6">
        <v>11647.060000000001</v>
      </c>
      <c r="I878" s="6">
        <f>I843-I845</f>
        <v>14138.929999999993</v>
      </c>
      <c r="J878" s="6">
        <f>J843-J866-J870-J871-J874-J875-J876</f>
        <v>323472.99</v>
      </c>
      <c r="K878" s="6">
        <f>K843-K844-K864-K867</f>
        <v>437109.35999999987</v>
      </c>
      <c r="L878" s="6">
        <v>90000</v>
      </c>
      <c r="M878" s="6">
        <f>M843-M865</f>
        <v>75683.92</v>
      </c>
      <c r="N878" s="6">
        <f>N843-N846-N847-N871</f>
        <v>54267.839999999989</v>
      </c>
      <c r="O878" s="6">
        <v>67985.390000000014</v>
      </c>
      <c r="P878" s="6">
        <v>7000</v>
      </c>
      <c r="Q878" s="6">
        <v>228000</v>
      </c>
      <c r="R878" s="6">
        <f>R843-R869</f>
        <v>61807.239999999991</v>
      </c>
      <c r="S878" s="6">
        <f>S843-S861</f>
        <v>12362.400000000001</v>
      </c>
      <c r="T878" s="6">
        <f>T843-T868-T872-T877</f>
        <v>683098.81999999972</v>
      </c>
      <c r="U878" s="6">
        <v>239117.33999999997</v>
      </c>
      <c r="V878" s="6">
        <f>V843-V848-V849-V850-V851-V852-V853-V854-V855-V856-V857-V858-V859-V860-V871</f>
        <v>138291.24</v>
      </c>
      <c r="W878" s="6"/>
      <c r="X878" s="6"/>
      <c r="Y878" s="6">
        <v>831.66000000000076</v>
      </c>
      <c r="Z878" s="6">
        <v>1769.0200000000004</v>
      </c>
      <c r="AA878" s="6">
        <v>0</v>
      </c>
    </row>
    <row r="879" spans="1:27" s="4" customFormat="1" ht="15.75" thickBot="1" x14ac:dyDescent="0.3">
      <c r="A879" s="24"/>
      <c r="B879" s="25"/>
      <c r="C879" s="13">
        <v>36911</v>
      </c>
      <c r="D879" s="13">
        <v>37276</v>
      </c>
      <c r="E879" s="13">
        <v>37641</v>
      </c>
      <c r="F879" s="13">
        <v>38006</v>
      </c>
      <c r="G879" s="13">
        <v>38372</v>
      </c>
      <c r="H879" s="13">
        <v>38737</v>
      </c>
      <c r="I879" s="13">
        <v>39467</v>
      </c>
      <c r="J879" s="13">
        <v>39833</v>
      </c>
      <c r="K879" s="13">
        <v>10978</v>
      </c>
      <c r="L879" s="13">
        <v>36576</v>
      </c>
      <c r="M879" s="13">
        <v>11098</v>
      </c>
      <c r="N879" s="13">
        <v>37062</v>
      </c>
      <c r="O879" s="13">
        <v>37427</v>
      </c>
      <c r="P879" s="13">
        <v>36789</v>
      </c>
      <c r="Q879" s="13">
        <v>36850</v>
      </c>
      <c r="R879" s="13" t="s">
        <v>0</v>
      </c>
      <c r="S879" s="13" t="s">
        <v>1</v>
      </c>
      <c r="T879" s="13" t="s">
        <v>2</v>
      </c>
      <c r="U879" s="13" t="s">
        <v>3</v>
      </c>
      <c r="V879" s="13" t="s">
        <v>4</v>
      </c>
      <c r="W879" s="13" t="s">
        <v>5</v>
      </c>
      <c r="X879" s="13" t="s">
        <v>6</v>
      </c>
      <c r="Y879" s="13" t="s">
        <v>7</v>
      </c>
      <c r="Z879" s="13" t="s">
        <v>8</v>
      </c>
      <c r="AA879" s="63" t="s">
        <v>310</v>
      </c>
    </row>
    <row r="880" spans="1:27" s="2" customFormat="1" x14ac:dyDescent="0.25">
      <c r="A880" s="6"/>
      <c r="B880" s="6" t="s">
        <v>744</v>
      </c>
      <c r="C880" s="6">
        <v>366.41000000000071</v>
      </c>
      <c r="D880" s="6">
        <v>0</v>
      </c>
      <c r="E880" s="6">
        <v>20703.580000000002</v>
      </c>
      <c r="F880" s="6">
        <v>2905.0600000000009</v>
      </c>
      <c r="G880" s="6">
        <v>0</v>
      </c>
      <c r="H880" s="6">
        <v>11647.060000000001</v>
      </c>
      <c r="I880" s="6">
        <v>14138.929999999993</v>
      </c>
      <c r="J880" s="6">
        <v>323472.99</v>
      </c>
      <c r="K880" s="6">
        <v>437109.35999999987</v>
      </c>
      <c r="L880" s="6">
        <v>90000</v>
      </c>
      <c r="M880" s="6">
        <v>75683.92</v>
      </c>
      <c r="N880" s="6">
        <v>54267.839999999989</v>
      </c>
      <c r="O880" s="6">
        <v>67985.390000000014</v>
      </c>
      <c r="P880" s="6">
        <v>7000</v>
      </c>
      <c r="Q880" s="6">
        <v>228000</v>
      </c>
      <c r="R880" s="6">
        <v>61807.239999999991</v>
      </c>
      <c r="S880" s="6">
        <v>12362.400000000001</v>
      </c>
      <c r="T880" s="6">
        <v>683098.81999999972</v>
      </c>
      <c r="U880" s="6">
        <v>239117.33999999997</v>
      </c>
      <c r="V880" s="6">
        <v>138291.24</v>
      </c>
      <c r="W880" s="6"/>
      <c r="X880" s="6"/>
      <c r="Y880" s="6">
        <v>831.66000000000076</v>
      </c>
      <c r="Z880" s="6">
        <v>1769.0200000000004</v>
      </c>
      <c r="AA880" s="6">
        <v>0</v>
      </c>
    </row>
    <row r="881" spans="1:27" x14ac:dyDescent="0.25">
      <c r="A881" s="5" t="s">
        <v>748</v>
      </c>
      <c r="B881" s="5" t="s">
        <v>737</v>
      </c>
      <c r="C881" s="5"/>
      <c r="D881" s="5"/>
      <c r="E881" s="5"/>
      <c r="F881" s="5"/>
      <c r="G881" s="5"/>
      <c r="H881" s="5"/>
      <c r="I881" s="5"/>
      <c r="J881" s="5">
        <v>99.98</v>
      </c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x14ac:dyDescent="0.25">
      <c r="A882" s="6" t="s">
        <v>318</v>
      </c>
      <c r="B882" s="5" t="s">
        <v>749</v>
      </c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>
        <v>1432</v>
      </c>
      <c r="U882" s="5"/>
      <c r="V882" s="5"/>
      <c r="W882" s="5"/>
      <c r="X882" s="5"/>
      <c r="Y882" s="5"/>
      <c r="Z882" s="5"/>
      <c r="AA882" s="5"/>
    </row>
    <row r="883" spans="1:27" x14ac:dyDescent="0.25">
      <c r="A883" s="5" t="s">
        <v>476</v>
      </c>
      <c r="B883" s="5" t="s">
        <v>407</v>
      </c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>
        <v>257.39999999999998</v>
      </c>
      <c r="U883" s="5"/>
      <c r="V883" s="5"/>
      <c r="W883" s="5"/>
      <c r="X883" s="5"/>
      <c r="Y883" s="5"/>
      <c r="Z883" s="5"/>
      <c r="AA883" s="5"/>
    </row>
    <row r="884" spans="1:27" x14ac:dyDescent="0.25">
      <c r="A884" s="6" t="s">
        <v>318</v>
      </c>
      <c r="B884" s="5" t="s">
        <v>737</v>
      </c>
      <c r="C884" s="5"/>
      <c r="D884" s="5"/>
      <c r="E884" s="5"/>
      <c r="F884" s="5"/>
      <c r="G884" s="5"/>
      <c r="H884" s="5"/>
      <c r="I884" s="5"/>
      <c r="J884" s="5">
        <v>100</v>
      </c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x14ac:dyDescent="0.25">
      <c r="A885" s="5" t="s">
        <v>476</v>
      </c>
      <c r="B885" s="5" t="s">
        <v>407</v>
      </c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>
        <v>212.6</v>
      </c>
      <c r="U885" s="5"/>
      <c r="V885" s="5"/>
      <c r="W885" s="5"/>
      <c r="X885" s="5"/>
      <c r="Y885" s="5"/>
      <c r="Z885" s="5"/>
      <c r="AA885" s="5"/>
    </row>
    <row r="886" spans="1:27" x14ac:dyDescent="0.25">
      <c r="A886" s="5" t="s">
        <v>750</v>
      </c>
      <c r="B886" s="5" t="s">
        <v>737</v>
      </c>
      <c r="C886" s="5"/>
      <c r="D886" s="5"/>
      <c r="E886" s="5"/>
      <c r="F886" s="5"/>
      <c r="G886" s="5"/>
      <c r="H886" s="5"/>
      <c r="I886" s="5"/>
      <c r="J886" s="5">
        <v>30</v>
      </c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x14ac:dyDescent="0.25">
      <c r="A887" s="6" t="s">
        <v>318</v>
      </c>
      <c r="B887" s="5" t="s">
        <v>169</v>
      </c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>
        <v>500</v>
      </c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s="4" customFormat="1" x14ac:dyDescent="0.25">
      <c r="A888" s="8" t="s">
        <v>237</v>
      </c>
      <c r="B888" s="8" t="s">
        <v>751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>
        <v>173.63</v>
      </c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s="4" customFormat="1" x14ac:dyDescent="0.25">
      <c r="A889" s="8" t="s">
        <v>378</v>
      </c>
      <c r="B889" s="8" t="s">
        <v>617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>
        <v>711.6</v>
      </c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s="4" customFormat="1" x14ac:dyDescent="0.25">
      <c r="A890" s="8" t="s">
        <v>752</v>
      </c>
      <c r="B890" s="8" t="s">
        <v>517</v>
      </c>
      <c r="C890" s="8"/>
      <c r="D890" s="8"/>
      <c r="E890" s="8"/>
      <c r="F890" s="8"/>
      <c r="G890" s="8"/>
      <c r="H890" s="8"/>
      <c r="I890" s="8"/>
      <c r="J890" s="8"/>
      <c r="K890" s="8">
        <v>1320</v>
      </c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s="4" customFormat="1" x14ac:dyDescent="0.25">
      <c r="A891" s="8" t="s">
        <v>74</v>
      </c>
      <c r="B891" s="8" t="s">
        <v>753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>
        <v>6856</v>
      </c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s="4" customFormat="1" x14ac:dyDescent="0.25">
      <c r="A892" s="8" t="s">
        <v>476</v>
      </c>
      <c r="B892" s="8" t="s">
        <v>754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>
        <v>5680</v>
      </c>
      <c r="U892" s="8"/>
      <c r="V892" s="8"/>
      <c r="W892" s="8"/>
      <c r="X892" s="8"/>
      <c r="Y892" s="8"/>
      <c r="Z892" s="8"/>
      <c r="AA892" s="8"/>
    </row>
    <row r="893" spans="1:27" s="4" customFormat="1" x14ac:dyDescent="0.25">
      <c r="A893" s="8" t="s">
        <v>755</v>
      </c>
      <c r="B893" s="8" t="s">
        <v>756</v>
      </c>
      <c r="C893" s="8"/>
      <c r="D893" s="8"/>
      <c r="E893" s="8"/>
      <c r="F893" s="8"/>
      <c r="G893" s="8"/>
      <c r="H893" s="8"/>
      <c r="I893" s="8"/>
      <c r="J893" s="8">
        <v>613</v>
      </c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s="2" customFormat="1" x14ac:dyDescent="0.25">
      <c r="A894" s="6"/>
      <c r="B894" s="6" t="s">
        <v>757</v>
      </c>
      <c r="C894" s="6">
        <v>366.41000000000071</v>
      </c>
      <c r="D894" s="6">
        <v>0</v>
      </c>
      <c r="E894" s="6">
        <v>20703.580000000002</v>
      </c>
      <c r="F894" s="6">
        <v>2905.0600000000009</v>
      </c>
      <c r="G894" s="6">
        <v>0</v>
      </c>
      <c r="H894" s="6">
        <v>11647.060000000001</v>
      </c>
      <c r="I894" s="6">
        <v>14138.929999999993</v>
      </c>
      <c r="J894" s="6">
        <f>J880-J881-J884-J886-J893</f>
        <v>322630.01</v>
      </c>
      <c r="K894" s="6">
        <f>K880-K890</f>
        <v>435789.35999999987</v>
      </c>
      <c r="L894" s="6">
        <v>90000</v>
      </c>
      <c r="M894" s="6">
        <f>M880-M889</f>
        <v>74972.319999999992</v>
      </c>
      <c r="N894" s="6">
        <f>N880-N887-N888</f>
        <v>53594.209999999992</v>
      </c>
      <c r="O894" s="6">
        <f>O880-O891</f>
        <v>61129.390000000014</v>
      </c>
      <c r="P894" s="6">
        <v>7000</v>
      </c>
      <c r="Q894" s="6">
        <v>228000</v>
      </c>
      <c r="R894" s="6">
        <v>61807.239999999991</v>
      </c>
      <c r="S894" s="6">
        <v>12362.400000000001</v>
      </c>
      <c r="T894" s="6">
        <f>T880-T882-T883-T885-T892</f>
        <v>675516.81999999972</v>
      </c>
      <c r="U894" s="6">
        <v>239117.33999999997</v>
      </c>
      <c r="V894" s="6">
        <v>138291.24</v>
      </c>
      <c r="W894" s="6"/>
      <c r="X894" s="6"/>
      <c r="Y894" s="6">
        <v>831.66000000000076</v>
      </c>
      <c r="Z894" s="6">
        <v>1769.0200000000004</v>
      </c>
      <c r="AA894" s="6">
        <v>0</v>
      </c>
    </row>
    <row r="895" spans="1:27" x14ac:dyDescent="0.25">
      <c r="A895" s="5"/>
      <c r="B895" s="5" t="s">
        <v>745</v>
      </c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>
        <v>585.38</v>
      </c>
      <c r="U895" s="5"/>
      <c r="V895" s="5"/>
      <c r="W895" s="5"/>
      <c r="X895" s="5"/>
      <c r="Y895" s="5"/>
      <c r="Z895" s="5"/>
      <c r="AA895" s="5"/>
    </row>
    <row r="896" spans="1:27" x14ac:dyDescent="0.25">
      <c r="A896" s="5"/>
      <c r="B896" s="5" t="s">
        <v>746</v>
      </c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>
        <v>201.5</v>
      </c>
      <c r="U896" s="5"/>
      <c r="V896" s="5"/>
      <c r="W896" s="5"/>
      <c r="X896" s="5"/>
      <c r="Y896" s="5"/>
      <c r="Z896" s="5"/>
      <c r="AA896" s="5"/>
    </row>
    <row r="897" spans="1:27" x14ac:dyDescent="0.25">
      <c r="A897" s="5"/>
      <c r="B897" s="5" t="s">
        <v>747</v>
      </c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>
        <v>42.41</v>
      </c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s="2" customFormat="1" x14ac:dyDescent="0.25">
      <c r="A898" s="6"/>
      <c r="B898" s="6" t="s">
        <v>757</v>
      </c>
      <c r="C898" s="6">
        <v>366.41000000000071</v>
      </c>
      <c r="D898" s="6">
        <v>0</v>
      </c>
      <c r="E898" s="6">
        <v>20703.580000000002</v>
      </c>
      <c r="F898" s="6">
        <v>2905.0600000000009</v>
      </c>
      <c r="G898" s="6">
        <v>0</v>
      </c>
      <c r="H898" s="6">
        <v>11647.060000000001</v>
      </c>
      <c r="I898" s="6">
        <v>14138.929999999993</v>
      </c>
      <c r="J898" s="6">
        <v>322630.01</v>
      </c>
      <c r="K898" s="6">
        <v>435789.35999999987</v>
      </c>
      <c r="L898" s="6">
        <v>90000</v>
      </c>
      <c r="M898" s="6">
        <v>74972.319999999992</v>
      </c>
      <c r="N898" s="6">
        <f>N894+N897</f>
        <v>53636.619999999995</v>
      </c>
      <c r="O898" s="6">
        <v>61129.390000000014</v>
      </c>
      <c r="P898" s="6">
        <v>7000</v>
      </c>
      <c r="Q898" s="6">
        <v>228000</v>
      </c>
      <c r="R898" s="6">
        <v>61807.239999999991</v>
      </c>
      <c r="S898" s="6">
        <v>12362.400000000001</v>
      </c>
      <c r="T898" s="6">
        <f>T894+T895+T896</f>
        <v>676303.69999999972</v>
      </c>
      <c r="U898" s="6">
        <v>239117.33999999997</v>
      </c>
      <c r="V898" s="6">
        <v>138291.24</v>
      </c>
      <c r="W898" s="6"/>
      <c r="X898" s="6"/>
      <c r="Y898" s="6">
        <v>831.66000000000076</v>
      </c>
      <c r="Z898" s="6">
        <v>1769.0200000000004</v>
      </c>
      <c r="AA898" s="6">
        <v>0</v>
      </c>
    </row>
    <row r="899" spans="1:27" x14ac:dyDescent="0.25">
      <c r="A899" s="5" t="s">
        <v>760</v>
      </c>
      <c r="B899" s="5" t="s">
        <v>754</v>
      </c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>
        <v>900</v>
      </c>
      <c r="U899" s="5"/>
      <c r="V899" s="5"/>
      <c r="W899" s="5"/>
      <c r="X899" s="5"/>
      <c r="Y899" s="5"/>
      <c r="Z899" s="5"/>
      <c r="AA899" s="5"/>
    </row>
    <row r="900" spans="1:27" x14ac:dyDescent="0.25">
      <c r="A900" s="6" t="s">
        <v>318</v>
      </c>
      <c r="B900" s="5" t="s">
        <v>633</v>
      </c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>
        <v>2600</v>
      </c>
      <c r="U900" s="5"/>
      <c r="V900" s="5"/>
      <c r="W900" s="5"/>
      <c r="X900" s="5"/>
      <c r="Y900" s="5"/>
      <c r="Z900" s="5"/>
      <c r="AA900" s="5"/>
    </row>
    <row r="901" spans="1:27" x14ac:dyDescent="0.25">
      <c r="A901" s="5" t="s">
        <v>595</v>
      </c>
      <c r="B901" s="5" t="s">
        <v>596</v>
      </c>
      <c r="C901" s="5"/>
      <c r="D901" s="5"/>
      <c r="E901" s="5">
        <v>12286.68</v>
      </c>
      <c r="F901" s="5"/>
      <c r="G901" s="5"/>
      <c r="H901" s="5"/>
      <c r="I901" s="5">
        <v>80</v>
      </c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x14ac:dyDescent="0.25">
      <c r="A902" s="5" t="s">
        <v>83</v>
      </c>
      <c r="B902" s="5" t="s">
        <v>575</v>
      </c>
      <c r="C902" s="5"/>
      <c r="D902" s="5"/>
      <c r="E902" s="5"/>
      <c r="F902" s="5"/>
      <c r="G902" s="5"/>
      <c r="H902" s="5"/>
      <c r="I902" s="5">
        <v>2666.14</v>
      </c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x14ac:dyDescent="0.25">
      <c r="A903" s="5" t="s">
        <v>58</v>
      </c>
      <c r="B903" s="5" t="s">
        <v>761</v>
      </c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>
        <v>606.24</v>
      </c>
      <c r="T903" s="5"/>
      <c r="U903" s="5"/>
      <c r="V903" s="5"/>
      <c r="W903" s="5"/>
      <c r="X903" s="5"/>
      <c r="Y903" s="5"/>
      <c r="Z903" s="5"/>
      <c r="AA903" s="5"/>
    </row>
    <row r="904" spans="1:27" x14ac:dyDescent="0.25">
      <c r="A904" s="5" t="s">
        <v>762</v>
      </c>
      <c r="B904" s="5" t="s">
        <v>763</v>
      </c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>
        <v>575</v>
      </c>
      <c r="U904" s="5"/>
      <c r="V904" s="5"/>
      <c r="W904" s="5"/>
      <c r="X904" s="5"/>
      <c r="Y904" s="5"/>
      <c r="Z904" s="5"/>
      <c r="AA904" s="5"/>
    </row>
    <row r="905" spans="1:27" s="2" customFormat="1" x14ac:dyDescent="0.25">
      <c r="A905" s="6"/>
      <c r="B905" s="6" t="s">
        <v>764</v>
      </c>
      <c r="C905" s="6">
        <v>366.41000000000071</v>
      </c>
      <c r="D905" s="6">
        <v>0</v>
      </c>
      <c r="E905" s="6">
        <f>E898-E901</f>
        <v>8416.9000000000015</v>
      </c>
      <c r="F905" s="6">
        <v>2905.0600000000009</v>
      </c>
      <c r="G905" s="6">
        <v>0</v>
      </c>
      <c r="H905" s="6">
        <v>11647.060000000001</v>
      </c>
      <c r="I905" s="6">
        <f>I898-I901-I902</f>
        <v>11392.789999999994</v>
      </c>
      <c r="J905" s="6">
        <v>322630.01</v>
      </c>
      <c r="K905" s="6">
        <v>435789.35999999987</v>
      </c>
      <c r="L905" s="6">
        <v>90000</v>
      </c>
      <c r="M905" s="6">
        <v>74972.319999999992</v>
      </c>
      <c r="N905" s="6">
        <v>53636.619999999995</v>
      </c>
      <c r="O905" s="6">
        <v>61129.390000000014</v>
      </c>
      <c r="P905" s="6">
        <v>7000</v>
      </c>
      <c r="Q905" s="6">
        <v>228000</v>
      </c>
      <c r="R905" s="6">
        <v>61807.239999999991</v>
      </c>
      <c r="S905" s="6">
        <f>S898-S903</f>
        <v>11756.160000000002</v>
      </c>
      <c r="T905" s="6">
        <f>T898-T899-T900-T904</f>
        <v>672228.69999999972</v>
      </c>
      <c r="U905" s="6">
        <v>239117.33999999997</v>
      </c>
      <c r="V905" s="6">
        <v>138291.24</v>
      </c>
      <c r="W905" s="6"/>
      <c r="X905" s="6"/>
      <c r="Y905" s="6">
        <v>831.66000000000076</v>
      </c>
      <c r="Z905" s="6">
        <v>1769.0200000000004</v>
      </c>
      <c r="AA905" s="6">
        <v>0</v>
      </c>
    </row>
    <row r="906" spans="1:27" x14ac:dyDescent="0.25">
      <c r="A906" s="5"/>
      <c r="B906" s="5" t="s">
        <v>758</v>
      </c>
      <c r="C906" s="5"/>
      <c r="D906" s="5"/>
      <c r="E906" s="5"/>
      <c r="F906" s="5"/>
      <c r="G906" s="5"/>
      <c r="H906" s="5"/>
      <c r="I906" s="5"/>
      <c r="J906" s="5">
        <v>8.51</v>
      </c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x14ac:dyDescent="0.25">
      <c r="A907" s="5"/>
      <c r="B907" s="5" t="s">
        <v>759</v>
      </c>
      <c r="C907" s="5"/>
      <c r="D907" s="5"/>
      <c r="E907" s="5"/>
      <c r="F907" s="5"/>
      <c r="G907" s="5"/>
      <c r="H907" s="5"/>
      <c r="I907" s="5"/>
      <c r="J907" s="5">
        <v>174.18</v>
      </c>
      <c r="K907" s="5"/>
      <c r="L907" s="5"/>
      <c r="M907" s="5"/>
      <c r="N907" s="5">
        <v>104.28</v>
      </c>
      <c r="O907" s="5"/>
      <c r="P907" s="5"/>
      <c r="Q907" s="5"/>
      <c r="R907" s="5"/>
      <c r="S907" s="5"/>
      <c r="T907" s="5"/>
      <c r="U907" s="5"/>
      <c r="V907" s="5">
        <v>950</v>
      </c>
      <c r="W907" s="5"/>
      <c r="X907" s="5"/>
      <c r="Y907" s="5"/>
      <c r="Z907" s="5"/>
      <c r="AA907" s="5"/>
    </row>
    <row r="908" spans="1:27" s="2" customFormat="1" x14ac:dyDescent="0.25">
      <c r="A908" s="6"/>
      <c r="B908" s="6" t="s">
        <v>764</v>
      </c>
      <c r="C908" s="6">
        <v>366.41000000000071</v>
      </c>
      <c r="D908" s="6">
        <v>0</v>
      </c>
      <c r="E908" s="6">
        <v>8416.9000000000015</v>
      </c>
      <c r="F908" s="6">
        <v>2905.0600000000009</v>
      </c>
      <c r="G908" s="6">
        <v>0</v>
      </c>
      <c r="H908" s="6">
        <v>11647.060000000001</v>
      </c>
      <c r="I908" s="6">
        <v>11392.789999999994</v>
      </c>
      <c r="J908" s="6">
        <f>J905+J906+J907</f>
        <v>322812.7</v>
      </c>
      <c r="K908" s="6">
        <v>435789.35999999987</v>
      </c>
      <c r="L908" s="6">
        <v>90000</v>
      </c>
      <c r="M908" s="6">
        <v>74972.319999999992</v>
      </c>
      <c r="N908" s="6">
        <f>N905+N907</f>
        <v>53740.899999999994</v>
      </c>
      <c r="O908" s="6">
        <v>61129.390000000014</v>
      </c>
      <c r="P908" s="6">
        <v>7000</v>
      </c>
      <c r="Q908" s="6">
        <v>228000</v>
      </c>
      <c r="R908" s="6">
        <v>61807.239999999991</v>
      </c>
      <c r="S908" s="6">
        <v>11756.160000000002</v>
      </c>
      <c r="T908" s="6">
        <v>672228.69999999972</v>
      </c>
      <c r="U908" s="6">
        <v>239117.33999999997</v>
      </c>
      <c r="V908" s="6">
        <f>V905+V907</f>
        <v>139241.24</v>
      </c>
      <c r="W908" s="6"/>
      <c r="X908" s="6"/>
      <c r="Y908" s="6">
        <v>831.66000000000076</v>
      </c>
      <c r="Z908" s="6">
        <v>1769.0200000000004</v>
      </c>
      <c r="AA908" s="6">
        <v>0</v>
      </c>
    </row>
    <row r="909" spans="1:27" x14ac:dyDescent="0.25">
      <c r="A909" s="5" t="s">
        <v>613</v>
      </c>
      <c r="B909" s="5" t="s">
        <v>765</v>
      </c>
      <c r="C909" s="5"/>
      <c r="D909" s="5"/>
      <c r="E909" s="5"/>
      <c r="F909" s="5"/>
      <c r="G909" s="5"/>
      <c r="H909" s="5"/>
      <c r="I909" s="5"/>
      <c r="J909" s="5"/>
      <c r="K909" s="5">
        <v>2160</v>
      </c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x14ac:dyDescent="0.25">
      <c r="A910" s="5" t="s">
        <v>237</v>
      </c>
      <c r="B910" s="5" t="s">
        <v>346</v>
      </c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>
        <v>475.11</v>
      </c>
      <c r="U910" s="5"/>
      <c r="V910" s="5"/>
      <c r="W910" s="5"/>
      <c r="X910" s="5"/>
      <c r="Y910" s="5"/>
      <c r="Z910" s="5"/>
      <c r="AA910" s="5"/>
    </row>
    <row r="911" spans="1:27" x14ac:dyDescent="0.25">
      <c r="A911" s="5" t="s">
        <v>766</v>
      </c>
      <c r="B911" s="5" t="s">
        <v>767</v>
      </c>
      <c r="C911" s="5"/>
      <c r="D911" s="5"/>
      <c r="E911" s="5"/>
      <c r="F911" s="5"/>
      <c r="G911" s="5"/>
      <c r="H911" s="5"/>
      <c r="I911" s="5"/>
      <c r="J911" s="5"/>
      <c r="K911" s="5">
        <v>655.48</v>
      </c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x14ac:dyDescent="0.25">
      <c r="A912" s="5" t="s">
        <v>143</v>
      </c>
      <c r="B912" s="5" t="s">
        <v>284</v>
      </c>
      <c r="C912" s="5"/>
      <c r="D912" s="5"/>
      <c r="E912" s="5"/>
      <c r="F912" s="5"/>
      <c r="G912" s="5"/>
      <c r="H912" s="5"/>
      <c r="I912" s="5"/>
      <c r="J912" s="5"/>
      <c r="K912" s="5">
        <v>1435.8</v>
      </c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x14ac:dyDescent="0.25">
      <c r="A913" s="5" t="s">
        <v>696</v>
      </c>
      <c r="B913" s="5" t="s">
        <v>768</v>
      </c>
      <c r="C913" s="5"/>
      <c r="D913" s="5"/>
      <c r="E913" s="5"/>
      <c r="F913" s="5"/>
      <c r="G913" s="5"/>
      <c r="H913" s="5"/>
      <c r="I913" s="5"/>
      <c r="J913" s="5">
        <v>1989</v>
      </c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x14ac:dyDescent="0.25">
      <c r="A914" s="5" t="s">
        <v>769</v>
      </c>
      <c r="B914" s="5" t="s">
        <v>739</v>
      </c>
      <c r="C914" s="5"/>
      <c r="D914" s="5"/>
      <c r="E914" s="5"/>
      <c r="F914" s="5"/>
      <c r="G914" s="5"/>
      <c r="H914" s="5"/>
      <c r="I914" s="5"/>
      <c r="J914" s="5">
        <v>9960</v>
      </c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x14ac:dyDescent="0.25">
      <c r="A915" s="5" t="s">
        <v>151</v>
      </c>
      <c r="B915" s="5" t="s">
        <v>770</v>
      </c>
      <c r="C915" s="5"/>
      <c r="D915" s="5"/>
      <c r="E915" s="5"/>
      <c r="F915" s="5"/>
      <c r="G915" s="5"/>
      <c r="H915" s="5"/>
      <c r="I915" s="5"/>
      <c r="J915" s="5">
        <v>16850</v>
      </c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x14ac:dyDescent="0.25">
      <c r="A916" s="5" t="s">
        <v>771</v>
      </c>
      <c r="B916" s="5" t="s">
        <v>737</v>
      </c>
      <c r="C916" s="5"/>
      <c r="D916" s="5"/>
      <c r="E916" s="5"/>
      <c r="F916" s="5"/>
      <c r="G916" s="5"/>
      <c r="H916" s="5"/>
      <c r="I916" s="5"/>
      <c r="J916" s="5">
        <v>86.4</v>
      </c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x14ac:dyDescent="0.25">
      <c r="A917" s="5"/>
      <c r="B917" s="5" t="s">
        <v>823</v>
      </c>
      <c r="C917" s="5"/>
      <c r="D917" s="5"/>
      <c r="E917" s="5"/>
      <c r="F917" s="5"/>
      <c r="G917" s="5"/>
      <c r="H917" s="5"/>
      <c r="I917" s="5"/>
      <c r="J917" s="5">
        <v>183.26</v>
      </c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x14ac:dyDescent="0.25">
      <c r="A918" s="5" t="s">
        <v>111</v>
      </c>
      <c r="B918" s="5" t="s">
        <v>284</v>
      </c>
      <c r="C918" s="5"/>
      <c r="D918" s="5"/>
      <c r="E918" s="5"/>
      <c r="F918" s="5"/>
      <c r="G918" s="5"/>
      <c r="H918" s="5"/>
      <c r="I918" s="5"/>
      <c r="J918" s="5">
        <v>185.22</v>
      </c>
      <c r="K918" s="5">
        <v>705.92</v>
      </c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s="2" customFormat="1" ht="15.75" thickBot="1" x14ac:dyDescent="0.3">
      <c r="A919" s="6"/>
      <c r="B919" s="6" t="s">
        <v>772</v>
      </c>
      <c r="C919" s="6">
        <v>366.41000000000071</v>
      </c>
      <c r="D919" s="6">
        <v>0</v>
      </c>
      <c r="E919" s="6">
        <v>8416.9000000000015</v>
      </c>
      <c r="F919" s="6">
        <v>2905.0600000000009</v>
      </c>
      <c r="G919" s="6">
        <v>0</v>
      </c>
      <c r="H919" s="6">
        <v>11647.060000000001</v>
      </c>
      <c r="I919" s="6">
        <v>11392.789999999994</v>
      </c>
      <c r="J919" s="6">
        <f>J908-J913-J914-J915-J916-J918+J917</f>
        <v>293925.34000000003</v>
      </c>
      <c r="K919" s="6">
        <f>K908-K909-K911-K912-K918</f>
        <v>430832.15999999992</v>
      </c>
      <c r="L919" s="6">
        <v>90000</v>
      </c>
      <c r="M919" s="6">
        <v>74972.319999999992</v>
      </c>
      <c r="N919" s="6">
        <v>53740.899999999994</v>
      </c>
      <c r="O919" s="6">
        <v>61129.390000000014</v>
      </c>
      <c r="P919" s="6">
        <v>7000</v>
      </c>
      <c r="Q919" s="6">
        <v>228000</v>
      </c>
      <c r="R919" s="6">
        <v>61807.239999999991</v>
      </c>
      <c r="S919" s="6">
        <v>11756.160000000002</v>
      </c>
      <c r="T919" s="6">
        <f>T908-T910</f>
        <v>671753.58999999973</v>
      </c>
      <c r="U919" s="6">
        <v>239117.33999999997</v>
      </c>
      <c r="V919" s="6">
        <v>139241.24</v>
      </c>
      <c r="W919" s="6"/>
      <c r="X919" s="6"/>
      <c r="Y919" s="6">
        <v>831.66000000000076</v>
      </c>
      <c r="Z919" s="6">
        <v>1769.0200000000004</v>
      </c>
      <c r="AA919" s="6">
        <v>0</v>
      </c>
    </row>
    <row r="920" spans="1:27" s="4" customFormat="1" ht="15.75" thickBot="1" x14ac:dyDescent="0.3">
      <c r="A920" s="24"/>
      <c r="B920" s="25"/>
      <c r="C920" s="13">
        <v>36911</v>
      </c>
      <c r="D920" s="13">
        <v>37276</v>
      </c>
      <c r="E920" s="13">
        <v>37641</v>
      </c>
      <c r="F920" s="13">
        <v>38006</v>
      </c>
      <c r="G920" s="13">
        <v>38372</v>
      </c>
      <c r="H920" s="13">
        <v>38737</v>
      </c>
      <c r="I920" s="13">
        <v>39467</v>
      </c>
      <c r="J920" s="13">
        <v>39833</v>
      </c>
      <c r="K920" s="13">
        <v>10978</v>
      </c>
      <c r="L920" s="13">
        <v>36576</v>
      </c>
      <c r="M920" s="13">
        <v>11098</v>
      </c>
      <c r="N920" s="13">
        <v>37062</v>
      </c>
      <c r="O920" s="13">
        <v>37427</v>
      </c>
      <c r="P920" s="13">
        <v>36789</v>
      </c>
      <c r="Q920" s="13">
        <v>36850</v>
      </c>
      <c r="R920" s="13" t="s">
        <v>0</v>
      </c>
      <c r="S920" s="13" t="s">
        <v>1</v>
      </c>
      <c r="T920" s="13" t="s">
        <v>2</v>
      </c>
      <c r="U920" s="13" t="s">
        <v>3</v>
      </c>
      <c r="V920" s="13" t="s">
        <v>4</v>
      </c>
      <c r="W920" s="13" t="s">
        <v>5</v>
      </c>
      <c r="X920" s="13" t="s">
        <v>6</v>
      </c>
      <c r="Y920" s="13" t="s">
        <v>7</v>
      </c>
      <c r="Z920" s="13" t="s">
        <v>8</v>
      </c>
      <c r="AA920" s="63" t="s">
        <v>310</v>
      </c>
    </row>
    <row r="921" spans="1:27" s="2" customFormat="1" x14ac:dyDescent="0.25">
      <c r="A921" s="6"/>
      <c r="B921" s="6" t="s">
        <v>772</v>
      </c>
      <c r="C921" s="6">
        <v>366.41000000000071</v>
      </c>
      <c r="D921" s="6">
        <v>0</v>
      </c>
      <c r="E921" s="6">
        <v>8416.9000000000015</v>
      </c>
      <c r="F921" s="6">
        <v>2905.0600000000009</v>
      </c>
      <c r="G921" s="6">
        <v>0</v>
      </c>
      <c r="H921" s="6">
        <v>11647.060000000001</v>
      </c>
      <c r="I921" s="6">
        <v>11392.789999999994</v>
      </c>
      <c r="J921" s="6">
        <v>293925.34000000003</v>
      </c>
      <c r="K921" s="6">
        <v>430832.15999999992</v>
      </c>
      <c r="L921" s="6">
        <v>90000</v>
      </c>
      <c r="M921" s="6">
        <v>74972.319999999992</v>
      </c>
      <c r="N921" s="6">
        <v>53740.899999999994</v>
      </c>
      <c r="O921" s="6">
        <v>61129.390000000014</v>
      </c>
      <c r="P921" s="6">
        <v>7000</v>
      </c>
      <c r="Q921" s="6">
        <v>228000</v>
      </c>
      <c r="R921" s="6">
        <v>61807.239999999991</v>
      </c>
      <c r="S921" s="6">
        <v>11756.160000000002</v>
      </c>
      <c r="T921" s="6">
        <v>671753.58999999973</v>
      </c>
      <c r="U921" s="6">
        <v>239117.33999999997</v>
      </c>
      <c r="V921" s="6">
        <v>139241.24</v>
      </c>
      <c r="W921" s="6"/>
      <c r="X921" s="6"/>
      <c r="Y921" s="6">
        <v>831.66000000000076</v>
      </c>
      <c r="Z921" s="6">
        <v>1769.0200000000004</v>
      </c>
      <c r="AA921" s="6">
        <v>0</v>
      </c>
    </row>
    <row r="922" spans="1:27" x14ac:dyDescent="0.25">
      <c r="A922" s="5" t="s">
        <v>773</v>
      </c>
      <c r="B922" s="5" t="s">
        <v>635</v>
      </c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>
        <v>4.97</v>
      </c>
      <c r="S922" s="5"/>
      <c r="T922" s="5"/>
      <c r="U922" s="5"/>
      <c r="V922" s="5"/>
      <c r="W922" s="5"/>
      <c r="X922" s="5"/>
      <c r="Y922" s="5"/>
      <c r="Z922" s="5"/>
      <c r="AA922" s="5"/>
    </row>
    <row r="923" spans="1:27" x14ac:dyDescent="0.25">
      <c r="A923" s="5" t="s">
        <v>346</v>
      </c>
      <c r="B923" s="5" t="s">
        <v>346</v>
      </c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>
        <v>389.02</v>
      </c>
      <c r="U923" s="5"/>
      <c r="V923" s="5"/>
      <c r="W923" s="5"/>
      <c r="X923" s="5"/>
      <c r="Y923" s="5"/>
      <c r="Z923" s="5"/>
      <c r="AA923" s="5"/>
    </row>
    <row r="924" spans="1:27" s="2" customFormat="1" x14ac:dyDescent="0.25">
      <c r="A924" s="6"/>
      <c r="B924" s="6" t="s">
        <v>777</v>
      </c>
      <c r="C924" s="6">
        <v>366.41000000000071</v>
      </c>
      <c r="D924" s="6">
        <v>0</v>
      </c>
      <c r="E924" s="6">
        <v>8416.9000000000015</v>
      </c>
      <c r="F924" s="6">
        <v>2905.0600000000009</v>
      </c>
      <c r="G924" s="6">
        <v>0</v>
      </c>
      <c r="H924" s="6">
        <v>11647.060000000001</v>
      </c>
      <c r="I924" s="6">
        <v>11392.789999999994</v>
      </c>
      <c r="J924" s="6">
        <v>293925.34000000003</v>
      </c>
      <c r="K924" s="6">
        <v>430832.15999999992</v>
      </c>
      <c r="L924" s="6">
        <v>90000</v>
      </c>
      <c r="M924" s="6">
        <v>74972.319999999992</v>
      </c>
      <c r="N924" s="6">
        <v>53740.899999999994</v>
      </c>
      <c r="O924" s="6">
        <v>61129.390000000014</v>
      </c>
      <c r="P924" s="6">
        <v>7000</v>
      </c>
      <c r="Q924" s="6">
        <v>228000</v>
      </c>
      <c r="R924" s="6">
        <f>R921-R922</f>
        <v>61802.26999999999</v>
      </c>
      <c r="S924" s="6">
        <v>11756.160000000002</v>
      </c>
      <c r="T924" s="6">
        <f>T921-T923</f>
        <v>671364.56999999972</v>
      </c>
      <c r="U924" s="6">
        <v>239117.33999999997</v>
      </c>
      <c r="V924" s="6">
        <v>139241.24</v>
      </c>
      <c r="W924" s="6"/>
      <c r="X924" s="6"/>
      <c r="Y924" s="6">
        <v>831.66000000000076</v>
      </c>
      <c r="Z924" s="6">
        <v>1769.0200000000004</v>
      </c>
      <c r="AA924" s="6">
        <v>0</v>
      </c>
    </row>
    <row r="925" spans="1:27" x14ac:dyDescent="0.25">
      <c r="A925" s="5"/>
      <c r="B925" s="5" t="s">
        <v>774</v>
      </c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>
        <v>56.24</v>
      </c>
      <c r="S925" s="5"/>
      <c r="T925" s="5"/>
      <c r="U925" s="5"/>
      <c r="V925" s="5"/>
      <c r="W925" s="5"/>
      <c r="X925" s="5"/>
      <c r="Y925" s="5"/>
      <c r="Z925" s="5"/>
      <c r="AA925" s="5"/>
    </row>
    <row r="926" spans="1:27" x14ac:dyDescent="0.25">
      <c r="A926" s="5"/>
      <c r="B926" s="5" t="s">
        <v>775</v>
      </c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>
        <v>74.650000000000006</v>
      </c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x14ac:dyDescent="0.25">
      <c r="A927" s="5"/>
      <c r="B927" s="5" t="s">
        <v>775</v>
      </c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>
        <v>26.6</v>
      </c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x14ac:dyDescent="0.25">
      <c r="A928" s="5"/>
      <c r="B928" s="5" t="s">
        <v>776</v>
      </c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>
        <v>2436.0500000000002</v>
      </c>
      <c r="U928" s="5"/>
      <c r="V928" s="5"/>
      <c r="W928" s="5"/>
      <c r="X928" s="5"/>
      <c r="Y928" s="5"/>
      <c r="Z928" s="5"/>
      <c r="AA928" s="5"/>
    </row>
    <row r="929" spans="1:27" s="2" customFormat="1" x14ac:dyDescent="0.25">
      <c r="A929" s="6"/>
      <c r="B929" s="6" t="s">
        <v>777</v>
      </c>
      <c r="C929" s="6">
        <v>366.41000000000071</v>
      </c>
      <c r="D929" s="6">
        <v>0</v>
      </c>
      <c r="E929" s="6">
        <v>8416.9000000000015</v>
      </c>
      <c r="F929" s="6">
        <v>2905.0600000000009</v>
      </c>
      <c r="G929" s="6">
        <v>0</v>
      </c>
      <c r="H929" s="6">
        <v>11647.060000000001</v>
      </c>
      <c r="I929" s="6">
        <v>11392.789999999994</v>
      </c>
      <c r="J929" s="6">
        <v>293925.34000000003</v>
      </c>
      <c r="K929" s="6">
        <v>430832.15999999992</v>
      </c>
      <c r="L929" s="6">
        <v>90000</v>
      </c>
      <c r="M929" s="6">
        <v>74972.319999999992</v>
      </c>
      <c r="N929" s="6">
        <f>N924+N926+N927</f>
        <v>53842.149999999994</v>
      </c>
      <c r="O929" s="6">
        <v>61129.390000000014</v>
      </c>
      <c r="P929" s="6">
        <v>7000</v>
      </c>
      <c r="Q929" s="6">
        <v>228000</v>
      </c>
      <c r="R929" s="6">
        <f>R924+R925</f>
        <v>61858.509999999987</v>
      </c>
      <c r="S929" s="6">
        <v>11756.160000000002</v>
      </c>
      <c r="T929" s="6">
        <f>T924+T928</f>
        <v>673800.61999999976</v>
      </c>
      <c r="U929" s="6">
        <v>239117.33999999997</v>
      </c>
      <c r="V929" s="6">
        <v>139241.24</v>
      </c>
      <c r="W929" s="6"/>
      <c r="X929" s="6"/>
      <c r="Y929" s="6">
        <v>831.66000000000076</v>
      </c>
      <c r="Z929" s="6">
        <v>1769.0200000000004</v>
      </c>
      <c r="AA929" s="6">
        <v>0</v>
      </c>
    </row>
    <row r="930" spans="1:27" x14ac:dyDescent="0.25">
      <c r="A930" s="5" t="s">
        <v>237</v>
      </c>
      <c r="B930" s="5" t="s">
        <v>649</v>
      </c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>
        <v>31.74</v>
      </c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x14ac:dyDescent="0.25">
      <c r="A931" s="5" t="s">
        <v>237</v>
      </c>
      <c r="B931" s="5" t="s">
        <v>649</v>
      </c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>
        <v>35.26</v>
      </c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x14ac:dyDescent="0.25">
      <c r="A932" s="5" t="s">
        <v>237</v>
      </c>
      <c r="B932" s="5" t="s">
        <v>649</v>
      </c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>
        <v>43.4</v>
      </c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x14ac:dyDescent="0.25">
      <c r="A933" s="5" t="s">
        <v>237</v>
      </c>
      <c r="B933" s="5" t="s">
        <v>779</v>
      </c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>
        <v>60</v>
      </c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x14ac:dyDescent="0.25">
      <c r="A934" s="6" t="s">
        <v>318</v>
      </c>
      <c r="B934" s="5" t="s">
        <v>649</v>
      </c>
      <c r="C934" s="5"/>
      <c r="D934" s="5"/>
      <c r="E934" s="5"/>
      <c r="F934" s="5"/>
      <c r="G934" s="5"/>
      <c r="H934" s="5"/>
      <c r="I934" s="5"/>
      <c r="J934" s="5">
        <v>500</v>
      </c>
      <c r="K934" s="5"/>
      <c r="L934" s="5"/>
      <c r="M934" s="5"/>
      <c r="N934" s="5">
        <v>415</v>
      </c>
      <c r="O934" s="5"/>
      <c r="P934" s="5"/>
      <c r="Q934" s="5"/>
      <c r="R934" s="5"/>
      <c r="S934" s="5"/>
      <c r="T934" s="5"/>
      <c r="U934" s="5"/>
      <c r="V934" s="5">
        <v>2000</v>
      </c>
      <c r="W934" s="5"/>
      <c r="X934" s="5"/>
      <c r="Y934" s="5"/>
      <c r="Z934" s="5"/>
      <c r="AA934" s="5"/>
    </row>
    <row r="935" spans="1:27" x14ac:dyDescent="0.25">
      <c r="A935" s="6" t="s">
        <v>318</v>
      </c>
      <c r="B935" s="5" t="s">
        <v>407</v>
      </c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>
        <v>3300</v>
      </c>
      <c r="U935" s="5"/>
      <c r="V935" s="5"/>
      <c r="W935" s="5"/>
      <c r="X935" s="5"/>
      <c r="Y935" s="5"/>
      <c r="Z935" s="5"/>
      <c r="AA935" s="5"/>
    </row>
    <row r="936" spans="1:27" x14ac:dyDescent="0.25">
      <c r="A936" s="5" t="s">
        <v>237</v>
      </c>
      <c r="B936" s="5" t="s">
        <v>649</v>
      </c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>
        <v>26</v>
      </c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x14ac:dyDescent="0.25">
      <c r="A937" s="5" t="s">
        <v>780</v>
      </c>
      <c r="B937" s="5" t="s">
        <v>781</v>
      </c>
      <c r="C937" s="5"/>
      <c r="D937" s="5"/>
      <c r="E937" s="5"/>
      <c r="F937" s="5"/>
      <c r="G937" s="5"/>
      <c r="H937" s="5"/>
      <c r="I937" s="5"/>
      <c r="J937" s="5"/>
      <c r="K937" s="94">
        <v>21</v>
      </c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x14ac:dyDescent="0.25">
      <c r="A938" s="5" t="s">
        <v>782</v>
      </c>
      <c r="B938" s="5" t="s">
        <v>783</v>
      </c>
      <c r="C938" s="5"/>
      <c r="D938" s="5"/>
      <c r="E938" s="5"/>
      <c r="F938" s="5"/>
      <c r="G938" s="5"/>
      <c r="H938" s="5"/>
      <c r="I938" s="5"/>
      <c r="J938" s="5">
        <v>7900</v>
      </c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x14ac:dyDescent="0.25">
      <c r="A939" s="5" t="s">
        <v>784</v>
      </c>
      <c r="B939" s="5" t="s">
        <v>554</v>
      </c>
      <c r="C939" s="5">
        <v>64.62</v>
      </c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x14ac:dyDescent="0.25">
      <c r="A940" s="5" t="s">
        <v>771</v>
      </c>
      <c r="B940" s="5" t="s">
        <v>737</v>
      </c>
      <c r="C940" s="5"/>
      <c r="D940" s="5"/>
      <c r="E940" s="5"/>
      <c r="F940" s="5"/>
      <c r="G940" s="5"/>
      <c r="H940" s="5"/>
      <c r="I940" s="5"/>
      <c r="J940" s="5">
        <v>258.01</v>
      </c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x14ac:dyDescent="0.25">
      <c r="A941" s="5" t="s">
        <v>771</v>
      </c>
      <c r="B941" s="5" t="s">
        <v>554</v>
      </c>
      <c r="C941" s="5">
        <v>211.57</v>
      </c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x14ac:dyDescent="0.25">
      <c r="A942" s="5" t="s">
        <v>606</v>
      </c>
      <c r="B942" s="5" t="s">
        <v>97</v>
      </c>
      <c r="C942" s="5"/>
      <c r="D942" s="5"/>
      <c r="E942" s="5"/>
      <c r="F942" s="5"/>
      <c r="G942" s="5"/>
      <c r="H942" s="5"/>
      <c r="I942" s="5"/>
      <c r="J942" s="5"/>
      <c r="K942" s="5">
        <v>1283</v>
      </c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x14ac:dyDescent="0.25">
      <c r="A943" s="5" t="s">
        <v>88</v>
      </c>
      <c r="B943" s="5" t="s">
        <v>785</v>
      </c>
      <c r="C943" s="5"/>
      <c r="D943" s="5"/>
      <c r="E943" s="5"/>
      <c r="F943" s="5"/>
      <c r="G943" s="5"/>
      <c r="H943" s="5"/>
      <c r="I943" s="5"/>
      <c r="J943" s="5"/>
      <c r="K943" s="5">
        <v>1278.02</v>
      </c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x14ac:dyDescent="0.25">
      <c r="A944" s="5" t="s">
        <v>74</v>
      </c>
      <c r="B944" s="5" t="s">
        <v>786</v>
      </c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>
        <v>740</v>
      </c>
      <c r="U944" s="5"/>
      <c r="V944" s="5"/>
      <c r="W944" s="5"/>
      <c r="X944" s="5"/>
      <c r="Y944" s="5"/>
      <c r="Z944" s="5"/>
      <c r="AA944" s="5"/>
    </row>
    <row r="945" spans="1:27" x14ac:dyDescent="0.25">
      <c r="A945" s="5" t="s">
        <v>86</v>
      </c>
      <c r="B945" s="5" t="s">
        <v>787</v>
      </c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>
        <v>3604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x14ac:dyDescent="0.25">
      <c r="A946" s="5" t="s">
        <v>86</v>
      </c>
      <c r="B946" s="5" t="s">
        <v>787</v>
      </c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>
        <v>722.43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x14ac:dyDescent="0.25">
      <c r="A947" s="5" t="s">
        <v>788</v>
      </c>
      <c r="B947" s="5" t="s">
        <v>789</v>
      </c>
      <c r="C947" s="5"/>
      <c r="D947" s="5"/>
      <c r="E947" s="5"/>
      <c r="F947" s="5"/>
      <c r="G947" s="5"/>
      <c r="H947" s="5"/>
      <c r="I947" s="5"/>
      <c r="J947" s="5"/>
      <c r="K947" s="5">
        <v>2800</v>
      </c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x14ac:dyDescent="0.25">
      <c r="A948" s="5" t="s">
        <v>317</v>
      </c>
      <c r="B948" s="5" t="s">
        <v>790</v>
      </c>
      <c r="C948" s="5"/>
      <c r="D948" s="5"/>
      <c r="E948" s="5"/>
      <c r="F948" s="5"/>
      <c r="G948" s="5"/>
      <c r="H948" s="5"/>
      <c r="I948" s="5"/>
      <c r="J948" s="5">
        <v>22440</v>
      </c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30" x14ac:dyDescent="0.25">
      <c r="A949" s="5" t="s">
        <v>317</v>
      </c>
      <c r="B949" s="23" t="s">
        <v>791</v>
      </c>
      <c r="C949" s="5"/>
      <c r="D949" s="5"/>
      <c r="E949" s="5"/>
      <c r="F949" s="5"/>
      <c r="G949" s="5"/>
      <c r="H949" s="5"/>
      <c r="I949" s="5"/>
      <c r="J949" s="5"/>
      <c r="K949" s="5">
        <v>3900</v>
      </c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x14ac:dyDescent="0.25">
      <c r="A950" s="5" t="s">
        <v>80</v>
      </c>
      <c r="B950" s="8" t="s">
        <v>142</v>
      </c>
      <c r="C950" s="5"/>
      <c r="D950" s="5"/>
      <c r="E950" s="5"/>
      <c r="F950" s="5"/>
      <c r="G950" s="5"/>
      <c r="H950" s="5"/>
      <c r="I950" s="5"/>
      <c r="J950" s="5"/>
      <c r="K950" s="5">
        <v>450</v>
      </c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30" x14ac:dyDescent="0.25">
      <c r="A951" s="5" t="s">
        <v>80</v>
      </c>
      <c r="B951" s="23" t="s">
        <v>82</v>
      </c>
      <c r="C951" s="5"/>
      <c r="D951" s="5"/>
      <c r="E951" s="5"/>
      <c r="F951" s="5"/>
      <c r="G951" s="5"/>
      <c r="H951" s="5"/>
      <c r="I951" s="5"/>
      <c r="J951" s="5"/>
      <c r="K951" s="5">
        <v>1750</v>
      </c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30" x14ac:dyDescent="0.25">
      <c r="A952" s="5" t="s">
        <v>80</v>
      </c>
      <c r="B952" s="23" t="s">
        <v>81</v>
      </c>
      <c r="C952" s="5"/>
      <c r="D952" s="5"/>
      <c r="E952" s="5"/>
      <c r="F952" s="5"/>
      <c r="G952" s="5"/>
      <c r="H952" s="5"/>
      <c r="I952" s="5"/>
      <c r="J952" s="5"/>
      <c r="K952" s="5">
        <v>1750</v>
      </c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x14ac:dyDescent="0.25">
      <c r="A953" s="5" t="s">
        <v>69</v>
      </c>
      <c r="B953" s="23" t="s">
        <v>792</v>
      </c>
      <c r="C953" s="5"/>
      <c r="D953" s="5"/>
      <c r="E953" s="5"/>
      <c r="F953" s="5"/>
      <c r="G953" s="5"/>
      <c r="H953" s="5"/>
      <c r="I953" s="5"/>
      <c r="J953" s="5"/>
      <c r="K953" s="5">
        <v>1600</v>
      </c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30" x14ac:dyDescent="0.25">
      <c r="A954" s="23" t="s">
        <v>793</v>
      </c>
      <c r="B954" s="23" t="s">
        <v>794</v>
      </c>
      <c r="C954" s="5"/>
      <c r="D954" s="5"/>
      <c r="E954" s="5"/>
      <c r="F954" s="5"/>
      <c r="G954" s="5"/>
      <c r="H954" s="5"/>
      <c r="I954" s="5"/>
      <c r="J954" s="5"/>
      <c r="K954" s="5">
        <v>480</v>
      </c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x14ac:dyDescent="0.25">
      <c r="A955" s="5" t="s">
        <v>795</v>
      </c>
      <c r="B955" s="23" t="s">
        <v>617</v>
      </c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>
        <v>314.99</v>
      </c>
      <c r="U955" s="5"/>
      <c r="V955" s="5"/>
      <c r="W955" s="5"/>
      <c r="X955" s="5"/>
      <c r="Y955" s="5"/>
      <c r="Z955" s="5"/>
      <c r="AA955" s="5"/>
    </row>
    <row r="956" spans="1:27" s="2" customFormat="1" ht="15.75" thickBot="1" x14ac:dyDescent="0.3">
      <c r="A956" s="6"/>
      <c r="B956" s="26" t="s">
        <v>796</v>
      </c>
      <c r="C956" s="6">
        <f>C929-C939-C941</f>
        <v>90.220000000000709</v>
      </c>
      <c r="D956" s="6">
        <v>0</v>
      </c>
      <c r="E956" s="6">
        <v>8416.9000000000015</v>
      </c>
      <c r="F956" s="6">
        <v>2905.0600000000009</v>
      </c>
      <c r="G956" s="6">
        <v>0</v>
      </c>
      <c r="H956" s="6">
        <v>11647.060000000001</v>
      </c>
      <c r="I956" s="6">
        <v>11392.789999999994</v>
      </c>
      <c r="J956" s="6">
        <f>J929-J934-J938-J940-J948</f>
        <v>262827.33</v>
      </c>
      <c r="K956" s="6">
        <f>K929-K937-K942-K943-K947-K949-K950-K951-K952-K953-K954</f>
        <v>415520.1399999999</v>
      </c>
      <c r="L956" s="6">
        <v>90000</v>
      </c>
      <c r="M956" s="6">
        <v>74972.319999999992</v>
      </c>
      <c r="N956" s="6">
        <f>N929-N930-N931-N932-N933-N934-N936</f>
        <v>53230.749999999993</v>
      </c>
      <c r="O956" s="6">
        <f>O929-O945-O946</f>
        <v>56802.960000000014</v>
      </c>
      <c r="P956" s="6">
        <v>7000</v>
      </c>
      <c r="Q956" s="6">
        <v>228000</v>
      </c>
      <c r="R956" s="6">
        <v>61858.509999999987</v>
      </c>
      <c r="S956" s="6">
        <v>11756.160000000002</v>
      </c>
      <c r="T956" s="6">
        <f>T929-T935-T944-T955</f>
        <v>669445.62999999977</v>
      </c>
      <c r="U956" s="6">
        <v>239117.33999999997</v>
      </c>
      <c r="V956" s="6">
        <f>V929-V934</f>
        <v>137241.24</v>
      </c>
      <c r="W956" s="6"/>
      <c r="X956" s="6"/>
      <c r="Y956" s="6">
        <v>831.66000000000076</v>
      </c>
      <c r="Z956" s="6">
        <v>1769.0200000000004</v>
      </c>
      <c r="AA956" s="6">
        <v>0</v>
      </c>
    </row>
    <row r="957" spans="1:27" s="4" customFormat="1" ht="15.75" thickBot="1" x14ac:dyDescent="0.3">
      <c r="A957" s="24"/>
      <c r="B957" s="25"/>
      <c r="C957" s="13">
        <v>36911</v>
      </c>
      <c r="D957" s="13">
        <v>37276</v>
      </c>
      <c r="E957" s="13">
        <v>37641</v>
      </c>
      <c r="F957" s="13">
        <v>38006</v>
      </c>
      <c r="G957" s="13">
        <v>38372</v>
      </c>
      <c r="H957" s="13">
        <v>38737</v>
      </c>
      <c r="I957" s="13">
        <v>39467</v>
      </c>
      <c r="J957" s="13">
        <v>39833</v>
      </c>
      <c r="K957" s="13">
        <v>10978</v>
      </c>
      <c r="L957" s="13">
        <v>36576</v>
      </c>
      <c r="M957" s="13">
        <v>11098</v>
      </c>
      <c r="N957" s="13">
        <v>37062</v>
      </c>
      <c r="O957" s="13">
        <v>37427</v>
      </c>
      <c r="P957" s="13">
        <v>36789</v>
      </c>
      <c r="Q957" s="13">
        <v>36850</v>
      </c>
      <c r="R957" s="13" t="s">
        <v>0</v>
      </c>
      <c r="S957" s="13" t="s">
        <v>1</v>
      </c>
      <c r="T957" s="13" t="s">
        <v>2</v>
      </c>
      <c r="U957" s="13" t="s">
        <v>3</v>
      </c>
      <c r="V957" s="13" t="s">
        <v>4</v>
      </c>
      <c r="W957" s="13" t="s">
        <v>5</v>
      </c>
      <c r="X957" s="13" t="s">
        <v>6</v>
      </c>
      <c r="Y957" s="13" t="s">
        <v>7</v>
      </c>
      <c r="Z957" s="13" t="s">
        <v>8</v>
      </c>
      <c r="AA957" s="63" t="s">
        <v>310</v>
      </c>
    </row>
    <row r="958" spans="1:27" s="2" customFormat="1" x14ac:dyDescent="0.25">
      <c r="A958" s="6"/>
      <c r="B958" s="6" t="s">
        <v>796</v>
      </c>
      <c r="C958" s="6">
        <v>90.220000000000709</v>
      </c>
      <c r="D958" s="6">
        <v>0</v>
      </c>
      <c r="E958" s="6">
        <v>8416.9000000000015</v>
      </c>
      <c r="F958" s="6">
        <v>2905.0600000000009</v>
      </c>
      <c r="G958" s="6">
        <v>0</v>
      </c>
      <c r="H958" s="6">
        <v>11647.060000000001</v>
      </c>
      <c r="I958" s="6">
        <v>11392.789999999994</v>
      </c>
      <c r="J958" s="6">
        <v>262827.33</v>
      </c>
      <c r="K958" s="6">
        <v>415520.1399999999</v>
      </c>
      <c r="L958" s="6">
        <v>90000</v>
      </c>
      <c r="M958" s="6">
        <v>74972.319999999992</v>
      </c>
      <c r="N958" s="6">
        <v>53230.749999999993</v>
      </c>
      <c r="O958" s="6">
        <v>56802.960000000014</v>
      </c>
      <c r="P958" s="6">
        <v>7000</v>
      </c>
      <c r="Q958" s="6">
        <v>228000</v>
      </c>
      <c r="R958" s="6">
        <v>61858.509999999987</v>
      </c>
      <c r="S958" s="6">
        <v>11756.160000000002</v>
      </c>
      <c r="T958" s="6">
        <v>669445.62999999977</v>
      </c>
      <c r="U958" s="6">
        <v>239117.33999999997</v>
      </c>
      <c r="V958" s="6">
        <v>137241.24</v>
      </c>
      <c r="W958" s="6"/>
      <c r="X958" s="6"/>
      <c r="Y958" s="6">
        <v>831.66000000000076</v>
      </c>
      <c r="Z958" s="6">
        <v>1769.0200000000004</v>
      </c>
      <c r="AA958" s="6">
        <v>0</v>
      </c>
    </row>
    <row r="959" spans="1:27" x14ac:dyDescent="0.25">
      <c r="A959" s="5"/>
      <c r="B959" s="5" t="s">
        <v>778</v>
      </c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>
        <v>107.1</v>
      </c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s="2" customFormat="1" x14ac:dyDescent="0.25">
      <c r="A960" s="6"/>
      <c r="B960" s="6" t="s">
        <v>796</v>
      </c>
      <c r="C960" s="6">
        <v>90.220000000000709</v>
      </c>
      <c r="D960" s="6">
        <v>0</v>
      </c>
      <c r="E960" s="6">
        <v>8416.9000000000015</v>
      </c>
      <c r="F960" s="6">
        <v>2905.0600000000009</v>
      </c>
      <c r="G960" s="6">
        <v>0</v>
      </c>
      <c r="H960" s="6">
        <v>11647.060000000001</v>
      </c>
      <c r="I960" s="6">
        <v>11392.789999999994</v>
      </c>
      <c r="J960" s="6">
        <v>262827.33</v>
      </c>
      <c r="K960" s="6">
        <v>415520.1399999999</v>
      </c>
      <c r="L960" s="6">
        <v>90000</v>
      </c>
      <c r="M960" s="6">
        <v>74972.319999999992</v>
      </c>
      <c r="N960" s="91">
        <f>N958+N959</f>
        <v>53337.849999999991</v>
      </c>
      <c r="O960" s="6">
        <v>56802.960000000014</v>
      </c>
      <c r="P960" s="6">
        <v>7000</v>
      </c>
      <c r="Q960" s="6">
        <v>228000</v>
      </c>
      <c r="R960" s="6">
        <v>61858.509999999987</v>
      </c>
      <c r="S960" s="6">
        <v>11756.160000000002</v>
      </c>
      <c r="T960" s="6">
        <v>669445.62999999977</v>
      </c>
      <c r="U960" s="6">
        <v>239117.33999999997</v>
      </c>
      <c r="V960" s="6">
        <v>137241.24</v>
      </c>
      <c r="W960" s="6"/>
      <c r="X960" s="6"/>
      <c r="Y960" s="6">
        <v>831.66000000000076</v>
      </c>
      <c r="Z960" s="6">
        <v>1769.0200000000004</v>
      </c>
      <c r="AA960" s="6">
        <v>0</v>
      </c>
    </row>
    <row r="961" spans="1:27" x14ac:dyDescent="0.25">
      <c r="A961" s="5" t="s">
        <v>237</v>
      </c>
      <c r="B961" s="5" t="s">
        <v>633</v>
      </c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>
        <v>45</v>
      </c>
      <c r="U961" s="5"/>
      <c r="V961" s="5"/>
      <c r="W961" s="5"/>
      <c r="X961" s="5"/>
      <c r="Y961" s="5"/>
      <c r="Z961" s="5"/>
      <c r="AA961" s="5"/>
    </row>
    <row r="962" spans="1:27" x14ac:dyDescent="0.25">
      <c r="A962" s="5" t="s">
        <v>237</v>
      </c>
      <c r="B962" s="5" t="s">
        <v>633</v>
      </c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>
        <v>45</v>
      </c>
      <c r="U962" s="5"/>
      <c r="V962" s="5"/>
      <c r="W962" s="5"/>
      <c r="X962" s="5"/>
      <c r="Y962" s="5"/>
      <c r="Z962" s="5"/>
      <c r="AA962" s="5"/>
    </row>
    <row r="963" spans="1:27" x14ac:dyDescent="0.25">
      <c r="A963" s="5" t="s">
        <v>237</v>
      </c>
      <c r="B963" s="5" t="s">
        <v>633</v>
      </c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>
        <v>408.02</v>
      </c>
      <c r="U963" s="5"/>
      <c r="V963" s="5"/>
      <c r="W963" s="5"/>
      <c r="X963" s="5"/>
      <c r="Y963" s="5"/>
      <c r="Z963" s="5"/>
      <c r="AA963" s="5"/>
    </row>
    <row r="964" spans="1:27" x14ac:dyDescent="0.25">
      <c r="A964" s="6" t="s">
        <v>318</v>
      </c>
      <c r="B964" s="5" t="s">
        <v>739</v>
      </c>
      <c r="C964" s="5"/>
      <c r="D964" s="5"/>
      <c r="E964" s="5"/>
      <c r="F964" s="5"/>
      <c r="G964" s="5"/>
      <c r="H964" s="5"/>
      <c r="I964" s="5"/>
      <c r="J964" s="5">
        <v>200</v>
      </c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x14ac:dyDescent="0.25">
      <c r="A965" s="6" t="s">
        <v>318</v>
      </c>
      <c r="B965" s="5" t="s">
        <v>799</v>
      </c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>
        <v>912</v>
      </c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s="4" customFormat="1" x14ac:dyDescent="0.25">
      <c r="A966" s="8" t="s">
        <v>800</v>
      </c>
      <c r="B966" s="8" t="s">
        <v>801</v>
      </c>
      <c r="C966" s="8"/>
      <c r="D966" s="8"/>
      <c r="E966" s="8"/>
      <c r="F966" s="8"/>
      <c r="G966" s="8"/>
      <c r="H966" s="8"/>
      <c r="I966" s="8"/>
      <c r="J966" s="8"/>
      <c r="K966" s="20">
        <v>811.5</v>
      </c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s="4" customFormat="1" x14ac:dyDescent="0.25">
      <c r="A967" s="8" t="s">
        <v>802</v>
      </c>
      <c r="B967" s="8" t="s">
        <v>718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>
        <v>595</v>
      </c>
      <c r="W967" s="8"/>
      <c r="X967" s="8"/>
      <c r="Y967" s="8"/>
      <c r="Z967" s="8"/>
      <c r="AA967" s="8"/>
    </row>
    <row r="968" spans="1:27" s="2" customFormat="1" x14ac:dyDescent="0.25">
      <c r="A968" s="6"/>
      <c r="B968" s="6" t="s">
        <v>804</v>
      </c>
      <c r="C968" s="6">
        <v>90.220000000000709</v>
      </c>
      <c r="D968" s="6">
        <v>0</v>
      </c>
      <c r="E968" s="6">
        <v>8416.9000000000015</v>
      </c>
      <c r="F968" s="6">
        <v>2905.0600000000009</v>
      </c>
      <c r="G968" s="6">
        <v>0</v>
      </c>
      <c r="H968" s="6">
        <v>11647.060000000001</v>
      </c>
      <c r="I968" s="6">
        <v>11392.789999999994</v>
      </c>
      <c r="J968" s="93">
        <f>J960-J964</f>
        <v>262627.33</v>
      </c>
      <c r="K968" s="6">
        <f>K960-K966</f>
        <v>414708.6399999999</v>
      </c>
      <c r="L968" s="6">
        <v>90000</v>
      </c>
      <c r="M968" s="6">
        <v>74972.319999999992</v>
      </c>
      <c r="N968" s="91">
        <f>N960-N965</f>
        <v>52425.849999999991</v>
      </c>
      <c r="O968" s="6">
        <v>56802.960000000014</v>
      </c>
      <c r="P968" s="6">
        <v>7000</v>
      </c>
      <c r="Q968" s="6">
        <v>228000</v>
      </c>
      <c r="R968" s="6">
        <v>61858.509999999987</v>
      </c>
      <c r="S968" s="6">
        <v>11756.160000000002</v>
      </c>
      <c r="T968" s="6">
        <f>T960-T961-T962-T963</f>
        <v>668947.60999999975</v>
      </c>
      <c r="U968" s="6">
        <v>239117.33999999997</v>
      </c>
      <c r="V968" s="6">
        <f>V960-V967</f>
        <v>136646.24</v>
      </c>
      <c r="W968" s="6"/>
      <c r="X968" s="6"/>
      <c r="Y968" s="6">
        <v>831.66000000000076</v>
      </c>
      <c r="Z968" s="6">
        <v>1769.0200000000004</v>
      </c>
      <c r="AA968" s="6">
        <v>0</v>
      </c>
    </row>
    <row r="969" spans="1:27" s="4" customFormat="1" x14ac:dyDescent="0.25">
      <c r="A969" s="8" t="s">
        <v>74</v>
      </c>
      <c r="B969" s="8" t="s">
        <v>803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>
        <v>8929</v>
      </c>
      <c r="O969" s="8">
        <v>8929</v>
      </c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s="2" customFormat="1" x14ac:dyDescent="0.25">
      <c r="A970" s="6"/>
      <c r="B970" s="6" t="s">
        <v>804</v>
      </c>
      <c r="C970" s="6">
        <v>90.220000000000709</v>
      </c>
      <c r="D970" s="6">
        <v>0</v>
      </c>
      <c r="E970" s="6">
        <v>8416.9000000000015</v>
      </c>
      <c r="F970" s="6">
        <v>2905.0600000000009</v>
      </c>
      <c r="G970" s="6">
        <v>0</v>
      </c>
      <c r="H970" s="6">
        <v>11647.060000000001</v>
      </c>
      <c r="I970" s="6">
        <v>11392.789999999994</v>
      </c>
      <c r="J970" s="6">
        <v>262627.33</v>
      </c>
      <c r="K970" s="6">
        <v>414708.6399999999</v>
      </c>
      <c r="L970" s="6">
        <v>90000</v>
      </c>
      <c r="M970" s="6">
        <v>74972.319999999992</v>
      </c>
      <c r="N970" s="91">
        <f>N968-N969</f>
        <v>43496.849999999991</v>
      </c>
      <c r="O970" s="6">
        <f>O968+O969</f>
        <v>65731.960000000021</v>
      </c>
      <c r="P970" s="6">
        <v>7000</v>
      </c>
      <c r="Q970" s="6">
        <v>228000</v>
      </c>
      <c r="R970" s="6">
        <v>61858.509999999987</v>
      </c>
      <c r="S970" s="6">
        <v>11756.160000000002</v>
      </c>
      <c r="T970" s="6">
        <v>668947.60999999975</v>
      </c>
      <c r="U970" s="6">
        <v>239117.33999999997</v>
      </c>
      <c r="V970" s="6">
        <v>136646.24</v>
      </c>
      <c r="W970" s="6"/>
      <c r="X970" s="6"/>
      <c r="Y970" s="6">
        <v>831.66000000000076</v>
      </c>
      <c r="Z970" s="6">
        <v>1769.0200000000004</v>
      </c>
      <c r="AA970" s="6">
        <v>0</v>
      </c>
    </row>
    <row r="971" spans="1:27" x14ac:dyDescent="0.25">
      <c r="A971" s="5"/>
      <c r="B971" s="5" t="s">
        <v>797</v>
      </c>
      <c r="C971" s="5"/>
      <c r="D971" s="5"/>
      <c r="E971" s="5"/>
      <c r="F971" s="5"/>
      <c r="G971" s="5"/>
      <c r="H971" s="5"/>
      <c r="I971" s="5">
        <v>36.97</v>
      </c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x14ac:dyDescent="0.25">
      <c r="A972" s="5"/>
      <c r="B972" s="5" t="s">
        <v>798</v>
      </c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>
        <v>1895</v>
      </c>
      <c r="U972" s="5"/>
      <c r="V972" s="5"/>
      <c r="W972" s="5"/>
      <c r="X972" s="5"/>
      <c r="Y972" s="5"/>
      <c r="Z972" s="5"/>
      <c r="AA972" s="5"/>
    </row>
    <row r="973" spans="1:27" s="2" customFormat="1" x14ac:dyDescent="0.25">
      <c r="A973" s="6"/>
      <c r="B973" s="6" t="s">
        <v>804</v>
      </c>
      <c r="C973" s="6">
        <v>90.220000000000709</v>
      </c>
      <c r="D973" s="6">
        <v>0</v>
      </c>
      <c r="E973" s="6">
        <v>8416.9000000000015</v>
      </c>
      <c r="F973" s="6">
        <v>2905.0600000000009</v>
      </c>
      <c r="G973" s="6">
        <v>0</v>
      </c>
      <c r="H973" s="6">
        <v>11647.060000000001</v>
      </c>
      <c r="I973" s="6">
        <f>I970+I971</f>
        <v>11429.759999999993</v>
      </c>
      <c r="J973" s="6">
        <v>262627.33</v>
      </c>
      <c r="K973" s="6">
        <v>414708.6399999999</v>
      </c>
      <c r="L973" s="6">
        <v>90000</v>
      </c>
      <c r="M973" s="6">
        <v>74972.319999999992</v>
      </c>
      <c r="N973" s="6">
        <v>43496.849999999991</v>
      </c>
      <c r="O973" s="6">
        <v>65731.960000000021</v>
      </c>
      <c r="P973" s="6">
        <v>7000</v>
      </c>
      <c r="Q973" s="6">
        <v>228000</v>
      </c>
      <c r="R973" s="6">
        <v>61858.509999999987</v>
      </c>
      <c r="S973" s="6">
        <v>11756.160000000002</v>
      </c>
      <c r="T973" s="6">
        <f>T970+T972</f>
        <v>670842.60999999975</v>
      </c>
      <c r="U973" s="6">
        <v>239117.33999999997</v>
      </c>
      <c r="V973" s="6">
        <v>136646.24</v>
      </c>
      <c r="W973" s="6"/>
      <c r="X973" s="6"/>
      <c r="Y973" s="6">
        <v>831.66000000000076</v>
      </c>
      <c r="Z973" s="6">
        <v>1769.0200000000004</v>
      </c>
      <c r="AA973" s="6">
        <v>0</v>
      </c>
    </row>
    <row r="974" spans="1:27" x14ac:dyDescent="0.25">
      <c r="A974" s="5" t="s">
        <v>237</v>
      </c>
      <c r="B974" s="5" t="s">
        <v>430</v>
      </c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>
        <v>2939</v>
      </c>
      <c r="U974" s="5"/>
      <c r="V974" s="5"/>
      <c r="W974" s="5"/>
      <c r="X974" s="5"/>
      <c r="Y974" s="5"/>
      <c r="Z974" s="5"/>
      <c r="AA974" s="5"/>
    </row>
    <row r="975" spans="1:27" x14ac:dyDescent="0.25">
      <c r="A975" s="5" t="s">
        <v>237</v>
      </c>
      <c r="B975" s="5" t="s">
        <v>805</v>
      </c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>
        <v>248</v>
      </c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x14ac:dyDescent="0.25">
      <c r="A976" s="6" t="s">
        <v>318</v>
      </c>
      <c r="B976" s="5" t="s">
        <v>806</v>
      </c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>
        <v>5800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x14ac:dyDescent="0.25">
      <c r="A977" s="5" t="s">
        <v>237</v>
      </c>
      <c r="B977" s="5" t="s">
        <v>807</v>
      </c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>
        <v>696</v>
      </c>
      <c r="U977" s="5"/>
      <c r="V977" s="5"/>
      <c r="W977" s="5"/>
      <c r="X977" s="5"/>
      <c r="Y977" s="5"/>
      <c r="Z977" s="5"/>
      <c r="AA977" s="5"/>
    </row>
    <row r="978" spans="1:27" x14ac:dyDescent="0.25">
      <c r="A978" s="5" t="s">
        <v>237</v>
      </c>
      <c r="B978" s="5" t="s">
        <v>428</v>
      </c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>
        <v>475.24</v>
      </c>
      <c r="U978" s="5"/>
      <c r="V978" s="5"/>
      <c r="W978" s="5"/>
      <c r="X978" s="5"/>
      <c r="Y978" s="5"/>
      <c r="Z978" s="5"/>
      <c r="AA978" s="5"/>
    </row>
    <row r="979" spans="1:27" x14ac:dyDescent="0.25">
      <c r="A979" s="5"/>
      <c r="B979" s="5" t="s">
        <v>808</v>
      </c>
      <c r="C979" s="5"/>
      <c r="D979" s="5"/>
      <c r="E979" s="5"/>
      <c r="F979" s="5"/>
      <c r="G979" s="5"/>
      <c r="H979" s="5"/>
      <c r="I979" s="5"/>
      <c r="J979" s="5"/>
      <c r="K979" s="5">
        <v>110789</v>
      </c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x14ac:dyDescent="0.25">
      <c r="A980" s="5" t="s">
        <v>809</v>
      </c>
      <c r="B980" s="5" t="s">
        <v>810</v>
      </c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>
        <v>8000</v>
      </c>
      <c r="U980" s="5"/>
      <c r="V980" s="5"/>
      <c r="W980" s="5"/>
      <c r="X980" s="5"/>
      <c r="Y980" s="5"/>
      <c r="Z980" s="5"/>
      <c r="AA980" s="5"/>
    </row>
    <row r="981" spans="1:27" x14ac:dyDescent="0.25">
      <c r="A981" s="5" t="s">
        <v>811</v>
      </c>
      <c r="B981" s="5" t="s">
        <v>810</v>
      </c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>
        <v>2500</v>
      </c>
      <c r="U981" s="5"/>
      <c r="V981" s="5"/>
      <c r="W981" s="5"/>
      <c r="X981" s="5"/>
      <c r="Y981" s="5"/>
      <c r="Z981" s="5"/>
      <c r="AA981" s="5"/>
    </row>
    <row r="982" spans="1:27" x14ac:dyDescent="0.25">
      <c r="A982" s="5" t="s">
        <v>812</v>
      </c>
      <c r="B982" s="5" t="s">
        <v>810</v>
      </c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>
        <v>10000</v>
      </c>
      <c r="U982" s="5"/>
      <c r="V982" s="5"/>
      <c r="W982" s="5"/>
      <c r="X982" s="5"/>
      <c r="Y982" s="5"/>
      <c r="Z982" s="5"/>
      <c r="AA982" s="5"/>
    </row>
    <row r="983" spans="1:27" x14ac:dyDescent="0.25">
      <c r="A983" s="5" t="s">
        <v>813</v>
      </c>
      <c r="B983" s="5" t="s">
        <v>810</v>
      </c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>
        <v>8000</v>
      </c>
      <c r="U983" s="5"/>
      <c r="V983" s="5"/>
      <c r="W983" s="5"/>
      <c r="X983" s="5"/>
      <c r="Y983" s="5"/>
      <c r="Z983" s="5"/>
      <c r="AA983" s="5"/>
    </row>
    <row r="984" spans="1:27" x14ac:dyDescent="0.25">
      <c r="A984" s="5" t="s">
        <v>814</v>
      </c>
      <c r="B984" s="5" t="s">
        <v>815</v>
      </c>
      <c r="C984" s="5"/>
      <c r="D984" s="5"/>
      <c r="E984" s="5"/>
      <c r="F984" s="5"/>
      <c r="G984" s="5"/>
      <c r="H984" s="5"/>
      <c r="I984" s="5"/>
      <c r="J984" s="5"/>
      <c r="K984" s="5">
        <v>4775.3900000000003</v>
      </c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x14ac:dyDescent="0.25">
      <c r="A985" s="5" t="s">
        <v>74</v>
      </c>
      <c r="B985" s="5" t="s">
        <v>816</v>
      </c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>
        <v>5487</v>
      </c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x14ac:dyDescent="0.25">
      <c r="A986" s="5" t="s">
        <v>817</v>
      </c>
      <c r="B986" s="5" t="s">
        <v>801</v>
      </c>
      <c r="C986" s="5"/>
      <c r="D986" s="5"/>
      <c r="E986" s="5"/>
      <c r="F986" s="5"/>
      <c r="G986" s="5"/>
      <c r="H986" s="5"/>
      <c r="I986" s="5"/>
      <c r="J986" s="5"/>
      <c r="K986" s="5">
        <v>1728.6</v>
      </c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s="2" customFormat="1" x14ac:dyDescent="0.25">
      <c r="A987" s="6"/>
      <c r="B987" s="6" t="s">
        <v>818</v>
      </c>
      <c r="C987" s="96">
        <v>90.220000000000709</v>
      </c>
      <c r="D987" s="96">
        <v>0</v>
      </c>
      <c r="E987" s="96">
        <v>8416.9000000000015</v>
      </c>
      <c r="F987" s="96">
        <v>2905.0600000000009</v>
      </c>
      <c r="G987" s="96">
        <v>0</v>
      </c>
      <c r="H987" s="96">
        <v>11647.060000000001</v>
      </c>
      <c r="I987" s="96">
        <v>11429.759999999993</v>
      </c>
      <c r="J987" s="96">
        <v>262627.33</v>
      </c>
      <c r="K987" s="96">
        <f>K973-K979-K984-K986</f>
        <v>297415.64999999991</v>
      </c>
      <c r="L987" s="96">
        <v>90000</v>
      </c>
      <c r="M987" s="96">
        <v>74972.319999999992</v>
      </c>
      <c r="N987" s="96">
        <f>N973-N975-N985</f>
        <v>37761.849999999991</v>
      </c>
      <c r="O987" s="96">
        <f>O973-O976</f>
        <v>59931.960000000021</v>
      </c>
      <c r="P987" s="96">
        <v>7000</v>
      </c>
      <c r="Q987" s="96">
        <v>228000</v>
      </c>
      <c r="R987" s="96">
        <v>61858.509999999987</v>
      </c>
      <c r="S987" s="96">
        <v>11756.160000000002</v>
      </c>
      <c r="T987" s="96">
        <f>T973-T974-T977-T978-T980-T981-T982-T983</f>
        <v>638232.36999999976</v>
      </c>
      <c r="U987" s="96">
        <v>239117.33999999997</v>
      </c>
      <c r="V987" s="96">
        <v>136646.24</v>
      </c>
      <c r="W987" s="6"/>
      <c r="X987" s="6"/>
      <c r="Y987" s="96">
        <v>831.66000000000076</v>
      </c>
      <c r="Z987" s="96">
        <v>1769.0200000000004</v>
      </c>
      <c r="AA987" s="6">
        <v>0</v>
      </c>
    </row>
    <row r="988" spans="1:27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</sheetData>
  <pageMargins left="0.7" right="0.7" top="0.75" bottom="0.75" header="0.3" footer="0.3"/>
  <pageSetup paperSize="9" scale="86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hp3400-3</dc:creator>
  <cp:lastModifiedBy>hp3400-3</cp:lastModifiedBy>
  <cp:lastPrinted>2016-04-04T07:24:23Z</cp:lastPrinted>
  <dcterms:created xsi:type="dcterms:W3CDTF">2016-01-20T09:44:36Z</dcterms:created>
  <dcterms:modified xsi:type="dcterms:W3CDTF">2016-07-11T05:38:13Z</dcterms:modified>
</cp:coreProperties>
</file>