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hart1" sheetId="1" r:id="rId1"/>
    <sheet name="01-29.11.2019" sheetId="2" r:id="rId2"/>
  </sheets>
  <definedNames/>
  <calcPr fullCalcOnLoad="1"/>
</workbook>
</file>

<file path=xl/sharedStrings.xml><?xml version="1.0" encoding="utf-8"?>
<sst xmlns="http://schemas.openxmlformats.org/spreadsheetml/2006/main" count="500" uniqueCount="268">
  <si>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</si>
  <si>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</si>
  <si>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</si>
  <si>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</si>
  <si>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</si>
  <si>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</si>
  <si>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</si>
  <si>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1</t>
  </si>
  <si>
    <t>TRANSFERURI</t>
  </si>
  <si>
    <t xml:space="preserve">BUNURI SI Servicii </t>
  </si>
  <si>
    <t>CENTRUL TERITORIAL DE CALCUL</t>
  </si>
  <si>
    <t>MINISTERUL MEDIULUI</t>
  </si>
  <si>
    <t>PROIECTE CU FINANATARE DIN FONDURI EXTERNE NERAMBURASABILE</t>
  </si>
  <si>
    <t>Personal MDRAP (programe)</t>
  </si>
  <si>
    <t>Deconturi deplasare interna (progr. operationale)</t>
  </si>
  <si>
    <t>Deconturi deplasare externa (progr. operationale)</t>
  </si>
  <si>
    <t>VENITURI  PROPRII</t>
  </si>
  <si>
    <t>ROVINARI</t>
  </si>
  <si>
    <t>PETROSANI</t>
  </si>
  <si>
    <t>ANL</t>
  </si>
  <si>
    <t>SECTORUL 2 BUCURESTI</t>
  </si>
  <si>
    <t>Prestari servicii</t>
  </si>
  <si>
    <t>CNI</t>
  </si>
  <si>
    <t>UTCB</t>
  </si>
  <si>
    <t>ORANGE ROMANIA</t>
  </si>
  <si>
    <t xml:space="preserve">NEXT BUSINESS  CONSULTING </t>
  </si>
  <si>
    <t>DNS BIROTICA</t>
  </si>
  <si>
    <t xml:space="preserve">CIP AVANTAJ </t>
  </si>
  <si>
    <t xml:space="preserve">TRAVEL TIME </t>
  </si>
  <si>
    <t>Servicii telefonie mobila</t>
  </si>
  <si>
    <t>Cheltuieli transport</t>
  </si>
  <si>
    <t>Servicii intretinere</t>
  </si>
  <si>
    <t>Consumabile birou</t>
  </si>
  <si>
    <t>TRAVEL TIME D&amp;R SRL</t>
  </si>
  <si>
    <t>01.11.2019</t>
  </si>
  <si>
    <t>CROMARK COM SRL</t>
  </si>
  <si>
    <t>VODAFONE ROMANIA SRL</t>
  </si>
  <si>
    <t>COMPANIA NATIONALA POSTA ROMANA SA</t>
  </si>
  <si>
    <t xml:space="preserve">SERVICIUL DE TELECOMUNICATII SPECIALE </t>
  </si>
  <si>
    <t>OLYMEL FLAMINGO FOOD SRL</t>
  </si>
  <si>
    <t>05.11.2019</t>
  </si>
  <si>
    <t>LUKOIL ROMANIA SA</t>
  </si>
  <si>
    <t>Achizitie carburant</t>
  </si>
  <si>
    <t xml:space="preserve">Servicii catering </t>
  </si>
  <si>
    <t xml:space="preserve">Telefonie mobila </t>
  </si>
  <si>
    <t xml:space="preserve">Servicii curierat </t>
  </si>
  <si>
    <t>Energie electrica</t>
  </si>
  <si>
    <t>AGERPRES</t>
  </si>
  <si>
    <t>MINISTERUL FINANTELOR PUBLICE</t>
  </si>
  <si>
    <t>RCS&amp;RDS</t>
  </si>
  <si>
    <t>PARLAM ROM-CAM.DEPUT</t>
  </si>
  <si>
    <t>MINISTERUL ECONOMIEI</t>
  </si>
  <si>
    <t>CLEAN PREST ACTIV</t>
  </si>
  <si>
    <t>TIMAS</t>
  </si>
  <si>
    <t xml:space="preserve">Servicii de monitorizare si analiza presa </t>
  </si>
  <si>
    <t xml:space="preserve">Taxa municipala </t>
  </si>
  <si>
    <t xml:space="preserve">Consum apa rece </t>
  </si>
  <si>
    <t>Consum utilitati sediu</t>
  </si>
  <si>
    <t>Abonament cablu tv</t>
  </si>
  <si>
    <t xml:space="preserve">Servicii gestionare imobile </t>
  </si>
  <si>
    <t>Servicii de furnizare date legislative</t>
  </si>
  <si>
    <t>Servicie auto/ITP auto</t>
  </si>
  <si>
    <t xml:space="preserve">Transfer locuinte pt. tineri destinate inchirierii </t>
  </si>
  <si>
    <t>Transferuri cf. O.U.G 18/2009 Reabilitare Termica</t>
  </si>
  <si>
    <t>Transfer interventii in prima urgenta</t>
  </si>
  <si>
    <t xml:space="preserve">Servicii de consultanta si expertiza </t>
  </si>
  <si>
    <t>MONITORUL OFICIAL</t>
  </si>
  <si>
    <t>Publicare ordin</t>
  </si>
  <si>
    <t>Asigurare medicala</t>
  </si>
  <si>
    <t>BUGETUL DE STAT</t>
  </si>
  <si>
    <t>Cheltuieli judiciare</t>
  </si>
  <si>
    <t>TELECOMUNICATII CFR SA</t>
  </si>
  <si>
    <t>Servicii mentenanta</t>
  </si>
  <si>
    <t>PROSOFT SRL</t>
  </si>
  <si>
    <t>08.11.2019</t>
  </si>
  <si>
    <t>CERTSIGN SA</t>
  </si>
  <si>
    <t>TELEKOM ROMANIA MOBILE COMM</t>
  </si>
  <si>
    <t>CENTRUL DE CALCUL SA</t>
  </si>
  <si>
    <t xml:space="preserve">Servicii mentenanta </t>
  </si>
  <si>
    <t xml:space="preserve">Servicii depozitare </t>
  </si>
  <si>
    <t xml:space="preserve">Servicii internet </t>
  </si>
  <si>
    <t xml:space="preserve">Reinnoire certificate digitale </t>
  </si>
  <si>
    <t>MIDA SOFT BUSINESS SRL</t>
  </si>
  <si>
    <t>11.11.2019</t>
  </si>
  <si>
    <t>VODAFONE ROMANIA SA</t>
  </si>
  <si>
    <t xml:space="preserve">Intretinere echipamente IT </t>
  </si>
  <si>
    <t xml:space="preserve">Servicii telefonie mobila </t>
  </si>
  <si>
    <t>MINISTERUL AFACERILOR INTERNE</t>
  </si>
  <si>
    <t xml:space="preserve">Servicii protocol </t>
  </si>
  <si>
    <t xml:space="preserve">Utilitati energie termica </t>
  </si>
  <si>
    <t>Personal MDRAP</t>
  </si>
  <si>
    <t xml:space="preserve">Cheltuieli deplasari externe </t>
  </si>
  <si>
    <t>EXIMTUR SRL</t>
  </si>
  <si>
    <t>12.11.2019</t>
  </si>
  <si>
    <t>TRAVEL TIME D&amp;R</t>
  </si>
  <si>
    <t>CJ ALBA</t>
  </si>
  <si>
    <t>CJ ARGES</t>
  </si>
  <si>
    <t>CJ BIHOR</t>
  </si>
  <si>
    <t>CJ BISTRITA NASAUD</t>
  </si>
  <si>
    <t>CJ BUZAU</t>
  </si>
  <si>
    <t>CJ CLUJ</t>
  </si>
  <si>
    <t>CJ COVSANA</t>
  </si>
  <si>
    <t>CJ GALATI</t>
  </si>
  <si>
    <t>CJ IASI</t>
  </si>
  <si>
    <t>CJ IALOMITA</t>
  </si>
  <si>
    <t>CJ MARAMURES</t>
  </si>
  <si>
    <t>CJ VALCEA</t>
  </si>
  <si>
    <t xml:space="preserve">AC ZCONSULTING </t>
  </si>
  <si>
    <t>Cota parte utilitati sediu</t>
  </si>
  <si>
    <t>C.N.POSTA ROMANA</t>
  </si>
  <si>
    <t>I.S.C</t>
  </si>
  <si>
    <t>ACZ CONSULTING</t>
  </si>
  <si>
    <t>Intretinere ascensoare</t>
  </si>
  <si>
    <t>AGENT NATIONALA DE CADASTRU SI PUBLICITATE IMOBILIARA</t>
  </si>
  <si>
    <t xml:space="preserve">Transfer subventie ANCPI </t>
  </si>
  <si>
    <t>INSTITUTUL NATIONAL DE ADMINISTRARE</t>
  </si>
  <si>
    <t xml:space="preserve">Transfer subventie INA </t>
  </si>
  <si>
    <t>Transfer HG 525/1996 PUG si URL</t>
  </si>
  <si>
    <t>Servicii elaborare studii EUPAN</t>
  </si>
  <si>
    <t>Servicii postale/curierat</t>
  </si>
  <si>
    <t>13.11.2019</t>
  </si>
  <si>
    <t>Servicii de consultanta</t>
  </si>
  <si>
    <t>CHELTUIELI PERSONAL</t>
  </si>
  <si>
    <t>2</t>
  </si>
  <si>
    <t>Bugetul de stat</t>
  </si>
  <si>
    <t>Impozit salarii, contributii etc.</t>
  </si>
  <si>
    <t>Salarii octombrie 2019</t>
  </si>
  <si>
    <t>ASOCIATIA INTELLISOFT</t>
  </si>
  <si>
    <t>14.11.2019</t>
  </si>
  <si>
    <t>MASCHINENBAU INDUSTRY SRL</t>
  </si>
  <si>
    <t>DANCO PRO COMMUNICATION SRL</t>
  </si>
  <si>
    <t xml:space="preserve">Servicii mentenanta web </t>
  </si>
  <si>
    <t xml:space="preserve">Achizitie aparat aer conditionat </t>
  </si>
  <si>
    <t>FABI TOTAL GRUP</t>
  </si>
  <si>
    <t>RER ECOLOGIC SERVICII</t>
  </si>
  <si>
    <t>ORANGE</t>
  </si>
  <si>
    <t>ASCENSORUL</t>
  </si>
  <si>
    <t>RADACINI MOTORS</t>
  </si>
  <si>
    <t>ORANGE ROMANIA SA</t>
  </si>
  <si>
    <t>15.11.2019</t>
  </si>
  <si>
    <t>TEAMPRO STRATEGY CONSULTING SRL</t>
  </si>
  <si>
    <t>CHELGATE Ltd UK SUC BUC</t>
  </si>
  <si>
    <t>Servicii depozitare</t>
  </si>
  <si>
    <t>AVANGARD BUSINESS CONSULTING</t>
  </si>
  <si>
    <t>TRAVEL TIME</t>
  </si>
  <si>
    <t xml:space="preserve">Abonament telefonie </t>
  </si>
  <si>
    <t xml:space="preserve">Servicii organizare evenimet </t>
  </si>
  <si>
    <t xml:space="preserve">Servicii curatenie </t>
  </si>
  <si>
    <t>Colectare deseuri</t>
  </si>
  <si>
    <t xml:space="preserve">Intretinere ascensoare </t>
  </si>
  <si>
    <t xml:space="preserve">ITP auto </t>
  </si>
  <si>
    <t xml:space="preserve">Revizie tehnica auto </t>
  </si>
  <si>
    <t>Publicare ordine</t>
  </si>
  <si>
    <t>Servicii editare revista</t>
  </si>
  <si>
    <t xml:space="preserve">Servicii telefonie </t>
  </si>
  <si>
    <t xml:space="preserve">Servicii expertiza </t>
  </si>
  <si>
    <t>COMPANIA NATIONALA POSTA ROMANA</t>
  </si>
  <si>
    <t>18.11.2019</t>
  </si>
  <si>
    <t>GLOBAL ARCHIVE MANAGEMENT</t>
  </si>
  <si>
    <t>Servicii curierat</t>
  </si>
  <si>
    <t xml:space="preserve">Servicii arhivare </t>
  </si>
  <si>
    <t xml:space="preserve">Servicii consultanta </t>
  </si>
  <si>
    <t>Cheltuieli deplasari interna</t>
  </si>
  <si>
    <t>CEC BANK</t>
  </si>
  <si>
    <t>Transfer Constructii locuinte de serviciu</t>
  </si>
  <si>
    <t>Transferuri cf. O.U.G. 69/2010 Reabilitare Termica</t>
  </si>
  <si>
    <t>Transfer locuinte sociale pt. comunitatile de rromi</t>
  </si>
  <si>
    <t>19.11.2019</t>
  </si>
  <si>
    <t>AVENSA CONSULTING SRL</t>
  </si>
  <si>
    <t>TRAVEL TIME S&amp;R SRL</t>
  </si>
  <si>
    <t>Servicii consultanta</t>
  </si>
  <si>
    <t>ROM AUTOMATIZARE</t>
  </si>
  <si>
    <t>ALL CONSULTING SERVICE</t>
  </si>
  <si>
    <t>DDD CONSTANCE PERFECT CLEAN</t>
  </si>
  <si>
    <t>ROMGERMED VACARESTI</t>
  </si>
  <si>
    <t>C.N. AEROPORTURI</t>
  </si>
  <si>
    <t>Servicii intretinere reparatii usi automatizate</t>
  </si>
  <si>
    <t>Servicii dezinsectie</t>
  </si>
  <si>
    <t>Servicii medicina muncii</t>
  </si>
  <si>
    <t>Cota parte servicii colectare deseuri</t>
  </si>
  <si>
    <t>DOLAS ECOTRADE</t>
  </si>
  <si>
    <t xml:space="preserve">LEXXIONA PUBLISHER </t>
  </si>
  <si>
    <t>Furnizare cartuse filtrante</t>
  </si>
  <si>
    <t>Servicii instruire personal</t>
  </si>
  <si>
    <t>CEC SOLUTIONS</t>
  </si>
  <si>
    <t>MIDA SOFT BUSINESS</t>
  </si>
  <si>
    <t>Achizitie tonere</t>
  </si>
  <si>
    <t>Spider logo MLPDA</t>
  </si>
  <si>
    <t>Travel Time</t>
  </si>
  <si>
    <t xml:space="preserve">PRAGMA COMPUTERS </t>
  </si>
  <si>
    <t xml:space="preserve">Achizitie hard disk-uri </t>
  </si>
  <si>
    <t>CERTSIGN</t>
  </si>
  <si>
    <t>BEST TIRES SHOP</t>
  </si>
  <si>
    <t>RUBIN IMPORT EXPORT</t>
  </si>
  <si>
    <t>Anvelope iarna</t>
  </si>
  <si>
    <t>Achizitie stampile</t>
  </si>
  <si>
    <t>21.11.2019</t>
  </si>
  <si>
    <t xml:space="preserve">Produse protocol </t>
  </si>
  <si>
    <t>AIUD</t>
  </si>
  <si>
    <t>PLOIESTI</t>
  </si>
  <si>
    <t>TURCENI</t>
  </si>
  <si>
    <t>ANINOASA</t>
  </si>
  <si>
    <t>DEVA</t>
  </si>
  <si>
    <t>BALOTESTI</t>
  </si>
  <si>
    <t>ODOBESTI</t>
  </si>
  <si>
    <t>CLUJ NAPOCA</t>
  </si>
  <si>
    <t>ISALNITA</t>
  </si>
  <si>
    <t>ZALAU</t>
  </si>
  <si>
    <t>RAMNICU VALCEA</t>
  </si>
  <si>
    <t>FOCSANI</t>
  </si>
  <si>
    <t>DANCO PRO COMUNNICATION SRL</t>
  </si>
  <si>
    <t>Transferuri LEGEA 114/1996 Locuinte Sociale</t>
  </si>
  <si>
    <t>Transferuri O.U.G. 74/2007 Chiriasi Evacuati</t>
  </si>
  <si>
    <t>MINISTERUL JUSTITIEI</t>
  </si>
  <si>
    <t>servicii presa octombrie</t>
  </si>
  <si>
    <t>Servicii intretinere ascensor</t>
  </si>
  <si>
    <t xml:space="preserve">Colectare deseuri </t>
  </si>
  <si>
    <t xml:space="preserve">Energie electrica </t>
  </si>
  <si>
    <t>INVESTITII ALE AG ECONOMICI CU CAPITAL DE STAT</t>
  </si>
  <si>
    <t xml:space="preserve">Abonament monitor electronic </t>
  </si>
  <si>
    <t>OVAVINCI</t>
  </si>
  <si>
    <t>26.11.2019</t>
  </si>
  <si>
    <t>POSTA ATLASSIB CURIER RAPID</t>
  </si>
  <si>
    <t>SERVICIUL TELECOMUNICATII SPECIALE</t>
  </si>
  <si>
    <t>Achizitie obiecte inventar</t>
  </si>
  <si>
    <t>CJ DAMBOVITA</t>
  </si>
  <si>
    <t>CJ HARGHITA</t>
  </si>
  <si>
    <t>CJ HUNEDOARA</t>
  </si>
  <si>
    <t>CJ ILFOV</t>
  </si>
  <si>
    <t>CJ MURES</t>
  </si>
  <si>
    <t>CJ PRAHOVA</t>
  </si>
  <si>
    <t>CJ SALAJ</t>
  </si>
  <si>
    <t>CJ SIBIU</t>
  </si>
  <si>
    <t>TRANSFER HG 525/1996 PUG SI RLU</t>
  </si>
  <si>
    <t>ESI FUNDS ACADEMY SPOLKA</t>
  </si>
  <si>
    <t>Servicii curatenie</t>
  </si>
  <si>
    <t>APA NOVA</t>
  </si>
  <si>
    <t>TELEKOM ROMANIA</t>
  </si>
  <si>
    <t>DIRECTIA IMP.SI TAXE LOCALE S.5</t>
  </si>
  <si>
    <t>COMPANIA DE TRANSP.BUSU</t>
  </si>
  <si>
    <t>FAST BROKERS</t>
  </si>
  <si>
    <t>STILL PRINT FORWARD</t>
  </si>
  <si>
    <t>NESTY AUTO SERVICE</t>
  </si>
  <si>
    <t>Consum apa sediu</t>
  </si>
  <si>
    <t>C/v taxa timbru</t>
  </si>
  <si>
    <t>Servicie auto</t>
  </si>
  <si>
    <t xml:space="preserve">Revizie tehnica </t>
  </si>
  <si>
    <t xml:space="preserve">Polite RCA </t>
  </si>
  <si>
    <t>Achizitie carti vizita</t>
  </si>
  <si>
    <t>Servicii telefonice</t>
  </si>
  <si>
    <t>M.J.D. PRESTIGE EXIM</t>
  </si>
  <si>
    <t>SERVICIUL DE TELECOMUNICATII SPECIALE</t>
  </si>
  <si>
    <t>27.11.2019</t>
  </si>
  <si>
    <t>CENTRU DE CALCUL</t>
  </si>
  <si>
    <t>Certificate digitale</t>
  </si>
  <si>
    <t>SUMMA LINGUAE ROMANIA SRL</t>
  </si>
  <si>
    <t xml:space="preserve">Servicii traduceri </t>
  </si>
  <si>
    <t>29.11.2019</t>
  </si>
  <si>
    <t>29.10.2019</t>
  </si>
  <si>
    <t>AVANGARDE BUSINESS GROUP SRL</t>
  </si>
  <si>
    <t>Servicii organizare eveniment</t>
  </si>
  <si>
    <t>ABC INTERNATIONAL SRL</t>
  </si>
  <si>
    <t>PREMIER EVENTS CATERING</t>
  </si>
  <si>
    <t>ADVANCED TEHNOLOGY SYSTEMS</t>
  </si>
  <si>
    <t>BUGET DE STAT</t>
  </si>
  <si>
    <t xml:space="preserve">Taxa handicap </t>
  </si>
  <si>
    <t>plăților efectuate în perioada 01-29.11.2019</t>
  </si>
  <si>
    <t xml:space="preserve">Servicii organizare evenimente 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</si>
</sst>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</numFmts>
  <fonts count="55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1" fillId="0" borderId="0" xfId="43" applyFont="1" applyAlignment="1">
      <alignment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 wrapText="1"/>
    </xf>
    <xf numFmtId="4" fontId="1" fillId="0" borderId="0" xfId="0" applyNumberFormat="1" applyFont="1" applyBorder="1" applyAlignment="1" quotePrefix="1">
      <alignment horizontal="right" vertic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4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4" fontId="1" fillId="33" borderId="0" xfId="0" applyNumberFormat="1" applyFont="1" applyFill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4" fontId="5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center" wrapText="1" shrinkToFit="1"/>
    </xf>
    <xf numFmtId="4" fontId="1" fillId="33" borderId="12" xfId="0" applyNumberFormat="1" applyFont="1" applyFill="1" applyBorder="1" applyAlignment="1">
      <alignment vertical="center" wrapText="1" shrinkToFit="1"/>
    </xf>
    <xf numFmtId="4" fontId="52" fillId="33" borderId="12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vertical="center" wrapText="1" shrinkToFit="1"/>
    </xf>
    <xf numFmtId="0" fontId="52" fillId="0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right"/>
    </xf>
    <xf numFmtId="0" fontId="1" fillId="0" borderId="13" xfId="0" applyFont="1" applyBorder="1" applyAlignment="1" quotePrefix="1">
      <alignment horizontal="center" vertical="center" wrapText="1"/>
    </xf>
    <xf numFmtId="4" fontId="52" fillId="0" borderId="12" xfId="0" applyNumberFormat="1" applyFont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14" fontId="1" fillId="33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4" fontId="52" fillId="0" borderId="12" xfId="0" applyNumberFormat="1" applyFont="1" applyFill="1" applyBorder="1" applyAlignment="1">
      <alignment horizontal="right"/>
    </xf>
    <xf numFmtId="4" fontId="52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" fontId="52" fillId="0" borderId="10" xfId="0" applyNumberFormat="1" applyFont="1" applyFill="1" applyBorder="1" applyAlignment="1">
      <alignment horizontal="right"/>
    </xf>
    <xf numFmtId="4" fontId="52" fillId="33" borderId="10" xfId="0" applyNumberFormat="1" applyFont="1" applyFill="1" applyBorder="1" applyAlignment="1">
      <alignment horizontal="right"/>
    </xf>
    <xf numFmtId="14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" fontId="1" fillId="33" borderId="12" xfId="0" applyNumberFormat="1" applyFont="1" applyFill="1" applyBorder="1" applyAlignment="1">
      <alignment vertical="center"/>
    </xf>
    <xf numFmtId="14" fontId="52" fillId="33" borderId="12" xfId="0" applyNumberFormat="1" applyFont="1" applyFill="1" applyBorder="1" applyAlignment="1">
      <alignment horizontal="center" vertical="center"/>
    </xf>
    <xf numFmtId="14" fontId="52" fillId="33" borderId="12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right" vertical="center" wrapText="1" shrinkToFit="1"/>
    </xf>
    <xf numFmtId="0" fontId="52" fillId="0" borderId="12" xfId="0" applyFont="1" applyBorder="1" applyAlignment="1">
      <alignment/>
    </xf>
    <xf numFmtId="14" fontId="52" fillId="0" borderId="10" xfId="0" applyNumberFormat="1" applyFont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right" vertical="center" wrapText="1"/>
      <protection/>
    </xf>
    <xf numFmtId="4" fontId="27" fillId="0" borderId="10" xfId="60" applyNumberFormat="1" applyFont="1" applyFill="1" applyBorder="1" applyAlignment="1">
      <alignment horizontal="left" vertical="center" wrapText="1"/>
      <protection/>
    </xf>
    <xf numFmtId="4" fontId="1" fillId="0" borderId="10" xfId="60" applyNumberFormat="1" applyFont="1" applyFill="1" applyBorder="1" applyAlignment="1">
      <alignment horizontal="left" vertical="center" wrapText="1"/>
      <protection/>
    </xf>
    <xf numFmtId="4" fontId="52" fillId="0" borderId="10" xfId="62" applyNumberFormat="1" applyFont="1" applyFill="1" applyBorder="1">
      <alignment/>
      <protection/>
    </xf>
    <xf numFmtId="4" fontId="1" fillId="0" borderId="10" xfId="60" applyNumberFormat="1" applyFont="1" applyFill="1" applyBorder="1" applyAlignment="1">
      <alignment horizontal="right" vertical="center" wrapText="1"/>
      <protection/>
    </xf>
    <xf numFmtId="4" fontId="1" fillId="0" borderId="10" xfId="60" applyNumberFormat="1" applyFont="1" applyFill="1" applyBorder="1" applyAlignment="1">
      <alignment horizontal="left" vertical="center" wrapTex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49" fontId="1" fillId="0" borderId="10" xfId="60" applyNumberFormat="1" applyFont="1" applyFill="1" applyBorder="1" applyAlignment="1">
      <alignment horizontal="center" vertical="center" wrapText="1"/>
      <protection/>
    </xf>
    <xf numFmtId="0" fontId="52" fillId="0" borderId="10" xfId="62" applyFont="1" applyFill="1" applyBorder="1">
      <alignment/>
      <protection/>
    </xf>
    <xf numFmtId="14" fontId="52" fillId="0" borderId="10" xfId="62" applyNumberFormat="1" applyFont="1" applyFill="1" applyBorder="1" applyAlignment="1">
      <alignment horizontal="center"/>
      <protection/>
    </xf>
    <xf numFmtId="4" fontId="52" fillId="0" borderId="10" xfId="62" applyNumberFormat="1" applyFont="1" applyFill="1" applyBorder="1">
      <alignment/>
      <protection/>
    </xf>
    <xf numFmtId="4" fontId="52" fillId="0" borderId="10" xfId="40" applyNumberFormat="1" applyFont="1" applyFill="1" applyBorder="1" applyAlignment="1">
      <alignment/>
    </xf>
    <xf numFmtId="14" fontId="52" fillId="0" borderId="10" xfId="40" applyNumberFormat="1" applyFont="1" applyFill="1" applyBorder="1" applyAlignment="1">
      <alignment horizontal="center"/>
    </xf>
    <xf numFmtId="0" fontId="52" fillId="0" borderId="10" xfId="4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52" fillId="0" borderId="10" xfId="62" applyNumberFormat="1" applyFont="1" applyFill="1" applyBorder="1" applyAlignment="1">
      <alignment horizontal="center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 wrapText="1" shrinkToFit="1"/>
    </xf>
    <xf numFmtId="14" fontId="1" fillId="0" borderId="12" xfId="0" applyNumberFormat="1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 wrapText="1" shrinkToFit="1"/>
    </xf>
    <xf numFmtId="14" fontId="1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 wrapText="1" shrinkToFit="1"/>
    </xf>
    <xf numFmtId="14" fontId="1" fillId="33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vertical="center"/>
    </xf>
    <xf numFmtId="14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1" fillId="33" borderId="0" xfId="0" applyNumberFormat="1" applyFont="1" applyFill="1" applyBorder="1" applyAlignment="1" quotePrefix="1">
      <alignment horizontal="center" vertical="center" wrapText="1"/>
    </xf>
    <xf numFmtId="4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vertical="center" wrapText="1"/>
    </xf>
    <xf numFmtId="14" fontId="1" fillId="33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"/>
          <c:w val="0.9762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'01-29.11.2019'!$D$78</c:f>
              <c:strCache>
                <c:ptCount val="1"/>
                <c:pt idx="0">
                  <c:v>Energie electrica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'01-29.11.2019'!$D$79</c:f>
              <c:numCache>
                <c:ptCount val="1"/>
                <c:pt idx="0">
                  <c:v>0</c:v>
                </c:pt>
              </c:numCache>
            </c:numRef>
          </c:val>
        </c:ser>
        <c:overlap val="-27"/>
        <c:gapWidth val="219"/>
        <c:axId val="11825158"/>
        <c:axId val="39317559"/>
      </c:barChart>
      <c:catAx>
        <c:axId val="11825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17559"/>
        <c:crosses val="autoZero"/>
        <c:auto val="1"/>
        <c:lblOffset val="100"/>
        <c:tickLblSkip val="1"/>
        <c:noMultiLvlLbl val="0"/>
      </c:catAx>
      <c:valAx>
        <c:axId val="39317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825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37"/>
  <sheetViews>
    <sheetView tabSelected="1" zoomScale="130" zoomScaleNormal="130" zoomScalePageLayoutView="0" workbookViewId="0" topLeftCell="A79">
      <selection activeCell="D79" sqref="D79"/>
    </sheetView>
  </sheetViews>
  <sheetFormatPr defaultColWidth="9.140625" defaultRowHeight="12.75"/>
  <cols>
    <col min="1" max="1" width="4.421875" style="1" customWidth="1"/>
    <col min="2" max="2" width="13.00390625" style="9" customWidth="1"/>
    <col min="3" max="3" width="46.00390625" style="5" customWidth="1"/>
    <col min="4" max="4" width="40.57421875" style="5" customWidth="1"/>
    <col min="5" max="5" width="11.140625" style="1" customWidth="1"/>
    <col min="6" max="16384" width="9.140625" style="5" customWidth="1"/>
  </cols>
  <sheetData>
    <row r="1" spans="1:4" ht="12.75">
      <c r="A1" s="121" t="s">
        <v>4</v>
      </c>
      <c r="B1" s="121"/>
      <c r="C1" s="121"/>
      <c r="D1" s="121"/>
    </row>
    <row r="3" spans="1:4" ht="12.75">
      <c r="A3" s="122" t="s">
        <v>5</v>
      </c>
      <c r="B3" s="122"/>
      <c r="C3" s="122"/>
      <c r="D3" s="122"/>
    </row>
    <row r="4" spans="1:4" ht="12" customHeight="1">
      <c r="A4" s="122" t="s">
        <v>266</v>
      </c>
      <c r="B4" s="122"/>
      <c r="C4" s="122"/>
      <c r="D4" s="122"/>
    </row>
    <row r="5" spans="1:4" ht="12" customHeight="1">
      <c r="A5" s="13"/>
      <c r="B5" s="13"/>
      <c r="C5" s="13"/>
      <c r="D5" s="13"/>
    </row>
    <row r="6" spans="1:4" ht="12" customHeight="1">
      <c r="A6" s="13"/>
      <c r="B6" s="13"/>
      <c r="C6" s="13"/>
      <c r="D6" s="13"/>
    </row>
    <row r="7" spans="1:4" ht="12" customHeight="1">
      <c r="A7" s="125" t="s">
        <v>122</v>
      </c>
      <c r="B7" s="125"/>
      <c r="C7" s="125"/>
      <c r="D7" s="125"/>
    </row>
    <row r="8" spans="1:5" ht="12" customHeight="1">
      <c r="A8" s="2" t="s">
        <v>0</v>
      </c>
      <c r="B8" s="10" t="s">
        <v>1</v>
      </c>
      <c r="C8" s="3" t="s">
        <v>2</v>
      </c>
      <c r="D8" s="11" t="s">
        <v>3</v>
      </c>
      <c r="E8" s="3" t="s">
        <v>6</v>
      </c>
    </row>
    <row r="9" spans="1:5" ht="12" customHeight="1">
      <c r="A9" s="63" t="s">
        <v>7</v>
      </c>
      <c r="B9" s="64">
        <v>5517403</v>
      </c>
      <c r="C9" s="65" t="s">
        <v>90</v>
      </c>
      <c r="D9" s="66" t="s">
        <v>126</v>
      </c>
      <c r="E9" s="15">
        <v>43783</v>
      </c>
    </row>
    <row r="10" spans="1:5" ht="12" customHeight="1">
      <c r="A10" s="63" t="s">
        <v>123</v>
      </c>
      <c r="B10" s="64">
        <v>4192482</v>
      </c>
      <c r="C10" s="65" t="s">
        <v>124</v>
      </c>
      <c r="D10" s="66" t="s">
        <v>125</v>
      </c>
      <c r="E10" s="15">
        <v>43783</v>
      </c>
    </row>
    <row r="11" spans="1:6" ht="12.75">
      <c r="A11" s="23"/>
      <c r="B11" s="24"/>
      <c r="C11" s="8"/>
      <c r="D11" s="8"/>
      <c r="E11" s="6"/>
      <c r="F11" s="14"/>
    </row>
    <row r="12" spans="1:5" ht="12.75">
      <c r="A12" s="123" t="s">
        <v>9</v>
      </c>
      <c r="B12" s="123"/>
      <c r="C12" s="123"/>
      <c r="D12" s="123"/>
      <c r="E12" s="17"/>
    </row>
    <row r="13" spans="1:5" ht="25.5">
      <c r="A13" s="18" t="s">
        <v>0</v>
      </c>
      <c r="B13" s="19" t="s">
        <v>1</v>
      </c>
      <c r="C13" s="20" t="s">
        <v>2</v>
      </c>
      <c r="D13" s="21" t="s">
        <v>3</v>
      </c>
      <c r="E13" s="20" t="s">
        <v>6</v>
      </c>
    </row>
    <row r="14" spans="1:5" ht="12.75">
      <c r="A14" s="16">
        <v>1</v>
      </c>
      <c r="B14" s="36">
        <v>1654.1</v>
      </c>
      <c r="C14" s="36" t="s">
        <v>47</v>
      </c>
      <c r="D14" s="36" t="s">
        <v>54</v>
      </c>
      <c r="E14" s="101">
        <v>43774</v>
      </c>
    </row>
    <row r="15" spans="1:5" ht="12.75">
      <c r="A15" s="22">
        <v>2</v>
      </c>
      <c r="B15" s="43">
        <v>1168.35</v>
      </c>
      <c r="C15" s="37" t="s">
        <v>48</v>
      </c>
      <c r="D15" s="36" t="s">
        <v>55</v>
      </c>
      <c r="E15" s="101">
        <v>43774</v>
      </c>
    </row>
    <row r="16" spans="1:5" ht="12.75">
      <c r="A16" s="16">
        <v>3</v>
      </c>
      <c r="B16" s="44">
        <v>26.59</v>
      </c>
      <c r="C16" s="37" t="s">
        <v>48</v>
      </c>
      <c r="D16" s="38" t="s">
        <v>56</v>
      </c>
      <c r="E16" s="101">
        <v>43774</v>
      </c>
    </row>
    <row r="17" spans="1:5" ht="12.75">
      <c r="A17" s="16">
        <v>4</v>
      </c>
      <c r="B17" s="39">
        <v>525.58</v>
      </c>
      <c r="C17" s="40" t="s">
        <v>11</v>
      </c>
      <c r="D17" s="41" t="s">
        <v>57</v>
      </c>
      <c r="E17" s="101">
        <v>43774</v>
      </c>
    </row>
    <row r="18" spans="1:5" ht="12.75">
      <c r="A18" s="22">
        <v>5</v>
      </c>
      <c r="B18" s="45">
        <v>525.61</v>
      </c>
      <c r="C18" s="40" t="s">
        <v>49</v>
      </c>
      <c r="D18" s="38" t="s">
        <v>58</v>
      </c>
      <c r="E18" s="101">
        <v>43774</v>
      </c>
    </row>
    <row r="19" spans="1:5" ht="12.75">
      <c r="A19" s="16">
        <v>6</v>
      </c>
      <c r="B19" s="45">
        <v>3995.01</v>
      </c>
      <c r="C19" s="40" t="s">
        <v>50</v>
      </c>
      <c r="D19" s="41" t="s">
        <v>57</v>
      </c>
      <c r="E19" s="101">
        <v>43774</v>
      </c>
    </row>
    <row r="20" spans="1:5" ht="12.75">
      <c r="A20" s="16">
        <v>7</v>
      </c>
      <c r="B20" s="45">
        <v>980.63</v>
      </c>
      <c r="C20" s="40" t="s">
        <v>51</v>
      </c>
      <c r="D20" s="41" t="s">
        <v>57</v>
      </c>
      <c r="E20" s="101">
        <v>43774</v>
      </c>
    </row>
    <row r="21" spans="1:5" ht="12.75">
      <c r="A21" s="22">
        <v>8</v>
      </c>
      <c r="B21" s="46">
        <v>14456.57</v>
      </c>
      <c r="C21" s="40" t="s">
        <v>52</v>
      </c>
      <c r="D21" s="42" t="s">
        <v>59</v>
      </c>
      <c r="E21" s="101">
        <v>43775</v>
      </c>
    </row>
    <row r="22" spans="1:5" ht="12.75">
      <c r="A22" s="16">
        <v>9</v>
      </c>
      <c r="B22" s="43">
        <v>1011.5</v>
      </c>
      <c r="C22" s="48" t="s">
        <v>10</v>
      </c>
      <c r="D22" s="49" t="s">
        <v>60</v>
      </c>
      <c r="E22" s="101">
        <v>43775</v>
      </c>
    </row>
    <row r="23" spans="1:5" ht="12.75">
      <c r="A23" s="16">
        <v>10</v>
      </c>
      <c r="B23" s="47">
        <v>1069</v>
      </c>
      <c r="C23" s="48" t="s">
        <v>53</v>
      </c>
      <c r="D23" s="49" t="s">
        <v>61</v>
      </c>
      <c r="E23" s="101">
        <v>43775</v>
      </c>
    </row>
    <row r="24" spans="1:5" ht="12.75">
      <c r="A24" s="22">
        <v>11</v>
      </c>
      <c r="B24" s="50">
        <v>1159</v>
      </c>
      <c r="C24" s="36" t="s">
        <v>66</v>
      </c>
      <c r="D24" s="36" t="s">
        <v>67</v>
      </c>
      <c r="E24" s="101">
        <v>43776</v>
      </c>
    </row>
    <row r="25" spans="1:5" ht="12.75">
      <c r="A25" s="16">
        <v>12</v>
      </c>
      <c r="B25" s="78">
        <v>75</v>
      </c>
      <c r="C25" s="79" t="s">
        <v>33</v>
      </c>
      <c r="D25" s="80" t="s">
        <v>68</v>
      </c>
      <c r="E25" s="101">
        <v>43776</v>
      </c>
    </row>
    <row r="26" spans="1:5" ht="12.75">
      <c r="A26" s="22">
        <v>13</v>
      </c>
      <c r="B26" s="44">
        <v>300</v>
      </c>
      <c r="C26" s="37" t="s">
        <v>69</v>
      </c>
      <c r="D26" s="38" t="s">
        <v>70</v>
      </c>
      <c r="E26" s="101">
        <v>43776</v>
      </c>
    </row>
    <row r="27" spans="1:5" ht="12.75">
      <c r="A27" s="16">
        <v>14</v>
      </c>
      <c r="B27" s="52">
        <v>2878.75</v>
      </c>
      <c r="C27" s="39" t="s">
        <v>94</v>
      </c>
      <c r="D27" s="80" t="s">
        <v>30</v>
      </c>
      <c r="E27" s="101">
        <v>43781</v>
      </c>
    </row>
    <row r="28" spans="1:5" ht="12.75">
      <c r="A28" s="16">
        <v>15</v>
      </c>
      <c r="B28" s="102">
        <v>2086.02</v>
      </c>
      <c r="C28" s="57" t="s">
        <v>109</v>
      </c>
      <c r="D28" s="58" t="s">
        <v>119</v>
      </c>
      <c r="E28" s="103">
        <v>43782</v>
      </c>
    </row>
    <row r="29" spans="1:5" ht="12.75">
      <c r="A29" s="22">
        <v>16</v>
      </c>
      <c r="B29" s="60">
        <v>202.48</v>
      </c>
      <c r="C29" s="57" t="s">
        <v>11</v>
      </c>
      <c r="D29" s="59" t="s">
        <v>112</v>
      </c>
      <c r="E29" s="103">
        <v>43782</v>
      </c>
    </row>
    <row r="30" spans="1:5" ht="12.75">
      <c r="A30" s="16">
        <v>17</v>
      </c>
      <c r="B30" s="102">
        <v>2743.89</v>
      </c>
      <c r="C30" s="57" t="s">
        <v>110</v>
      </c>
      <c r="D30" s="81" t="s">
        <v>108</v>
      </c>
      <c r="E30" s="103">
        <v>43782</v>
      </c>
    </row>
    <row r="31" spans="1:5" ht="12.75">
      <c r="A31" s="16">
        <v>18</v>
      </c>
      <c r="B31" s="67">
        <v>151052.65</v>
      </c>
      <c r="C31" s="48" t="s">
        <v>111</v>
      </c>
      <c r="D31" s="59" t="s">
        <v>118</v>
      </c>
      <c r="E31" s="103">
        <v>43782</v>
      </c>
    </row>
    <row r="32" spans="1:5" ht="12.75">
      <c r="A32" s="22">
        <v>19</v>
      </c>
      <c r="B32" s="68">
        <v>3371.98</v>
      </c>
      <c r="C32" s="50" t="s">
        <v>94</v>
      </c>
      <c r="D32" s="80" t="s">
        <v>30</v>
      </c>
      <c r="E32" s="104">
        <v>43784</v>
      </c>
    </row>
    <row r="33" spans="1:5" ht="12.75">
      <c r="A33" s="16">
        <v>20</v>
      </c>
      <c r="B33" s="68">
        <v>66032.9</v>
      </c>
      <c r="C33" s="50" t="s">
        <v>133</v>
      </c>
      <c r="D33" s="80" t="s">
        <v>147</v>
      </c>
      <c r="E33" s="104">
        <v>43784</v>
      </c>
    </row>
    <row r="34" spans="1:5" ht="12.75">
      <c r="A34" s="16">
        <v>21</v>
      </c>
      <c r="B34" s="68">
        <v>1855.94</v>
      </c>
      <c r="C34" s="50" t="s">
        <v>134</v>
      </c>
      <c r="D34" s="80" t="s">
        <v>148</v>
      </c>
      <c r="E34" s="104">
        <v>43784</v>
      </c>
    </row>
    <row r="35" spans="1:5" ht="12.75">
      <c r="A35" s="22">
        <v>22</v>
      </c>
      <c r="B35" s="68">
        <v>5796.92</v>
      </c>
      <c r="C35" s="50" t="s">
        <v>135</v>
      </c>
      <c r="D35" s="80" t="s">
        <v>154</v>
      </c>
      <c r="E35" s="104">
        <v>43784</v>
      </c>
    </row>
    <row r="36" spans="1:5" ht="12.75">
      <c r="A36" s="16">
        <v>23</v>
      </c>
      <c r="B36" s="68">
        <v>923.44</v>
      </c>
      <c r="C36" s="50" t="s">
        <v>136</v>
      </c>
      <c r="D36" s="80" t="s">
        <v>149</v>
      </c>
      <c r="E36" s="104">
        <v>43784</v>
      </c>
    </row>
    <row r="37" spans="1:5" ht="12.75">
      <c r="A37" s="16">
        <v>24</v>
      </c>
      <c r="B37" s="68">
        <v>357</v>
      </c>
      <c r="C37" s="50" t="s">
        <v>53</v>
      </c>
      <c r="D37" s="80" t="s">
        <v>150</v>
      </c>
      <c r="E37" s="104">
        <v>43784</v>
      </c>
    </row>
    <row r="38" spans="1:5" ht="12.75">
      <c r="A38" s="22">
        <v>25</v>
      </c>
      <c r="B38" s="68">
        <v>1759.67</v>
      </c>
      <c r="C38" s="50" t="s">
        <v>137</v>
      </c>
      <c r="D38" s="80" t="s">
        <v>151</v>
      </c>
      <c r="E38" s="104">
        <v>43784</v>
      </c>
    </row>
    <row r="39" spans="1:5" ht="12.75">
      <c r="A39" s="16">
        <v>26</v>
      </c>
      <c r="B39" s="68">
        <v>671</v>
      </c>
      <c r="C39" s="50" t="s">
        <v>66</v>
      </c>
      <c r="D39" s="80" t="s">
        <v>152</v>
      </c>
      <c r="E39" s="104">
        <v>43784</v>
      </c>
    </row>
    <row r="40" spans="1:5" ht="12.75">
      <c r="A40" s="16">
        <v>27</v>
      </c>
      <c r="B40" s="52">
        <v>8044.4</v>
      </c>
      <c r="C40" s="57" t="s">
        <v>171</v>
      </c>
      <c r="D40" s="42" t="s">
        <v>176</v>
      </c>
      <c r="E40" s="104">
        <v>43788</v>
      </c>
    </row>
    <row r="41" spans="1:5" ht="12.75">
      <c r="A41" s="16">
        <v>28</v>
      </c>
      <c r="B41" s="52">
        <v>1068.62</v>
      </c>
      <c r="C41" s="40" t="s">
        <v>172</v>
      </c>
      <c r="D41" s="72" t="s">
        <v>170</v>
      </c>
      <c r="E41" s="104">
        <v>43788</v>
      </c>
    </row>
    <row r="42" spans="1:5" ht="12.75">
      <c r="A42" s="22">
        <v>29</v>
      </c>
      <c r="B42" s="52">
        <v>2531</v>
      </c>
      <c r="C42" s="57" t="s">
        <v>173</v>
      </c>
      <c r="D42" s="42" t="s">
        <v>177</v>
      </c>
      <c r="E42" s="104">
        <v>43788</v>
      </c>
    </row>
    <row r="43" spans="1:5" ht="12.75">
      <c r="A43" s="16">
        <v>30</v>
      </c>
      <c r="B43" s="52">
        <v>899</v>
      </c>
      <c r="C43" s="40" t="s">
        <v>174</v>
      </c>
      <c r="D43" s="50" t="s">
        <v>178</v>
      </c>
      <c r="E43" s="73">
        <v>43788</v>
      </c>
    </row>
    <row r="44" spans="1:5" ht="12.75">
      <c r="A44" s="16">
        <v>31</v>
      </c>
      <c r="B44" s="75">
        <v>283.21</v>
      </c>
      <c r="C44" s="40" t="s">
        <v>175</v>
      </c>
      <c r="D44" s="41" t="s">
        <v>88</v>
      </c>
      <c r="E44" s="104">
        <v>43788</v>
      </c>
    </row>
    <row r="45" spans="1:5" ht="12.75">
      <c r="A45" s="16">
        <v>32</v>
      </c>
      <c r="B45" s="75">
        <v>549</v>
      </c>
      <c r="C45" s="37" t="s">
        <v>66</v>
      </c>
      <c r="D45" s="38" t="s">
        <v>152</v>
      </c>
      <c r="E45" s="74">
        <v>43788</v>
      </c>
    </row>
    <row r="46" spans="1:5" ht="12.75">
      <c r="A46" s="22">
        <v>33</v>
      </c>
      <c r="B46" s="75">
        <v>4620.86</v>
      </c>
      <c r="C46" s="40" t="s">
        <v>50</v>
      </c>
      <c r="D46" s="41" t="s">
        <v>108</v>
      </c>
      <c r="E46" s="101">
        <v>43788</v>
      </c>
    </row>
    <row r="47" spans="1:5" ht="12.75">
      <c r="A47" s="16">
        <v>34</v>
      </c>
      <c r="B47" s="52">
        <v>612.22</v>
      </c>
      <c r="C47" s="57" t="s">
        <v>11</v>
      </c>
      <c r="D47" s="42" t="s">
        <v>179</v>
      </c>
      <c r="E47" s="104">
        <v>43788</v>
      </c>
    </row>
    <row r="48" spans="1:5" ht="12.75">
      <c r="A48" s="22">
        <v>35</v>
      </c>
      <c r="B48" s="52">
        <v>1844.5</v>
      </c>
      <c r="C48" s="57" t="s">
        <v>184</v>
      </c>
      <c r="D48" s="42" t="s">
        <v>187</v>
      </c>
      <c r="E48" s="104">
        <v>43789</v>
      </c>
    </row>
    <row r="49" spans="1:5" ht="12.75">
      <c r="A49" s="16">
        <v>36</v>
      </c>
      <c r="B49" s="52">
        <v>58178.31</v>
      </c>
      <c r="C49" s="57" t="s">
        <v>185</v>
      </c>
      <c r="D49" s="42" t="s">
        <v>186</v>
      </c>
      <c r="E49" s="104">
        <v>43789</v>
      </c>
    </row>
    <row r="50" spans="1:5" ht="12.75">
      <c r="A50" s="16">
        <v>37</v>
      </c>
      <c r="B50" s="105">
        <v>15703.95</v>
      </c>
      <c r="C50" s="76" t="s">
        <v>191</v>
      </c>
      <c r="D50" s="42" t="s">
        <v>79</v>
      </c>
      <c r="E50" s="106">
        <v>43790</v>
      </c>
    </row>
    <row r="51" spans="1:5" ht="12.75">
      <c r="A51" s="22">
        <v>38</v>
      </c>
      <c r="B51" s="52">
        <v>926.8</v>
      </c>
      <c r="C51" s="57" t="s">
        <v>51</v>
      </c>
      <c r="D51" s="41" t="s">
        <v>108</v>
      </c>
      <c r="E51" s="104">
        <v>43790</v>
      </c>
    </row>
    <row r="52" spans="1:5" ht="12.75">
      <c r="A52" s="22">
        <v>39</v>
      </c>
      <c r="B52" s="107">
        <v>7250.68</v>
      </c>
      <c r="C52" s="57" t="s">
        <v>53</v>
      </c>
      <c r="D52" s="42" t="s">
        <v>151</v>
      </c>
      <c r="E52" s="104">
        <v>43790</v>
      </c>
    </row>
    <row r="53" spans="1:5" ht="12.75">
      <c r="A53" s="16">
        <v>40</v>
      </c>
      <c r="B53" s="135">
        <v>68640</v>
      </c>
      <c r="C53" s="133" t="s">
        <v>264</v>
      </c>
      <c r="D53" s="133" t="s">
        <v>265</v>
      </c>
      <c r="E53" s="134">
        <v>43790</v>
      </c>
    </row>
    <row r="54" spans="1:5" ht="12.75">
      <c r="A54" s="16">
        <v>41</v>
      </c>
      <c r="B54" s="52">
        <v>27598.4</v>
      </c>
      <c r="C54" s="57" t="s">
        <v>192</v>
      </c>
      <c r="D54" s="42" t="s">
        <v>194</v>
      </c>
      <c r="E54" s="104">
        <v>43790</v>
      </c>
    </row>
    <row r="55" spans="1:5" ht="12.75">
      <c r="A55" s="22">
        <v>42</v>
      </c>
      <c r="B55" s="75">
        <v>2338.35</v>
      </c>
      <c r="C55" s="40" t="s">
        <v>193</v>
      </c>
      <c r="D55" s="41" t="s">
        <v>195</v>
      </c>
      <c r="E55" s="104">
        <v>43790</v>
      </c>
    </row>
    <row r="56" spans="1:5" ht="12.75">
      <c r="A56" s="22">
        <v>43</v>
      </c>
      <c r="B56" s="75">
        <v>340</v>
      </c>
      <c r="C56" s="37" t="s">
        <v>66</v>
      </c>
      <c r="D56" s="38" t="s">
        <v>219</v>
      </c>
      <c r="E56" s="74">
        <v>43794</v>
      </c>
    </row>
    <row r="57" spans="1:5" ht="12.75">
      <c r="A57" s="16">
        <v>44</v>
      </c>
      <c r="B57" s="75">
        <v>540.75</v>
      </c>
      <c r="C57" s="40" t="s">
        <v>213</v>
      </c>
      <c r="D57" s="41" t="s">
        <v>215</v>
      </c>
      <c r="E57" s="104">
        <v>43794</v>
      </c>
    </row>
    <row r="58" spans="1:5" ht="12.75">
      <c r="A58" s="16">
        <v>45</v>
      </c>
      <c r="B58" s="75">
        <v>631.59</v>
      </c>
      <c r="C58" s="40" t="s">
        <v>213</v>
      </c>
      <c r="D58" s="41" t="s">
        <v>216</v>
      </c>
      <c r="E58" s="104">
        <v>43794</v>
      </c>
    </row>
    <row r="59" spans="1:5" ht="12.75">
      <c r="A59" s="22">
        <v>46</v>
      </c>
      <c r="B59" s="52">
        <v>5246.28</v>
      </c>
      <c r="C59" s="40" t="s">
        <v>11</v>
      </c>
      <c r="D59" s="38" t="s">
        <v>217</v>
      </c>
      <c r="E59" s="104">
        <v>43794</v>
      </c>
    </row>
    <row r="60" spans="1:5" ht="12.75">
      <c r="A60" s="22">
        <v>47</v>
      </c>
      <c r="B60" s="102">
        <v>1982.99</v>
      </c>
      <c r="C60" s="40" t="s">
        <v>50</v>
      </c>
      <c r="D60" s="41" t="s">
        <v>108</v>
      </c>
      <c r="E60" s="101">
        <v>43794</v>
      </c>
    </row>
    <row r="61" spans="1:5" ht="12.75">
      <c r="A61" s="16">
        <v>48</v>
      </c>
      <c r="B61" s="102">
        <v>20066.18</v>
      </c>
      <c r="C61" s="40" t="s">
        <v>48</v>
      </c>
      <c r="D61" s="41" t="s">
        <v>108</v>
      </c>
      <c r="E61" s="104">
        <v>43794</v>
      </c>
    </row>
    <row r="62" spans="1:5" ht="12.75">
      <c r="A62" s="16">
        <v>49</v>
      </c>
      <c r="B62" s="60">
        <v>1654.1</v>
      </c>
      <c r="C62" s="57" t="s">
        <v>47</v>
      </c>
      <c r="D62" s="42" t="s">
        <v>214</v>
      </c>
      <c r="E62" s="104">
        <v>43794</v>
      </c>
    </row>
    <row r="63" spans="1:5" ht="12.75">
      <c r="A63" s="22">
        <v>50</v>
      </c>
      <c r="B63" s="102">
        <v>14158.44</v>
      </c>
      <c r="C63" s="76" t="s">
        <v>87</v>
      </c>
      <c r="D63" s="41" t="s">
        <v>108</v>
      </c>
      <c r="E63" s="104">
        <v>43795</v>
      </c>
    </row>
    <row r="64" spans="1:5" ht="12.75">
      <c r="A64" s="22">
        <v>51</v>
      </c>
      <c r="B64" s="102">
        <v>2640.44</v>
      </c>
      <c r="C64" s="40" t="s">
        <v>50</v>
      </c>
      <c r="D64" s="41" t="s">
        <v>108</v>
      </c>
      <c r="E64" s="101">
        <v>43795</v>
      </c>
    </row>
    <row r="65" spans="1:5" ht="12.75">
      <c r="A65" s="16">
        <v>52</v>
      </c>
      <c r="B65" s="60">
        <v>8161.56</v>
      </c>
      <c r="C65" s="40" t="s">
        <v>11</v>
      </c>
      <c r="D65" s="41" t="s">
        <v>108</v>
      </c>
      <c r="E65" s="104">
        <v>43795</v>
      </c>
    </row>
    <row r="66" spans="1:5" ht="12.75">
      <c r="A66" s="16">
        <v>53</v>
      </c>
      <c r="B66" s="102">
        <v>1099.95</v>
      </c>
      <c r="C66" s="40" t="s">
        <v>48</v>
      </c>
      <c r="D66" s="41" t="s">
        <v>108</v>
      </c>
      <c r="E66" s="104">
        <v>43795</v>
      </c>
    </row>
    <row r="67" spans="1:5" ht="12.75">
      <c r="A67" s="22">
        <v>54</v>
      </c>
      <c r="B67" s="52">
        <v>50.31</v>
      </c>
      <c r="C67" s="57" t="s">
        <v>236</v>
      </c>
      <c r="D67" s="42" t="s">
        <v>243</v>
      </c>
      <c r="E67" s="74">
        <v>43796</v>
      </c>
    </row>
    <row r="68" spans="1:5" ht="12.75">
      <c r="A68" s="22">
        <v>55</v>
      </c>
      <c r="B68" s="52">
        <v>1109.9</v>
      </c>
      <c r="C68" s="57" t="s">
        <v>237</v>
      </c>
      <c r="D68" s="42" t="s">
        <v>249</v>
      </c>
      <c r="E68" s="111">
        <v>43796</v>
      </c>
    </row>
    <row r="69" spans="1:5" ht="12.75">
      <c r="A69" s="16">
        <v>56</v>
      </c>
      <c r="B69" s="52">
        <v>100</v>
      </c>
      <c r="C69" s="57" t="s">
        <v>238</v>
      </c>
      <c r="D69" s="42" t="s">
        <v>244</v>
      </c>
      <c r="E69" s="111">
        <v>43796</v>
      </c>
    </row>
    <row r="70" spans="1:5" ht="12.75">
      <c r="A70" s="16">
        <v>57</v>
      </c>
      <c r="B70" s="52">
        <v>3233</v>
      </c>
      <c r="C70" s="57" t="s">
        <v>66</v>
      </c>
      <c r="D70" s="42" t="s">
        <v>152</v>
      </c>
      <c r="E70" s="74">
        <v>43796</v>
      </c>
    </row>
    <row r="71" spans="1:5" ht="12.75">
      <c r="A71" s="22">
        <v>58</v>
      </c>
      <c r="B71" s="52">
        <v>2258</v>
      </c>
      <c r="C71" s="57" t="s">
        <v>239</v>
      </c>
      <c r="D71" s="42" t="s">
        <v>245</v>
      </c>
      <c r="E71" s="111">
        <v>43796</v>
      </c>
    </row>
    <row r="72" spans="1:5" ht="12.75">
      <c r="A72" s="22">
        <v>59</v>
      </c>
      <c r="B72" s="52">
        <v>2426.4</v>
      </c>
      <c r="C72" s="57" t="s">
        <v>250</v>
      </c>
      <c r="D72" s="42" t="s">
        <v>246</v>
      </c>
      <c r="E72" s="111">
        <v>43796</v>
      </c>
    </row>
    <row r="73" spans="1:5" ht="12.75">
      <c r="A73" s="16">
        <v>60</v>
      </c>
      <c r="B73" s="52">
        <v>12392.55</v>
      </c>
      <c r="C73" s="57" t="s">
        <v>240</v>
      </c>
      <c r="D73" s="42" t="s">
        <v>247</v>
      </c>
      <c r="E73" s="111">
        <v>43796</v>
      </c>
    </row>
    <row r="74" spans="1:5" ht="12.75">
      <c r="A74" s="16">
        <v>61</v>
      </c>
      <c r="B74" s="52">
        <v>3682.5</v>
      </c>
      <c r="C74" s="57" t="s">
        <v>53</v>
      </c>
      <c r="D74" s="42" t="s">
        <v>246</v>
      </c>
      <c r="E74" s="111">
        <v>43796</v>
      </c>
    </row>
    <row r="75" spans="1:5" ht="12.75">
      <c r="A75" s="22">
        <v>62</v>
      </c>
      <c r="B75" s="52">
        <v>267.75</v>
      </c>
      <c r="C75" s="57" t="s">
        <v>241</v>
      </c>
      <c r="D75" s="42" t="s">
        <v>248</v>
      </c>
      <c r="E75" s="111">
        <v>43796</v>
      </c>
    </row>
    <row r="76" spans="1:5" ht="12.75">
      <c r="A76" s="22">
        <v>63</v>
      </c>
      <c r="B76" s="52">
        <v>1303.88</v>
      </c>
      <c r="C76" s="57" t="s">
        <v>242</v>
      </c>
      <c r="D76" s="42" t="s">
        <v>246</v>
      </c>
      <c r="E76" s="111">
        <v>43796</v>
      </c>
    </row>
    <row r="77" spans="1:5" ht="12.75">
      <c r="A77" s="16">
        <v>64</v>
      </c>
      <c r="B77" s="52">
        <v>30.58</v>
      </c>
      <c r="C77" s="57" t="s">
        <v>50</v>
      </c>
      <c r="D77" s="41" t="s">
        <v>108</v>
      </c>
      <c r="E77" s="111">
        <v>43797</v>
      </c>
    </row>
    <row r="78" spans="1:5" ht="12.75">
      <c r="A78" s="16">
        <v>65</v>
      </c>
      <c r="B78" s="52">
        <v>7825.02</v>
      </c>
      <c r="C78" s="57" t="s">
        <v>11</v>
      </c>
      <c r="D78" s="38" t="s">
        <v>217</v>
      </c>
      <c r="E78" s="111">
        <v>43798</v>
      </c>
    </row>
    <row r="79" spans="1:5" ht="12.75">
      <c r="A79" s="22">
        <v>66</v>
      </c>
      <c r="B79" s="52">
        <v>43009.95</v>
      </c>
      <c r="C79" s="57" t="s">
        <v>51</v>
      </c>
      <c r="D79" s="41" t="s">
        <v>108</v>
      </c>
      <c r="E79" s="111">
        <v>43798</v>
      </c>
    </row>
    <row r="80" spans="1:5" ht="12.75">
      <c r="A80" s="22">
        <v>67</v>
      </c>
      <c r="B80" s="52">
        <v>36001</v>
      </c>
      <c r="C80" s="57" t="s">
        <v>262</v>
      </c>
      <c r="D80" s="41" t="s">
        <v>267</v>
      </c>
      <c r="E80" s="73">
        <v>43798</v>
      </c>
    </row>
    <row r="81" spans="1:5" ht="12.75">
      <c r="A81" s="16">
        <v>68</v>
      </c>
      <c r="B81" s="52">
        <v>154462</v>
      </c>
      <c r="C81" s="57" t="s">
        <v>263</v>
      </c>
      <c r="D81" s="41" t="s">
        <v>72</v>
      </c>
      <c r="E81" s="111">
        <v>43798</v>
      </c>
    </row>
    <row r="82" spans="1:5" ht="12.75">
      <c r="A82" s="16">
        <v>69</v>
      </c>
      <c r="B82" s="67">
        <v>6611.04</v>
      </c>
      <c r="C82" s="36" t="s">
        <v>90</v>
      </c>
      <c r="D82" s="36" t="s">
        <v>162</v>
      </c>
      <c r="E82" s="104"/>
    </row>
    <row r="83" spans="1:5" ht="12.75">
      <c r="A83" s="22">
        <v>70</v>
      </c>
      <c r="B83" s="44">
        <f>26+3713.79+1168.03+4776.41</f>
        <v>9684.23</v>
      </c>
      <c r="C83" s="36" t="s">
        <v>90</v>
      </c>
      <c r="D83" s="36" t="s">
        <v>91</v>
      </c>
      <c r="E83" s="108"/>
    </row>
    <row r="84" spans="1:6" ht="11.25" customHeight="1">
      <c r="A84" s="23"/>
      <c r="B84" s="24"/>
      <c r="C84" s="8"/>
      <c r="D84" s="8"/>
      <c r="E84" s="6"/>
      <c r="F84" s="14"/>
    </row>
    <row r="85" spans="1:5" ht="12.75">
      <c r="A85" s="124" t="s">
        <v>12</v>
      </c>
      <c r="B85" s="124"/>
      <c r="C85" s="124"/>
      <c r="D85" s="124"/>
      <c r="E85" s="17"/>
    </row>
    <row r="86" spans="1:5" ht="25.5">
      <c r="A86" s="18" t="s">
        <v>0</v>
      </c>
      <c r="B86" s="19" t="s">
        <v>1</v>
      </c>
      <c r="C86" s="20" t="s">
        <v>2</v>
      </c>
      <c r="D86" s="21" t="s">
        <v>3</v>
      </c>
      <c r="E86" s="20" t="s">
        <v>6</v>
      </c>
    </row>
    <row r="87" spans="1:5" ht="12.75">
      <c r="A87" s="25" t="s">
        <v>7</v>
      </c>
      <c r="B87" s="82">
        <v>2597.39</v>
      </c>
      <c r="C87" s="83" t="s">
        <v>33</v>
      </c>
      <c r="D87" s="83" t="s">
        <v>30</v>
      </c>
      <c r="E87" s="84" t="s">
        <v>34</v>
      </c>
    </row>
    <row r="88" spans="1:5" ht="12.75">
      <c r="A88" s="25">
        <v>2</v>
      </c>
      <c r="B88" s="82">
        <v>734.16</v>
      </c>
      <c r="C88" s="83" t="s">
        <v>35</v>
      </c>
      <c r="D88" s="83" t="s">
        <v>43</v>
      </c>
      <c r="E88" s="85" t="s">
        <v>34</v>
      </c>
    </row>
    <row r="89" spans="1:5" ht="12.75">
      <c r="A89" s="25">
        <v>3</v>
      </c>
      <c r="B89" s="82">
        <v>2309.81</v>
      </c>
      <c r="C89" s="83" t="s">
        <v>36</v>
      </c>
      <c r="D89" s="83" t="s">
        <v>44</v>
      </c>
      <c r="E89" s="85" t="s">
        <v>34</v>
      </c>
    </row>
    <row r="90" spans="1:5" ht="15" customHeight="1">
      <c r="A90" s="25">
        <v>4</v>
      </c>
      <c r="B90" s="82">
        <v>128.08</v>
      </c>
      <c r="C90" s="83" t="s">
        <v>37</v>
      </c>
      <c r="D90" s="83" t="s">
        <v>45</v>
      </c>
      <c r="E90" s="85" t="s">
        <v>34</v>
      </c>
    </row>
    <row r="91" spans="1:5" ht="12.75">
      <c r="A91" s="25">
        <v>5</v>
      </c>
      <c r="B91" s="82">
        <v>895.42</v>
      </c>
      <c r="C91" s="83" t="s">
        <v>38</v>
      </c>
      <c r="D91" s="83" t="s">
        <v>46</v>
      </c>
      <c r="E91" s="85" t="s">
        <v>34</v>
      </c>
    </row>
    <row r="92" spans="1:5" ht="12.75">
      <c r="A92" s="25">
        <v>6</v>
      </c>
      <c r="B92" s="82">
        <v>133.39</v>
      </c>
      <c r="C92" s="83" t="s">
        <v>39</v>
      </c>
      <c r="D92" s="83" t="s">
        <v>197</v>
      </c>
      <c r="E92" s="85" t="s">
        <v>34</v>
      </c>
    </row>
    <row r="93" spans="1:5" ht="12.75">
      <c r="A93" s="25">
        <v>7</v>
      </c>
      <c r="B93" s="82">
        <v>8127.8</v>
      </c>
      <c r="C93" s="83" t="s">
        <v>33</v>
      </c>
      <c r="D93" s="83" t="s">
        <v>30</v>
      </c>
      <c r="E93" s="85" t="s">
        <v>40</v>
      </c>
    </row>
    <row r="94" spans="1:5" ht="12.75">
      <c r="A94" s="25">
        <v>8</v>
      </c>
      <c r="B94" s="82">
        <v>481.05999999999995</v>
      </c>
      <c r="C94" s="83" t="s">
        <v>41</v>
      </c>
      <c r="D94" s="83" t="s">
        <v>42</v>
      </c>
      <c r="E94" s="85" t="s">
        <v>40</v>
      </c>
    </row>
    <row r="95" spans="1:5" ht="12.75">
      <c r="A95" s="25">
        <v>9</v>
      </c>
      <c r="B95" s="86">
        <v>3952.55</v>
      </c>
      <c r="C95" s="86" t="s">
        <v>24</v>
      </c>
      <c r="D95" s="86" t="s">
        <v>29</v>
      </c>
      <c r="E95" s="87">
        <v>43770</v>
      </c>
    </row>
    <row r="96" spans="1:5" ht="12.75">
      <c r="A96" s="25">
        <v>10</v>
      </c>
      <c r="B96" s="88">
        <v>20620.32</v>
      </c>
      <c r="C96" s="86" t="s">
        <v>25</v>
      </c>
      <c r="D96" s="88" t="s">
        <v>65</v>
      </c>
      <c r="E96" s="87">
        <v>43775</v>
      </c>
    </row>
    <row r="97" spans="1:5" ht="12.75">
      <c r="A97" s="25">
        <v>11</v>
      </c>
      <c r="B97" s="88">
        <v>50644</v>
      </c>
      <c r="C97" s="86" t="s">
        <v>26</v>
      </c>
      <c r="D97" s="86" t="s">
        <v>32</v>
      </c>
      <c r="E97" s="87">
        <v>43775</v>
      </c>
    </row>
    <row r="98" spans="1:5" ht="12.75">
      <c r="A98" s="25">
        <v>12</v>
      </c>
      <c r="B98" s="89">
        <v>6729.45</v>
      </c>
      <c r="C98" s="86" t="s">
        <v>27</v>
      </c>
      <c r="D98" s="86" t="s">
        <v>31</v>
      </c>
      <c r="E98" s="90">
        <v>43775</v>
      </c>
    </row>
    <row r="99" spans="1:5" ht="12.75">
      <c r="A99" s="25">
        <v>13</v>
      </c>
      <c r="B99" s="88">
        <v>9194.2</v>
      </c>
      <c r="C99" s="91" t="s">
        <v>28</v>
      </c>
      <c r="D99" s="86" t="s">
        <v>30</v>
      </c>
      <c r="E99" s="87">
        <v>43775</v>
      </c>
    </row>
    <row r="100" spans="1:5" ht="12.75">
      <c r="A100" s="25">
        <v>14</v>
      </c>
      <c r="B100" s="86">
        <v>4671.94</v>
      </c>
      <c r="C100" s="86" t="s">
        <v>71</v>
      </c>
      <c r="D100" s="86" t="s">
        <v>72</v>
      </c>
      <c r="E100" s="87">
        <v>43777</v>
      </c>
    </row>
    <row r="101" spans="1:5" ht="12.75">
      <c r="A101" s="25">
        <v>15</v>
      </c>
      <c r="B101" s="88">
        <f>4760+4760</f>
        <v>9520</v>
      </c>
      <c r="C101" s="88" t="s">
        <v>73</v>
      </c>
      <c r="D101" s="88" t="s">
        <v>78</v>
      </c>
      <c r="E101" s="92" t="s">
        <v>74</v>
      </c>
    </row>
    <row r="102" spans="1:5" ht="12.75">
      <c r="A102" s="25">
        <v>16</v>
      </c>
      <c r="B102" s="88">
        <f>5528+5528</f>
        <v>11056</v>
      </c>
      <c r="C102" s="88" t="s">
        <v>75</v>
      </c>
      <c r="D102" s="88" t="s">
        <v>79</v>
      </c>
      <c r="E102" s="92" t="s">
        <v>74</v>
      </c>
    </row>
    <row r="103" spans="1:5" ht="12.75">
      <c r="A103" s="25">
        <v>17</v>
      </c>
      <c r="B103" s="88">
        <f>871.44+871.45+309.5</f>
        <v>2052.3900000000003</v>
      </c>
      <c r="C103" s="88" t="s">
        <v>76</v>
      </c>
      <c r="D103" s="88" t="s">
        <v>80</v>
      </c>
      <c r="E103" s="92" t="s">
        <v>74</v>
      </c>
    </row>
    <row r="104" spans="1:5" ht="12.75">
      <c r="A104" s="25">
        <v>18</v>
      </c>
      <c r="B104" s="88">
        <f>104.12+104.13</f>
        <v>208.25</v>
      </c>
      <c r="C104" s="88" t="s">
        <v>77</v>
      </c>
      <c r="D104" s="88" t="s">
        <v>81</v>
      </c>
      <c r="E104" s="92" t="s">
        <v>74</v>
      </c>
    </row>
    <row r="105" spans="1:5" ht="12.75">
      <c r="A105" s="25">
        <v>19</v>
      </c>
      <c r="B105" s="88">
        <f>1645.16+1645.17</f>
        <v>3290.33</v>
      </c>
      <c r="C105" s="88" t="s">
        <v>33</v>
      </c>
      <c r="D105" s="88" t="s">
        <v>30</v>
      </c>
      <c r="E105" s="92" t="s">
        <v>74</v>
      </c>
    </row>
    <row r="106" spans="1:5" ht="12.75">
      <c r="A106" s="25">
        <v>20</v>
      </c>
      <c r="B106" s="88">
        <v>4655.05</v>
      </c>
      <c r="C106" s="88" t="s">
        <v>87</v>
      </c>
      <c r="D106" s="88" t="s">
        <v>89</v>
      </c>
      <c r="E106" s="93">
        <v>43780</v>
      </c>
    </row>
    <row r="107" spans="1:5" ht="12.75">
      <c r="A107" s="25">
        <v>21</v>
      </c>
      <c r="B107" s="88">
        <f>2481.32+4608.16</f>
        <v>7089.48</v>
      </c>
      <c r="C107" s="88" t="s">
        <v>82</v>
      </c>
      <c r="D107" s="88" t="s">
        <v>85</v>
      </c>
      <c r="E107" s="94" t="s">
        <v>83</v>
      </c>
    </row>
    <row r="108" spans="1:5" ht="12.75">
      <c r="A108" s="25">
        <v>22</v>
      </c>
      <c r="B108" s="88">
        <f>382.02+709.46</f>
        <v>1091.48</v>
      </c>
      <c r="C108" s="88" t="s">
        <v>84</v>
      </c>
      <c r="D108" s="88" t="s">
        <v>86</v>
      </c>
      <c r="E108" s="94" t="s">
        <v>83</v>
      </c>
    </row>
    <row r="109" spans="1:5" ht="12.75">
      <c r="A109" s="25">
        <v>23</v>
      </c>
      <c r="B109" s="88">
        <f>11.61+34.82</f>
        <v>46.43</v>
      </c>
      <c r="C109" s="88" t="s">
        <v>39</v>
      </c>
      <c r="D109" s="88" t="s">
        <v>88</v>
      </c>
      <c r="E109" s="94" t="s">
        <v>83</v>
      </c>
    </row>
    <row r="110" spans="1:5" ht="12.75">
      <c r="A110" s="25">
        <v>24</v>
      </c>
      <c r="B110" s="88">
        <f>159.6+478.8</f>
        <v>638.4</v>
      </c>
      <c r="C110" s="88" t="s">
        <v>35</v>
      </c>
      <c r="D110" s="88" t="s">
        <v>43</v>
      </c>
      <c r="E110" s="94" t="s">
        <v>83</v>
      </c>
    </row>
    <row r="111" spans="1:5" ht="12.75">
      <c r="A111" s="25">
        <v>25</v>
      </c>
      <c r="B111" s="88">
        <f>521.14+2953.14</f>
        <v>3474.2799999999997</v>
      </c>
      <c r="C111" s="88" t="s">
        <v>33</v>
      </c>
      <c r="D111" s="88" t="s">
        <v>30</v>
      </c>
      <c r="E111" s="94" t="s">
        <v>83</v>
      </c>
    </row>
    <row r="112" spans="1:5" ht="12.75">
      <c r="A112" s="25">
        <v>26</v>
      </c>
      <c r="B112" s="88">
        <f>214.07+1213.06</f>
        <v>1427.1299999999999</v>
      </c>
      <c r="C112" s="88" t="s">
        <v>33</v>
      </c>
      <c r="D112" s="88" t="s">
        <v>30</v>
      </c>
      <c r="E112" s="94" t="s">
        <v>83</v>
      </c>
    </row>
    <row r="113" spans="1:5" ht="12.75">
      <c r="A113" s="25">
        <v>27</v>
      </c>
      <c r="B113" s="88">
        <v>2992.35</v>
      </c>
      <c r="C113" s="88" t="s">
        <v>92</v>
      </c>
      <c r="D113" s="88" t="s">
        <v>30</v>
      </c>
      <c r="E113" s="92" t="s">
        <v>93</v>
      </c>
    </row>
    <row r="114" spans="1:5" ht="12.75">
      <c r="A114" s="25">
        <v>28</v>
      </c>
      <c r="B114" s="88">
        <v>3474.28</v>
      </c>
      <c r="C114" s="88" t="s">
        <v>33</v>
      </c>
      <c r="D114" s="88" t="s">
        <v>30</v>
      </c>
      <c r="E114" s="92" t="s">
        <v>93</v>
      </c>
    </row>
    <row r="115" spans="1:5" ht="12.75">
      <c r="A115" s="25">
        <v>29</v>
      </c>
      <c r="B115" s="88">
        <v>1046.36</v>
      </c>
      <c r="C115" s="88" t="s">
        <v>87</v>
      </c>
      <c r="D115" s="88" t="s">
        <v>108</v>
      </c>
      <c r="E115" s="31">
        <v>43782</v>
      </c>
    </row>
    <row r="116" spans="1:5" ht="12.75">
      <c r="A116" s="25">
        <v>30</v>
      </c>
      <c r="B116" s="88">
        <v>35652.4</v>
      </c>
      <c r="C116" s="88" t="s">
        <v>107</v>
      </c>
      <c r="D116" s="88" t="s">
        <v>121</v>
      </c>
      <c r="E116" s="31">
        <v>43782</v>
      </c>
    </row>
    <row r="117" spans="1:5" ht="12.75">
      <c r="A117" s="25">
        <v>31</v>
      </c>
      <c r="B117" s="88">
        <v>5721.18</v>
      </c>
      <c r="C117" s="88" t="s">
        <v>33</v>
      </c>
      <c r="D117" s="88" t="s">
        <v>30</v>
      </c>
      <c r="E117" s="92" t="s">
        <v>120</v>
      </c>
    </row>
    <row r="118" spans="1:5" ht="12.75">
      <c r="A118" s="25">
        <v>32</v>
      </c>
      <c r="B118" s="88">
        <v>1690.38</v>
      </c>
      <c r="C118" s="88" t="s">
        <v>92</v>
      </c>
      <c r="D118" s="88" t="s">
        <v>30</v>
      </c>
      <c r="E118" s="92" t="s">
        <v>120</v>
      </c>
    </row>
    <row r="119" spans="1:5" ht="12.75">
      <c r="A119" s="25">
        <v>33</v>
      </c>
      <c r="B119" s="95">
        <v>476</v>
      </c>
      <c r="C119" s="100" t="s">
        <v>127</v>
      </c>
      <c r="D119" s="96" t="s">
        <v>131</v>
      </c>
      <c r="E119" s="92" t="s">
        <v>128</v>
      </c>
    </row>
    <row r="120" spans="1:5" ht="12.75">
      <c r="A120" s="25">
        <v>34</v>
      </c>
      <c r="B120" s="95">
        <v>2844.62</v>
      </c>
      <c r="C120" s="100" t="s">
        <v>92</v>
      </c>
      <c r="D120" s="88" t="s">
        <v>30</v>
      </c>
      <c r="E120" s="92" t="s">
        <v>128</v>
      </c>
    </row>
    <row r="121" spans="1:5" ht="12.75">
      <c r="A121" s="25">
        <v>35</v>
      </c>
      <c r="B121" s="95">
        <v>11391.87</v>
      </c>
      <c r="C121" s="100" t="s">
        <v>129</v>
      </c>
      <c r="D121" s="96" t="s">
        <v>132</v>
      </c>
      <c r="E121" s="92" t="s">
        <v>128</v>
      </c>
    </row>
    <row r="122" spans="1:5" ht="12.75">
      <c r="A122" s="25">
        <v>36</v>
      </c>
      <c r="B122" s="95">
        <v>2573.68</v>
      </c>
      <c r="C122" s="100" t="s">
        <v>130</v>
      </c>
      <c r="D122" s="88" t="s">
        <v>30</v>
      </c>
      <c r="E122" s="92" t="s">
        <v>128</v>
      </c>
    </row>
    <row r="123" spans="1:5" ht="12.75">
      <c r="A123" s="25">
        <v>37</v>
      </c>
      <c r="B123" s="95">
        <v>2404.77</v>
      </c>
      <c r="C123" s="100" t="s">
        <v>138</v>
      </c>
      <c r="D123" s="88" t="s">
        <v>154</v>
      </c>
      <c r="E123" s="92" t="s">
        <v>139</v>
      </c>
    </row>
    <row r="124" spans="1:5" ht="12.75">
      <c r="A124" s="25">
        <v>38</v>
      </c>
      <c r="B124" s="95">
        <f>389.11+389.12</f>
        <v>778.23</v>
      </c>
      <c r="C124" s="100" t="s">
        <v>33</v>
      </c>
      <c r="D124" s="88" t="s">
        <v>30</v>
      </c>
      <c r="E124" s="92" t="s">
        <v>139</v>
      </c>
    </row>
    <row r="125" spans="1:5" ht="12.75">
      <c r="A125" s="25">
        <v>39</v>
      </c>
      <c r="B125" s="95">
        <f>665.39+665.39</f>
        <v>1330.78</v>
      </c>
      <c r="C125" s="100" t="s">
        <v>92</v>
      </c>
      <c r="D125" s="88" t="s">
        <v>30</v>
      </c>
      <c r="E125" s="92" t="s">
        <v>139</v>
      </c>
    </row>
    <row r="126" spans="1:5" ht="12.75">
      <c r="A126" s="25">
        <v>40</v>
      </c>
      <c r="B126" s="95">
        <f>2975+2975</f>
        <v>5950</v>
      </c>
      <c r="C126" s="100" t="s">
        <v>140</v>
      </c>
      <c r="D126" s="88" t="s">
        <v>155</v>
      </c>
      <c r="E126" s="92" t="s">
        <v>139</v>
      </c>
    </row>
    <row r="127" spans="1:5" ht="12.75">
      <c r="A127" s="25">
        <v>41</v>
      </c>
      <c r="B127" s="95">
        <f>22088.78+22088.78</f>
        <v>44177.56</v>
      </c>
      <c r="C127" s="100" t="s">
        <v>141</v>
      </c>
      <c r="D127" s="88" t="s">
        <v>153</v>
      </c>
      <c r="E127" s="92" t="s">
        <v>139</v>
      </c>
    </row>
    <row r="128" spans="1:5" ht="12.75">
      <c r="A128" s="25">
        <v>42</v>
      </c>
      <c r="B128" s="95">
        <f>7391.61+7391.6+2625.19</f>
        <v>17408.399999999998</v>
      </c>
      <c r="C128" s="100" t="s">
        <v>76</v>
      </c>
      <c r="D128" s="88" t="s">
        <v>154</v>
      </c>
      <c r="E128" s="92" t="s">
        <v>139</v>
      </c>
    </row>
    <row r="129" spans="1:5" ht="12.75">
      <c r="A129" s="25">
        <v>43</v>
      </c>
      <c r="B129" s="95">
        <f>6706.55+6706.55</f>
        <v>13413.1</v>
      </c>
      <c r="C129" s="100" t="s">
        <v>75</v>
      </c>
      <c r="D129" s="88" t="s">
        <v>142</v>
      </c>
      <c r="E129" s="92" t="s">
        <v>139</v>
      </c>
    </row>
    <row r="130" spans="1:5" ht="12.75">
      <c r="A130" s="25">
        <v>44</v>
      </c>
      <c r="B130" s="95">
        <v>223.72</v>
      </c>
      <c r="C130" s="100" t="s">
        <v>49</v>
      </c>
      <c r="D130" s="88" t="s">
        <v>145</v>
      </c>
      <c r="E130" s="92" t="s">
        <v>139</v>
      </c>
    </row>
    <row r="131" spans="1:5" ht="12.75">
      <c r="A131" s="25">
        <v>45</v>
      </c>
      <c r="B131" s="95">
        <v>14815.5</v>
      </c>
      <c r="C131" s="100" t="s">
        <v>143</v>
      </c>
      <c r="D131" s="88" t="s">
        <v>146</v>
      </c>
      <c r="E131" s="92" t="s">
        <v>139</v>
      </c>
    </row>
    <row r="132" spans="1:5" ht="12.75">
      <c r="A132" s="25">
        <v>46</v>
      </c>
      <c r="B132" s="95">
        <v>2843.31</v>
      </c>
      <c r="C132" s="100" t="s">
        <v>144</v>
      </c>
      <c r="D132" s="88" t="s">
        <v>30</v>
      </c>
      <c r="E132" s="92" t="s">
        <v>139</v>
      </c>
    </row>
    <row r="133" spans="1:5" ht="12.75">
      <c r="A133" s="25">
        <v>47</v>
      </c>
      <c r="B133" s="95">
        <f>235.6</f>
        <v>235.6</v>
      </c>
      <c r="C133" s="100" t="s">
        <v>156</v>
      </c>
      <c r="D133" s="88" t="s">
        <v>159</v>
      </c>
      <c r="E133" s="92" t="s">
        <v>157</v>
      </c>
    </row>
    <row r="134" spans="1:5" ht="12.75">
      <c r="A134" s="25">
        <v>48</v>
      </c>
      <c r="B134" s="95">
        <v>350.78</v>
      </c>
      <c r="C134" s="100" t="s">
        <v>158</v>
      </c>
      <c r="D134" s="88" t="s">
        <v>160</v>
      </c>
      <c r="E134" s="92" t="s">
        <v>157</v>
      </c>
    </row>
    <row r="135" spans="1:5" ht="12.75">
      <c r="A135" s="25">
        <v>49</v>
      </c>
      <c r="B135" s="95">
        <f>30535.4+30535.4</f>
        <v>61070.8</v>
      </c>
      <c r="C135" s="100" t="s">
        <v>140</v>
      </c>
      <c r="D135" s="88" t="s">
        <v>161</v>
      </c>
      <c r="E135" s="92" t="s">
        <v>157</v>
      </c>
    </row>
    <row r="136" spans="1:5" ht="12.75">
      <c r="A136" s="25">
        <v>50</v>
      </c>
      <c r="B136" s="95">
        <f>279.52+519.1</f>
        <v>798.62</v>
      </c>
      <c r="C136" s="100" t="s">
        <v>92</v>
      </c>
      <c r="D136" s="88" t="s">
        <v>30</v>
      </c>
      <c r="E136" s="92" t="s">
        <v>167</v>
      </c>
    </row>
    <row r="137" spans="1:5" ht="12.75">
      <c r="A137" s="25">
        <v>51</v>
      </c>
      <c r="B137" s="95">
        <v>5950.16</v>
      </c>
      <c r="C137" s="100" t="s">
        <v>130</v>
      </c>
      <c r="D137" s="88" t="s">
        <v>30</v>
      </c>
      <c r="E137" s="92" t="s">
        <v>167</v>
      </c>
    </row>
    <row r="138" spans="1:5" ht="12.75">
      <c r="A138" s="25">
        <v>52</v>
      </c>
      <c r="B138" s="95">
        <f>39075.11+39075.12</f>
        <v>78150.23000000001</v>
      </c>
      <c r="C138" s="100" t="s">
        <v>168</v>
      </c>
      <c r="D138" s="88" t="s">
        <v>170</v>
      </c>
      <c r="E138" s="92" t="s">
        <v>167</v>
      </c>
    </row>
    <row r="139" spans="1:5" ht="12.75">
      <c r="A139" s="25">
        <v>53</v>
      </c>
      <c r="B139" s="95">
        <f>2338.94+2338.94</f>
        <v>4677.88</v>
      </c>
      <c r="C139" s="100" t="s">
        <v>169</v>
      </c>
      <c r="D139" s="88" t="s">
        <v>30</v>
      </c>
      <c r="E139" s="92" t="s">
        <v>167</v>
      </c>
    </row>
    <row r="140" spans="1:5" ht="12.75">
      <c r="A140" s="25">
        <v>54</v>
      </c>
      <c r="B140" s="95">
        <v>9432.3</v>
      </c>
      <c r="C140" s="100" t="s">
        <v>180</v>
      </c>
      <c r="D140" s="96" t="s">
        <v>182</v>
      </c>
      <c r="E140" s="92" t="s">
        <v>167</v>
      </c>
    </row>
    <row r="141" spans="1:5" ht="12.75">
      <c r="A141" s="25">
        <v>55</v>
      </c>
      <c r="B141" s="95">
        <v>4894.77</v>
      </c>
      <c r="C141" s="100" t="s">
        <v>87</v>
      </c>
      <c r="D141" s="88" t="s">
        <v>108</v>
      </c>
      <c r="E141" s="92" t="s">
        <v>167</v>
      </c>
    </row>
    <row r="142" spans="1:5" ht="12.75">
      <c r="A142" s="25">
        <v>56</v>
      </c>
      <c r="B142" s="95">
        <v>37123.5</v>
      </c>
      <c r="C142" s="100" t="s">
        <v>181</v>
      </c>
      <c r="D142" s="88" t="s">
        <v>183</v>
      </c>
      <c r="E142" s="92" t="s">
        <v>167</v>
      </c>
    </row>
    <row r="143" spans="1:5" ht="12.75">
      <c r="A143" s="25">
        <v>57</v>
      </c>
      <c r="B143" s="100">
        <v>30598.95</v>
      </c>
      <c r="C143" s="100" t="s">
        <v>189</v>
      </c>
      <c r="D143" s="100" t="s">
        <v>190</v>
      </c>
      <c r="E143" s="93">
        <v>43790</v>
      </c>
    </row>
    <row r="144" spans="1:5" ht="12.75">
      <c r="A144" s="25">
        <v>58</v>
      </c>
      <c r="B144" s="95">
        <v>5594.1</v>
      </c>
      <c r="C144" s="100" t="s">
        <v>92</v>
      </c>
      <c r="D144" s="88" t="s">
        <v>30</v>
      </c>
      <c r="E144" s="92" t="s">
        <v>196</v>
      </c>
    </row>
    <row r="145" spans="1:5" ht="12.75">
      <c r="A145" s="25">
        <v>59</v>
      </c>
      <c r="B145" s="95">
        <f>281.73+1596.49</f>
        <v>1878.22</v>
      </c>
      <c r="C145" s="100" t="s">
        <v>130</v>
      </c>
      <c r="D145" s="88" t="s">
        <v>30</v>
      </c>
      <c r="E145" s="97" t="s">
        <v>196</v>
      </c>
    </row>
    <row r="146" spans="1:5" ht="12.75">
      <c r="A146" s="25">
        <v>60</v>
      </c>
      <c r="B146" s="95">
        <v>2776.72</v>
      </c>
      <c r="C146" s="100" t="s">
        <v>156</v>
      </c>
      <c r="D146" s="88" t="s">
        <v>159</v>
      </c>
      <c r="E146" s="29" t="s">
        <v>196</v>
      </c>
    </row>
    <row r="147" spans="1:5" ht="12.75">
      <c r="A147" s="25">
        <v>61</v>
      </c>
      <c r="B147" s="95">
        <f>553.95+1028.76</f>
        <v>1582.71</v>
      </c>
      <c r="C147" s="100" t="s">
        <v>33</v>
      </c>
      <c r="D147" s="88" t="s">
        <v>30</v>
      </c>
      <c r="E147" s="98">
        <v>43791</v>
      </c>
    </row>
    <row r="148" spans="1:5" ht="12.75">
      <c r="A148" s="25">
        <v>62</v>
      </c>
      <c r="B148" s="95">
        <v>3617.9</v>
      </c>
      <c r="C148" s="100" t="s">
        <v>210</v>
      </c>
      <c r="D148" s="88" t="s">
        <v>30</v>
      </c>
      <c r="E148" s="98">
        <v>43791</v>
      </c>
    </row>
    <row r="149" spans="1:5" ht="12.75">
      <c r="A149" s="25">
        <v>63</v>
      </c>
      <c r="B149" s="95">
        <v>2920.06</v>
      </c>
      <c r="C149" s="100" t="s">
        <v>24</v>
      </c>
      <c r="D149" s="88" t="s">
        <v>145</v>
      </c>
      <c r="E149" s="98">
        <v>43794</v>
      </c>
    </row>
    <row r="150" spans="1:5" ht="12.75">
      <c r="A150" s="25">
        <v>64</v>
      </c>
      <c r="B150" s="95">
        <v>1032.65</v>
      </c>
      <c r="C150" s="100" t="s">
        <v>24</v>
      </c>
      <c r="D150" s="88" t="s">
        <v>145</v>
      </c>
      <c r="E150" s="98">
        <v>43795</v>
      </c>
    </row>
    <row r="151" spans="1:5" ht="12.75">
      <c r="A151" s="25">
        <v>65</v>
      </c>
      <c r="B151" s="95">
        <v>1540.87</v>
      </c>
      <c r="C151" s="100" t="s">
        <v>75</v>
      </c>
      <c r="D151" s="88" t="s">
        <v>142</v>
      </c>
      <c r="E151" s="98">
        <v>43795</v>
      </c>
    </row>
    <row r="152" spans="1:5" ht="12.75">
      <c r="A152" s="25">
        <v>66</v>
      </c>
      <c r="B152" s="95">
        <v>3570</v>
      </c>
      <c r="C152" s="88" t="s">
        <v>73</v>
      </c>
      <c r="D152" s="88" t="s">
        <v>78</v>
      </c>
      <c r="E152" s="98">
        <v>43795</v>
      </c>
    </row>
    <row r="153" spans="1:5" ht="12.75">
      <c r="A153" s="25">
        <v>67</v>
      </c>
      <c r="B153" s="95">
        <f>3546.2+10638.6</f>
        <v>14184.8</v>
      </c>
      <c r="C153" s="96" t="s">
        <v>220</v>
      </c>
      <c r="D153" s="96" t="s">
        <v>224</v>
      </c>
      <c r="E153" s="92" t="s">
        <v>221</v>
      </c>
    </row>
    <row r="154" spans="1:5" ht="12.75">
      <c r="A154" s="25">
        <v>68</v>
      </c>
      <c r="B154" s="95">
        <f>8.33+8.33</f>
        <v>16.66</v>
      </c>
      <c r="C154" s="96" t="s">
        <v>222</v>
      </c>
      <c r="D154" s="96" t="s">
        <v>45</v>
      </c>
      <c r="E154" s="92" t="s">
        <v>221</v>
      </c>
    </row>
    <row r="155" spans="1:5" ht="12.75">
      <c r="A155" s="25">
        <v>69</v>
      </c>
      <c r="B155" s="95">
        <f>78.06+234.16</f>
        <v>312.22</v>
      </c>
      <c r="C155" s="96" t="s">
        <v>223</v>
      </c>
      <c r="D155" s="99" t="s">
        <v>108</v>
      </c>
      <c r="E155" s="92" t="s">
        <v>221</v>
      </c>
    </row>
    <row r="156" spans="1:5" ht="12.75">
      <c r="A156" s="25">
        <v>70</v>
      </c>
      <c r="B156" s="95">
        <v>6261.38</v>
      </c>
      <c r="C156" s="88" t="s">
        <v>144</v>
      </c>
      <c r="D156" s="88" t="s">
        <v>30</v>
      </c>
      <c r="E156" s="93">
        <v>43796</v>
      </c>
    </row>
    <row r="157" spans="1:5" ht="12.75">
      <c r="A157" s="25">
        <v>71</v>
      </c>
      <c r="B157" s="95">
        <v>6729.45</v>
      </c>
      <c r="C157" s="88" t="s">
        <v>27</v>
      </c>
      <c r="D157" s="88" t="s">
        <v>235</v>
      </c>
      <c r="E157" s="93">
        <v>43796</v>
      </c>
    </row>
    <row r="158" spans="1:5" ht="12.75">
      <c r="A158" s="25">
        <v>72</v>
      </c>
      <c r="B158" s="95">
        <v>12285.52</v>
      </c>
      <c r="C158" s="88" t="s">
        <v>234</v>
      </c>
      <c r="D158" s="88" t="s">
        <v>183</v>
      </c>
      <c r="E158" s="93">
        <v>43796</v>
      </c>
    </row>
    <row r="159" spans="1:5" ht="12.75">
      <c r="A159" s="25">
        <v>73</v>
      </c>
      <c r="B159" s="95">
        <f>18.41+104.33</f>
        <v>122.74</v>
      </c>
      <c r="C159" s="96" t="s">
        <v>251</v>
      </c>
      <c r="D159" s="88" t="s">
        <v>108</v>
      </c>
      <c r="E159" s="112" t="s">
        <v>252</v>
      </c>
    </row>
    <row r="160" spans="1:5" ht="12.75">
      <c r="A160" s="25">
        <v>74</v>
      </c>
      <c r="B160" s="95">
        <v>3164.26</v>
      </c>
      <c r="C160" s="96" t="s">
        <v>76</v>
      </c>
      <c r="D160" s="88" t="s">
        <v>154</v>
      </c>
      <c r="E160" s="112" t="s">
        <v>252</v>
      </c>
    </row>
    <row r="161" spans="1:5" ht="12.75">
      <c r="A161" s="25">
        <v>75</v>
      </c>
      <c r="B161" s="95">
        <v>3555.82</v>
      </c>
      <c r="C161" s="96" t="s">
        <v>130</v>
      </c>
      <c r="D161" s="88" t="s">
        <v>30</v>
      </c>
      <c r="E161" s="112" t="s">
        <v>252</v>
      </c>
    </row>
    <row r="162" spans="1:5" ht="12.75">
      <c r="A162" s="25">
        <v>76</v>
      </c>
      <c r="B162" s="95">
        <f>517.25+1551.75</f>
        <v>2069</v>
      </c>
      <c r="C162" s="96" t="s">
        <v>33</v>
      </c>
      <c r="D162" s="88" t="s">
        <v>30</v>
      </c>
      <c r="E162" s="112" t="s">
        <v>252</v>
      </c>
    </row>
    <row r="163" spans="1:5" ht="12.75">
      <c r="A163" s="25">
        <v>77</v>
      </c>
      <c r="B163" s="95">
        <v>1178.1</v>
      </c>
      <c r="C163" s="96" t="s">
        <v>253</v>
      </c>
      <c r="D163" s="88" t="s">
        <v>254</v>
      </c>
      <c r="E163" s="113">
        <v>43797</v>
      </c>
    </row>
    <row r="164" spans="1:5" ht="12.75">
      <c r="A164" s="25">
        <v>78</v>
      </c>
      <c r="B164" s="95">
        <f>202.72+1148.74</f>
        <v>1351.46</v>
      </c>
      <c r="C164" s="96" t="s">
        <v>255</v>
      </c>
      <c r="D164" s="88" t="s">
        <v>256</v>
      </c>
      <c r="E164" s="113">
        <v>43797</v>
      </c>
    </row>
    <row r="165" spans="1:5" ht="12.75">
      <c r="A165" s="25">
        <v>79</v>
      </c>
      <c r="B165" s="95">
        <f>550.6+3120.07</f>
        <v>3670.67</v>
      </c>
      <c r="C165" s="96" t="s">
        <v>33</v>
      </c>
      <c r="D165" s="88" t="s">
        <v>30</v>
      </c>
      <c r="E165" s="113">
        <v>43797</v>
      </c>
    </row>
    <row r="166" spans="1:5" ht="12.75">
      <c r="A166" s="25">
        <v>80</v>
      </c>
      <c r="B166" s="95">
        <f>250.75+465.69</f>
        <v>716.44</v>
      </c>
      <c r="C166" s="96" t="s">
        <v>251</v>
      </c>
      <c r="D166" s="88" t="s">
        <v>108</v>
      </c>
      <c r="E166" s="112" t="s">
        <v>257</v>
      </c>
    </row>
    <row r="167" spans="1:5" ht="12.75">
      <c r="A167" s="25">
        <v>81</v>
      </c>
      <c r="B167" s="95">
        <f>101.33+574.19</f>
        <v>675.5200000000001</v>
      </c>
      <c r="C167" s="96" t="s">
        <v>130</v>
      </c>
      <c r="D167" s="88" t="s">
        <v>30</v>
      </c>
      <c r="E167" s="112" t="s">
        <v>257</v>
      </c>
    </row>
    <row r="168" spans="1:5" ht="12.75">
      <c r="A168" s="25">
        <v>82</v>
      </c>
      <c r="B168" s="95">
        <f>56.33+319.21</f>
        <v>375.53999999999996</v>
      </c>
      <c r="C168" s="96" t="s">
        <v>92</v>
      </c>
      <c r="D168" s="88" t="s">
        <v>30</v>
      </c>
      <c r="E168" s="112" t="s">
        <v>257</v>
      </c>
    </row>
    <row r="169" spans="1:5" ht="12.75">
      <c r="A169" s="25">
        <v>83</v>
      </c>
      <c r="B169" s="95">
        <v>10913.35</v>
      </c>
      <c r="C169" s="96" t="s">
        <v>33</v>
      </c>
      <c r="D169" s="88" t="s">
        <v>30</v>
      </c>
      <c r="E169" s="112" t="s">
        <v>258</v>
      </c>
    </row>
    <row r="170" spans="1:5" ht="12.75">
      <c r="A170" s="25">
        <v>84</v>
      </c>
      <c r="B170" s="95">
        <f>3052.35+17296.65</f>
        <v>20349</v>
      </c>
      <c r="C170" s="96" t="s">
        <v>259</v>
      </c>
      <c r="D170" s="88" t="s">
        <v>260</v>
      </c>
      <c r="E170" s="131" t="s">
        <v>257</v>
      </c>
    </row>
    <row r="171" spans="1:5" ht="12.75">
      <c r="A171" s="25">
        <v>85</v>
      </c>
      <c r="B171" s="95">
        <v>86099.3</v>
      </c>
      <c r="C171" s="96" t="s">
        <v>261</v>
      </c>
      <c r="D171" s="88" t="s">
        <v>260</v>
      </c>
      <c r="E171" s="132">
        <v>43798</v>
      </c>
    </row>
    <row r="172" spans="1:5" ht="14.25" customHeight="1">
      <c r="A172" s="25">
        <v>86</v>
      </c>
      <c r="B172" s="95">
        <f>13106.1+4114.84+1769.24+703.48+1934.6+20+536.7+500+1281.11+710+921.81+500+425.94+595.15+2000+5318.3+1507.86+1540</f>
        <v>37485.130000000005</v>
      </c>
      <c r="C172" s="27" t="s">
        <v>13</v>
      </c>
      <c r="D172" s="28" t="s">
        <v>14</v>
      </c>
      <c r="E172" s="15"/>
    </row>
    <row r="173" spans="1:5" ht="14.25" customHeight="1">
      <c r="A173" s="25">
        <v>87</v>
      </c>
      <c r="B173" s="26">
        <f>76044.55+9440.29+22366.13+15233.66+2892.85+951.8+52+1810.13+12664.14+1006.23+6111.51+258+9821.72+3938.98+258+5441.1+2933.38+175.4+7112.48</f>
        <v>178512.35000000006</v>
      </c>
      <c r="C173" s="27" t="s">
        <v>13</v>
      </c>
      <c r="D173" s="28" t="s">
        <v>15</v>
      </c>
      <c r="E173" s="15"/>
    </row>
    <row r="174" spans="1:5" ht="14.25" customHeight="1">
      <c r="A174" s="126"/>
      <c r="B174" s="127"/>
      <c r="C174" s="128"/>
      <c r="D174" s="129"/>
      <c r="E174" s="130"/>
    </row>
    <row r="175" spans="1:6" ht="9.75" customHeight="1">
      <c r="A175" s="23"/>
      <c r="B175" s="24"/>
      <c r="C175" s="8"/>
      <c r="D175" s="8"/>
      <c r="E175" s="6"/>
      <c r="F175" s="14"/>
    </row>
    <row r="176" spans="1:4" ht="12.75">
      <c r="A176" s="125" t="s">
        <v>16</v>
      </c>
      <c r="B176" s="125"/>
      <c r="C176" s="125"/>
      <c r="D176" s="125"/>
    </row>
    <row r="177" spans="1:5" ht="25.5">
      <c r="A177" s="2" t="s">
        <v>0</v>
      </c>
      <c r="B177" s="10" t="s">
        <v>1</v>
      </c>
      <c r="C177" s="3" t="s">
        <v>2</v>
      </c>
      <c r="D177" s="11" t="s">
        <v>3</v>
      </c>
      <c r="E177" s="3" t="s">
        <v>6</v>
      </c>
    </row>
    <row r="178" spans="1:5" ht="12.75">
      <c r="A178" s="29">
        <v>1</v>
      </c>
      <c r="B178" s="35">
        <v>1743457.89</v>
      </c>
      <c r="C178" s="30" t="s">
        <v>22</v>
      </c>
      <c r="D178" s="30" t="s">
        <v>64</v>
      </c>
      <c r="E178" s="31">
        <v>43770</v>
      </c>
    </row>
    <row r="179" spans="1:5" ht="12.75">
      <c r="A179" s="29">
        <v>2</v>
      </c>
      <c r="B179" s="35">
        <v>13628</v>
      </c>
      <c r="C179" s="30" t="s">
        <v>23</v>
      </c>
      <c r="D179" s="30" t="s">
        <v>21</v>
      </c>
      <c r="E179" s="31">
        <v>43775</v>
      </c>
    </row>
    <row r="180" spans="1:5" ht="12.75">
      <c r="A180" s="29">
        <v>3</v>
      </c>
      <c r="B180" s="35">
        <v>555064.06</v>
      </c>
      <c r="C180" s="30" t="s">
        <v>22</v>
      </c>
      <c r="D180" s="30" t="s">
        <v>64</v>
      </c>
      <c r="E180" s="31">
        <v>43782</v>
      </c>
    </row>
    <row r="181" spans="1:5" ht="12.75">
      <c r="A181" s="29">
        <v>4</v>
      </c>
      <c r="B181" s="35">
        <v>3367.86</v>
      </c>
      <c r="C181" s="30" t="s">
        <v>188</v>
      </c>
      <c r="D181" s="30" t="s">
        <v>30</v>
      </c>
      <c r="E181" s="31">
        <v>43790</v>
      </c>
    </row>
    <row r="182" spans="1:5" ht="12.75">
      <c r="A182" s="29">
        <v>5</v>
      </c>
      <c r="B182" s="35">
        <v>41769.31</v>
      </c>
      <c r="C182" s="30" t="s">
        <v>23</v>
      </c>
      <c r="D182" s="30" t="s">
        <v>21</v>
      </c>
      <c r="E182" s="31">
        <v>43790</v>
      </c>
    </row>
    <row r="183" spans="1:5" ht="12.75">
      <c r="A183" s="29">
        <v>6</v>
      </c>
      <c r="B183" s="35">
        <v>2329.32</v>
      </c>
      <c r="C183" s="30" t="s">
        <v>188</v>
      </c>
      <c r="D183" s="30" t="s">
        <v>30</v>
      </c>
      <c r="E183" s="31">
        <v>43791</v>
      </c>
    </row>
    <row r="184" spans="1:5" ht="12.75">
      <c r="A184" s="29">
        <v>7</v>
      </c>
      <c r="B184" s="35">
        <v>702337.26</v>
      </c>
      <c r="C184" s="30" t="s">
        <v>22</v>
      </c>
      <c r="D184" s="30" t="s">
        <v>64</v>
      </c>
      <c r="E184" s="31">
        <v>43795</v>
      </c>
    </row>
    <row r="185" spans="1:5" ht="12.75">
      <c r="A185" s="29">
        <v>8</v>
      </c>
      <c r="B185" s="35">
        <v>1254553.23</v>
      </c>
      <c r="C185" s="30" t="s">
        <v>22</v>
      </c>
      <c r="D185" s="30" t="s">
        <v>64</v>
      </c>
      <c r="E185" s="31">
        <v>43797</v>
      </c>
    </row>
    <row r="186" spans="1:4" ht="12.75">
      <c r="A186" s="6"/>
      <c r="B186" s="7"/>
      <c r="C186" s="8"/>
      <c r="D186" s="8"/>
    </row>
    <row r="187" spans="1:4" ht="12.75">
      <c r="A187" s="125" t="s">
        <v>8</v>
      </c>
      <c r="B187" s="125"/>
      <c r="C187" s="125"/>
      <c r="D187" s="125"/>
    </row>
    <row r="188" spans="1:5" ht="25.5">
      <c r="A188" s="2" t="s">
        <v>0</v>
      </c>
      <c r="B188" s="10" t="s">
        <v>1</v>
      </c>
      <c r="C188" s="3" t="s">
        <v>2</v>
      </c>
      <c r="D188" s="11" t="s">
        <v>3</v>
      </c>
      <c r="E188" s="3" t="s">
        <v>6</v>
      </c>
    </row>
    <row r="189" spans="1:5" ht="12.75">
      <c r="A189" s="4">
        <v>1</v>
      </c>
      <c r="B189" s="33">
        <v>180058.98</v>
      </c>
      <c r="C189" s="34" t="s">
        <v>20</v>
      </c>
      <c r="D189" s="115" t="s">
        <v>63</v>
      </c>
      <c r="E189" s="12">
        <v>43770</v>
      </c>
    </row>
    <row r="190" spans="1:5" ht="12.75">
      <c r="A190" s="4">
        <v>2</v>
      </c>
      <c r="B190" s="33">
        <v>52616.67</v>
      </c>
      <c r="C190" s="34" t="s">
        <v>17</v>
      </c>
      <c r="D190" s="118"/>
      <c r="E190" s="12">
        <v>43770</v>
      </c>
    </row>
    <row r="191" spans="1:5" ht="12.75">
      <c r="A191" s="4">
        <v>3</v>
      </c>
      <c r="B191" s="33">
        <v>12493.2</v>
      </c>
      <c r="C191" s="34" t="s">
        <v>18</v>
      </c>
      <c r="D191" s="119"/>
      <c r="E191" s="12">
        <v>43770</v>
      </c>
    </row>
    <row r="192" spans="1:5" ht="12.75">
      <c r="A192" s="4">
        <v>4</v>
      </c>
      <c r="B192" s="33">
        <v>1256642.22</v>
      </c>
      <c r="C192" s="34" t="s">
        <v>19</v>
      </c>
      <c r="D192" s="32" t="s">
        <v>62</v>
      </c>
      <c r="E192" s="12">
        <v>43773</v>
      </c>
    </row>
    <row r="193" spans="1:5" ht="12.75">
      <c r="A193" s="4">
        <v>5</v>
      </c>
      <c r="B193" s="33">
        <v>645321.41</v>
      </c>
      <c r="C193" s="34" t="s">
        <v>19</v>
      </c>
      <c r="D193" s="32" t="s">
        <v>62</v>
      </c>
      <c r="E193" s="12">
        <v>43773</v>
      </c>
    </row>
    <row r="194" spans="1:5" ht="12.75">
      <c r="A194" s="53">
        <v>6</v>
      </c>
      <c r="B194" s="54">
        <v>37344.92</v>
      </c>
      <c r="C194" s="55" t="s">
        <v>19</v>
      </c>
      <c r="D194" s="51" t="s">
        <v>164</v>
      </c>
      <c r="E194" s="56">
        <v>43773</v>
      </c>
    </row>
    <row r="195" spans="1:5" ht="12.75">
      <c r="A195" s="4">
        <v>7</v>
      </c>
      <c r="B195" s="33">
        <v>1601.31</v>
      </c>
      <c r="C195" s="34" t="s">
        <v>95</v>
      </c>
      <c r="D195" s="115" t="s">
        <v>117</v>
      </c>
      <c r="E195" s="12">
        <v>43782</v>
      </c>
    </row>
    <row r="196" spans="1:5" ht="12.75">
      <c r="A196" s="4">
        <v>8</v>
      </c>
      <c r="B196" s="33">
        <v>576023</v>
      </c>
      <c r="C196" s="34" t="s">
        <v>96</v>
      </c>
      <c r="D196" s="116"/>
      <c r="E196" s="12">
        <v>43782</v>
      </c>
    </row>
    <row r="197" spans="1:5" ht="12.75">
      <c r="A197" s="53">
        <v>9</v>
      </c>
      <c r="B197" s="33">
        <v>249133</v>
      </c>
      <c r="C197" s="34" t="s">
        <v>97</v>
      </c>
      <c r="D197" s="116"/>
      <c r="E197" s="12">
        <v>43782</v>
      </c>
    </row>
    <row r="198" spans="1:5" ht="12.75">
      <c r="A198" s="4">
        <v>10</v>
      </c>
      <c r="B198" s="33">
        <v>26609</v>
      </c>
      <c r="C198" s="34" t="s">
        <v>98</v>
      </c>
      <c r="D198" s="116"/>
      <c r="E198" s="12">
        <v>43782</v>
      </c>
    </row>
    <row r="199" spans="1:5" ht="12.75">
      <c r="A199" s="4">
        <v>11</v>
      </c>
      <c r="B199" s="33">
        <v>21286</v>
      </c>
      <c r="C199" s="34" t="s">
        <v>99</v>
      </c>
      <c r="D199" s="116"/>
      <c r="E199" s="12">
        <v>43782</v>
      </c>
    </row>
    <row r="200" spans="1:5" ht="12.75">
      <c r="A200" s="53">
        <v>12</v>
      </c>
      <c r="B200" s="33">
        <v>245361</v>
      </c>
      <c r="C200" s="34" t="s">
        <v>100</v>
      </c>
      <c r="D200" s="116"/>
      <c r="E200" s="12">
        <v>43782</v>
      </c>
    </row>
    <row r="201" spans="1:5" ht="12.75">
      <c r="A201" s="4">
        <v>13</v>
      </c>
      <c r="B201" s="33">
        <v>63861</v>
      </c>
      <c r="C201" s="34" t="s">
        <v>101</v>
      </c>
      <c r="D201" s="116"/>
      <c r="E201" s="12">
        <v>43782</v>
      </c>
    </row>
    <row r="202" spans="1:5" ht="12.75">
      <c r="A202" s="4">
        <v>14</v>
      </c>
      <c r="B202" s="33">
        <v>70859</v>
      </c>
      <c r="C202" s="34" t="s">
        <v>102</v>
      </c>
      <c r="D202" s="116"/>
      <c r="E202" s="12">
        <v>43782</v>
      </c>
    </row>
    <row r="203" spans="1:5" ht="12.75">
      <c r="A203" s="53">
        <v>15</v>
      </c>
      <c r="B203" s="33">
        <v>15965</v>
      </c>
      <c r="C203" s="34" t="s">
        <v>103</v>
      </c>
      <c r="D203" s="116"/>
      <c r="E203" s="12">
        <v>43782</v>
      </c>
    </row>
    <row r="204" spans="1:5" ht="12.75">
      <c r="A204" s="4">
        <v>16</v>
      </c>
      <c r="B204" s="33">
        <v>10643</v>
      </c>
      <c r="C204" s="34" t="s">
        <v>104</v>
      </c>
      <c r="D204" s="116"/>
      <c r="E204" s="12">
        <v>43782</v>
      </c>
    </row>
    <row r="205" spans="1:5" ht="12.75">
      <c r="A205" s="4">
        <v>17</v>
      </c>
      <c r="B205" s="33">
        <v>63861</v>
      </c>
      <c r="C205" s="34" t="s">
        <v>105</v>
      </c>
      <c r="D205" s="116"/>
      <c r="E205" s="12">
        <v>43782</v>
      </c>
    </row>
    <row r="206" spans="1:5" ht="12.75">
      <c r="A206" s="53">
        <v>18</v>
      </c>
      <c r="B206" s="33">
        <v>10643</v>
      </c>
      <c r="C206" s="34" t="s">
        <v>106</v>
      </c>
      <c r="D206" s="117"/>
      <c r="E206" s="12">
        <v>43782</v>
      </c>
    </row>
    <row r="207" spans="1:5" ht="12.75">
      <c r="A207" s="53">
        <v>19</v>
      </c>
      <c r="B207" s="33">
        <v>84741</v>
      </c>
      <c r="C207" s="62" t="s">
        <v>113</v>
      </c>
      <c r="D207" s="61" t="s">
        <v>114</v>
      </c>
      <c r="E207" s="12">
        <v>43782</v>
      </c>
    </row>
    <row r="208" spans="1:5" ht="12.75">
      <c r="A208" s="4">
        <v>20</v>
      </c>
      <c r="B208" s="33">
        <v>888421</v>
      </c>
      <c r="C208" s="33" t="s">
        <v>115</v>
      </c>
      <c r="D208" s="61" t="s">
        <v>116</v>
      </c>
      <c r="E208" s="12">
        <v>43782</v>
      </c>
    </row>
    <row r="209" spans="1:5" ht="12.75" customHeight="1">
      <c r="A209" s="63">
        <v>21</v>
      </c>
      <c r="B209" s="33">
        <v>226.67</v>
      </c>
      <c r="C209" s="34" t="s">
        <v>163</v>
      </c>
      <c r="D209" s="70" t="s">
        <v>165</v>
      </c>
      <c r="E209" s="69">
        <v>43788</v>
      </c>
    </row>
    <row r="210" spans="1:5" ht="12.75" customHeight="1">
      <c r="A210" s="63">
        <v>22</v>
      </c>
      <c r="B210" s="33">
        <v>24247.75</v>
      </c>
      <c r="C210" s="34" t="s">
        <v>18</v>
      </c>
      <c r="D210" s="71" t="s">
        <v>63</v>
      </c>
      <c r="E210" s="69">
        <v>43788</v>
      </c>
    </row>
    <row r="211" spans="1:5" ht="12.75">
      <c r="A211" s="63">
        <v>23</v>
      </c>
      <c r="B211" s="33">
        <v>1224482.28</v>
      </c>
      <c r="C211" s="34" t="s">
        <v>19</v>
      </c>
      <c r="D211" s="32" t="s">
        <v>62</v>
      </c>
      <c r="E211" s="69">
        <v>43788</v>
      </c>
    </row>
    <row r="212" spans="1:5" ht="15" customHeight="1">
      <c r="A212" s="63">
        <v>24</v>
      </c>
      <c r="B212" s="33">
        <v>376164.08</v>
      </c>
      <c r="C212" s="34" t="s">
        <v>19</v>
      </c>
      <c r="D212" s="32" t="s">
        <v>166</v>
      </c>
      <c r="E212" s="69">
        <v>43788</v>
      </c>
    </row>
    <row r="213" spans="1:5" ht="12.75">
      <c r="A213" s="63">
        <v>25</v>
      </c>
      <c r="B213" s="33">
        <v>27587.15</v>
      </c>
      <c r="C213" s="34" t="s">
        <v>19</v>
      </c>
      <c r="D213" s="51" t="s">
        <v>164</v>
      </c>
      <c r="E213" s="69">
        <v>43788</v>
      </c>
    </row>
    <row r="214" spans="1:5" ht="12.75">
      <c r="A214" s="63">
        <v>26</v>
      </c>
      <c r="B214" s="33">
        <v>2441366.54</v>
      </c>
      <c r="C214" s="34" t="s">
        <v>19</v>
      </c>
      <c r="D214" s="32" t="s">
        <v>62</v>
      </c>
      <c r="E214" s="69">
        <v>43788</v>
      </c>
    </row>
    <row r="215" spans="1:5" ht="12.75">
      <c r="A215" s="63">
        <v>27</v>
      </c>
      <c r="B215" s="33">
        <v>1282370</v>
      </c>
      <c r="C215" s="62" t="s">
        <v>113</v>
      </c>
      <c r="D215" s="32" t="s">
        <v>114</v>
      </c>
      <c r="E215" s="69">
        <v>43789</v>
      </c>
    </row>
    <row r="216" spans="1:5" ht="12.75">
      <c r="A216" s="63">
        <v>28</v>
      </c>
      <c r="B216" s="33">
        <v>87340</v>
      </c>
      <c r="C216" s="34" t="s">
        <v>198</v>
      </c>
      <c r="D216" s="115" t="s">
        <v>212</v>
      </c>
      <c r="E216" s="77">
        <v>43791</v>
      </c>
    </row>
    <row r="217" spans="1:5" ht="12.75">
      <c r="A217" s="63">
        <v>29</v>
      </c>
      <c r="B217" s="33">
        <v>268729.79</v>
      </c>
      <c r="C217" s="34" t="s">
        <v>199</v>
      </c>
      <c r="D217" s="117"/>
      <c r="E217" s="77">
        <v>43791</v>
      </c>
    </row>
    <row r="218" spans="1:5" ht="12.75">
      <c r="A218" s="63">
        <v>30</v>
      </c>
      <c r="B218" s="33">
        <v>219819.47</v>
      </c>
      <c r="C218" s="34" t="s">
        <v>200</v>
      </c>
      <c r="D218" s="114" t="s">
        <v>211</v>
      </c>
      <c r="E218" s="77">
        <v>43791</v>
      </c>
    </row>
    <row r="219" spans="1:5" ht="12.75">
      <c r="A219" s="63">
        <v>31</v>
      </c>
      <c r="B219" s="33">
        <v>754796.49</v>
      </c>
      <c r="C219" s="34" t="s">
        <v>201</v>
      </c>
      <c r="D219" s="114"/>
      <c r="E219" s="77">
        <v>43791</v>
      </c>
    </row>
    <row r="220" spans="1:5" ht="12.75">
      <c r="A220" s="63">
        <v>32</v>
      </c>
      <c r="B220" s="33">
        <v>949442.76</v>
      </c>
      <c r="C220" s="34" t="s">
        <v>202</v>
      </c>
      <c r="D220" s="114"/>
      <c r="E220" s="77">
        <v>43791</v>
      </c>
    </row>
    <row r="221" spans="1:5" ht="12.75">
      <c r="A221" s="63">
        <v>33</v>
      </c>
      <c r="B221" s="33">
        <v>64353.51</v>
      </c>
      <c r="C221" s="34" t="s">
        <v>203</v>
      </c>
      <c r="D221" s="114"/>
      <c r="E221" s="77">
        <v>43791</v>
      </c>
    </row>
    <row r="222" spans="1:5" ht="12.75">
      <c r="A222" s="63">
        <v>34</v>
      </c>
      <c r="B222" s="33">
        <v>381735.36</v>
      </c>
      <c r="C222" s="34" t="s">
        <v>204</v>
      </c>
      <c r="D222" s="114"/>
      <c r="E222" s="77">
        <v>43791</v>
      </c>
    </row>
    <row r="223" spans="1:5" ht="12.75">
      <c r="A223" s="63">
        <v>35</v>
      </c>
      <c r="B223" s="33">
        <v>206998.35</v>
      </c>
      <c r="C223" s="34" t="s">
        <v>205</v>
      </c>
      <c r="D223" s="114"/>
      <c r="E223" s="77">
        <v>43791</v>
      </c>
    </row>
    <row r="224" spans="1:5" ht="12.75">
      <c r="A224" s="63">
        <v>36</v>
      </c>
      <c r="B224" s="33">
        <v>660564.8</v>
      </c>
      <c r="C224" s="34" t="s">
        <v>206</v>
      </c>
      <c r="D224" s="114"/>
      <c r="E224" s="77">
        <v>43791</v>
      </c>
    </row>
    <row r="225" spans="1:5" ht="12.75">
      <c r="A225" s="63">
        <v>37</v>
      </c>
      <c r="B225" s="33">
        <v>218122.81</v>
      </c>
      <c r="C225" s="34" t="s">
        <v>207</v>
      </c>
      <c r="D225" s="114"/>
      <c r="E225" s="77">
        <v>43791</v>
      </c>
    </row>
    <row r="226" spans="1:5" ht="12.75">
      <c r="A226" s="63">
        <v>38</v>
      </c>
      <c r="B226" s="33">
        <v>805164.75</v>
      </c>
      <c r="C226" s="34" t="s">
        <v>208</v>
      </c>
      <c r="D226" s="114"/>
      <c r="E226" s="77">
        <v>43791</v>
      </c>
    </row>
    <row r="227" spans="1:5" ht="12.75">
      <c r="A227" s="63">
        <v>39</v>
      </c>
      <c r="B227" s="33">
        <v>108267.81</v>
      </c>
      <c r="C227" s="34" t="s">
        <v>209</v>
      </c>
      <c r="D227" s="114"/>
      <c r="E227" s="77">
        <v>43791</v>
      </c>
    </row>
    <row r="228" spans="1:5" ht="16.5" customHeight="1">
      <c r="A228" s="63">
        <v>40</v>
      </c>
      <c r="B228" s="64">
        <v>125000000</v>
      </c>
      <c r="C228" s="34" t="s">
        <v>22</v>
      </c>
      <c r="D228" s="34" t="s">
        <v>218</v>
      </c>
      <c r="E228" s="69">
        <v>43794</v>
      </c>
    </row>
    <row r="229" spans="1:5" ht="12.75">
      <c r="A229" s="63">
        <v>41</v>
      </c>
      <c r="B229" s="109">
        <v>22543</v>
      </c>
      <c r="C229" s="110" t="s">
        <v>225</v>
      </c>
      <c r="D229" s="120" t="s">
        <v>233</v>
      </c>
      <c r="E229" s="69">
        <v>43796</v>
      </c>
    </row>
    <row r="230" spans="1:5" ht="12.75">
      <c r="A230" s="63">
        <v>42</v>
      </c>
      <c r="B230" s="109">
        <v>13566</v>
      </c>
      <c r="C230" s="110" t="s">
        <v>226</v>
      </c>
      <c r="D230" s="120"/>
      <c r="E230" s="69">
        <v>43796</v>
      </c>
    </row>
    <row r="231" spans="1:5" ht="12.75">
      <c r="A231" s="63">
        <v>43</v>
      </c>
      <c r="B231" s="109">
        <v>58539</v>
      </c>
      <c r="C231" s="110" t="s">
        <v>227</v>
      </c>
      <c r="D231" s="120"/>
      <c r="E231" s="69">
        <v>43796</v>
      </c>
    </row>
    <row r="232" spans="1:5" ht="12.75">
      <c r="A232" s="63">
        <v>44</v>
      </c>
      <c r="B232" s="109">
        <v>15965</v>
      </c>
      <c r="C232" s="110" t="s">
        <v>228</v>
      </c>
      <c r="D232" s="120"/>
      <c r="E232" s="69">
        <v>43796</v>
      </c>
    </row>
    <row r="233" spans="1:5" ht="12.75">
      <c r="A233" s="63">
        <v>45</v>
      </c>
      <c r="B233" s="109">
        <v>37251</v>
      </c>
      <c r="C233" s="110" t="s">
        <v>229</v>
      </c>
      <c r="D233" s="120"/>
      <c r="E233" s="69">
        <v>43796</v>
      </c>
    </row>
    <row r="234" spans="1:5" ht="12.75">
      <c r="A234" s="63">
        <v>46</v>
      </c>
      <c r="B234" s="109">
        <v>79267</v>
      </c>
      <c r="C234" s="110" t="s">
        <v>230</v>
      </c>
      <c r="D234" s="120"/>
      <c r="E234" s="69">
        <v>43796</v>
      </c>
    </row>
    <row r="235" spans="1:5" ht="12.75">
      <c r="A235" s="63">
        <v>47</v>
      </c>
      <c r="B235" s="109">
        <v>29379</v>
      </c>
      <c r="C235" s="110" t="s">
        <v>231</v>
      </c>
      <c r="D235" s="120"/>
      <c r="E235" s="69">
        <v>43796</v>
      </c>
    </row>
    <row r="236" spans="1:5" ht="12.75">
      <c r="A236" s="63">
        <v>48</v>
      </c>
      <c r="B236" s="109">
        <v>139226</v>
      </c>
      <c r="C236" s="110" t="s">
        <v>232</v>
      </c>
      <c r="D236" s="120"/>
      <c r="E236" s="69">
        <v>43796</v>
      </c>
    </row>
    <row r="237" spans="1:5" ht="12.75">
      <c r="A237" s="63">
        <v>49</v>
      </c>
      <c r="B237" s="64">
        <v>530778</v>
      </c>
      <c r="C237" s="62" t="s">
        <v>113</v>
      </c>
      <c r="D237" s="32" t="s">
        <v>114</v>
      </c>
      <c r="E237" s="69">
        <v>43796</v>
      </c>
    </row>
  </sheetData>
  <sheetProtection/>
  <mergeCells count="13">
    <mergeCell ref="A187:D187"/>
    <mergeCell ref="A176:D176"/>
    <mergeCell ref="D216:D217"/>
    <mergeCell ref="D218:D227"/>
    <mergeCell ref="D195:D206"/>
    <mergeCell ref="D189:D191"/>
    <mergeCell ref="D229:D236"/>
    <mergeCell ref="A1:D1"/>
    <mergeCell ref="A3:D3"/>
    <mergeCell ref="A4:D4"/>
    <mergeCell ref="A12:D12"/>
    <mergeCell ref="A85:D85"/>
    <mergeCell ref="A7:D7"/>
  </mergeCells>
  <printOptions/>
  <pageMargins left="0.4724409448818898" right="0.11811023622047245" top="0.5905511811023623" bottom="0.3937007874015748" header="0" footer="0"/>
  <pageSetup fitToHeight="0" fitToWidth="1" orientation="portrait" paperSize="9" scale="86" r:id="rId1"/>
  <ignoredErrors>
    <ignoredError sqref="A87:A88 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Gabriela Dogaru</cp:lastModifiedBy>
  <cp:lastPrinted>2019-12-02T10:32:30Z</cp:lastPrinted>
  <dcterms:created xsi:type="dcterms:W3CDTF">2012-02-16T09:50:09Z</dcterms:created>
  <dcterms:modified xsi:type="dcterms:W3CDTF">2019-12-02T10:41:01Z</dcterms:modified>
  <cp:category/>
  <cp:version/>
  <cp:contentType/>
  <cp:contentStatus/>
</cp:coreProperties>
</file>