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1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74.xml" ContentType="application/vnd.openxmlformats-officedocument.spreadsheetml.revisionLog+xml"/>
  <Override PartName="/xl/revisions/revisionLog5.xml" ContentType="application/vnd.openxmlformats-officedocument.spreadsheetml.revisionLog+xml"/>
  <Override PartName="/xl/revisions/revisionLog61.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77.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mircea.pavel\Downloads\"/>
    </mc:Choice>
  </mc:AlternateContent>
  <workbookProtection workbookPassword="CA39" lockStructure="1"/>
  <bookViews>
    <workbookView xWindow="0" yWindow="0" windowWidth="28800" windowHeight="12210" tabRatio="154"/>
  </bookViews>
  <sheets>
    <sheet name="Sheet1" sheetId="1" r:id="rId1"/>
  </sheets>
  <definedNames>
    <definedName name="_xlnm._FilterDatabase" localSheetId="0" hidden="1">Sheet1!$A$6:$AK$179</definedName>
    <definedName name="_Hlk511228962">Sheet1!#REF!</definedName>
    <definedName name="_Hlk511229340">Sheet1!#REF!</definedName>
    <definedName name="_xlnm.Print_Area" localSheetId="0">Sheet1!$A$1:$AK$179</definedName>
    <definedName name="Z_0585DD1B_89D4_4278_953B_FA6D57DCCE82_.wvu.FilterData" localSheetId="0" hidden="1">Sheet1!$A$6:$AK$179</definedName>
    <definedName name="Z_15F03B40_FCDD_463A_AE42_63F6121ACBED_.wvu.FilterData" localSheetId="0" hidden="1">Sheet1!$C$1:$C$179</definedName>
    <definedName name="Z_17F4A6A1_469E_46FB_A3A0_041FC3712E3B_.wvu.FilterData" localSheetId="0" hidden="1">Sheet1!$A$6:$AK$179</definedName>
    <definedName name="Z_250231BB_5F02_4B46_B1CA_B904A9B40BA2_.wvu.FilterData" localSheetId="0" hidden="1">Sheet1!$A$3:$AK$179</definedName>
    <definedName name="Z_2547C3D7_22F7_4CAF_8E48_C8F3425DB942_.wvu.FilterData" localSheetId="0" hidden="1">Sheet1!$A$6:$AK$179</definedName>
    <definedName name="Z_305BEEB9_C99E_4E52_A4AB_56EA1595A366_.wvu.FilterData" localSheetId="0" hidden="1">Sheet1!$A$6:$AK$179</definedName>
    <definedName name="Z_324E461A_DC75_4814_87BA_41F170D0ED0B_.wvu.FilterData" localSheetId="0" hidden="1">Sheet1!$A$6:$AK$179</definedName>
    <definedName name="Z_36624B2D_80F9_4F79_AC4A_B3547C36F23F_.wvu.FilterData" localSheetId="0" hidden="1">Sheet1!$A$6:$AK$179</definedName>
    <definedName name="Z_36624B2D_80F9_4F79_AC4A_B3547C36F23F_.wvu.PrintArea" localSheetId="0" hidden="1">Sheet1!$A$1:$AK$179</definedName>
    <definedName name="Z_38C68E87_361F_434A_8BE4_BA2AF4CB3868_.wvu.FilterData" localSheetId="0" hidden="1">Sheet1!$A$6:$AK$179</definedName>
    <definedName name="Z_3AFE79CE_CE75_447D_8C73_1AE63A224CBA_.wvu.FilterData" localSheetId="0" hidden="1">Sheet1!$A$6:$AK$179</definedName>
    <definedName name="Z_3AFE79CE_CE75_447D_8C73_1AE63A224CBA_.wvu.PrintArea" localSheetId="0" hidden="1">Sheet1!$A$1:$AK$179</definedName>
    <definedName name="Z_4179C3D9_D1C3_46CD_B643_627525757C5E_.wvu.FilterData" localSheetId="0" hidden="1">Sheet1!$A$1:$AK$137</definedName>
    <definedName name="Z_41AA4E5D_9625_4478_B720_2BD6AE34E699_.wvu.FilterData" localSheetId="0" hidden="1">Sheet1!$A$6:$AK$179</definedName>
    <definedName name="Z_4A704C95_E622_4A95_8431_12F79C4CAD21_.wvu.FilterData" localSheetId="0" hidden="1">Sheet1!$A$6:$AK$179</definedName>
    <definedName name="Z_4A704C95_E622_4A95_8431_12F79C4CAD21_.wvu.PrintArea" localSheetId="0" hidden="1">Sheet1!$A$1:$AK$179</definedName>
    <definedName name="Z_4C2A0B30_0070_415E_A110_A9BCC2779710_.wvu.FilterData" localSheetId="0" hidden="1">Sheet1!$C$1:$C$179</definedName>
    <definedName name="Z_4FDB167B_D56E_45D4_B120_847D0871AA6B_.wvu.FilterData" localSheetId="0" hidden="1">Sheet1!$A$6:$AK$179</definedName>
    <definedName name="Z_53ED3D47_B2C0_43A1_9A1E_F030D529F74C_.wvu.FilterData" localSheetId="0" hidden="1">Sheet1!$A$6:$AK$179</definedName>
    <definedName name="Z_53ED3D47_B2C0_43A1_9A1E_F030D529F74C_.wvu.PrintArea" localSheetId="0" hidden="1">Sheet1!$A$1:$AK$179</definedName>
    <definedName name="Z_5789AB6A_B04B_4240_920E_89274E9F5C82_.wvu.FilterData" localSheetId="0" hidden="1">Sheet1!$A$6:$AL$141</definedName>
    <definedName name="Z_59EBF1CB_AF85_469A_B1D0_E57CB0203158_.wvu.FilterData" localSheetId="0" hidden="1">Sheet1!$C$1:$C$179</definedName>
    <definedName name="Z_5AAA4DFE_88B1_4674_95ED_5FCD7A50BC22_.wvu.FilterData" localSheetId="0" hidden="1">Sheet1!$A$1:$R$58</definedName>
    <definedName name="Z_5AAA4DFE_88B1_4674_95ED_5FCD7A50BC22_.wvu.PrintArea" localSheetId="0" hidden="1">Sheet1!$A$1:$AK$179</definedName>
    <definedName name="Z_65B035E3_87FA_46C5_996E_864F2C8D0EBC_.wvu.Cols" localSheetId="0" hidden="1">Sheet1!$H:$N</definedName>
    <definedName name="Z_65B035E3_87FA_46C5_996E_864F2C8D0EBC_.wvu.FilterData" localSheetId="0" hidden="1">Sheet1!$A$6:$AL$179</definedName>
    <definedName name="Z_65B035E3_87FA_46C5_996E_864F2C8D0EBC_.wvu.PrintArea" localSheetId="0" hidden="1">Sheet1!$A$1:$AK$179</definedName>
    <definedName name="Z_65C35D6D_934F_4431_BA92_90255FC17BA4_.wvu.FilterData" localSheetId="0" hidden="1">Sheet1!$A$1:$AK$179</definedName>
    <definedName name="Z_65C35D6D_934F_4431_BA92_90255FC17BA4_.wvu.PrintArea" localSheetId="0" hidden="1">Sheet1!$A$1:$AK$179</definedName>
    <definedName name="Z_6C96816B_17C2_4EA9_846E_8E6B5AD26B6D_.wvu.FilterData" localSheetId="0" hidden="1">Sheet1!#REF!</definedName>
    <definedName name="Z_6CE52079_5576_45A5_9A9F_9CA970D849EF_.wvu.FilterData" localSheetId="0" hidden="1">Sheet1!$A$6:$AK$179</definedName>
    <definedName name="Z_747340EB_2B31_46D2_ACDE_4FA91E2B50F6_.wvu.FilterData" localSheetId="0" hidden="1">Sheet1!$B$1:$B$179</definedName>
    <definedName name="Z_747340EB_2B31_46D2_ACDE_4FA91E2B50F6_.wvu.PrintArea" localSheetId="0" hidden="1">Sheet1!$A$1:$AK$179</definedName>
    <definedName name="Z_7C1B4D6D_D666_48DD_AB17_E00791B6F0B6_.wvu.FilterData" localSheetId="0" hidden="1">Sheet1!$A$6:$AL$179</definedName>
    <definedName name="Z_7C1B4D6D_D666_48DD_AB17_E00791B6F0B6_.wvu.PrintArea" localSheetId="0" hidden="1">Sheet1!$A$1:$AK$179</definedName>
    <definedName name="Z_7C389A6C_C379_45EF_8779_FEC15F27C7E7_.wvu.FilterData" localSheetId="0" hidden="1">Sheet1!$C$1:$C$179</definedName>
    <definedName name="Z_7D2F4374_D571_49E4_B659_129D2AFDC43C_.wvu.FilterData" localSheetId="0" hidden="1">Sheet1!$A$6:$AK$179</definedName>
    <definedName name="Z_831F7439_6937_483F_B601_184FEF5CECFD_.wvu.FilterData" localSheetId="0" hidden="1">Sheet1!$A$6:$AK$179</definedName>
    <definedName name="Z_901F9774_8BE7_424D_87C2_1026F3FA2E93_.wvu.FilterData" localSheetId="0" hidden="1">Sheet1!$C$1:$C$179</definedName>
    <definedName name="Z_901F9774_8BE7_424D_87C2_1026F3FA2E93_.wvu.PrintArea" localSheetId="0" hidden="1">Sheet1!$A$1:$AK$179</definedName>
    <definedName name="Z_902D3CAF_0577_4A3F_A86A_C01FD8CA4695_.wvu.FilterData" localSheetId="0" hidden="1">Sheet1!$A$6:$AK$179</definedName>
    <definedName name="Z_905D93EA_5662_45AB_8995_A9908B3E5D52_.wvu.FilterData" localSheetId="0" hidden="1">Sheet1!#REF!</definedName>
    <definedName name="Z_905D93EA_5662_45AB_8995_A9908B3E5D52_.wvu.PrintArea" localSheetId="0" hidden="1">Sheet1!$A$1:$AK$179</definedName>
    <definedName name="Z_91199DA1_59E7_4345_8CB7_A1085C901326_.wvu.FilterData" localSheetId="0" hidden="1">Sheet1!$A$6:$AK$179</definedName>
    <definedName name="Z_923E7374_9C36_4380_9E0A_313EA2F408F0_.wvu.FilterData" localSheetId="0" hidden="1">Sheet1!$A$6:$AK$179</definedName>
    <definedName name="Z_9980B309_0131_4577_BF29_212714399FDF_.wvu.FilterData" localSheetId="0" hidden="1">Sheet1!$A$6:$AK$179</definedName>
    <definedName name="Z_9980B309_0131_4577_BF29_212714399FDF_.wvu.PrintArea" localSheetId="0" hidden="1">Sheet1!$A$1:$AK$179</definedName>
    <definedName name="Z_9EA5E3FA_46F1_4729_828C_4A08518018C1_.wvu.FilterData" localSheetId="0" hidden="1">Sheet1!$A$6:$AK$179</definedName>
    <definedName name="Z_9EA5E3FA_46F1_4729_828C_4A08518018C1_.wvu.PrintArea" localSheetId="0" hidden="1">Sheet1!$A$1:$AK$179</definedName>
    <definedName name="Z_A3134A53_5204_4FFF_BA84_3528D3179C0C_.wvu.FilterData" localSheetId="0" hidden="1">Sheet1!$A$3:$AK$137</definedName>
    <definedName name="Z_A5B1481C_EF26_486A_984F_85CDDC2FD94F_.wvu.FilterData" localSheetId="0" hidden="1">Sheet1!$A$6:$AK$179</definedName>
    <definedName name="Z_A5B1481C_EF26_486A_984F_85CDDC2FD94F_.wvu.PrintArea" localSheetId="0" hidden="1">Sheet1!$A$1:$AK$179</definedName>
    <definedName name="Z_A87F3E0E_3A8E_4B82_8170_33752259B7DB_.wvu.FilterData" localSheetId="0" hidden="1">Sheet1!$A$6:$AK$179</definedName>
    <definedName name="Z_A87F3E0E_3A8E_4B82_8170_33752259B7DB_.wvu.PrintArea" localSheetId="0" hidden="1">Sheet1!$A$1:$AK$179</definedName>
    <definedName name="Z_AECBC9F6_D9DE_4043_9C2F_160F7ECDAD3D_.wvu.FilterData" localSheetId="0" hidden="1">Sheet1!$A$6:$AK$179</definedName>
    <definedName name="Z_B31B819C_CFEB_4B80_9AED_AC603C39BE78_.wvu.FilterData" localSheetId="0" hidden="1">Sheet1!$A$6:$AL$179</definedName>
    <definedName name="Z_B407928D_3938_4D05_B2B2_40B4F21D0436_.wvu.FilterData" localSheetId="0" hidden="1">Sheet1!$A$6:$AL$6</definedName>
    <definedName name="Z_BDA3804A_96FA_4D9F_AFED_695788A754E9_.wvu.FilterData" localSheetId="0" hidden="1">Sheet1!$A$6:$AL$141</definedName>
    <definedName name="Z_C3502361_AD2C_4705_878B_D12169ED60B1_.wvu.FilterData" localSheetId="0" hidden="1">Sheet1!$A$6:$AK$179</definedName>
    <definedName name="Z_C3502361_AD2C_4705_878B_D12169ED60B1_.wvu.PrintArea" localSheetId="0" hidden="1">Sheet1!$A$1:$AK$179</definedName>
    <definedName name="Z_C408A2F1_296F_4EAD_B15B_336D73846FDD_.wvu.FilterData" localSheetId="0" hidden="1">Sheet1!$A$1:$AK$58</definedName>
    <definedName name="Z_C408A2F1_296F_4EAD_B15B_336D73846FDD_.wvu.PrintArea" localSheetId="0" hidden="1">Sheet1!$A$1:$AK$179</definedName>
    <definedName name="Z_C71F80D5_B6C1_4ED9_B18D_D719D69F5A47_.wvu.FilterData" localSheetId="0" hidden="1">Sheet1!$A$6:$AK$179</definedName>
    <definedName name="Z_CC51448C_22F6_4583_82CD_2835AD1A82D7_.wvu.FilterData" localSheetId="0" hidden="1">Sheet1!$A$1:$AK$137</definedName>
    <definedName name="Z_D56F5ED6_74F2_4AA3_9A98_EE5750FE63AF_.wvu.FilterData" localSheetId="0" hidden="1">Sheet1!$A$6:$AL$179</definedName>
    <definedName name="Z_D802EE0F_98B9_4410_B31B_4ACC0EC9C9BC_.wvu.FilterData" localSheetId="0" hidden="1">Sheet1!$A$6:$AK$179</definedName>
    <definedName name="Z_DB41C7D7_14F0_4834_A7BD_0F1115A89C8E_.wvu.FilterData" localSheetId="0" hidden="1">Sheet1!$A$6:$AL$179</definedName>
    <definedName name="Z_DB43929D_F4B7_43FF_975F_960476D189E8_.wvu.FilterData" localSheetId="0" hidden="1">Sheet1!$A$6:$AK$179</definedName>
    <definedName name="Z_DBDE1601_9C1D_48CB_9D8B_BB8B9D15A5FF_.wvu.FilterData" localSheetId="0" hidden="1">Sheet1!$A$6:$AK$179</definedName>
    <definedName name="Z_DBDE1601_9C1D_48CB_9D8B_BB8B9D15A5FF_.wvu.PrintArea" localSheetId="0" hidden="1">Sheet1!$A$1:$AK$179</definedName>
    <definedName name="Z_DD93CA86_AFD6_4C47_828D_70472BFCD288_.wvu.FilterData" localSheetId="0" hidden="1">Sheet1!$A$6:$AK$179</definedName>
    <definedName name="Z_DE09B69C_7EEF_4060_8E06_F7DEC4B96D7E_.wvu.FilterData" localSheetId="0" hidden="1">Sheet1!$A$6:$AK$179</definedName>
    <definedName name="Z_E64C6006_DE37_44CA_8083_01C511E323D9_.wvu.FilterData" localSheetId="0" hidden="1">Sheet1!$A$3:$AK$137</definedName>
    <definedName name="Z_EA64E7D7_BA48_4965_B650_778AE412FE0C_.wvu.FilterData" localSheetId="0" hidden="1">Sheet1!$A$6:$AK$179</definedName>
    <definedName name="Z_EA64E7D7_BA48_4965_B650_778AE412FE0C_.wvu.PrintArea" localSheetId="0" hidden="1">Sheet1!$A$1:$AK$179</definedName>
    <definedName name="Z_EB0F2E6A_FA33_479E_9A47_8E3494FBB4DE_.wvu.FilterData" localSheetId="0" hidden="1">Sheet1!$A$6:$AK$179</definedName>
    <definedName name="Z_EB0F2E6A_FA33_479E_9A47_8E3494FBB4DE_.wvu.PrintArea" localSheetId="0" hidden="1">Sheet1!$A$1:$AK$179</definedName>
    <definedName name="Z_EF10298D_3F59_43F1_9A86_8C1CCA3B5D93_.wvu.FilterData" localSheetId="0" hidden="1">Sheet1!$A$6:$AK$179</definedName>
    <definedName name="Z_EF10298D_3F59_43F1_9A86_8C1CCA3B5D93_.wvu.PrintArea" localSheetId="0" hidden="1">Sheet1!$A$1:$AK$179</definedName>
    <definedName name="Z_EFE45138_A2B3_46EB_8A69_D9745D73FBF5_.wvu.FilterData" localSheetId="0" hidden="1">Sheet1!$A$6:$AK$179</definedName>
    <definedName name="Z_F52D90D4_508D_43B6_8295_6D179E5F0FEB_.wvu.FilterData" localSheetId="0" hidden="1">Sheet1!$A$6:$AK$179</definedName>
    <definedName name="Z_FE50EAC0_52A5_4C33_B973_65E93D03D3EA_.wvu.FilterData" localSheetId="0" hidden="1">Sheet1!$A$6:$AL$58</definedName>
    <definedName name="Z_FE50EAC0_52A5_4C33_B973_65E93D03D3EA_.wvu.PrintArea" localSheetId="0" hidden="1">Sheet1!$A$1:$AK$179</definedName>
  </definedNames>
  <calcPr calcId="162913"/>
  <customWorkbookViews>
    <customWorkbookView name="mircea.pavel - Personal View" guid="{4A704C95-E622-4A95-8431-12F79C4CAD21}" mergeInterval="0" personalView="1" maximized="1" xWindow="-8" yWindow="-8" windowWidth="1936" windowHeight="1056" tabRatio="154" activeSheetId="1"/>
    <customWorkbookView name="steluta.bulaceanu - Personal View" guid="{DBDE1601-9C1D-48CB-9D8B-BB8B9D15A5FF}" mergeInterval="0" personalView="1" maximized="1" xWindow="-8" yWindow="-8" windowWidth="1936" windowHeight="1056" tabRatio="154" activeSheetId="1"/>
    <customWorkbookView name="maria.petre - Personal View" guid="{7C1B4D6D-D666-48DD-AB17-E00791B6F0B6}" mergeInterval="0" personalView="1" maximized="1" xWindow="-8" yWindow="-8" windowWidth="1936" windowHeight="1056" tabRatio="154" activeSheetId="1"/>
    <customWorkbookView name="vlad.pereteanu - Personal View" guid="{5AAA4DFE-88B1-4674-95ED-5FCD7A50BC22}" mergeInterval="0" personalView="1" maximized="1" xWindow="-8" yWindow="-8" windowWidth="1936" windowHeight="1056" activeSheetId="1"/>
    <customWorkbookView name="gabriela.clabescu - Personal View" guid="{747340EB-2B31-46D2-ACDE-4FA91E2B50F6}"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ovidiu.dumitrache - Personal View" guid="{FE50EAC0-52A5-4C33-B973-65E93D03D3EA}" mergeInterval="0" personalView="1" maximized="1" xWindow="1592" yWindow="-8" windowWidth="1616" windowHeight="916" tabRatio="154" activeSheetId="1"/>
    <customWorkbookView name="ana.ionescu - Personal View" guid="{9980B309-0131-4577-BF29-212714399FDF}" mergeInterval="0" personalView="1" maximized="1" xWindow="-8" yWindow="-8" windowWidth="1936" windowHeight="1056" tabRatio="154" activeSheetId="1"/>
    <customWorkbookView name="daniela.voicu - Personal View" guid="{EA64E7D7-BA48-4965-B650-778AE412FE0C}" mergeInterval="0" personalView="1" maximized="1" xWindow="1592" yWindow="-8" windowWidth="1616" windowHeight="916" tabRatio="154" activeSheetId="1"/>
    <customWorkbookView name="corina.pelmus - Personal View" guid="{EB0F2E6A-FA33-479E-9A47-8E3494FBB4DE}"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raluca.georgescu - Personal View" guid="{901F9774-8BE7-424D-87C2-1026F3FA2E93}" mergeInterval="0" personalView="1" maximized="1" xWindow="1912" yWindow="-8" windowWidth="1616" windowHeight="916" tabRatio="154" activeSheetId="1"/>
    <customWorkbookView name="elisabeta.trifan - Personal View" guid="{36624B2D-80F9-4F79-AC4A-B3547C36F23F}" mergeInterval="0" personalView="1" maximized="1" xWindow="-8" yWindow="-8" windowWidth="1616" windowHeight="876" tabRatio="154" activeSheetId="1"/>
    <customWorkbookView name="georgiana.dobre - Personal View" guid="{C408A2F1-296F-4EAD-B15B-336D73846FDD}" mergeInterval="0" personalView="1" maximized="1" xWindow="1592" yWindow="-8" windowWidth="1616" windowHeight="916" tabRatio="154" activeSheetId="1"/>
    <customWorkbookView name="roxana.barbu - Personal View" guid="{53ED3D47-B2C0-43A1-9A1E-F030D529F74C}" mergeInterval="0" personalView="1" maximized="1" xWindow="1912" yWindow="-8" windowWidth="1616" windowHeight="916" activeSheetId="1"/>
    <customWorkbookView name="mariana.moraru - Personal View" guid="{65C35D6D-934F-4431-BA92-90255FC17BA4}" mergeInterval="0" personalView="1" maximized="1" xWindow="-8" yWindow="-8" windowWidth="1936" windowHeight="1056" tabRatio="154" activeSheetId="1"/>
    <customWorkbookView name="mihaela.nicolae - Personal View" guid="{EF10298D-3F59-43F1-9A86-8C1CCA3B5D93}" mergeInterval="0" personalView="1" maximized="1" xWindow="-8" yWindow="-8" windowWidth="1616" windowHeight="876" tabRatio="154" activeSheetId="1" showComments="commIndAndComment"/>
    <customWorkbookView name="cristian.airinei - Personal View" guid="{A5B1481C-EF26-486A-984F-85CDDC2FD94F}" mergeInterval="0" personalView="1" maximized="1" xWindow="1912" yWindow="-8" windowWidth="1616" windowHeight="91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6" i="1" l="1"/>
  <c r="AB44" i="1" l="1"/>
  <c r="Y44" i="1"/>
  <c r="V44" i="1"/>
  <c r="S44" i="1"/>
  <c r="AE44" i="1" l="1"/>
  <c r="AG44" i="1" l="1"/>
  <c r="M44" i="1"/>
  <c r="AB177" i="1"/>
  <c r="AB178" i="1"/>
  <c r="AB179" i="1"/>
  <c r="Y177" i="1"/>
  <c r="Y178" i="1"/>
  <c r="Y179" i="1"/>
  <c r="V177" i="1"/>
  <c r="V178" i="1"/>
  <c r="V179" i="1"/>
  <c r="S177" i="1"/>
  <c r="S179" i="1"/>
  <c r="AE178" i="1" l="1"/>
  <c r="AG178" i="1" s="1"/>
  <c r="AE179" i="1"/>
  <c r="AG179" i="1" s="1"/>
  <c r="AE177" i="1"/>
  <c r="AG177" i="1" s="1"/>
  <c r="M177" i="1" l="1"/>
  <c r="M179" i="1"/>
  <c r="M178" i="1"/>
  <c r="AJ19" i="1"/>
  <c r="AJ56" i="1"/>
  <c r="AJ40" i="1"/>
  <c r="Y147" i="1" l="1"/>
  <c r="S10" i="1" l="1"/>
  <c r="AB170" i="1" l="1"/>
  <c r="AB171" i="1"/>
  <c r="AB172" i="1"/>
  <c r="AB173" i="1"/>
  <c r="AB174" i="1"/>
  <c r="AB175" i="1"/>
  <c r="AB176" i="1"/>
  <c r="Y170" i="1"/>
  <c r="Y171" i="1"/>
  <c r="Y172" i="1"/>
  <c r="Y173" i="1"/>
  <c r="Y174" i="1"/>
  <c r="Y175" i="1"/>
  <c r="Y176" i="1"/>
  <c r="V170" i="1"/>
  <c r="V171" i="1"/>
  <c r="V172" i="1"/>
  <c r="V173" i="1"/>
  <c r="V174" i="1"/>
  <c r="V175" i="1"/>
  <c r="V176" i="1"/>
  <c r="S170" i="1"/>
  <c r="S171" i="1"/>
  <c r="S172" i="1"/>
  <c r="S173" i="1"/>
  <c r="S174" i="1"/>
  <c r="S175" i="1"/>
  <c r="AE174" i="1" l="1"/>
  <c r="AG174" i="1" s="1"/>
  <c r="AE176" i="1"/>
  <c r="AG176" i="1" s="1"/>
  <c r="AE175" i="1"/>
  <c r="AG175" i="1" s="1"/>
  <c r="AE173" i="1"/>
  <c r="AG173" i="1" s="1"/>
  <c r="AE171" i="1"/>
  <c r="AG171" i="1" s="1"/>
  <c r="AE170" i="1"/>
  <c r="AG170" i="1" s="1"/>
  <c r="AE172" i="1"/>
  <c r="AG172" i="1" s="1"/>
  <c r="S53" i="1"/>
  <c r="Y52" i="1"/>
  <c r="M172" i="1" l="1"/>
  <c r="M171" i="1"/>
  <c r="M176" i="1"/>
  <c r="M175" i="1"/>
  <c r="M174" i="1"/>
  <c r="M170" i="1"/>
  <c r="M173" i="1"/>
  <c r="S167" i="1"/>
  <c r="S66" i="1" l="1"/>
  <c r="S163" i="1" l="1"/>
  <c r="AB53" i="1" l="1"/>
  <c r="Y53" i="1"/>
  <c r="V53" i="1"/>
  <c r="AE53" i="1" l="1"/>
  <c r="AG53" i="1" s="1"/>
  <c r="M53" i="1" l="1"/>
  <c r="AB58" i="1"/>
  <c r="AB47" i="1"/>
  <c r="Y47" i="1"/>
  <c r="V47" i="1"/>
  <c r="S47" i="1"/>
  <c r="AE58" i="1" l="1"/>
  <c r="AE47" i="1"/>
  <c r="AB159" i="1"/>
  <c r="AB158" i="1"/>
  <c r="Y158" i="1"/>
  <c r="AG47" i="1" l="1"/>
  <c r="AG58" i="1"/>
  <c r="M47" i="1"/>
  <c r="AB54" i="1"/>
  <c r="Y54" i="1"/>
  <c r="V54" i="1"/>
  <c r="S54" i="1"/>
  <c r="AB157" i="1"/>
  <c r="V157" i="1"/>
  <c r="S157" i="1"/>
  <c r="AB160" i="1"/>
  <c r="AB161" i="1"/>
  <c r="AB162" i="1"/>
  <c r="AB163" i="1"/>
  <c r="AB164" i="1"/>
  <c r="AB165" i="1"/>
  <c r="AB166" i="1"/>
  <c r="AB167" i="1"/>
  <c r="AB168" i="1"/>
  <c r="AB169" i="1"/>
  <c r="Y159" i="1"/>
  <c r="Y160" i="1"/>
  <c r="Y161" i="1"/>
  <c r="Y162" i="1"/>
  <c r="Y163" i="1"/>
  <c r="Y164" i="1"/>
  <c r="Y165" i="1"/>
  <c r="Y166" i="1"/>
  <c r="Y167" i="1"/>
  <c r="Y168" i="1"/>
  <c r="Y169" i="1"/>
  <c r="V158" i="1"/>
  <c r="V159" i="1"/>
  <c r="V160" i="1"/>
  <c r="V161" i="1"/>
  <c r="V162" i="1"/>
  <c r="V163" i="1"/>
  <c r="V164" i="1"/>
  <c r="V165" i="1"/>
  <c r="V166" i="1"/>
  <c r="V167" i="1"/>
  <c r="V168" i="1"/>
  <c r="V169" i="1"/>
  <c r="S158" i="1"/>
  <c r="S159" i="1"/>
  <c r="S160" i="1"/>
  <c r="S161" i="1"/>
  <c r="S162" i="1"/>
  <c r="S164" i="1"/>
  <c r="S165" i="1"/>
  <c r="S166" i="1"/>
  <c r="S168" i="1"/>
  <c r="S169" i="1"/>
  <c r="AE165" i="1" l="1"/>
  <c r="AE163" i="1"/>
  <c r="AE167" i="1"/>
  <c r="AG167" i="1" s="1"/>
  <c r="AE169" i="1"/>
  <c r="AG169" i="1" s="1"/>
  <c r="AE161" i="1"/>
  <c r="AG161" i="1" s="1"/>
  <c r="AE159" i="1"/>
  <c r="AG159" i="1" s="1"/>
  <c r="AE168" i="1"/>
  <c r="AG168" i="1" s="1"/>
  <c r="AE164" i="1"/>
  <c r="AE160" i="1"/>
  <c r="AG160" i="1" s="1"/>
  <c r="AE54" i="1"/>
  <c r="AE157" i="1"/>
  <c r="AG157" i="1" s="1"/>
  <c r="AE166" i="1"/>
  <c r="AG166" i="1" s="1"/>
  <c r="AE162" i="1"/>
  <c r="AG162" i="1" s="1"/>
  <c r="AE158" i="1"/>
  <c r="Y156" i="1"/>
  <c r="AB156" i="1"/>
  <c r="V156" i="1"/>
  <c r="S156" i="1"/>
  <c r="AG54" i="1" l="1"/>
  <c r="AG165" i="1"/>
  <c r="AG164" i="1"/>
  <c r="M164" i="1"/>
  <c r="AG163" i="1"/>
  <c r="M163" i="1"/>
  <c r="M167" i="1"/>
  <c r="M161" i="1"/>
  <c r="M169" i="1"/>
  <c r="M54" i="1"/>
  <c r="M159" i="1"/>
  <c r="M168" i="1"/>
  <c r="M166" i="1"/>
  <c r="M165" i="1"/>
  <c r="M160" i="1"/>
  <c r="AG158" i="1"/>
  <c r="M158" i="1"/>
  <c r="M157" i="1"/>
  <c r="AE156" i="1"/>
  <c r="AG156" i="1" s="1"/>
  <c r="AB155" i="1"/>
  <c r="Y155" i="1"/>
  <c r="V155" i="1"/>
  <c r="S155" i="1"/>
  <c r="M156" i="1" l="1"/>
  <c r="AE155" i="1"/>
  <c r="AG155" i="1" s="1"/>
  <c r="AB140" i="1"/>
  <c r="M155" i="1" l="1"/>
  <c r="AB50" i="1"/>
  <c r="Y50" i="1"/>
  <c r="V50" i="1"/>
  <c r="AE147" i="1" l="1"/>
  <c r="S144" i="1" l="1"/>
  <c r="S145" i="1"/>
  <c r="S146" i="1"/>
  <c r="S148" i="1"/>
  <c r="S149" i="1"/>
  <c r="S150" i="1"/>
  <c r="S151" i="1"/>
  <c r="S152" i="1"/>
  <c r="AJ112" i="1" l="1"/>
  <c r="AJ92" i="1" l="1"/>
  <c r="AJ101" i="1"/>
  <c r="AJ76" i="1"/>
  <c r="AJ78" i="1"/>
  <c r="AJ81" i="1"/>
  <c r="AJ79" i="1"/>
  <c r="AJ73" i="1"/>
  <c r="AJ59" i="1"/>
  <c r="AB139" i="1" l="1"/>
  <c r="AB141" i="1"/>
  <c r="AB142" i="1"/>
  <c r="AB143" i="1"/>
  <c r="AB144" i="1"/>
  <c r="AB145" i="1"/>
  <c r="AB146" i="1"/>
  <c r="AB148" i="1"/>
  <c r="AB149" i="1"/>
  <c r="AB150" i="1"/>
  <c r="AB151" i="1"/>
  <c r="AB152" i="1"/>
  <c r="AB153" i="1"/>
  <c r="AB154" i="1"/>
  <c r="Y141" i="1"/>
  <c r="Y142" i="1"/>
  <c r="Y143" i="1"/>
  <c r="Y144" i="1"/>
  <c r="Y145" i="1"/>
  <c r="Y146" i="1"/>
  <c r="Y148" i="1"/>
  <c r="Y149" i="1"/>
  <c r="Y150" i="1"/>
  <c r="Y151" i="1"/>
  <c r="Y152" i="1"/>
  <c r="Y153" i="1"/>
  <c r="Y154" i="1"/>
  <c r="V143" i="1"/>
  <c r="V144" i="1"/>
  <c r="V145" i="1"/>
  <c r="V146" i="1"/>
  <c r="V148" i="1"/>
  <c r="V149" i="1"/>
  <c r="V150" i="1"/>
  <c r="V151" i="1"/>
  <c r="V152" i="1"/>
  <c r="V153" i="1"/>
  <c r="V154" i="1"/>
  <c r="S143" i="1"/>
  <c r="S153" i="1"/>
  <c r="AE146" i="1" l="1"/>
  <c r="AE150" i="1"/>
  <c r="AG150" i="1" s="1"/>
  <c r="AE149" i="1"/>
  <c r="AE152" i="1"/>
  <c r="M152" i="1" s="1"/>
  <c r="AE148" i="1"/>
  <c r="AE153" i="1"/>
  <c r="AG153" i="1" s="1"/>
  <c r="AE145" i="1"/>
  <c r="AE151" i="1"/>
  <c r="AG151" i="1" s="1"/>
  <c r="AE144" i="1"/>
  <c r="AE143" i="1"/>
  <c r="S15" i="1"/>
  <c r="Y15" i="1"/>
  <c r="V15" i="1"/>
  <c r="M144" i="1" l="1"/>
  <c r="M148" i="1"/>
  <c r="M146" i="1"/>
  <c r="AG143" i="1"/>
  <c r="AG149" i="1"/>
  <c r="AG147" i="1"/>
  <c r="M147" i="1"/>
  <c r="M150" i="1"/>
  <c r="AG145" i="1"/>
  <c r="AG146" i="1"/>
  <c r="M145" i="1"/>
  <c r="AG152" i="1"/>
  <c r="AG148" i="1"/>
  <c r="M149" i="1"/>
  <c r="M153" i="1"/>
  <c r="M151" i="1"/>
  <c r="AG144" i="1"/>
  <c r="M143" i="1"/>
  <c r="AE15" i="1"/>
  <c r="S138" i="1"/>
  <c r="AB138" i="1"/>
  <c r="AG15" i="1" l="1"/>
  <c r="M15" i="1"/>
  <c r="Y137" i="1"/>
  <c r="Y136" i="1"/>
  <c r="V137" i="1"/>
  <c r="V136" i="1"/>
  <c r="S137" i="1"/>
  <c r="S136" i="1"/>
  <c r="AB43" i="1" l="1"/>
  <c r="Y43" i="1"/>
  <c r="V43" i="1"/>
  <c r="S43" i="1"/>
  <c r="AE43" i="1" l="1"/>
  <c r="AB136" i="1"/>
  <c r="AE136" i="1" s="1"/>
  <c r="AB137" i="1"/>
  <c r="AE137" i="1" s="1"/>
  <c r="Y138" i="1"/>
  <c r="Y139" i="1"/>
  <c r="Y140" i="1"/>
  <c r="V138" i="1"/>
  <c r="V139" i="1"/>
  <c r="V140" i="1"/>
  <c r="V141" i="1"/>
  <c r="V142" i="1"/>
  <c r="S139" i="1"/>
  <c r="S140" i="1"/>
  <c r="S141" i="1"/>
  <c r="S142" i="1"/>
  <c r="S154" i="1"/>
  <c r="AE154" i="1" s="1"/>
  <c r="AG154" i="1" s="1"/>
  <c r="AG137" i="1" l="1"/>
  <c r="AG43" i="1"/>
  <c r="AE140" i="1"/>
  <c r="AE141" i="1"/>
  <c r="AE139" i="1"/>
  <c r="AE142" i="1"/>
  <c r="AE138" i="1"/>
  <c r="M43" i="1"/>
  <c r="AG136" i="1"/>
  <c r="M136" i="1"/>
  <c r="AB134" i="1"/>
  <c r="Y134" i="1"/>
  <c r="V134" i="1"/>
  <c r="S134" i="1"/>
  <c r="M140" i="1" l="1"/>
  <c r="M142" i="1"/>
  <c r="M139" i="1"/>
  <c r="AG141" i="1"/>
  <c r="M141" i="1"/>
  <c r="M154" i="1"/>
  <c r="AG139" i="1"/>
  <c r="M138" i="1"/>
  <c r="AG138" i="1"/>
  <c r="AG140" i="1"/>
  <c r="AG142" i="1"/>
  <c r="AE134" i="1"/>
  <c r="S133" i="1"/>
  <c r="M134" i="1" l="1"/>
  <c r="AG134" i="1"/>
  <c r="AB132" i="1" l="1"/>
  <c r="Y132" i="1"/>
  <c r="V132" i="1"/>
  <c r="S132" i="1"/>
  <c r="AE132" i="1" l="1"/>
  <c r="AG132" i="1" l="1"/>
  <c r="V86" i="1"/>
  <c r="AJ74" i="1" l="1"/>
  <c r="AJ80" i="1"/>
  <c r="AJ64" i="1"/>
  <c r="AJ12" i="1"/>
  <c r="AJ107" i="1"/>
  <c r="AJ106" i="1"/>
  <c r="AK102" i="1"/>
  <c r="V60" i="1" l="1"/>
  <c r="V61" i="1"/>
  <c r="V62" i="1"/>
  <c r="V63" i="1"/>
  <c r="V64" i="1"/>
  <c r="V65" i="1"/>
  <c r="V67" i="1"/>
  <c r="V68" i="1"/>
  <c r="V69" i="1"/>
  <c r="V70" i="1"/>
  <c r="V71" i="1"/>
  <c r="V72" i="1"/>
  <c r="V73" i="1"/>
  <c r="V74" i="1"/>
  <c r="V75" i="1"/>
  <c r="V76" i="1"/>
  <c r="V77" i="1"/>
  <c r="V78" i="1"/>
  <c r="V79" i="1"/>
  <c r="V80" i="1"/>
  <c r="V81" i="1"/>
  <c r="V82" i="1"/>
  <c r="V83" i="1"/>
  <c r="V84" i="1"/>
  <c r="V85"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3" i="1"/>
  <c r="V135" i="1"/>
  <c r="Y56" i="1" l="1"/>
  <c r="Y57" i="1"/>
  <c r="Y55" i="1"/>
  <c r="S56" i="1"/>
  <c r="S57" i="1"/>
  <c r="S55" i="1"/>
  <c r="S52" i="1"/>
  <c r="S50" i="1"/>
  <c r="S42" i="1"/>
  <c r="S40" i="1"/>
  <c r="AB35" i="1"/>
  <c r="AB36" i="1"/>
  <c r="AB37" i="1"/>
  <c r="Y35" i="1"/>
  <c r="Y36" i="1"/>
  <c r="V36" i="1"/>
  <c r="S35" i="1"/>
  <c r="S36" i="1"/>
  <c r="Y39" i="1"/>
  <c r="V39" i="1"/>
  <c r="S39" i="1"/>
  <c r="AB27" i="1"/>
  <c r="Y27" i="1"/>
  <c r="AB31" i="1"/>
  <c r="Y31" i="1"/>
  <c r="V31" i="1"/>
  <c r="S31" i="1"/>
  <c r="Y28" i="1"/>
  <c r="S28" i="1"/>
  <c r="S27" i="1"/>
  <c r="S26" i="1"/>
  <c r="Y25" i="1"/>
  <c r="S25" i="1"/>
  <c r="V24" i="1"/>
  <c r="Y24" i="1"/>
  <c r="AB24" i="1"/>
  <c r="Y22" i="1"/>
  <c r="S22" i="1"/>
  <c r="Y20" i="1"/>
  <c r="S20" i="1"/>
  <c r="AE50" i="1" l="1"/>
  <c r="AE36" i="1"/>
  <c r="AE37" i="1"/>
  <c r="AE31" i="1"/>
  <c r="AB20" i="1"/>
  <c r="AB21" i="1"/>
  <c r="AB22" i="1"/>
  <c r="AB23" i="1"/>
  <c r="AB25" i="1"/>
  <c r="AB26" i="1"/>
  <c r="AB28" i="1"/>
  <c r="AB29" i="1"/>
  <c r="AB30" i="1"/>
  <c r="AB32" i="1"/>
  <c r="AB33" i="1"/>
  <c r="AB34" i="1"/>
  <c r="AB38" i="1"/>
  <c r="AB39" i="1"/>
  <c r="AB40" i="1"/>
  <c r="AB41" i="1"/>
  <c r="AE41" i="1" s="1"/>
  <c r="AG41" i="1" s="1"/>
  <c r="AB42" i="1"/>
  <c r="AB45" i="1"/>
  <c r="AB46" i="1"/>
  <c r="AB48" i="1"/>
  <c r="AB49" i="1"/>
  <c r="AB51" i="1"/>
  <c r="AB52" i="1"/>
  <c r="AB55" i="1"/>
  <c r="AB56" i="1"/>
  <c r="AB57" i="1"/>
  <c r="AB59" i="1"/>
  <c r="AB60" i="1"/>
  <c r="AB61" i="1"/>
  <c r="AB62" i="1"/>
  <c r="AB63" i="1"/>
  <c r="AB64" i="1"/>
  <c r="AB65" i="1"/>
  <c r="AB66" i="1"/>
  <c r="AB67" i="1"/>
  <c r="AB19" i="1"/>
  <c r="AG19" i="1"/>
  <c r="V20" i="1"/>
  <c r="V21" i="1"/>
  <c r="V22" i="1"/>
  <c r="V25" i="1"/>
  <c r="V26" i="1"/>
  <c r="V27" i="1"/>
  <c r="AE27" i="1" s="1"/>
  <c r="V28" i="1"/>
  <c r="V29" i="1"/>
  <c r="V30" i="1"/>
  <c r="V32" i="1"/>
  <c r="V33" i="1"/>
  <c r="V34" i="1"/>
  <c r="V35" i="1"/>
  <c r="AE35" i="1" s="1"/>
  <c r="V38" i="1"/>
  <c r="V40" i="1"/>
  <c r="V42" i="1"/>
  <c r="V45" i="1"/>
  <c r="V46" i="1"/>
  <c r="V48" i="1"/>
  <c r="V49" i="1"/>
  <c r="V51" i="1"/>
  <c r="V52" i="1"/>
  <c r="V55" i="1"/>
  <c r="V56" i="1"/>
  <c r="V57" i="1"/>
  <c r="V19" i="1"/>
  <c r="S19" i="1"/>
  <c r="Y18" i="1"/>
  <c r="AB18" i="1"/>
  <c r="V18" i="1"/>
  <c r="S18" i="1"/>
  <c r="AB13" i="1"/>
  <c r="AB14" i="1"/>
  <c r="AB12" i="1"/>
  <c r="Y13" i="1"/>
  <c r="V13" i="1"/>
  <c r="V14" i="1"/>
  <c r="AE14" i="1" s="1"/>
  <c r="S13" i="1"/>
  <c r="AB11" i="1"/>
  <c r="S9" i="1"/>
  <c r="V9" i="1"/>
  <c r="V10" i="1"/>
  <c r="Y9" i="1"/>
  <c r="Y10" i="1"/>
  <c r="AB8" i="1"/>
  <c r="AB9" i="1"/>
  <c r="AB10" i="1"/>
  <c r="AB7" i="1"/>
  <c r="S62"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3" i="1"/>
  <c r="AB135"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3" i="1"/>
  <c r="Y135" i="1"/>
  <c r="Y61" i="1"/>
  <c r="Y62" i="1"/>
  <c r="Y63" i="1"/>
  <c r="Y64" i="1"/>
  <c r="Y65" i="1"/>
  <c r="Y66" i="1"/>
  <c r="Y67" i="1"/>
  <c r="Y68" i="1"/>
  <c r="Y69" i="1"/>
  <c r="Y70" i="1"/>
  <c r="Y71" i="1"/>
  <c r="Y72" i="1"/>
  <c r="Y73" i="1"/>
  <c r="Y74" i="1"/>
  <c r="Y75" i="1"/>
  <c r="Y76" i="1"/>
  <c r="Y60" i="1"/>
  <c r="Y59" i="1"/>
  <c r="V59" i="1"/>
  <c r="S61" i="1"/>
  <c r="S63" i="1"/>
  <c r="S64" i="1"/>
  <c r="S65"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5" i="1"/>
  <c r="S60" i="1"/>
  <c r="S59" i="1"/>
  <c r="Y46" i="1"/>
  <c r="S46" i="1"/>
  <c r="Y49" i="1"/>
  <c r="S49" i="1"/>
  <c r="Y51" i="1"/>
  <c r="S51" i="1"/>
  <c r="AB17" i="1"/>
  <c r="Y17" i="1"/>
  <c r="V17" i="1"/>
  <c r="S17" i="1"/>
  <c r="Y48" i="1"/>
  <c r="S48" i="1"/>
  <c r="Y45" i="1"/>
  <c r="S45" i="1"/>
  <c r="Y42" i="1"/>
  <c r="Y38" i="1"/>
  <c r="S38" i="1"/>
  <c r="Y40" i="1"/>
  <c r="Y33" i="1"/>
  <c r="S33" i="1"/>
  <c r="Y34" i="1"/>
  <c r="S34" i="1"/>
  <c r="Y30" i="1"/>
  <c r="S30" i="1"/>
  <c r="Y32" i="1"/>
  <c r="S32" i="1"/>
  <c r="Y29" i="1"/>
  <c r="S29" i="1"/>
  <c r="S24" i="1"/>
  <c r="Y21" i="1"/>
  <c r="S21" i="1"/>
  <c r="Y16" i="1"/>
  <c r="V16" i="1"/>
  <c r="S16" i="1"/>
  <c r="Y12" i="1"/>
  <c r="V12" i="1"/>
  <c r="S12" i="1"/>
  <c r="Y11" i="1"/>
  <c r="V11" i="1"/>
  <c r="S11" i="1"/>
  <c r="Y8" i="1"/>
  <c r="V8" i="1"/>
  <c r="S8" i="1"/>
  <c r="Y7" i="1"/>
  <c r="V7" i="1"/>
  <c r="S7" i="1"/>
  <c r="AG35" i="1" l="1"/>
  <c r="AG31" i="1"/>
  <c r="AG36" i="1"/>
  <c r="AG27" i="1"/>
  <c r="M36" i="1"/>
  <c r="AG14" i="1"/>
  <c r="AG37" i="1"/>
  <c r="AE52" i="1"/>
  <c r="M31" i="1"/>
  <c r="AG50" i="1"/>
  <c r="AE133" i="1"/>
  <c r="AE16" i="1"/>
  <c r="AE12" i="1"/>
  <c r="AE13" i="1"/>
  <c r="AE60" i="1"/>
  <c r="AE8" i="1"/>
  <c r="AE129" i="1"/>
  <c r="AE125" i="1"/>
  <c r="AE121" i="1"/>
  <c r="AE117" i="1"/>
  <c r="AE113" i="1"/>
  <c r="AE109" i="1"/>
  <c r="AE105" i="1"/>
  <c r="AE101" i="1"/>
  <c r="AE97" i="1"/>
  <c r="AE93" i="1"/>
  <c r="AE89" i="1"/>
  <c r="AE85" i="1"/>
  <c r="AE81" i="1"/>
  <c r="AE77" i="1"/>
  <c r="AE73" i="1"/>
  <c r="AE69" i="1"/>
  <c r="AE65" i="1"/>
  <c r="AE56" i="1"/>
  <c r="AE7" i="1"/>
  <c r="AE128" i="1"/>
  <c r="AE124" i="1"/>
  <c r="AE120" i="1"/>
  <c r="AE116" i="1"/>
  <c r="AE112" i="1"/>
  <c r="AE108" i="1"/>
  <c r="AE104" i="1"/>
  <c r="AE100" i="1"/>
  <c r="AE96" i="1"/>
  <c r="AE92" i="1"/>
  <c r="AE88" i="1"/>
  <c r="AE84" i="1"/>
  <c r="AE80" i="1"/>
  <c r="AE76" i="1"/>
  <c r="AE72" i="1"/>
  <c r="AE68" i="1"/>
  <c r="AE64" i="1"/>
  <c r="AE74" i="1"/>
  <c r="AE70" i="1"/>
  <c r="AE42" i="1"/>
  <c r="AE26" i="1"/>
  <c r="AE20" i="1"/>
  <c r="AE55" i="1"/>
  <c r="AE22" i="1"/>
  <c r="AE30" i="1"/>
  <c r="AE28" i="1"/>
  <c r="AE29" i="1"/>
  <c r="AE25" i="1"/>
  <c r="AE24" i="1"/>
  <c r="AE66" i="1"/>
  <c r="AE23" i="1"/>
  <c r="AE21" i="1"/>
  <c r="AE95" i="1"/>
  <c r="AE91" i="1"/>
  <c r="AE83" i="1"/>
  <c r="AE79" i="1"/>
  <c r="AE48" i="1"/>
  <c r="AE45" i="1"/>
  <c r="AE51" i="1"/>
  <c r="AE46" i="1"/>
  <c r="AE61" i="1"/>
  <c r="AE9" i="1"/>
  <c r="AE130" i="1"/>
  <c r="AE126" i="1"/>
  <c r="AE122" i="1"/>
  <c r="AE118" i="1"/>
  <c r="AE114" i="1"/>
  <c r="AE110" i="1"/>
  <c r="AE106" i="1"/>
  <c r="AE102" i="1"/>
  <c r="AE98" i="1"/>
  <c r="AE94" i="1"/>
  <c r="AE90" i="1"/>
  <c r="AE86" i="1"/>
  <c r="AE82" i="1"/>
  <c r="AE78" i="1"/>
  <c r="AE33" i="1"/>
  <c r="AE38" i="1"/>
  <c r="AE62" i="1"/>
  <c r="AE34" i="1"/>
  <c r="AE135" i="1"/>
  <c r="AE131" i="1"/>
  <c r="AE127" i="1"/>
  <c r="AE123" i="1"/>
  <c r="AE119" i="1"/>
  <c r="AE115" i="1"/>
  <c r="AE111" i="1"/>
  <c r="AE107" i="1"/>
  <c r="AE103" i="1"/>
  <c r="AE99" i="1"/>
  <c r="AE87" i="1"/>
  <c r="AE75" i="1"/>
  <c r="AE71" i="1"/>
  <c r="AE67" i="1"/>
  <c r="AE63" i="1"/>
  <c r="AE59" i="1"/>
  <c r="AE57" i="1"/>
  <c r="AE49" i="1"/>
  <c r="AE40" i="1"/>
  <c r="AE39" i="1"/>
  <c r="AE32" i="1"/>
  <c r="AE18" i="1"/>
  <c r="AG18" i="1" s="1"/>
  <c r="AE10" i="1"/>
  <c r="AE11" i="1"/>
  <c r="AE17" i="1"/>
  <c r="AG10" i="1" l="1"/>
  <c r="AG63" i="1"/>
  <c r="M87" i="1"/>
  <c r="AG107" i="1"/>
  <c r="AG123" i="1"/>
  <c r="AG62" i="1"/>
  <c r="AG90" i="1"/>
  <c r="AG106" i="1"/>
  <c r="AG122" i="1"/>
  <c r="AG83" i="1"/>
  <c r="AG55" i="1"/>
  <c r="AG74" i="1"/>
  <c r="AG76" i="1"/>
  <c r="M92" i="1"/>
  <c r="AG108" i="1"/>
  <c r="AG124" i="1"/>
  <c r="AG56" i="1"/>
  <c r="AG65" i="1"/>
  <c r="AG81" i="1"/>
  <c r="AG97" i="1"/>
  <c r="AG113" i="1"/>
  <c r="AG129" i="1"/>
  <c r="M17" i="1"/>
  <c r="AG67" i="1"/>
  <c r="AG111" i="1"/>
  <c r="AG127" i="1"/>
  <c r="AG78" i="1"/>
  <c r="M94" i="1"/>
  <c r="AG110" i="1"/>
  <c r="AG126" i="1"/>
  <c r="AG91" i="1"/>
  <c r="AG21" i="1"/>
  <c r="AG64" i="1"/>
  <c r="AG80" i="1"/>
  <c r="AG96" i="1"/>
  <c r="AG112" i="1"/>
  <c r="AG128" i="1"/>
  <c r="AG69" i="1"/>
  <c r="AG85" i="1"/>
  <c r="AG101" i="1"/>
  <c r="AG117" i="1"/>
  <c r="AG8" i="1"/>
  <c r="AG13" i="1"/>
  <c r="AG133" i="1"/>
  <c r="AG57" i="1"/>
  <c r="AG71" i="1"/>
  <c r="AG99" i="1"/>
  <c r="M115" i="1"/>
  <c r="AG82" i="1"/>
  <c r="M98" i="1"/>
  <c r="AG114" i="1"/>
  <c r="AG130" i="1"/>
  <c r="AG9" i="1"/>
  <c r="AG61" i="1"/>
  <c r="AG95" i="1"/>
  <c r="AG42" i="1"/>
  <c r="AG68" i="1"/>
  <c r="AG84" i="1"/>
  <c r="AG100" i="1"/>
  <c r="AG116" i="1"/>
  <c r="AG73" i="1"/>
  <c r="AG89" i="1"/>
  <c r="AG105" i="1"/>
  <c r="AG121" i="1"/>
  <c r="AG60" i="1"/>
  <c r="AG75" i="1"/>
  <c r="M103" i="1"/>
  <c r="AG119" i="1"/>
  <c r="AG135" i="1"/>
  <c r="AG86" i="1"/>
  <c r="AG102" i="1"/>
  <c r="AG118" i="1"/>
  <c r="AG79" i="1"/>
  <c r="AG66" i="1"/>
  <c r="AG26" i="1"/>
  <c r="AG70" i="1"/>
  <c r="AG72" i="1"/>
  <c r="AG88" i="1"/>
  <c r="AG104" i="1"/>
  <c r="AG120" i="1"/>
  <c r="AG77" i="1"/>
  <c r="AG93" i="1"/>
  <c r="AG109" i="1"/>
  <c r="AG125" i="1"/>
  <c r="M52" i="1"/>
  <c r="AG59" i="1"/>
  <c r="M13" i="1"/>
  <c r="M9" i="1"/>
  <c r="AG39" i="1"/>
  <c r="M39" i="1"/>
  <c r="M50" i="1"/>
  <c r="M137" i="1"/>
  <c r="AG22" i="1"/>
  <c r="M22" i="1"/>
  <c r="M85" i="1"/>
  <c r="M114" i="1"/>
  <c r="M80" i="1"/>
  <c r="M69" i="1"/>
  <c r="M64" i="1"/>
  <c r="M130" i="1"/>
  <c r="M119" i="1"/>
  <c r="M101" i="1"/>
  <c r="M86" i="1"/>
  <c r="M71" i="1"/>
  <c r="M117" i="1"/>
  <c r="M70" i="1"/>
  <c r="AG131" i="1"/>
  <c r="M74" i="1"/>
  <c r="M90" i="1"/>
  <c r="M102" i="1"/>
  <c r="M118" i="1"/>
  <c r="M75" i="1"/>
  <c r="M91" i="1"/>
  <c r="M107" i="1"/>
  <c r="M123" i="1"/>
  <c r="M135" i="1"/>
  <c r="M73" i="1"/>
  <c r="M89" i="1"/>
  <c r="M105" i="1"/>
  <c r="M121" i="1"/>
  <c r="M68" i="1"/>
  <c r="M84" i="1"/>
  <c r="M96" i="1"/>
  <c r="M108" i="1"/>
  <c r="M124" i="1"/>
  <c r="M59" i="1"/>
  <c r="M61" i="1"/>
  <c r="M78" i="1"/>
  <c r="M106" i="1"/>
  <c r="M122" i="1"/>
  <c r="M63" i="1"/>
  <c r="M79" i="1"/>
  <c r="M95" i="1"/>
  <c r="M111" i="1"/>
  <c r="M127" i="1"/>
  <c r="M60" i="1"/>
  <c r="M77" i="1"/>
  <c r="M93" i="1"/>
  <c r="M109" i="1"/>
  <c r="M125" i="1"/>
  <c r="M72" i="1"/>
  <c r="M88" i="1"/>
  <c r="M100" i="1"/>
  <c r="M112" i="1"/>
  <c r="M128" i="1"/>
  <c r="M62" i="1"/>
  <c r="M120" i="1"/>
  <c r="M66" i="1"/>
  <c r="M82" i="1"/>
  <c r="M110" i="1"/>
  <c r="M126" i="1"/>
  <c r="M67" i="1"/>
  <c r="M83" i="1"/>
  <c r="M99" i="1"/>
  <c r="M131" i="1"/>
  <c r="M65" i="1"/>
  <c r="M81" i="1"/>
  <c r="M97" i="1"/>
  <c r="M113" i="1"/>
  <c r="M129" i="1"/>
  <c r="M76" i="1"/>
  <c r="M104" i="1"/>
  <c r="M116" i="1"/>
  <c r="M133" i="1"/>
  <c r="AG30" i="1"/>
  <c r="AG29" i="1"/>
  <c r="AG20" i="1"/>
  <c r="AG92" i="1"/>
  <c r="AG45" i="1"/>
  <c r="AG40" i="1"/>
  <c r="AG34" i="1"/>
  <c r="AG38" i="1"/>
  <c r="AG46" i="1"/>
  <c r="AG33" i="1"/>
  <c r="AG51" i="1"/>
  <c r="AG48" i="1"/>
  <c r="AG52" i="1"/>
  <c r="M40" i="1"/>
  <c r="AG28" i="1"/>
  <c r="AG25" i="1"/>
  <c r="AG32" i="1"/>
  <c r="AG24" i="1"/>
  <c r="AG23" i="1"/>
  <c r="AG98" i="1"/>
  <c r="AG11" i="1"/>
  <c r="AG94" i="1"/>
  <c r="M34" i="1"/>
  <c r="M49" i="1"/>
  <c r="AG115" i="1"/>
  <c r="AG103" i="1"/>
  <c r="AG87" i="1"/>
  <c r="M12" i="1"/>
  <c r="AG16" i="1"/>
  <c r="M7" i="1"/>
  <c r="AG17" i="1"/>
  <c r="M21" i="1"/>
  <c r="M42" i="1"/>
  <c r="M35" i="1"/>
  <c r="AG12" i="1"/>
  <c r="M30" i="1"/>
  <c r="M51" i="1"/>
  <c r="M45" i="1"/>
  <c r="M38" i="1"/>
  <c r="M16" i="1"/>
  <c r="M48" i="1"/>
  <c r="M33" i="1"/>
  <c r="M29" i="1"/>
  <c r="M32" i="1"/>
  <c r="AG7" i="1"/>
  <c r="M24" i="1"/>
  <c r="M8" i="1"/>
  <c r="M11" i="1"/>
  <c r="M46" i="1"/>
</calcChain>
</file>

<file path=xl/sharedStrings.xml><?xml version="1.0" encoding="utf-8"?>
<sst xmlns="http://schemas.openxmlformats.org/spreadsheetml/2006/main" count="2397" uniqueCount="811">
  <si>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</si>
  <si>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</si>
  <si>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</si>
  <si>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</si>
  <si>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</si>
  <si>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</si>
  <si>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</si>
  <si>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</si>
  <si>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</si>
  <si>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</si>
  <si>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</si>
  <si>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</si>
  <si>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</si>
  <si>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</si>
  <si>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</si>
  <si>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</si>
  <si>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</si>
  <si>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</si>
  <si>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</si>
  <si>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</si>
  <si>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</si>
  <si>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</si>
  <si>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</si>
  <si>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</si>
  <si>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</si>
  <si>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</si>
  <si>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</si>
  <si>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</si>
  <si>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</si>
  <si>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</si>
  <si>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</si>
  <si>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</si>
  <si>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</si>
  <si>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</si>
  <si>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</si>
  <si>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</si>
  <si>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</si>
  <si>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</si>
  <si>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</si>
  <si>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</si>
  <si>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</si>
  <si>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</si>
  <si>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</si>
  <si>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</si>
  <si>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</si>
  <si>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</si>
  <si>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</si>
  <si>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</si>
  <si>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</si>
  <si>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</si>
  <si>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</si>
  <si>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</si>
  <si>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</si>
  <si>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</si>
  <si>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</si>
  <si>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</si>
  <si>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</si>
  <si>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</si>
  <si>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</si>
  <si>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</si>
  <si>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</si>
  <si>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</si>
  <si>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</si>
  <si>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</si>
  <si>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</si>
  <si>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</si>
  <si>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</si>
  <si>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</si>
  <si>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</si>
  <si>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</si>
  <si>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</si>
  <si>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</si>
  <si>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</si>
  <si>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</si>
  <si>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</si>
  <si>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</si>
  <si>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</si>
  <si>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</si>
  <si>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</si>
  <si>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</si>
  <si>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</si>
  <si>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</si>
  <si>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</si>
  <si>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</si>
  <si>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</si>
  <si>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</si>
  <si>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</si>
  <si>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</si>
  <si>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</si>
  <si>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</si>
  <si>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</si>
  <si>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</si>
  <si>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</si>
  <si>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</si>
  <si>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</si>
  <si>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</si>
  <si>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</si>
  <si>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</si>
  <si>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</si>
  <si>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</si>
  <si>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</si>
  <si>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</si>
  <si>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</si>
  <si>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</si>
  <si>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</si>
  <si>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</si>
  <si>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</si>
  <si>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Ministerul Consultarii Publice și Dialogului Social</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</si>
  <si>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</si>
  <si>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</si>
  <si>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</si>
  <si>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</si>
  <si>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</si>
  <si>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</si>
  <si>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</si>
  <si>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</si>
  <si>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</si>
  <si>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</si>
  <si>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</si>
  <si>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</si>
  <si>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</si>
  <si>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</si>
  <si>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</si>
  <si>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</si>
  <si>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</si>
  <si>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</si>
  <si>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</si>
  <si>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</si>
  <si>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</si>
  <si>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</si>
  <si>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</si>
  <si>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</si>
  <si>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</si>
  <si>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</si>
  <si>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</si>
  <si>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</si>
  <si>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</si>
  <si>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</si>
  <si>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</si>
  <si>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</si>
  <si>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</si>
  <si>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</si>
  <si>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</si>
  <si>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</si>
  <si>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</si>
  <si>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</si>
  <si>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</si>
  <si>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</si>
  <si>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</si>
  <si>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</si>
  <si>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</si>
  <si>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</si>
  <si>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</si>
  <si>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</si>
  <si>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</si>
  <si>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</si>
  <si>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</si>
  <si>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</si>
  <si>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</si>
  <si>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implementare</t>
  </si>
  <si>
    <t>Valoarea eligibilă a proiectului</t>
  </si>
  <si>
    <t>Cod SIPOCA</t>
  </si>
  <si>
    <t>OFP</t>
  </si>
  <si>
    <t>AP3/  /3.1</t>
  </si>
  <si>
    <t>AP3/  /3.2</t>
  </si>
  <si>
    <t>MP</t>
  </si>
  <si>
    <t>Cod apel</t>
  </si>
  <si>
    <t>AP1/11i /1.1</t>
  </si>
  <si>
    <t>AP1/11i /1.4</t>
  </si>
  <si>
    <t>AP 2/11i  /2.2</t>
  </si>
  <si>
    <t>DV</t>
  </si>
  <si>
    <t xml:space="preserve">AP1/11i /1.3 </t>
  </si>
  <si>
    <t>VB</t>
  </si>
  <si>
    <t>CA</t>
  </si>
  <si>
    <t>GD</t>
  </si>
  <si>
    <t>RG</t>
  </si>
  <si>
    <t>RB</t>
  </si>
  <si>
    <t>AI</t>
  </si>
  <si>
    <t>OD</t>
  </si>
  <si>
    <t>MN</t>
  </si>
  <si>
    <t>MM</t>
  </si>
  <si>
    <t xml:space="preserve">AP1/11i /1.2 </t>
  </si>
  <si>
    <t>**</t>
  </si>
  <si>
    <t>***</t>
  </si>
  <si>
    <t>IP2/2015</t>
  </si>
  <si>
    <t>IP5/2016</t>
  </si>
  <si>
    <t>regiune mai dezvoltată</t>
  </si>
  <si>
    <t>regiune mai puțin dezvoltată</t>
  </si>
  <si>
    <t>AA4/ 21.11.2017</t>
  </si>
  <si>
    <t>n.a</t>
  </si>
  <si>
    <t>Omdrapfe nr. 3042/18.05.17</t>
  </si>
  <si>
    <t>Omdrapfe nr. 3044/18.05.17</t>
  </si>
  <si>
    <t>AA2 / 28.06.2017</t>
  </si>
  <si>
    <t>AA1 / 09.06.2017</t>
  </si>
  <si>
    <t>AA5 /24.11.2017</t>
  </si>
  <si>
    <t>AA5/ 27.11.2017</t>
  </si>
  <si>
    <t>AA3/ 12.10.2017</t>
  </si>
  <si>
    <t>AA6/ 21.11.2017</t>
  </si>
  <si>
    <t>AA2 / 17.10.2017</t>
  </si>
  <si>
    <t>AA6 /03.11.2017</t>
  </si>
  <si>
    <t>AA2 /14.09.2017</t>
  </si>
  <si>
    <t>AA1 /26.04.2017</t>
  </si>
  <si>
    <t>AA3/ 18.12.2017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</si>
  <si>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</si>
  <si>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</si>
  <si>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</si>
  <si>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</si>
  <si>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</si>
  <si>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</si>
  <si>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</si>
  <si>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</si>
  <si>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</si>
  <si>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</si>
  <si>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</si>
  <si>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</si>
  <si>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</si>
  <si>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</si>
  <si>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</si>
  <si>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</si>
  <si>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</si>
  <si>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1. Ministerul Afacerilor Interne
2. Secretariatul General al Guvernului</t>
  </si>
  <si>
    <t xml:space="preserve">1. Ministerul Afacerilor Interne
Direcţia Generală Anticorupţie
</t>
  </si>
  <si>
    <t>AA6/ 04.01.2018</t>
  </si>
  <si>
    <t>AA1/22.01.18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</si>
  <si>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</si>
  <si>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</si>
  <si>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</si>
  <si>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</si>
  <si>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</si>
  <si>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</si>
  <si>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</si>
  <si>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</si>
  <si>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</si>
  <si>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</si>
  <si>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</si>
  <si>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</si>
  <si>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</si>
  <si>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</si>
  <si>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</si>
  <si>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</si>
  <si>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</si>
  <si>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29.03.2019</t>
  </si>
  <si>
    <t>26.09.2018</t>
  </si>
  <si>
    <t>29.05.2019</t>
  </si>
  <si>
    <t>AP 2/11i  /2.1</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</si>
  <si>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</si>
  <si>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</si>
  <si>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</si>
  <si>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</si>
  <si>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</si>
  <si>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</si>
  <si>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</si>
  <si>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</si>
  <si>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</si>
  <si>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</si>
  <si>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</si>
  <si>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</si>
  <si>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</si>
  <si>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</si>
  <si>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</si>
  <si>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</si>
  <si>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</si>
  <si>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</si>
  <si>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</si>
  <si>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</si>
  <si>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</si>
  <si>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</si>
  <si>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</si>
  <si>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</si>
  <si>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</si>
  <si>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</si>
  <si>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</si>
  <si>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</si>
  <si>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</si>
  <si>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AA3/ 18.01.2018</t>
  </si>
  <si>
    <t>AA3/ 16.01.2018</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</si>
  <si>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</si>
  <si>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</si>
  <si>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</si>
  <si>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</si>
  <si>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</si>
  <si>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</si>
  <si>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</si>
  <si>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</si>
  <si>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</si>
  <si>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</si>
  <si>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</si>
  <si>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</si>
  <si>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</si>
  <si>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</si>
  <si>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</si>
  <si>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</si>
  <si>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</si>
  <si>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</si>
  <si>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</si>
  <si>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</si>
  <si>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</si>
  <si>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</si>
  <si>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</si>
  <si>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</si>
  <si>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</si>
  <si>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</si>
  <si>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</si>
  <si>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</si>
  <si>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</si>
  <si>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</si>
  <si>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</si>
  <si>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</si>
  <si>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</si>
  <si>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</si>
  <si>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</si>
  <si>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</si>
  <si>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</si>
  <si>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</si>
  <si>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</si>
  <si>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</si>
  <si>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</si>
  <si>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</si>
  <si>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</si>
  <si>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</si>
  <si>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</si>
  <si>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</si>
  <si>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</si>
  <si>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</si>
  <si>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 xml:space="preserve">Proiectul are ca obiectiv general:Crearea şi dezvoltarea unui cadru unitar pentru realizarea unui management performant la nivelul Primariei Mangalia, prin introducerea de sisteme și standarde comune ce optimizează procesele orientate catre beneficiari in concordanta cu SCAP.
OS 1 - Performanta organizationala crescuta prin implementarea Instrumentului de auto-evaluare a modului de funcţionare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
</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</si>
  <si>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</si>
  <si>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</si>
  <si>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</si>
  <si>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</si>
  <si>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</si>
  <si>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</si>
  <si>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</si>
  <si>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</si>
  <si>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</si>
  <si>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</si>
  <si>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</si>
  <si>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</si>
  <si>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</si>
  <si>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</si>
  <si>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</si>
  <si>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</si>
  <si>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</si>
  <si>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</si>
  <si>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</si>
  <si>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</si>
  <si>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</si>
  <si>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</si>
  <si>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</si>
  <si>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</si>
  <si>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</si>
  <si>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</si>
  <si>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</si>
  <si>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</si>
  <si>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</si>
  <si>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</si>
  <si>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</si>
  <si>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 xml:space="preserve">Omdrapfe nr.  2261/27.02.2018 </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</si>
  <si>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</si>
  <si>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</si>
  <si>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</si>
  <si>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</si>
  <si>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</si>
  <si>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</si>
  <si>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</si>
  <si>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</si>
  <si>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</si>
  <si>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</si>
  <si>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</si>
  <si>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</si>
  <si>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</si>
  <si>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</si>
  <si>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</si>
  <si>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</si>
  <si>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</si>
  <si>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</si>
  <si>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</si>
  <si>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</si>
  <si>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</si>
  <si>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</si>
  <si>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</si>
  <si>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AA4/12.03.2018</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</si>
  <si>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</si>
  <si>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finalizat</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</si>
  <si>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</si>
  <si>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</si>
  <si>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</si>
  <si>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</si>
  <si>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</si>
  <si>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</si>
  <si>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</si>
  <si>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</si>
  <si>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</si>
  <si>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Municipiul  Cransebeș</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</si>
  <si>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</si>
  <si>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</si>
  <si>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</si>
  <si>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</si>
  <si>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</si>
  <si>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</si>
  <si>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</si>
  <si>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</si>
  <si>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</si>
  <si>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</si>
  <si>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</si>
  <si>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</si>
  <si>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</si>
  <si>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</si>
  <si>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</si>
  <si>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</si>
  <si>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</si>
  <si>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</si>
  <si>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</si>
  <si>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</si>
  <si>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</si>
  <si>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</si>
  <si>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</si>
  <si>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</si>
  <si>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</si>
  <si>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</si>
  <si>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</si>
  <si>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in implementare</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</si>
  <si>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</si>
  <si>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</si>
  <si>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</si>
  <si>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</si>
  <si>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</si>
  <si>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</si>
  <si>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</si>
  <si>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</si>
  <si>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</si>
  <si>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</si>
  <si>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</si>
  <si>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</si>
  <si>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</si>
  <si>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</si>
  <si>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</si>
  <si>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</si>
  <si>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</si>
  <si>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</si>
  <si>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</si>
  <si>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</si>
  <si>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</si>
  <si>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AA1/03.04.2018</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</si>
  <si>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</si>
  <si>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</si>
  <si>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</si>
  <si>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</si>
  <si>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</si>
  <si>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</si>
  <si>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</si>
  <si>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</si>
  <si>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</si>
  <si>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</si>
  <si>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</si>
  <si>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2. Dezvoltarea si promovarea a unui mecanism de monitorizare si a 2 politici publice alternative în domeniul educației.</t>
  </si>
  <si>
    <t>Un dialog social european prin imbunatatirea si actualizarea Legii Dialogului Social din Romania</t>
  </si>
  <si>
    <t>120 - Investiții în capacitatea instituțională și în eficiența administrațiilor și a serviciilor publice la nivel național, regional și local, în perspectiva realizării de reforme, a unei mai bune legiferări și a bunei guvernanțe</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</si>
  <si>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</si>
  <si>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</si>
  <si>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</si>
  <si>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</si>
  <si>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</si>
  <si>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</si>
  <si>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</si>
  <si>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</si>
  <si>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</si>
  <si>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</si>
  <si>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</si>
  <si>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</si>
  <si>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</si>
  <si>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</si>
  <si>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</si>
  <si>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</si>
  <si>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 xml:space="preserve">  </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</si>
  <si>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</si>
  <si>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</si>
  <si>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</si>
  <si>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</si>
  <si>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</si>
  <si>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</si>
  <si>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</si>
  <si>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</si>
  <si>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</si>
  <si>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</si>
  <si>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</si>
  <si>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</si>
  <si>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</si>
  <si>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</si>
  <si>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PRAHOVA</t>
  </si>
  <si>
    <t>TULCEA</t>
  </si>
  <si>
    <t>VÂLCEA</t>
  </si>
  <si>
    <t>Cod MySMIS</t>
  </si>
  <si>
    <t>MySMIS Code</t>
  </si>
  <si>
    <t>AA6 /21.02.2018</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</si>
  <si>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</si>
  <si>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</si>
  <si>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</si>
  <si>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</si>
  <si>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</si>
  <si>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</si>
  <si>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</si>
  <si>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</si>
  <si>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</si>
  <si>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</si>
  <si>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</si>
  <si>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</si>
  <si>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</si>
  <si>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</si>
  <si>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AA2/03.05.2018</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</si>
  <si>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</si>
  <si>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</si>
  <si>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</si>
  <si>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</si>
  <si>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AA4 /24.04.18</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</si>
  <si>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</si>
  <si>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</si>
  <si>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</si>
  <si>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</si>
  <si>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Omdrap 4668/27.04.2018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</si>
  <si>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</si>
  <si>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</si>
  <si>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</si>
  <si>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</si>
  <si>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</si>
  <si>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</si>
  <si>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</si>
  <si>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</si>
  <si>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</si>
  <si>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</si>
  <si>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</si>
  <si>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</si>
  <si>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</si>
  <si>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</si>
  <si>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AP1/1.1</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</si>
  <si>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</si>
  <si>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</si>
  <si>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</si>
  <si>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</si>
  <si>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</si>
  <si>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</si>
  <si>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</si>
  <si>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</si>
  <si>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</si>
  <si>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</si>
  <si>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</si>
  <si>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</si>
  <si>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</si>
  <si>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</si>
  <si>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</si>
  <si>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</si>
  <si>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</si>
  <si>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</si>
  <si>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</si>
  <si>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</si>
  <si>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</si>
  <si>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</si>
  <si>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</si>
  <si>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</si>
  <si>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</si>
  <si>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</si>
  <si>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</si>
  <si>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</si>
  <si>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</si>
  <si>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</si>
  <si>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</si>
  <si>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</si>
  <si>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</si>
  <si>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</si>
  <si>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AP 2/11i  /2.3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</si>
  <si>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</si>
  <si>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</si>
  <si>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</si>
  <si>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</si>
  <si>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</si>
  <si>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</si>
  <si>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</si>
  <si>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</si>
  <si>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</si>
  <si>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</si>
  <si>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</si>
  <si>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</si>
  <si>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</si>
  <si>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</si>
  <si>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</si>
  <si>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</si>
  <si>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</si>
  <si>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</si>
  <si>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</si>
  <si>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</si>
  <si>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</si>
  <si>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</si>
  <si>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</si>
  <si>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national, format din 160 de reprezentati ai UAT si organizatii civice din
Romania, pentru formularea si promovarea de propuneri alternative la politicile publice initiate de Guvern.
OS2. Formarea membrilor GT , pentru cresterea capacitatii de a identifica probleme in comunitate si a formula politici publice
alternative.
</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</si>
  <si>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</si>
  <si>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</si>
  <si>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</si>
  <si>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</si>
  <si>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</si>
  <si>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</si>
  <si>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</si>
  <si>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</si>
  <si>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</si>
  <si>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</si>
  <si>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</si>
  <si>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</si>
  <si>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</si>
  <si>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</si>
  <si>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AP 2/2.1</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</si>
  <si>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</si>
  <si>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</si>
  <si>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</si>
  <si>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</si>
  <si>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</si>
  <si>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</si>
  <si>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</si>
  <si>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</si>
  <si>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</si>
  <si>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</si>
  <si>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</si>
  <si>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</si>
  <si>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</si>
  <si>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</si>
  <si>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</si>
  <si>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</si>
  <si>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</si>
  <si>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</si>
  <si>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</si>
  <si>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</si>
  <si>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</si>
  <si>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</si>
  <si>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</si>
  <si>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</si>
  <si>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</si>
  <si>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</si>
  <si>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</si>
  <si>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</si>
  <si>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</si>
  <si>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</si>
  <si>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Municipiul Toplița</t>
  </si>
  <si>
    <t>Imbunatatirea calitatii serviciilor furnizate de primaria Municipiului Toplita prin introducerea si
mentinerea sistemului de management al calitatii ISO9001:2015</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</si>
  <si>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</si>
  <si>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Toplița</t>
  </si>
  <si>
    <t>AA4/ 12.06.2018</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</si>
  <si>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</si>
  <si>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</si>
  <si>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</si>
  <si>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</si>
  <si>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</si>
  <si>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</si>
  <si>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</si>
  <si>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</si>
  <si>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</si>
  <si>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</si>
  <si>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</si>
  <si>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</si>
  <si>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</si>
  <si>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</si>
  <si>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</si>
  <si>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</si>
  <si>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</si>
  <si>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</si>
  <si>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</si>
  <si>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</si>
  <si>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</si>
  <si>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</si>
  <si>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</si>
  <si>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</si>
  <si>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</si>
  <si>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</si>
  <si>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</si>
  <si>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</si>
  <si>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SD</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</si>
  <si>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</si>
  <si>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</si>
  <si>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18.06.2018</t>
  </si>
  <si>
    <t>18.10.2019</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</si>
  <si>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</si>
  <si>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</si>
  <si>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</si>
  <si>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</si>
  <si>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</si>
  <si>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</si>
  <si>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</si>
  <si>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</si>
  <si>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</si>
  <si>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</si>
  <si>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</si>
  <si>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</si>
  <si>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</si>
  <si>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</si>
  <si>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</si>
  <si>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</si>
  <si>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</si>
  <si>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</si>
  <si>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</si>
  <si>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</si>
  <si>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</si>
  <si>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</si>
  <si>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</si>
  <si>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</si>
  <si>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</si>
  <si>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</si>
  <si>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</si>
  <si>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AP1/22i /2.2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</si>
  <si>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</si>
  <si>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</si>
  <si>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</si>
  <si>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</si>
  <si>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</si>
  <si>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</si>
  <si>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</si>
  <si>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</si>
  <si>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</si>
  <si>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</si>
  <si>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</si>
  <si>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</si>
  <si>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</si>
  <si>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</si>
  <si>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</si>
  <si>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</si>
  <si>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</si>
  <si>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</si>
  <si>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</si>
  <si>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</si>
  <si>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</si>
  <si>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Cresterea capacitaþii administrative a Municipiului Constanþa prin introducerea si menþinerea
sistemului de management al calitaþii ISO 9001</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</si>
  <si>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</si>
  <si>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</si>
  <si>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</si>
  <si>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</si>
  <si>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</si>
  <si>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27.06.2018</t>
  </si>
  <si>
    <t>27.10.2019</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</si>
  <si>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</si>
  <si>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</si>
  <si>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</si>
  <si>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24.06.2018</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</si>
  <si>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</si>
  <si>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</si>
  <si>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</si>
  <si>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</si>
  <si>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</si>
  <si>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</si>
  <si>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</si>
  <si>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</si>
  <si>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</si>
  <si>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</si>
  <si>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</si>
  <si>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</si>
  <si>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</si>
  <si>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</si>
  <si>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</si>
  <si>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</si>
  <si>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</si>
  <si>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</si>
  <si>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</si>
  <si>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</si>
  <si>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</si>
  <si>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</si>
  <si>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</si>
  <si>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</si>
  <si>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</si>
  <si>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t>
  </si>
  <si>
    <t>AP2/22i /2.2</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</si>
  <si>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</si>
  <si>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</si>
  <si>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</si>
  <si>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</si>
  <si>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</si>
  <si>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</si>
  <si>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</si>
  <si>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</si>
  <si>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</si>
  <si>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r>
      <rPr>
        <b/>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</si>
  <si>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</si>
  <si>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</si>
  <si>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GC</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</si>
  <si>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</si>
  <si>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</si>
  <si>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</si>
  <si>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</si>
  <si>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</si>
  <si>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</si>
  <si>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</si>
  <si>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AA7 /23.05.2018</t>
  </si>
  <si>
    <t>MaraQuality</t>
  </si>
  <si>
    <t>Județul Maramureș</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</si>
  <si>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</si>
  <si>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</si>
  <si>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</si>
  <si>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</si>
  <si>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</si>
  <si>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</si>
  <si>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MINISTERUL MEDIULUI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</si>
  <si>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</si>
  <si>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</si>
  <si>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</si>
  <si>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AP1/11i /1.2</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</si>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</sst>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0.000000000"/>
    <numFmt numFmtId="165" formatCode="#,##0.00_ ;\-#,##0.00\ "/>
  </numFmts>
  <fonts count="43"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Trebuchet MS"/>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10"/>
      <name val="MS Sans Serif"/>
      <family val="2"/>
    </font>
    <font>
      <b/>
      <sz val="12"/>
      <name val="Calibri"/>
      <family val="2"/>
    </font>
    <font>
      <sz val="12"/>
      <name val="Calibri"/>
      <family val="2"/>
      <charset val="238"/>
    </font>
    <font>
      <sz val="12"/>
      <color rgb="FF000000"/>
      <name val="Calibri"/>
      <family val="2"/>
      <scheme val="minor"/>
    </font>
    <font>
      <sz val="1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ck">
        <color indexed="64"/>
      </left>
      <right style="thick">
        <color indexed="64"/>
      </right>
      <top style="thick">
        <color indexed="64"/>
      </top>
      <bottom/>
      <diagonal/>
    </border>
  </borders>
  <cellStyleXfs count="16">
    <xf numFmtId="0" fontId="0" fillId="0" borderId="0"/>
    <xf numFmtId="43" fontId="9" fillId="0" borderId="0" applyFont="0" applyFill="0" applyBorder="0" applyAlignment="0" applyProtection="0"/>
    <xf numFmtId="43" fontId="9" fillId="0" borderId="0" applyFont="0" applyFill="0" applyBorder="0" applyAlignment="0" applyProtection="0"/>
    <xf numFmtId="0" fontId="36"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8" fillId="0" borderId="0"/>
    <xf numFmtId="0" fontId="9" fillId="0" borderId="0"/>
    <xf numFmtId="0" fontId="9" fillId="0" borderId="0"/>
    <xf numFmtId="0" fontId="19" fillId="0" borderId="0"/>
    <xf numFmtId="0" fontId="2" fillId="0" borderId="0"/>
    <xf numFmtId="0" fontId="2" fillId="0" borderId="0"/>
  </cellStyleXfs>
  <cellXfs count="303">
    <xf numFmtId="0" fontId="0" fillId="0" borderId="0" xfId="0"/>
    <xf numFmtId="0" fontId="0" fillId="0" borderId="0" xfId="0" applyFont="1"/>
    <xf numFmtId="0" fontId="8" fillId="0" borderId="0" xfId="0" applyFont="1"/>
    <xf numFmtId="0" fontId="0" fillId="0" borderId="0" xfId="0" applyFont="1" applyFill="1"/>
    <xf numFmtId="0"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justify" vertical="center" wrapText="1"/>
    </xf>
    <xf numFmtId="14" fontId="10" fillId="0" borderId="3"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0" fillId="0" borderId="0" xfId="0" applyFont="1" applyAlignment="1">
      <alignment wrapText="1"/>
    </xf>
    <xf numFmtId="0" fontId="10" fillId="0" borderId="2"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1" fillId="2" borderId="3" xfId="0" applyFont="1" applyFill="1" applyBorder="1" applyAlignment="1">
      <alignment vertical="center"/>
    </xf>
    <xf numFmtId="0" fontId="11"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3" xfId="0" applyNumberFormat="1" applyFont="1" applyFill="1" applyBorder="1" applyAlignment="1">
      <alignment horizontal="left" vertical="center" wrapText="1"/>
    </xf>
    <xf numFmtId="0" fontId="0" fillId="0" borderId="0" xfId="0" applyFont="1" applyAlignment="1">
      <alignment horizontal="left"/>
    </xf>
    <xf numFmtId="0" fontId="0" fillId="5" borderId="0" xfId="0" applyFont="1" applyFill="1"/>
    <xf numFmtId="0" fontId="12" fillId="0" borderId="3" xfId="0" applyNumberFormat="1" applyFont="1" applyFill="1" applyBorder="1" applyAlignment="1">
      <alignment horizontal="left" vertical="center" wrapText="1"/>
    </xf>
    <xf numFmtId="14" fontId="12" fillId="0" borderId="3" xfId="0" applyNumberFormat="1" applyFont="1" applyFill="1" applyBorder="1" applyAlignment="1">
      <alignment horizontal="center" vertical="center" wrapText="1"/>
    </xf>
    <xf numFmtId="0" fontId="12" fillId="2" borderId="3" xfId="0" applyNumberFormat="1" applyFont="1" applyFill="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Alignment="1">
      <alignment horizontal="left" vertical="center"/>
    </xf>
    <xf numFmtId="4" fontId="7" fillId="0" borderId="1" xfId="0" applyNumberFormat="1" applyFont="1" applyFill="1" applyBorder="1" applyAlignment="1">
      <alignment vertical="center" wrapText="1"/>
    </xf>
    <xf numFmtId="0" fontId="7" fillId="0" borderId="3" xfId="0" applyNumberFormat="1" applyFont="1" applyFill="1" applyBorder="1" applyAlignment="1">
      <alignment vertical="center" wrapText="1"/>
    </xf>
    <xf numFmtId="0" fontId="0" fillId="0" borderId="0" xfId="0" applyFont="1" applyAlignment="1"/>
    <xf numFmtId="0" fontId="0" fillId="0" borderId="0" xfId="0" applyFont="1" applyFill="1" applyAlignment="1"/>
    <xf numFmtId="0" fontId="7" fillId="3" borderId="3" xfId="0" applyNumberFormat="1" applyFont="1" applyFill="1" applyBorder="1" applyAlignment="1">
      <alignment vertical="center" wrapText="1"/>
    </xf>
    <xf numFmtId="0" fontId="0" fillId="0" borderId="0" xfId="0" applyFont="1" applyAlignment="1">
      <alignment horizontal="center"/>
    </xf>
    <xf numFmtId="0" fontId="0" fillId="0" borderId="0" xfId="0" applyFont="1" applyFill="1" applyAlignment="1">
      <alignment horizontal="center"/>
    </xf>
    <xf numFmtId="0" fontId="14" fillId="2" borderId="3" xfId="0" applyFont="1" applyFill="1" applyBorder="1" applyAlignment="1">
      <alignment horizontal="left" vertical="center" wrapText="1"/>
    </xf>
    <xf numFmtId="0" fontId="10" fillId="0" borderId="3" xfId="0" applyNumberFormat="1" applyFont="1" applyFill="1" applyBorder="1" applyAlignment="1">
      <alignment horizontal="justify" vertical="top" wrapText="1"/>
    </xf>
    <xf numFmtId="165" fontId="10" fillId="0" borderId="3" xfId="1" applyNumberFormat="1"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2" fillId="0" borderId="3" xfId="0" applyNumberFormat="1" applyFont="1" applyFill="1" applyBorder="1" applyAlignment="1">
      <alignment horizontal="center" vertical="center" wrapText="1"/>
    </xf>
    <xf numFmtId="0" fontId="0" fillId="0" borderId="0" xfId="0" applyFont="1" applyAlignment="1">
      <alignment horizontal="center" vertical="center"/>
    </xf>
    <xf numFmtId="14" fontId="12" fillId="0" borderId="3" xfId="0" applyNumberFormat="1" applyFont="1" applyFill="1" applyBorder="1" applyAlignment="1">
      <alignment horizontal="left" vertical="center" wrapText="1"/>
    </xf>
    <xf numFmtId="164" fontId="12" fillId="0" borderId="3" xfId="0" applyNumberFormat="1" applyFont="1" applyFill="1" applyBorder="1" applyAlignment="1">
      <alignment horizontal="left" vertical="center" wrapText="1"/>
    </xf>
    <xf numFmtId="0" fontId="14" fillId="0" borderId="0" xfId="0" applyFont="1" applyAlignment="1">
      <alignment horizontal="left" vertical="center" wrapText="1"/>
    </xf>
    <xf numFmtId="0" fontId="21" fillId="0" borderId="0" xfId="0" applyFont="1" applyAlignment="1">
      <alignment vertical="center" wrapText="1"/>
    </xf>
    <xf numFmtId="0" fontId="12" fillId="0" borderId="3" xfId="0" applyNumberFormat="1" applyFont="1" applyFill="1" applyBorder="1" applyAlignment="1">
      <alignment horizontal="justify" vertical="top" wrapText="1"/>
    </xf>
    <xf numFmtId="164" fontId="12" fillId="0" borderId="3" xfId="0" applyNumberFormat="1" applyFont="1" applyFill="1" applyBorder="1" applyAlignment="1">
      <alignment horizontal="center" vertical="center" wrapText="1"/>
    </xf>
    <xf numFmtId="0" fontId="14" fillId="0" borderId="0" xfId="0" applyFont="1"/>
    <xf numFmtId="0" fontId="14" fillId="0" borderId="3" xfId="0" applyFont="1" applyBorder="1" applyAlignment="1">
      <alignment vertical="center" wrapText="1"/>
    </xf>
    <xf numFmtId="0" fontId="10" fillId="0" borderId="3" xfId="0" applyNumberFormat="1" applyFont="1" applyFill="1" applyBorder="1" applyAlignment="1">
      <alignment horizontal="left" vertical="top" wrapText="1"/>
    </xf>
    <xf numFmtId="0" fontId="11" fillId="0" borderId="3" xfId="0" applyFont="1" applyFill="1" applyBorder="1" applyAlignment="1">
      <alignment horizontal="center" vertical="center" wrapText="1"/>
    </xf>
    <xf numFmtId="0" fontId="23" fillId="0" borderId="0" xfId="0" applyFont="1" applyAlignment="1">
      <alignment vertical="center" wrapText="1"/>
    </xf>
    <xf numFmtId="0" fontId="23" fillId="0" borderId="3" xfId="0" applyFont="1" applyBorder="1" applyAlignment="1">
      <alignment vertical="center" wrapText="1"/>
    </xf>
    <xf numFmtId="0" fontId="22" fillId="0" borderId="3" xfId="0" applyFont="1" applyBorder="1" applyAlignment="1">
      <alignment vertical="top" wrapText="1"/>
    </xf>
    <xf numFmtId="0" fontId="26" fillId="0" borderId="3" xfId="0" applyFont="1" applyBorder="1" applyAlignment="1">
      <alignment horizontal="justify" vertical="top" wrapText="1"/>
    </xf>
    <xf numFmtId="0" fontId="26" fillId="0" borderId="3" xfId="0" applyFont="1" applyBorder="1" applyAlignment="1">
      <alignment horizontal="left" vertical="center" wrapText="1"/>
    </xf>
    <xf numFmtId="0" fontId="23" fillId="0" borderId="3" xfId="0" applyNumberFormat="1" applyFont="1" applyFill="1" applyBorder="1" applyAlignment="1">
      <alignment vertical="center"/>
    </xf>
    <xf numFmtId="0" fontId="26" fillId="0" borderId="3" xfId="0" applyNumberFormat="1" applyFont="1" applyFill="1" applyBorder="1" applyAlignment="1">
      <alignment horizontal="left" vertical="center" wrapText="1"/>
    </xf>
    <xf numFmtId="0" fontId="23" fillId="0" borderId="3" xfId="0" applyNumberFormat="1" applyFont="1" applyFill="1" applyBorder="1" applyAlignment="1">
      <alignment vertical="center" wrapText="1"/>
    </xf>
    <xf numFmtId="0" fontId="29" fillId="0" borderId="3" xfId="0" applyFont="1" applyBorder="1" applyAlignment="1">
      <alignment horizontal="left" vertical="center" wrapText="1"/>
    </xf>
    <xf numFmtId="0" fontId="10" fillId="3" borderId="3" xfId="0" applyNumberFormat="1" applyFont="1" applyFill="1" applyBorder="1" applyAlignment="1">
      <alignment horizontal="center" vertical="center" wrapText="1"/>
    </xf>
    <xf numFmtId="164" fontId="10" fillId="3" borderId="3" xfId="0" applyNumberFormat="1" applyFont="1" applyFill="1" applyBorder="1" applyAlignment="1">
      <alignment horizontal="center" vertical="center" wrapText="1"/>
    </xf>
    <xf numFmtId="0" fontId="30" fillId="0" borderId="20" xfId="0" applyFont="1" applyFill="1" applyBorder="1" applyAlignment="1">
      <alignment horizontal="center" vertical="center" wrapText="1"/>
    </xf>
    <xf numFmtId="0" fontId="14" fillId="0" borderId="3" xfId="0" applyFont="1" applyFill="1" applyBorder="1" applyAlignment="1">
      <alignment horizontal="center" vertical="center" wrapText="1"/>
    </xf>
    <xf numFmtId="4" fontId="7" fillId="6" borderId="3" xfId="0" applyNumberFormat="1" applyFont="1" applyFill="1" applyBorder="1" applyAlignment="1">
      <alignment vertical="center" wrapText="1"/>
    </xf>
    <xf numFmtId="0" fontId="0" fillId="0" borderId="0" xfId="0" applyFont="1" applyAlignment="1">
      <alignment horizontal="center" vertical="center" wrapText="1"/>
    </xf>
    <xf numFmtId="4" fontId="7" fillId="4" borderId="3" xfId="0" applyNumberFormat="1" applyFont="1" applyFill="1" applyBorder="1" applyAlignment="1">
      <alignment vertical="center" wrapText="1"/>
    </xf>
    <xf numFmtId="4" fontId="7" fillId="7" borderId="3" xfId="0" applyNumberFormat="1" applyFont="1" applyFill="1" applyBorder="1" applyAlignment="1">
      <alignment vertical="center" wrapText="1"/>
    </xf>
    <xf numFmtId="0" fontId="7" fillId="0" borderId="3"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3" fontId="7" fillId="0" borderId="3" xfId="0" applyNumberFormat="1" applyFont="1" applyFill="1" applyBorder="1" applyAlignment="1">
      <alignment vertical="center" wrapText="1"/>
    </xf>
    <xf numFmtId="4" fontId="7" fillId="3" borderId="3" xfId="0" applyNumberFormat="1" applyFont="1" applyFill="1" applyBorder="1" applyAlignment="1">
      <alignment vertical="center" wrapText="1"/>
    </xf>
    <xf numFmtId="0" fontId="0" fillId="0" borderId="0" xfId="0" applyFont="1" applyBorder="1" applyAlignment="1">
      <alignment horizontal="center" vertical="center" wrapText="1"/>
    </xf>
    <xf numFmtId="0" fontId="5" fillId="0" borderId="0" xfId="0" applyFont="1" applyAlignment="1">
      <alignment vertical="center" wrapText="1"/>
    </xf>
    <xf numFmtId="0" fontId="21" fillId="0" borderId="0" xfId="0" applyFont="1" applyBorder="1" applyAlignment="1">
      <alignment horizontal="justify" vertical="center"/>
    </xf>
    <xf numFmtId="0" fontId="12" fillId="3" borderId="3" xfId="0" applyNumberFormat="1" applyFont="1" applyFill="1" applyBorder="1" applyAlignment="1">
      <alignment horizontal="left" vertical="center" wrapText="1"/>
    </xf>
    <xf numFmtId="0" fontId="12" fillId="3" borderId="3"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7" fillId="3" borderId="0" xfId="0" applyFont="1" applyFill="1"/>
    <xf numFmtId="0" fontId="0" fillId="3" borderId="0" xfId="0" applyFont="1" applyFill="1"/>
    <xf numFmtId="0" fontId="11" fillId="3" borderId="3" xfId="0" applyFont="1" applyFill="1" applyBorder="1" applyAlignment="1">
      <alignment vertical="center" wrapText="1"/>
    </xf>
    <xf numFmtId="0" fontId="14" fillId="3" borderId="3" xfId="0" applyFont="1" applyFill="1" applyBorder="1" applyAlignment="1">
      <alignment vertical="center" wrapText="1"/>
    </xf>
    <xf numFmtId="0" fontId="11" fillId="3" borderId="3" xfId="0" applyFont="1" applyFill="1" applyBorder="1" applyAlignment="1">
      <alignment vertical="center"/>
    </xf>
    <xf numFmtId="0" fontId="7" fillId="3" borderId="3" xfId="0" applyNumberFormat="1" applyFont="1" applyFill="1" applyBorder="1" applyAlignment="1">
      <alignment horizontal="left" vertical="center" wrapText="1"/>
    </xf>
    <xf numFmtId="0" fontId="18" fillId="3" borderId="3" xfId="0" applyFont="1" applyFill="1" applyBorder="1" applyAlignment="1">
      <alignment horizontal="center" vertical="center" wrapText="1"/>
    </xf>
    <xf numFmtId="0" fontId="0" fillId="3" borderId="0" xfId="0" applyFont="1" applyFill="1" applyAlignment="1"/>
    <xf numFmtId="0" fontId="0" fillId="3" borderId="13" xfId="0" applyFill="1" applyBorder="1" applyAlignment="1">
      <alignment horizontal="center" vertical="center" wrapText="1"/>
    </xf>
    <xf numFmtId="0" fontId="0" fillId="3" borderId="19" xfId="0" applyFill="1" applyBorder="1" applyAlignment="1">
      <alignment horizontal="center" vertical="center" wrapText="1"/>
    </xf>
    <xf numFmtId="4" fontId="7" fillId="2" borderId="3" xfId="0" applyNumberFormat="1" applyFont="1" applyFill="1" applyBorder="1" applyAlignment="1">
      <alignment vertical="center" wrapText="1"/>
    </xf>
    <xf numFmtId="0" fontId="0" fillId="2" borderId="0" xfId="0" applyFont="1" applyFill="1" applyAlignment="1"/>
    <xf numFmtId="165" fontId="10" fillId="0" borderId="3" xfId="1" applyNumberFormat="1" applyFont="1" applyFill="1" applyBorder="1" applyAlignment="1">
      <alignment horizontal="right" vertical="center" wrapText="1"/>
    </xf>
    <xf numFmtId="4" fontId="14" fillId="3" borderId="0" xfId="0" applyNumberFormat="1" applyFont="1" applyFill="1" applyAlignment="1">
      <alignment horizontal="right" vertical="center" wrapText="1"/>
    </xf>
    <xf numFmtId="165" fontId="10" fillId="3" borderId="3" xfId="1" applyNumberFormat="1" applyFont="1" applyFill="1" applyBorder="1" applyAlignment="1">
      <alignment horizontal="right" vertical="center" wrapText="1"/>
    </xf>
    <xf numFmtId="4" fontId="12" fillId="0" borderId="3" xfId="1" applyNumberFormat="1" applyFont="1" applyFill="1" applyBorder="1" applyAlignment="1">
      <alignment horizontal="right" vertical="center" wrapText="1"/>
    </xf>
    <xf numFmtId="4" fontId="12" fillId="3" borderId="3" xfId="1" applyNumberFormat="1" applyFont="1" applyFill="1" applyBorder="1" applyAlignment="1">
      <alignment horizontal="right" vertical="center" wrapText="1"/>
    </xf>
    <xf numFmtId="165" fontId="12" fillId="0" borderId="3" xfId="1" applyNumberFormat="1" applyFont="1" applyFill="1" applyBorder="1" applyAlignment="1">
      <alignment horizontal="right" vertical="center" wrapText="1"/>
    </xf>
    <xf numFmtId="165" fontId="12" fillId="3" borderId="3" xfId="1" applyNumberFormat="1" applyFont="1" applyFill="1" applyBorder="1" applyAlignment="1">
      <alignment horizontal="right" vertical="center" wrapText="1"/>
    </xf>
    <xf numFmtId="165" fontId="12" fillId="2" borderId="3" xfId="1" applyNumberFormat="1" applyFont="1" applyFill="1" applyBorder="1" applyAlignment="1">
      <alignment horizontal="right" vertical="center" wrapText="1"/>
    </xf>
    <xf numFmtId="3" fontId="12" fillId="0" borderId="3" xfId="0" applyNumberFormat="1" applyFont="1" applyFill="1" applyBorder="1" applyAlignment="1">
      <alignment horizontal="right" vertical="center" wrapText="1"/>
    </xf>
    <xf numFmtId="14" fontId="13" fillId="0" borderId="3" xfId="0" applyNumberFormat="1" applyFont="1" applyFill="1" applyBorder="1" applyAlignment="1">
      <alignment horizontal="right" vertical="center" wrapText="1"/>
    </xf>
    <xf numFmtId="4" fontId="10" fillId="0" borderId="3" xfId="0" applyNumberFormat="1" applyFont="1" applyFill="1" applyBorder="1" applyAlignment="1">
      <alignment horizontal="right" vertical="center" wrapText="1"/>
    </xf>
    <xf numFmtId="165" fontId="10" fillId="2" borderId="3" xfId="1" applyNumberFormat="1" applyFont="1" applyFill="1" applyBorder="1" applyAlignment="1">
      <alignment horizontal="right" vertical="center" wrapText="1"/>
    </xf>
    <xf numFmtId="3" fontId="10" fillId="0" borderId="3" xfId="0" applyNumberFormat="1" applyFont="1" applyFill="1" applyBorder="1" applyAlignment="1">
      <alignment horizontal="right" vertical="center" wrapText="1"/>
    </xf>
    <xf numFmtId="4" fontId="10" fillId="0" borderId="5" xfId="0" applyNumberFormat="1" applyFont="1" applyFill="1" applyBorder="1" applyAlignment="1">
      <alignment horizontal="right" vertical="center" wrapText="1"/>
    </xf>
    <xf numFmtId="0" fontId="7" fillId="3" borderId="3" xfId="0" applyNumberFormat="1" applyFont="1" applyFill="1" applyBorder="1" applyAlignment="1">
      <alignment horizontal="right" vertical="center" wrapText="1"/>
    </xf>
    <xf numFmtId="4" fontId="7" fillId="3" borderId="3"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5" xfId="0" applyNumberFormat="1" applyFont="1" applyFill="1" applyBorder="1" applyAlignment="1">
      <alignment horizontal="right" vertical="center" wrapText="1"/>
    </xf>
    <xf numFmtId="4" fontId="10" fillId="0" borderId="7" xfId="0" applyNumberFormat="1" applyFont="1" applyFill="1" applyBorder="1" applyAlignment="1">
      <alignment horizontal="right" vertical="center" wrapText="1"/>
    </xf>
    <xf numFmtId="165" fontId="12" fillId="0" borderId="6" xfId="1" applyNumberFormat="1" applyFont="1" applyFill="1" applyBorder="1" applyAlignment="1">
      <alignment horizontal="right" vertical="center" wrapText="1"/>
    </xf>
    <xf numFmtId="165" fontId="12" fillId="3" borderId="6" xfId="1" applyNumberFormat="1" applyFont="1" applyFill="1" applyBorder="1" applyAlignment="1">
      <alignment horizontal="right" vertical="center" wrapText="1"/>
    </xf>
    <xf numFmtId="4" fontId="12" fillId="0" borderId="6" xfId="1" applyNumberFormat="1" applyFont="1" applyFill="1" applyBorder="1" applyAlignment="1">
      <alignment horizontal="right" vertical="center" wrapText="1"/>
    </xf>
    <xf numFmtId="4" fontId="12" fillId="3" borderId="6" xfId="1" applyNumberFormat="1" applyFont="1" applyFill="1" applyBorder="1" applyAlignment="1">
      <alignment horizontal="right" vertical="center" wrapText="1"/>
    </xf>
    <xf numFmtId="14" fontId="14" fillId="0" borderId="3"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wrapText="1"/>
    </xf>
    <xf numFmtId="4" fontId="14" fillId="3" borderId="3" xfId="0" applyNumberFormat="1" applyFont="1" applyFill="1" applyBorder="1" applyAlignment="1">
      <alignment horizontal="right" vertical="center" wrapText="1"/>
    </xf>
    <xf numFmtId="4" fontId="12" fillId="0" borderId="3" xfId="0" applyNumberFormat="1" applyFont="1" applyFill="1" applyBorder="1" applyAlignment="1">
      <alignment horizontal="right" vertical="center" wrapText="1"/>
    </xf>
    <xf numFmtId="4" fontId="12" fillId="3" borderId="15" xfId="1" applyNumberFormat="1" applyFont="1" applyFill="1" applyBorder="1" applyAlignment="1">
      <alignment horizontal="right" vertical="center" wrapText="1"/>
    </xf>
    <xf numFmtId="165" fontId="10" fillId="3" borderId="6" xfId="1" applyNumberFormat="1" applyFont="1" applyFill="1" applyBorder="1" applyAlignment="1">
      <alignment horizontal="right" vertical="center" wrapText="1"/>
    </xf>
    <xf numFmtId="165" fontId="10" fillId="0" borderId="9" xfId="1" applyNumberFormat="1" applyFont="1" applyFill="1" applyBorder="1" applyAlignment="1">
      <alignment horizontal="right" vertical="center" wrapText="1"/>
    </xf>
    <xf numFmtId="165" fontId="10" fillId="3" borderId="15" xfId="1" applyNumberFormat="1" applyFont="1" applyFill="1" applyBorder="1" applyAlignment="1">
      <alignment horizontal="right" vertical="center" wrapText="1"/>
    </xf>
    <xf numFmtId="4" fontId="15" fillId="3" borderId="0" xfId="0" applyNumberFormat="1" applyFont="1" applyFill="1" applyAlignment="1">
      <alignment horizontal="right" vertical="center" wrapText="1"/>
    </xf>
    <xf numFmtId="0" fontId="15" fillId="3" borderId="0" xfId="0" applyFont="1" applyFill="1" applyAlignment="1">
      <alignment horizontal="right" vertical="center" wrapText="1"/>
    </xf>
    <xf numFmtId="4" fontId="21" fillId="3" borderId="0" xfId="0" applyNumberFormat="1" applyFont="1" applyFill="1" applyAlignment="1">
      <alignment horizontal="right" vertical="center" wrapText="1"/>
    </xf>
    <xf numFmtId="4" fontId="21" fillId="3" borderId="3" xfId="0" applyNumberFormat="1" applyFont="1" applyFill="1" applyBorder="1" applyAlignment="1">
      <alignment horizontal="right" vertical="center" wrapText="1"/>
    </xf>
    <xf numFmtId="165" fontId="10" fillId="3" borderId="4" xfId="0" applyNumberFormat="1" applyFont="1" applyFill="1" applyBorder="1" applyAlignment="1">
      <alignment horizontal="right" vertical="center" wrapText="1"/>
    </xf>
    <xf numFmtId="14" fontId="13" fillId="0" borderId="3" xfId="0" applyNumberFormat="1" applyFont="1" applyFill="1" applyBorder="1" applyAlignment="1">
      <alignment horizontal="right" vertical="center"/>
    </xf>
    <xf numFmtId="49" fontId="13" fillId="0" borderId="3" xfId="0" applyNumberFormat="1" applyFont="1" applyFill="1" applyBorder="1" applyAlignment="1">
      <alignment horizontal="right" vertical="center" wrapText="1"/>
    </xf>
    <xf numFmtId="3" fontId="10" fillId="2" borderId="3" xfId="0" applyNumberFormat="1" applyFont="1" applyFill="1" applyBorder="1" applyAlignment="1">
      <alignment horizontal="right" vertical="center" wrapText="1"/>
    </xf>
    <xf numFmtId="14" fontId="15" fillId="0" borderId="3" xfId="0" applyNumberFormat="1" applyFont="1" applyFill="1" applyBorder="1" applyAlignment="1">
      <alignment horizontal="right" vertical="center" wrapText="1"/>
    </xf>
    <xf numFmtId="4" fontId="10" fillId="0" borderId="11" xfId="0" applyNumberFormat="1" applyFont="1" applyFill="1" applyBorder="1" applyAlignment="1">
      <alignment horizontal="right" vertical="center" wrapText="1"/>
    </xf>
    <xf numFmtId="0" fontId="13" fillId="0" borderId="3" xfId="0" applyNumberFormat="1" applyFont="1" applyFill="1" applyBorder="1" applyAlignment="1">
      <alignment horizontal="right" vertical="center" wrapText="1"/>
    </xf>
    <xf numFmtId="4" fontId="10" fillId="0" borderId="6" xfId="0" applyNumberFormat="1" applyFont="1" applyFill="1" applyBorder="1" applyAlignment="1">
      <alignment horizontal="right" vertical="center" wrapText="1"/>
    </xf>
    <xf numFmtId="4" fontId="10" fillId="0" borderId="10" xfId="0" applyNumberFormat="1" applyFont="1" applyFill="1" applyBorder="1" applyAlignment="1">
      <alignment horizontal="right" vertical="center" wrapText="1"/>
    </xf>
    <xf numFmtId="0" fontId="0" fillId="3" borderId="3" xfId="0" applyFont="1" applyFill="1" applyBorder="1" applyAlignment="1">
      <alignment horizontal="right"/>
    </xf>
    <xf numFmtId="0" fontId="7" fillId="3" borderId="15"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1" fillId="3" borderId="0" xfId="0" applyFont="1" applyFill="1" applyAlignment="1">
      <alignment horizontal="center" vertical="center"/>
    </xf>
    <xf numFmtId="0" fontId="11" fillId="3" borderId="0" xfId="0" applyFont="1" applyFill="1" applyAlignment="1">
      <alignment vertical="center"/>
    </xf>
    <xf numFmtId="0" fontId="0" fillId="3" borderId="0"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0" fillId="3" borderId="3" xfId="0" applyNumberFormat="1" applyFont="1" applyFill="1" applyBorder="1" applyAlignment="1">
      <alignment vertical="center" wrapText="1"/>
    </xf>
    <xf numFmtId="0" fontId="0" fillId="0" borderId="3" xfId="0" applyBorder="1" applyAlignment="1">
      <alignment horizontal="center" vertical="center" wrapText="1"/>
    </xf>
    <xf numFmtId="14" fontId="7" fillId="0" borderId="3" xfId="0" applyNumberFormat="1" applyFont="1" applyFill="1" applyBorder="1" applyAlignment="1">
      <alignment horizontal="center" vertical="center" wrapText="1"/>
    </xf>
    <xf numFmtId="14" fontId="31" fillId="0" borderId="3" xfId="0" applyNumberFormat="1" applyFont="1" applyFill="1" applyBorder="1" applyAlignment="1">
      <alignment horizontal="right" vertical="center" wrapText="1"/>
    </xf>
    <xf numFmtId="4" fontId="32" fillId="0" borderId="3" xfId="1" applyNumberFormat="1" applyFont="1" applyFill="1" applyBorder="1" applyAlignment="1">
      <alignment horizontal="right" vertical="center" wrapText="1"/>
    </xf>
    <xf numFmtId="0" fontId="32" fillId="3" borderId="3" xfId="0" applyNumberFormat="1" applyFont="1" applyFill="1" applyBorder="1" applyAlignment="1">
      <alignment horizontal="right" vertical="center" wrapText="1"/>
    </xf>
    <xf numFmtId="4" fontId="33" fillId="3" borderId="0" xfId="0" applyNumberFormat="1" applyFont="1" applyFill="1" applyAlignment="1">
      <alignment vertical="center" wrapText="1"/>
    </xf>
    <xf numFmtId="4" fontId="32" fillId="3" borderId="3" xfId="0" applyNumberFormat="1" applyFont="1" applyFill="1" applyBorder="1" applyAlignment="1">
      <alignment horizontal="right" vertical="center" wrapText="1"/>
    </xf>
    <xf numFmtId="4" fontId="33" fillId="3" borderId="0" xfId="0" applyNumberFormat="1" applyFont="1" applyFill="1" applyAlignment="1">
      <alignment horizontal="center" vertical="center" wrapText="1"/>
    </xf>
    <xf numFmtId="0" fontId="0" fillId="3"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2" fillId="0" borderId="3" xfId="0" applyFont="1" applyFill="1" applyBorder="1" applyAlignment="1">
      <alignment vertical="top" wrapText="1"/>
    </xf>
    <xf numFmtId="4" fontId="34" fillId="3" borderId="0" xfId="0" applyNumberFormat="1" applyFont="1" applyFill="1" applyBorder="1" applyAlignment="1">
      <alignment horizontal="right" vertical="center"/>
    </xf>
    <xf numFmtId="0" fontId="35" fillId="0" borderId="3" xfId="0" applyNumberFormat="1" applyFont="1" applyFill="1" applyBorder="1" applyAlignment="1">
      <alignment vertical="center"/>
    </xf>
    <xf numFmtId="14" fontId="13" fillId="0" borderId="3" xfId="0" applyNumberFormat="1" applyFont="1" applyFill="1" applyBorder="1" applyAlignment="1">
      <alignment horizontal="center" vertical="center" wrapText="1"/>
    </xf>
    <xf numFmtId="0" fontId="35" fillId="0" borderId="3" xfId="0" applyNumberFormat="1" applyFont="1" applyFill="1" applyBorder="1" applyAlignment="1">
      <alignment vertical="center" wrapText="1"/>
    </xf>
    <xf numFmtId="4" fontId="34" fillId="3" borderId="3" xfId="0" applyNumberFormat="1" applyFont="1" applyFill="1" applyBorder="1" applyAlignment="1">
      <alignment horizontal="right" vertical="center"/>
    </xf>
    <xf numFmtId="4" fontId="34" fillId="3" borderId="3" xfId="0" applyNumberFormat="1" applyFont="1" applyFill="1" applyBorder="1" applyAlignment="1">
      <alignment horizontal="center" vertical="center"/>
    </xf>
    <xf numFmtId="0" fontId="0" fillId="3" borderId="3" xfId="0" applyFont="1" applyFill="1" applyBorder="1"/>
    <xf numFmtId="0" fontId="23" fillId="0" borderId="19" xfId="0" applyFont="1" applyBorder="1" applyAlignment="1">
      <alignment vertical="center" wrapText="1"/>
    </xf>
    <xf numFmtId="0" fontId="23" fillId="0" borderId="22" xfId="0" applyFont="1" applyBorder="1" applyAlignment="1">
      <alignment vertical="center" wrapText="1"/>
    </xf>
    <xf numFmtId="4" fontId="7" fillId="0" borderId="1" xfId="0" applyNumberFormat="1" applyFont="1" applyFill="1" applyBorder="1" applyAlignment="1">
      <alignment vertical="center" wrapText="1"/>
    </xf>
    <xf numFmtId="0" fontId="7" fillId="0" borderId="2"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16" fillId="3" borderId="3" xfId="0" applyNumberFormat="1"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wrapText="1"/>
    </xf>
    <xf numFmtId="14" fontId="0" fillId="0" borderId="3" xfId="0" applyNumberFormat="1" applyFont="1" applyBorder="1" applyAlignment="1">
      <alignment horizontal="center"/>
    </xf>
    <xf numFmtId="14" fontId="7" fillId="0" borderId="3" xfId="0" applyNumberFormat="1" applyFont="1" applyFill="1" applyBorder="1" applyAlignment="1">
      <alignment horizontal="center" vertical="center" wrapText="1"/>
    </xf>
    <xf numFmtId="0" fontId="10" fillId="3" borderId="3" xfId="0" applyNumberFormat="1" applyFont="1" applyFill="1" applyBorder="1" applyAlignment="1">
      <alignment horizontal="right" vertical="center" wrapText="1"/>
    </xf>
    <xf numFmtId="4" fontId="10" fillId="3" borderId="3" xfId="0" applyNumberFormat="1" applyFont="1" applyFill="1" applyBorder="1" applyAlignment="1">
      <alignment horizontal="right" vertical="center" wrapText="1"/>
    </xf>
    <xf numFmtId="0" fontId="35" fillId="0" borderId="3" xfId="0" applyFont="1" applyBorder="1" applyAlignment="1">
      <alignment vertical="center" wrapText="1"/>
    </xf>
    <xf numFmtId="0" fontId="16" fillId="3"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16" fillId="3" borderId="15" xfId="0" applyNumberFormat="1" applyFont="1" applyFill="1" applyBorder="1" applyAlignment="1">
      <alignment horizontal="center" vertical="center" wrapText="1"/>
    </xf>
    <xf numFmtId="0" fontId="23" fillId="0" borderId="15" xfId="0" applyNumberFormat="1" applyFont="1" applyFill="1" applyBorder="1" applyAlignment="1">
      <alignment vertical="center" wrapText="1"/>
    </xf>
    <xf numFmtId="0" fontId="4" fillId="0" borderId="0" xfId="0" applyFont="1" applyAlignment="1">
      <alignment horizontal="left" vertical="center" wrapText="1"/>
    </xf>
    <xf numFmtId="0" fontId="7" fillId="0" borderId="3" xfId="0" applyNumberFormat="1" applyFont="1" applyFill="1" applyBorder="1" applyAlignment="1">
      <alignment horizontal="center" vertical="center" wrapText="1"/>
    </xf>
    <xf numFmtId="165" fontId="10" fillId="3"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10" fillId="0" borderId="3" xfId="0" applyFont="1" applyBorder="1" applyAlignment="1">
      <alignment horizontal="left" vertical="center" wrapText="1"/>
    </xf>
    <xf numFmtId="165" fontId="10" fillId="2" borderId="3" xfId="0" applyNumberFormat="1" applyFont="1" applyFill="1" applyBorder="1" applyAlignment="1">
      <alignment horizontal="right" vertical="center" wrapText="1"/>
    </xf>
    <xf numFmtId="0" fontId="12" fillId="3" borderId="15" xfId="0" applyNumberFormat="1" applyFont="1" applyFill="1" applyBorder="1" applyAlignment="1">
      <alignment horizontal="center" vertical="center" wrapText="1"/>
    </xf>
    <xf numFmtId="0" fontId="12" fillId="3" borderId="3" xfId="0" applyNumberFormat="1" applyFont="1" applyFill="1" applyBorder="1" applyAlignment="1">
      <alignment horizontal="right" vertical="center" wrapText="1"/>
    </xf>
    <xf numFmtId="4" fontId="12" fillId="3" borderId="3" xfId="0" applyNumberFormat="1" applyFont="1" applyFill="1" applyBorder="1" applyAlignment="1">
      <alignment horizontal="right" vertical="center" wrapText="1"/>
    </xf>
    <xf numFmtId="0" fontId="16" fillId="3" borderId="3" xfId="0" applyNumberFormat="1" applyFont="1" applyFill="1" applyBorder="1" applyAlignment="1">
      <alignment horizontal="center" vertical="center" wrapText="1"/>
    </xf>
    <xf numFmtId="0" fontId="0" fillId="3" borderId="15" xfId="0" applyNumberFormat="1" applyFont="1" applyFill="1" applyBorder="1" applyAlignment="1">
      <alignment horizontal="center" vertical="center" wrapText="1"/>
    </xf>
    <xf numFmtId="0" fontId="0" fillId="3"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center" wrapText="1"/>
    </xf>
    <xf numFmtId="164" fontId="0" fillId="0" borderId="3" xfId="0" applyNumberFormat="1" applyFont="1" applyFill="1" applyBorder="1" applyAlignment="1">
      <alignment horizontal="center" vertical="center" wrapText="1"/>
    </xf>
    <xf numFmtId="165" fontId="0" fillId="0" borderId="3" xfId="1" applyNumberFormat="1" applyFont="1" applyFill="1" applyBorder="1" applyAlignment="1">
      <alignment horizontal="right" vertical="center" wrapText="1"/>
    </xf>
    <xf numFmtId="0" fontId="0" fillId="0" borderId="0" xfId="0" applyNumberFormat="1" applyFont="1"/>
    <xf numFmtId="4" fontId="0" fillId="0" borderId="0" xfId="0" applyNumberFormat="1" applyFont="1"/>
    <xf numFmtId="165" fontId="0" fillId="2" borderId="3" xfId="1" applyNumberFormat="1" applyFont="1" applyFill="1" applyBorder="1" applyAlignment="1">
      <alignment horizontal="right" vertical="center" wrapText="1"/>
    </xf>
    <xf numFmtId="3" fontId="0" fillId="0" borderId="0" xfId="0" applyNumberFormat="1" applyFont="1"/>
    <xf numFmtId="3" fontId="0" fillId="0" borderId="3" xfId="0" applyNumberFormat="1" applyFont="1" applyFill="1" applyBorder="1" applyAlignment="1">
      <alignment horizontal="right" vertical="center" wrapText="1"/>
    </xf>
    <xf numFmtId="165" fontId="10" fillId="0" borderId="3" xfId="0" applyNumberFormat="1" applyFont="1" applyBorder="1" applyAlignment="1">
      <alignment horizontal="right" vertical="center" wrapText="1"/>
    </xf>
    <xf numFmtId="165" fontId="0" fillId="0" borderId="0" xfId="0" applyNumberFormat="1" applyFont="1" applyFill="1"/>
    <xf numFmtId="165" fontId="12" fillId="0" borderId="3" xfId="0" applyNumberFormat="1" applyFont="1" applyBorder="1" applyAlignment="1">
      <alignment horizontal="right" vertical="center" wrapText="1"/>
    </xf>
    <xf numFmtId="0" fontId="7" fillId="0" borderId="3" xfId="0" applyNumberFormat="1" applyFont="1" applyFill="1" applyBorder="1" applyAlignment="1">
      <alignment horizontal="center" vertical="center" wrapText="1"/>
    </xf>
    <xf numFmtId="0" fontId="10" fillId="0" borderId="3" xfId="4" applyNumberFormat="1" applyFont="1" applyFill="1" applyBorder="1" applyAlignment="1">
      <alignment horizontal="center" vertical="center" wrapText="1"/>
    </xf>
    <xf numFmtId="14" fontId="10" fillId="0" borderId="3" xfId="4" applyNumberFormat="1" applyFont="1" applyFill="1" applyBorder="1" applyAlignment="1">
      <alignment horizontal="center" vertical="center" wrapText="1"/>
    </xf>
    <xf numFmtId="164" fontId="10" fillId="0" borderId="3" xfId="4" applyNumberFormat="1" applyFont="1" applyFill="1" applyBorder="1" applyAlignment="1">
      <alignment horizontal="center" vertical="center" wrapText="1"/>
    </xf>
    <xf numFmtId="0" fontId="10" fillId="2" borderId="3" xfId="4" applyNumberFormat="1" applyFont="1" applyFill="1" applyBorder="1" applyAlignment="1">
      <alignment horizontal="center" vertical="center" wrapText="1"/>
    </xf>
    <xf numFmtId="0" fontId="12" fillId="2" borderId="3" xfId="4" applyNumberFormat="1" applyFont="1" applyFill="1" applyBorder="1" applyAlignment="1">
      <alignment horizontal="center" vertical="center" wrapText="1"/>
    </xf>
    <xf numFmtId="0" fontId="14" fillId="2" borderId="3" xfId="4" applyFont="1" applyFill="1" applyBorder="1" applyAlignment="1">
      <alignment horizontal="center" vertical="center" wrapText="1"/>
    </xf>
    <xf numFmtId="0" fontId="12" fillId="0" borderId="3" xfId="4" applyNumberFormat="1" applyFont="1" applyFill="1" applyBorder="1" applyAlignment="1">
      <alignment horizontal="justify" vertical="top" wrapText="1"/>
    </xf>
    <xf numFmtId="0" fontId="26" fillId="0" borderId="3" xfId="4" applyNumberFormat="1" applyFont="1" applyFill="1" applyBorder="1" applyAlignment="1">
      <alignment horizontal="left" vertical="center" wrapText="1"/>
    </xf>
    <xf numFmtId="0" fontId="11" fillId="3" borderId="3" xfId="4" applyFont="1" applyFill="1" applyBorder="1" applyAlignment="1">
      <alignment vertical="center" wrapText="1"/>
    </xf>
    <xf numFmtId="0" fontId="10" fillId="3" borderId="15" xfId="4" applyNumberFormat="1" applyFont="1" applyFill="1" applyBorder="1" applyAlignment="1">
      <alignment horizontal="center" vertical="center" wrapText="1"/>
    </xf>
    <xf numFmtId="0" fontId="16" fillId="3" borderId="15" xfId="4" applyNumberFormat="1" applyFont="1" applyFill="1" applyBorder="1" applyAlignment="1">
      <alignment horizontal="center" vertical="center" wrapText="1"/>
    </xf>
    <xf numFmtId="0" fontId="23" fillId="0" borderId="15" xfId="4" applyNumberFormat="1" applyFont="1" applyFill="1" applyBorder="1" applyAlignment="1">
      <alignment vertical="center" wrapText="1"/>
    </xf>
    <xf numFmtId="165" fontId="14" fillId="0" borderId="3" xfId="0" applyNumberFormat="1" applyFont="1" applyFill="1" applyBorder="1" applyAlignment="1">
      <alignment horizontal="center" vertical="center" wrapText="1"/>
    </xf>
    <xf numFmtId="0" fontId="22" fillId="0" borderId="15" xfId="0" applyNumberFormat="1" applyFont="1" applyFill="1" applyBorder="1" applyAlignment="1">
      <alignment vertical="center" wrapText="1"/>
    </xf>
    <xf numFmtId="0" fontId="37" fillId="0" borderId="3" xfId="0" applyNumberFormat="1" applyFont="1" applyFill="1" applyBorder="1" applyAlignment="1">
      <alignment horizontal="left" vertical="center" wrapText="1"/>
    </xf>
    <xf numFmtId="0" fontId="16" fillId="3" borderId="3" xfId="0" applyNumberFormat="1" applyFont="1" applyFill="1" applyBorder="1" applyAlignment="1">
      <alignment horizontal="center" vertical="center" wrapText="1"/>
    </xf>
    <xf numFmtId="0" fontId="12" fillId="3" borderId="3" xfId="0" applyFont="1" applyFill="1" applyBorder="1" applyAlignment="1">
      <alignment vertical="center" wrapText="1"/>
    </xf>
    <xf numFmtId="0" fontId="12" fillId="0" borderId="3" xfId="0" applyFont="1" applyBorder="1" applyAlignment="1">
      <alignment horizontal="left" vertical="center" wrapText="1"/>
    </xf>
    <xf numFmtId="0" fontId="12" fillId="2" borderId="3" xfId="0" applyFont="1" applyFill="1" applyBorder="1" applyAlignment="1">
      <alignment horizontal="center" vertical="center" wrapText="1"/>
    </xf>
    <xf numFmtId="14" fontId="12" fillId="0" borderId="3" xfId="0" applyNumberFormat="1" applyFont="1" applyFill="1" applyBorder="1" applyAlignment="1">
      <alignment horizontal="right" vertical="center" wrapText="1"/>
    </xf>
    <xf numFmtId="0" fontId="12" fillId="0" borderId="0" xfId="0" applyFont="1" applyAlignment="1">
      <alignment horizontal="left" vertical="center"/>
    </xf>
    <xf numFmtId="0" fontId="6" fillId="0" borderId="0" xfId="0" applyFont="1" applyAlignment="1">
      <alignment wrapText="1"/>
    </xf>
    <xf numFmtId="0" fontId="7" fillId="0" borderId="3" xfId="0" applyNumberFormat="1" applyFont="1" applyFill="1" applyBorder="1" applyAlignment="1">
      <alignment horizontal="left" vertical="center" wrapText="1"/>
    </xf>
    <xf numFmtId="0" fontId="3" fillId="0" borderId="0" xfId="0" applyFont="1" applyAlignment="1">
      <alignment vertical="center" wrapText="1"/>
    </xf>
    <xf numFmtId="0" fontId="7" fillId="3"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23" fillId="3" borderId="3" xfId="0" applyNumberFormat="1" applyFont="1" applyFill="1" applyBorder="1" applyAlignment="1">
      <alignment horizontal="center" vertical="center" wrapText="1"/>
    </xf>
    <xf numFmtId="0" fontId="24" fillId="3" borderId="0" xfId="0" applyFont="1" applyFill="1" applyAlignment="1">
      <alignment horizontal="center" vertical="center" wrapText="1"/>
    </xf>
    <xf numFmtId="0" fontId="19" fillId="3" borderId="3" xfId="0" applyFont="1" applyFill="1" applyBorder="1" applyAlignment="1">
      <alignment horizontal="center" vertical="center" wrapText="1"/>
    </xf>
    <xf numFmtId="0" fontId="26" fillId="3" borderId="3" xfId="0" applyNumberFormat="1" applyFont="1" applyFill="1" applyBorder="1" applyAlignment="1">
      <alignment horizontal="center" vertical="center" wrapText="1"/>
    </xf>
    <xf numFmtId="0" fontId="26" fillId="3" borderId="3"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12" fillId="3" borderId="3" xfId="4" applyNumberFormat="1" applyFont="1" applyFill="1" applyBorder="1" applyAlignment="1">
      <alignment horizontal="center" vertical="center" wrapText="1"/>
    </xf>
    <xf numFmtId="0" fontId="0" fillId="3" borderId="0" xfId="0" applyFont="1" applyFill="1" applyAlignment="1">
      <alignment horizontal="center"/>
    </xf>
    <xf numFmtId="0" fontId="10" fillId="0" borderId="3" xfId="0" applyFont="1" applyBorder="1" applyAlignment="1">
      <alignment horizontal="justify" wrapText="1"/>
    </xf>
    <xf numFmtId="0" fontId="16" fillId="3" borderId="3" xfId="0" applyNumberFormat="1" applyFont="1" applyFill="1" applyBorder="1" applyAlignment="1">
      <alignment horizontal="center" vertical="center" wrapText="1"/>
    </xf>
    <xf numFmtId="0" fontId="0" fillId="0" borderId="19" xfId="0" applyFont="1" applyFill="1" applyBorder="1" applyAlignment="1">
      <alignment vertical="center"/>
    </xf>
    <xf numFmtId="4" fontId="41" fillId="3" borderId="25" xfId="0" applyNumberFormat="1" applyFont="1" applyFill="1" applyBorder="1" applyAlignment="1">
      <alignment horizontal="center" vertical="center" wrapText="1"/>
    </xf>
    <xf numFmtId="4" fontId="41" fillId="3" borderId="0" xfId="0" applyNumberFormat="1" applyFont="1" applyFill="1" applyAlignment="1">
      <alignment horizontal="center" vertical="center" wrapText="1"/>
    </xf>
    <xf numFmtId="0" fontId="7" fillId="0" borderId="3" xfId="0" applyNumberFormat="1" applyFont="1" applyFill="1" applyBorder="1" applyAlignment="1">
      <alignment horizontal="center" vertical="center" wrapText="1"/>
    </xf>
    <xf numFmtId="0" fontId="35" fillId="0" borderId="15" xfId="0" applyNumberFormat="1" applyFont="1" applyFill="1" applyBorder="1" applyAlignment="1">
      <alignment vertical="center" wrapText="1"/>
    </xf>
    <xf numFmtId="4" fontId="7" fillId="0" borderId="5" xfId="0" applyNumberFormat="1" applyFont="1" applyFill="1" applyBorder="1" applyAlignment="1">
      <alignment horizontal="right" vertical="center" wrapText="1"/>
    </xf>
    <xf numFmtId="0" fontId="0" fillId="0" borderId="0" xfId="0" applyFont="1" applyAlignment="1">
      <alignment vertical="center" wrapText="1"/>
    </xf>
    <xf numFmtId="0" fontId="14" fillId="0" borderId="15" xfId="0" applyNumberFormat="1" applyFont="1" applyFill="1" applyBorder="1" applyAlignment="1">
      <alignment vertical="center" wrapText="1"/>
    </xf>
    <xf numFmtId="0" fontId="42" fillId="0" borderId="3" xfId="0" applyFont="1" applyBorder="1" applyAlignment="1">
      <alignment horizontal="left" wrapText="1"/>
    </xf>
    <xf numFmtId="0" fontId="20" fillId="5" borderId="6" xfId="0" applyFont="1" applyFill="1" applyBorder="1" applyAlignment="1">
      <alignment vertical="center" wrapText="1"/>
    </xf>
    <xf numFmtId="0" fontId="20" fillId="5" borderId="5" xfId="0" applyFont="1" applyFill="1" applyBorder="1" applyAlignment="1">
      <alignment vertical="center" wrapText="1"/>
    </xf>
    <xf numFmtId="3" fontId="7" fillId="5" borderId="6" xfId="0" applyNumberFormat="1" applyFont="1" applyFill="1" applyBorder="1" applyAlignment="1">
      <alignment vertical="center" wrapText="1"/>
    </xf>
    <xf numFmtId="3" fontId="7" fillId="5" borderId="5" xfId="0" applyNumberFormat="1" applyFont="1" applyFill="1" applyBorder="1" applyAlignment="1">
      <alignment vertical="center" wrapText="1"/>
    </xf>
    <xf numFmtId="4" fontId="7" fillId="5" borderId="6" xfId="0" applyNumberFormat="1" applyFont="1" applyFill="1" applyBorder="1" applyAlignment="1">
      <alignment vertical="center" wrapText="1"/>
    </xf>
    <xf numFmtId="4" fontId="7" fillId="5" borderId="5" xfId="0" applyNumberFormat="1" applyFont="1" applyFill="1" applyBorder="1" applyAlignment="1">
      <alignment vertical="center" wrapText="1"/>
    </xf>
    <xf numFmtId="0" fontId="7" fillId="5" borderId="6" xfId="0" applyNumberFormat="1" applyFont="1" applyFill="1" applyBorder="1" applyAlignment="1">
      <alignment horizontal="center" vertical="center" wrapText="1"/>
    </xf>
    <xf numFmtId="0" fontId="7" fillId="5" borderId="5" xfId="0" applyNumberFormat="1" applyFont="1" applyFill="1" applyBorder="1" applyAlignment="1">
      <alignment horizontal="center" vertical="center" wrapText="1"/>
    </xf>
    <xf numFmtId="4" fontId="7" fillId="2" borderId="6" xfId="0" applyNumberFormat="1" applyFont="1" applyFill="1" applyBorder="1" applyAlignment="1">
      <alignment vertical="center" wrapText="1"/>
    </xf>
    <xf numFmtId="4" fontId="7" fillId="2" borderId="5" xfId="0" applyNumberFormat="1" applyFont="1" applyFill="1" applyBorder="1" applyAlignment="1">
      <alignment vertical="center" wrapText="1"/>
    </xf>
    <xf numFmtId="4" fontId="7" fillId="5" borderId="8" xfId="0" applyNumberFormat="1" applyFont="1" applyFill="1" applyBorder="1" applyAlignment="1">
      <alignment horizontal="center" vertical="center" wrapText="1"/>
    </xf>
    <xf numFmtId="4" fontId="7" fillId="5" borderId="12" xfId="0" applyNumberFormat="1"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7" fillId="5" borderId="16" xfId="0" applyNumberFormat="1" applyFont="1" applyFill="1" applyBorder="1" applyAlignment="1">
      <alignment horizontal="center" vertical="center" wrapText="1"/>
    </xf>
    <xf numFmtId="0" fontId="7" fillId="5" borderId="17"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0" fontId="7" fillId="3" borderId="6"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7" fillId="0" borderId="3"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16" fillId="3" borderId="3"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3" borderId="4" xfId="0" applyNumberFormat="1" applyFont="1" applyFill="1" applyBorder="1" applyAlignment="1">
      <alignment horizontal="center" vertical="center" wrapText="1"/>
    </xf>
    <xf numFmtId="0" fontId="16" fillId="3" borderId="21" xfId="0" applyNumberFormat="1" applyFont="1" applyFill="1" applyBorder="1" applyAlignment="1">
      <alignment horizontal="center" vertical="center" wrapText="1"/>
    </xf>
    <xf numFmtId="4" fontId="7" fillId="4" borderId="3" xfId="0" applyNumberFormat="1" applyFont="1" applyFill="1" applyBorder="1" applyAlignment="1">
      <alignment vertical="center" wrapText="1"/>
    </xf>
    <xf numFmtId="4" fontId="7" fillId="0" borderId="8" xfId="0" applyNumberFormat="1" applyFont="1" applyFill="1" applyBorder="1" applyAlignment="1">
      <alignment horizontal="center" vertical="center" wrapText="1"/>
    </xf>
    <xf numFmtId="4" fontId="7" fillId="0"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4" fontId="7" fillId="0" borderId="9"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4" fontId="7" fillId="0" borderId="1" xfId="0" applyNumberFormat="1" applyFont="1" applyFill="1" applyBorder="1" applyAlignment="1">
      <alignment vertical="center" wrapText="1"/>
    </xf>
    <xf numFmtId="4" fontId="7" fillId="0" borderId="8" xfId="0" applyNumberFormat="1" applyFont="1" applyFill="1" applyBorder="1" applyAlignment="1">
      <alignment vertical="center" wrapText="1"/>
    </xf>
    <xf numFmtId="4" fontId="7" fillId="0" borderId="3" xfId="0" applyNumberFormat="1" applyFont="1" applyFill="1" applyBorder="1" applyAlignment="1">
      <alignment vertical="center" wrapText="1"/>
    </xf>
    <xf numFmtId="4" fontId="7" fillId="7" borderId="6" xfId="0" applyNumberFormat="1" applyFont="1" applyFill="1" applyBorder="1" applyAlignment="1">
      <alignment vertical="center" wrapText="1"/>
    </xf>
    <xf numFmtId="4" fontId="7" fillId="7" borderId="21" xfId="0" applyNumberFormat="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 xfId="0" applyNumberFormat="1" applyFont="1" applyFill="1" applyBorder="1" applyAlignment="1">
      <alignment vertical="center" wrapText="1"/>
    </xf>
    <xf numFmtId="4" fontId="7" fillId="3" borderId="3" xfId="0" applyNumberFormat="1" applyFont="1" applyFill="1" applyBorder="1" applyAlignment="1">
      <alignment vertical="center" wrapText="1"/>
    </xf>
    <xf numFmtId="4" fontId="7" fillId="2" borderId="1" xfId="0" applyNumberFormat="1" applyFont="1" applyFill="1" applyBorder="1" applyAlignment="1">
      <alignment vertical="center" wrapText="1"/>
    </xf>
    <xf numFmtId="4" fontId="7" fillId="2" borderId="3" xfId="0" applyNumberFormat="1" applyFont="1" applyFill="1" applyBorder="1" applyAlignment="1">
      <alignment vertical="center" wrapText="1"/>
    </xf>
  </cellXfs>
  <cellStyles count="16">
    <cellStyle name="Comma" xfId="1" builtinId="3"/>
    <cellStyle name="Comma 2" xfId="2"/>
    <cellStyle name="Comma 2 2" xfId="6"/>
    <cellStyle name="Comma 2 3" xfId="8"/>
    <cellStyle name="Comma 3" xfId="5"/>
    <cellStyle name="Comma 3 2" xfId="9"/>
    <cellStyle name="Comma 4" xfId="7"/>
    <cellStyle name="Normal" xfId="0" builtinId="0"/>
    <cellStyle name="Normal 2" xfId="4"/>
    <cellStyle name="Normal 2 2" xfId="11"/>
    <cellStyle name="Normal 2 3" xfId="12"/>
    <cellStyle name="Normal 2 4" xfId="10"/>
    <cellStyle name="Normal 3" xfId="3"/>
    <cellStyle name="Normal 3 2" xfId="13"/>
    <cellStyle name="Normal 4" xfId="14"/>
    <cellStyle name="Normal 5" xfId="1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16" Type="http://schemas.openxmlformats.org/officeDocument/2006/relationships/revisionLog" Target="revisionLog1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8" Type="http://schemas.openxmlformats.org/officeDocument/2006/relationships/revisionLog" Target="revisionLog58.xml"/><Relationship Id="rId66" Type="http://schemas.openxmlformats.org/officeDocument/2006/relationships/revisionLog" Target="revisionLog66.xml"/><Relationship Id="rId74" Type="http://schemas.openxmlformats.org/officeDocument/2006/relationships/revisionLog" Target="revisionLog74.xml"/><Relationship Id="rId5" Type="http://schemas.openxmlformats.org/officeDocument/2006/relationships/revisionLog" Target="revisionLog5.xml"/><Relationship Id="rId61" Type="http://schemas.openxmlformats.org/officeDocument/2006/relationships/revisionLog" Target="revisionLog61.xml"/><Relationship Id="rId19" Type="http://schemas.openxmlformats.org/officeDocument/2006/relationships/revisionLog" Target="revisionLog1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64" Type="http://schemas.openxmlformats.org/officeDocument/2006/relationships/revisionLog" Target="revisionLog64.xml"/><Relationship Id="rId69" Type="http://schemas.openxmlformats.org/officeDocument/2006/relationships/revisionLog" Target="revisionLog69.xml"/><Relationship Id="rId77" Type="http://schemas.openxmlformats.org/officeDocument/2006/relationships/revisionLog" Target="revisionLog77.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 Id="rId67" Type="http://schemas.openxmlformats.org/officeDocument/2006/relationships/revisionLog" Target="revisionLog67.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 Id="rId75" Type="http://schemas.openxmlformats.org/officeDocument/2006/relationships/revisionLog" Target="revisionLog75.xml"/><Relationship Id="rId1" Type="http://schemas.openxmlformats.org/officeDocument/2006/relationships/revisionLog" Target="revisionLog1.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78" Type="http://schemas.openxmlformats.org/officeDocument/2006/relationships/revisionLog" Target="revisionLog78.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7" Type="http://schemas.openxmlformats.org/officeDocument/2006/relationships/revisionLog" Target="revisionLog7.xml"/><Relationship Id="rId71" Type="http://schemas.openxmlformats.org/officeDocument/2006/relationships/revisionLog" Target="revisionLog71.xml"/><Relationship Id="rId2" Type="http://schemas.openxmlformats.org/officeDocument/2006/relationships/revisionLog" Target="revisionLog2.xml"/><Relationship Id="rId29" Type="http://schemas.openxmlformats.org/officeDocument/2006/relationships/revisionLog" Target="revisionLog2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64E9ED1-7D27-412F-BE2A-4F42A0054D84}" diskRevisions="1" revisionId="1420" version="6">
  <header guid="{77CEF6AF-2FC6-4CA1-B0E0-77F33F2BEA8F}" dateTime="2018-07-03T09:15:48" maxSheetId="2" userName="vlad.pereteanu" r:id="rId1">
    <sheetIdMap count="1">
      <sheetId val="1"/>
    </sheetIdMap>
  </header>
  <header guid="{50C94B5C-27A9-4F29-A65F-CC013E9A7C5F}" dateTime="2018-07-03T15:15:29" maxSheetId="2" userName="stefan.dragan" r:id="rId2" minRId="1" maxRId="3">
    <sheetIdMap count="1">
      <sheetId val="1"/>
    </sheetIdMap>
  </header>
  <header guid="{41FFA043-15E8-40BD-8D35-49B184BFBDA2}" dateTime="2018-07-03T15:25:01" maxSheetId="2" userName="georgiana.dobre" r:id="rId3" minRId="6" maxRId="31">
    <sheetIdMap count="1">
      <sheetId val="1"/>
    </sheetIdMap>
  </header>
  <header guid="{ABFDA677-5207-4BCE-8434-2A0BD2CFD367}" dateTime="2018-07-03T15:26:25" maxSheetId="2" userName="georgiana.dobre" r:id="rId4">
    <sheetIdMap count="1">
      <sheetId val="1"/>
    </sheetIdMap>
  </header>
  <header guid="{91C96A91-7459-4F98-96BF-2DFA3BF07C5F}" dateTime="2018-07-03T15:24:32" maxSheetId="2" userName="stefan.dragan" r:id="rId5" minRId="36" maxRId="47">
    <sheetIdMap count="1">
      <sheetId val="1"/>
    </sheetIdMap>
  </header>
  <header guid="{AEB5F671-0EF4-426B-9987-5493F8930FAF}" dateTime="2018-07-03T15:38:53" maxSheetId="2" userName="stefan.dragan" r:id="rId6" minRId="48" maxRId="52">
    <sheetIdMap count="1">
      <sheetId val="1"/>
    </sheetIdMap>
  </header>
  <header guid="{D87A939A-7722-4879-AC14-B66097B6F5B9}" dateTime="2018-07-03T15:41:30" maxSheetId="2" userName="stefan.dragan" r:id="rId7" minRId="53" maxRId="57">
    <sheetIdMap count="1">
      <sheetId val="1"/>
    </sheetIdMap>
  </header>
  <header guid="{485BB0AE-4E57-4176-A770-8A2DB55F930F}" dateTime="2018-07-03T15:44:25" maxSheetId="2" userName="stefan.dragan" r:id="rId8" minRId="58" maxRId="60">
    <sheetIdMap count="1">
      <sheetId val="1"/>
    </sheetIdMap>
  </header>
  <header guid="{0320E2F1-B8A5-4072-B67D-E5C7B8BD2491}" dateTime="2018-07-03T15:48:40" maxSheetId="2" userName="stefan.dragan" r:id="rId9" minRId="61">
    <sheetIdMap count="1">
      <sheetId val="1"/>
    </sheetIdMap>
  </header>
  <header guid="{B26558E3-5AB9-4455-AB27-4B41BA61EDF2}" dateTime="2018-07-03T15:54:56" maxSheetId="2" userName="luminita.jipa" r:id="rId10" minRId="64" maxRId="83">
    <sheetIdMap count="1">
      <sheetId val="1"/>
    </sheetIdMap>
  </header>
  <header guid="{73F81A9F-9EC4-4B59-8844-7572303AA775}" dateTime="2018-07-03T17:01:31" maxSheetId="2" userName="luminita.jipa" r:id="rId11">
    <sheetIdMap count="1">
      <sheetId val="1"/>
    </sheetIdMap>
  </header>
  <header guid="{A7056FB4-5741-4FFE-9D0E-36C414E157B0}" dateTime="2018-07-03T17:09:01" maxSheetId="2" userName="gabriela.clabescu" r:id="rId12" minRId="88" maxRId="118">
    <sheetIdMap count="1">
      <sheetId val="1"/>
    </sheetIdMap>
  </header>
  <header guid="{FA76E6DF-E444-47A4-AE0A-1082073CF9CE}" dateTime="2018-07-03T18:49:05" maxSheetId="2" userName="cristian.airinei" r:id="rId13" minRId="121" maxRId="148">
    <sheetIdMap count="1">
      <sheetId val="1"/>
    </sheetIdMap>
  </header>
  <header guid="{51484785-44EC-4254-9D27-F610E6935A35}" dateTime="2018-07-04T10:43:33" maxSheetId="2" userName="gabriela.clabescu" r:id="rId14" minRId="151">
    <sheetIdMap count="1">
      <sheetId val="1"/>
    </sheetIdMap>
  </header>
  <header guid="{CD78BFBA-A82B-4608-B082-02B1C1F233E0}" dateTime="2018-07-04T11:21:42" maxSheetId="2" userName="vlad.pereteanu" r:id="rId15">
    <sheetIdMap count="1">
      <sheetId val="1"/>
    </sheetIdMap>
  </header>
  <header guid="{50F83A2F-20DD-46F1-9AB0-8DA5F54249DF}" dateTime="2018-07-04T12:04:09" maxSheetId="2" userName="maria.petre" r:id="rId16">
    <sheetIdMap count="1">
      <sheetId val="1"/>
    </sheetIdMap>
  </header>
  <header guid="{CBE577F4-70FE-40A8-9431-9AB753C26731}" dateTime="2018-07-04T14:30:18" maxSheetId="2" userName="maria.petre" r:id="rId17" minRId="158" maxRId="174">
    <sheetIdMap count="1">
      <sheetId val="1"/>
    </sheetIdMap>
  </header>
  <header guid="{B76D22C0-DA88-4283-A370-D9EFE9B5858D}" dateTime="2018-07-04T14:31:04" maxSheetId="2" userName="maria.petre" r:id="rId18" minRId="177" maxRId="191">
    <sheetIdMap count="1">
      <sheetId val="1"/>
    </sheetIdMap>
  </header>
  <header guid="{7B963243-493B-4F09-9B41-68CC3C85BB11}" dateTime="2018-07-04T14:36:13" maxSheetId="2" userName="maria.petre" r:id="rId19" minRId="194" maxRId="340">
    <sheetIdMap count="1">
      <sheetId val="1"/>
    </sheetIdMap>
  </header>
  <header guid="{21585146-F7D0-43A8-80F9-5C8942D5F527}" dateTime="2018-07-04T16:26:36" maxSheetId="2" userName="luminita.jipa" r:id="rId20" minRId="343" maxRId="354">
    <sheetIdMap count="1">
      <sheetId val="1"/>
    </sheetIdMap>
  </header>
  <header guid="{A5DCDBD7-C614-4A32-84A6-92856C3C0E35}" dateTime="2018-07-04T18:22:31" maxSheetId="2" userName="cristian.airinei" r:id="rId21" minRId="357">
    <sheetIdMap count="1">
      <sheetId val="1"/>
    </sheetIdMap>
  </header>
  <header guid="{6C5E5868-5BBE-43D6-A3BF-7DE9FB28FC35}" dateTime="2018-07-05T08:16:21" maxSheetId="2" userName="georgiana.dobre" r:id="rId22" minRId="360">
    <sheetIdMap count="1">
      <sheetId val="1"/>
    </sheetIdMap>
  </header>
  <header guid="{1EF13DE4-6C30-43F4-B9C3-EEBCB5F0CBE2}" dateTime="2018-07-05T08:18:38" maxSheetId="2" userName="georgiana.dobre" r:id="rId23" minRId="363">
    <sheetIdMap count="1">
      <sheetId val="1"/>
    </sheetIdMap>
  </header>
  <header guid="{DF18DFF9-F934-4276-900B-5D2F074E17B1}" dateTime="2018-07-05T08:20:44" maxSheetId="2" userName="georgiana.dobre" r:id="rId24" minRId="364">
    <sheetIdMap count="1">
      <sheetId val="1"/>
    </sheetIdMap>
  </header>
  <header guid="{EA3F81BC-C496-45BA-BE92-2AA2E81A9016}" dateTime="2018-07-05T08:26:12" maxSheetId="2" userName="georgiana.dobre" r:id="rId25" minRId="365">
    <sheetIdMap count="1">
      <sheetId val="1"/>
    </sheetIdMap>
  </header>
  <header guid="{DE2F9189-0E25-4743-A73F-2F48DE0739A2}" dateTime="2018-07-05T08:30:45" maxSheetId="2" userName="georgiana.dobre" r:id="rId26" minRId="366">
    <sheetIdMap count="1">
      <sheetId val="1"/>
    </sheetIdMap>
  </header>
  <header guid="{6AFBFA1A-DE34-480F-99D1-9A9FEC63E55D}" dateTime="2018-07-05T08:44:25" maxSheetId="2" userName="georgiana.dobre" r:id="rId27" minRId="367">
    <sheetIdMap count="1">
      <sheetId val="1"/>
    </sheetIdMap>
  </header>
  <header guid="{4E6FCC5A-19CF-4905-B13C-9313324ED559}" dateTime="2018-07-05T09:42:14" maxSheetId="2" userName="georgiana.dobre" r:id="rId28" minRId="370">
    <sheetIdMap count="1">
      <sheetId val="1"/>
    </sheetIdMap>
  </header>
  <header guid="{9A2EE098-0A7C-4A00-BFDC-34C0305731AE}" dateTime="2018-07-05T10:05:22" maxSheetId="2" userName="georgiana.dobre" r:id="rId29">
    <sheetIdMap count="1">
      <sheetId val="1"/>
    </sheetIdMap>
  </header>
  <header guid="{837DF4AA-BF5D-4EA8-B8FE-BFEE82E954FA}" dateTime="2018-07-05T15:26:39" maxSheetId="2" userName="luminita.jipa" r:id="rId30" minRId="373" maxRId="482">
    <sheetIdMap count="1">
      <sheetId val="1"/>
    </sheetIdMap>
  </header>
  <header guid="{84DAB89E-F824-4724-A677-B9FF681B9F40}" dateTime="2018-07-05T21:57:09" maxSheetId="2" userName="roxana.barbu" r:id="rId31" minRId="485">
    <sheetIdMap count="1">
      <sheetId val="1"/>
    </sheetIdMap>
  </header>
  <header guid="{11E01176-A066-404C-908A-72EB5602287E}" dateTime="2018-07-06T08:29:22" maxSheetId="2" userName="stefan.dragan" r:id="rId32" minRId="488" maxRId="489">
    <sheetIdMap count="1">
      <sheetId val="1"/>
    </sheetIdMap>
  </header>
  <header guid="{1E96E9A2-92B4-4E38-B76C-46B98CF4C0A3}" dateTime="2018-07-06T08:31:58" maxSheetId="2" userName="stefan.dragan" r:id="rId33">
    <sheetIdMap count="1">
      <sheetId val="1"/>
    </sheetIdMap>
  </header>
  <header guid="{8C93652F-6588-4418-ABCB-990E9BC46968}" dateTime="2018-07-06T08:32:13" maxSheetId="2" userName="stefan.dragan" r:id="rId34">
    <sheetIdMap count="1">
      <sheetId val="1"/>
    </sheetIdMap>
  </header>
  <header guid="{D54FC5F9-F8F0-4987-BB99-F9D6F827915B}" dateTime="2018-07-06T08:33:48" maxSheetId="2" userName="gabriela.clabescu" r:id="rId35">
    <sheetIdMap count="1">
      <sheetId val="1"/>
    </sheetIdMap>
  </header>
  <header guid="{47138E63-3DCF-4E79-A202-CEFA4482E140}" dateTime="2018-07-06T08:43:50" maxSheetId="2" userName="mariana.moraru" r:id="rId36" minRId="498" maxRId="530">
    <sheetIdMap count="1">
      <sheetId val="1"/>
    </sheetIdMap>
  </header>
  <header guid="{A11E151A-5E6D-4BD2-8834-D783EAF0B667}" dateTime="2018-07-06T09:31:13" maxSheetId="2" userName="mariana.moraru" r:id="rId37" minRId="533">
    <sheetIdMap count="1">
      <sheetId val="1"/>
    </sheetIdMap>
  </header>
  <header guid="{A8D98F78-33B3-42F9-B634-044548A2C045}" dateTime="2018-07-06T11:43:51" maxSheetId="2" userName="vlad.pereteanu" r:id="rId38">
    <sheetIdMap count="1">
      <sheetId val="1"/>
    </sheetIdMap>
  </header>
  <header guid="{522F6A76-61A5-48CA-8A8F-AEDE1A414EFE}" dateTime="2018-07-06T11:51:17" maxSheetId="2" userName="mihaela.nicolae" r:id="rId39">
    <sheetIdMap count="1">
      <sheetId val="1"/>
    </sheetIdMap>
  </header>
  <header guid="{FD80E3B4-0E4E-487B-8018-B36437C2FF34}" dateTime="2018-07-06T11:51:44" maxSheetId="2" userName="mihaela.nicolae" r:id="rId40" minRId="540" maxRId="543">
    <sheetIdMap count="1">
      <sheetId val="1"/>
    </sheetIdMap>
  </header>
  <header guid="{C30928B5-40FF-4257-859D-71313FA92510}" dateTime="2018-07-06T11:52:08" maxSheetId="2" userName="mihaela.nicolae" r:id="rId41" minRId="544" maxRId="545">
    <sheetIdMap count="1">
      <sheetId val="1"/>
    </sheetIdMap>
  </header>
  <header guid="{4799B05F-C599-4889-B0F1-1135452E4D0A}" dateTime="2018-07-06T11:56:36" maxSheetId="2" userName="mihaela.nicolae" r:id="rId42" minRId="546" maxRId="553">
    <sheetIdMap count="1">
      <sheetId val="1"/>
    </sheetIdMap>
  </header>
  <header guid="{8D8BA9EC-9FE1-4450-B0EA-0AAE71F213A6}" dateTime="2018-07-06T11:57:01" maxSheetId="2" userName="mihaela.nicolae" r:id="rId43" minRId="556">
    <sheetIdMap count="1">
      <sheetId val="1"/>
    </sheetIdMap>
  </header>
  <header guid="{09B2B036-BC42-480D-A91A-246F6685919B}" dateTime="2018-07-06T11:58:18" maxSheetId="2" userName="mihaela.nicolae" r:id="rId44" minRId="557" maxRId="560">
    <sheetIdMap count="1">
      <sheetId val="1"/>
    </sheetIdMap>
  </header>
  <header guid="{7B8EA6BD-1A5F-40D3-A17C-A4EFFD152F06}" dateTime="2018-07-06T12:03:03" maxSheetId="2" userName="mihaela.nicolae" r:id="rId45" minRId="561" maxRId="568">
    <sheetIdMap count="1">
      <sheetId val="1"/>
    </sheetIdMap>
  </header>
  <header guid="{5D4EF6AE-2D4D-4970-AB95-BBF7270C1B10}" dateTime="2018-07-06T12:03:10" maxSheetId="2" userName="mihaela.nicolae" r:id="rId46" minRId="569">
    <sheetIdMap count="1">
      <sheetId val="1"/>
    </sheetIdMap>
  </header>
  <header guid="{38A3B164-FC7F-43BA-B053-9B3EBBD70B08}" dateTime="2018-07-06T12:04:44" maxSheetId="2" userName="mihaela.nicolae" r:id="rId47" minRId="570" maxRId="578">
    <sheetIdMap count="1">
      <sheetId val="1"/>
    </sheetIdMap>
  </header>
  <header guid="{A3DF1F84-8FAE-4685-B722-E5C538A1BFE9}" dateTime="2018-07-06T12:15:56" maxSheetId="2" userName="mihaela.nicolae" r:id="rId48" minRId="581" maxRId="597">
    <sheetIdMap count="1">
      <sheetId val="1"/>
    </sheetIdMap>
  </header>
  <header guid="{6909361F-687E-4BF4-85E3-607073D638F2}" dateTime="2018-07-06T12:16:38" maxSheetId="2" userName="mihaela.nicolae" r:id="rId49" minRId="600">
    <sheetIdMap count="1">
      <sheetId val="1"/>
    </sheetIdMap>
  </header>
  <header guid="{0A1901DB-1350-4A86-8657-A073F0F37852}" dateTime="2018-07-06T12:17:54" maxSheetId="2" userName="mihaela.nicolae" r:id="rId50" minRId="601">
    <sheetIdMap count="1">
      <sheetId val="1"/>
    </sheetIdMap>
  </header>
  <header guid="{419D3E68-4D32-42BE-8497-DF8053DF6F19}" dateTime="2018-07-06T12:20:24" maxSheetId="2" userName="mihaela.nicolae" r:id="rId51" minRId="602" maxRId="607">
    <sheetIdMap count="1">
      <sheetId val="1"/>
    </sheetIdMap>
  </header>
  <header guid="{8D82C4B0-7EBF-4CB7-91FC-583444FA655A}" dateTime="2018-07-06T12:21:43" maxSheetId="2" userName="mihaela.nicolae" r:id="rId52">
    <sheetIdMap count="1">
      <sheetId val="1"/>
    </sheetIdMap>
  </header>
  <header guid="{41AB49AD-6618-4009-8A3A-BD02BDCA6C1F}" dateTime="2018-07-06T14:21:37" maxSheetId="2" userName="vlad.pereteanu" r:id="rId53" minRId="610" maxRId="615">
    <sheetIdMap count="1">
      <sheetId val="1"/>
    </sheetIdMap>
  </header>
  <header guid="{CF9B3007-3B8F-460C-AAB8-0C893626A112}" dateTime="2018-07-06T14:22:34" maxSheetId="2" userName="vlad.pereteanu" r:id="rId54" minRId="618">
    <sheetIdMap count="1">
      <sheetId val="1"/>
    </sheetIdMap>
  </header>
  <header guid="{BA72865F-835E-42B7-93AA-AB6387C67C5C}" dateTime="2018-07-06T14:23:15" maxSheetId="2" userName="vlad.pereteanu" r:id="rId55" minRId="619">
    <sheetIdMap count="1">
      <sheetId val="1"/>
    </sheetIdMap>
  </header>
  <header guid="{528956FE-786B-4B95-AEAC-49EAA4F36BAF}" dateTime="2018-07-06T14:24:26" maxSheetId="2" userName="vlad.pereteanu" r:id="rId56" minRId="622">
    <sheetIdMap count="1">
      <sheetId val="1"/>
    </sheetIdMap>
  </header>
  <header guid="{8D4B99A6-EE15-4255-AEA4-4DD3886A1414}" dateTime="2018-07-06T14:27:49" maxSheetId="2" userName="vlad.pereteanu" r:id="rId57" minRId="623">
    <sheetIdMap count="1">
      <sheetId val="1"/>
    </sheetIdMap>
  </header>
  <header guid="{AA526D23-B4FC-4AA8-B5DD-DBEFD9915A15}" dateTime="2018-07-06T14:28:11" maxSheetId="2" userName="vlad.pereteanu" r:id="rId58" minRId="626">
    <sheetIdMap count="1">
      <sheetId val="1"/>
    </sheetIdMap>
  </header>
  <header guid="{55570CDE-382B-4223-93CE-880C2834527D}" dateTime="2018-07-06T14:28:28" maxSheetId="2" userName="vlad.pereteanu" r:id="rId59">
    <sheetIdMap count="1">
      <sheetId val="1"/>
    </sheetIdMap>
  </header>
  <header guid="{D129C93E-6CA3-4B9F-860A-1AB0C02401C1}" dateTime="2018-07-06T14:28:54" maxSheetId="2" userName="vlad.pereteanu" r:id="rId60" minRId="629">
    <sheetIdMap count="1">
      <sheetId val="1"/>
    </sheetIdMap>
  </header>
  <header guid="{8117E35D-EA3A-49C6-8FD2-0B07298C8EB5}" dateTime="2018-07-06T14:31:06" maxSheetId="2" userName="vlad.pereteanu" r:id="rId61" minRId="630">
    <sheetIdMap count="1">
      <sheetId val="1"/>
    </sheetIdMap>
  </header>
  <header guid="{761DDEA0-8E1C-4144-A67E-74F11ACB74A8}" dateTime="2018-07-06T14:32:35" maxSheetId="2" userName="vlad.pereteanu" r:id="rId62" minRId="631" maxRId="633">
    <sheetIdMap count="1">
      <sheetId val="1"/>
    </sheetIdMap>
  </header>
  <header guid="{63DDCA1A-8481-4F4A-A54A-390C07F6F897}" dateTime="2018-07-06T14:32:48" maxSheetId="2" userName="vlad.pereteanu" r:id="rId63" minRId="634" maxRId="635">
    <sheetIdMap count="1">
      <sheetId val="1"/>
    </sheetIdMap>
  </header>
  <header guid="{AAB0F763-98F3-4676-8B7B-3F5494646E68}" dateTime="2018-07-06T14:43:31" maxSheetId="2" userName="vlad.pereteanu" r:id="rId64" minRId="636" maxRId="640">
    <sheetIdMap count="1">
      <sheetId val="1"/>
    </sheetIdMap>
  </header>
  <header guid="{411B0D4B-72F1-4E24-93C3-9C9D6AE31805}" dateTime="2018-07-06T14:47:04" maxSheetId="2" userName="vlad.pereteanu" r:id="rId65" minRId="641" maxRId="642">
    <sheetIdMap count="1">
      <sheetId val="1"/>
    </sheetIdMap>
  </header>
  <header guid="{4CC99120-26C0-44D8-BFA7-35A2F68A093F}" dateTime="2018-07-06T14:47:13" maxSheetId="2" userName="vlad.pereteanu" r:id="rId66" minRId="645">
    <sheetIdMap count="1">
      <sheetId val="1"/>
    </sheetIdMap>
  </header>
  <header guid="{4AFBA622-D3C9-48D3-AE15-3571134C3D79}" dateTime="2018-07-06T14:47:51" maxSheetId="2" userName="vlad.pereteanu" r:id="rId67" minRId="646" maxRId="648">
    <sheetIdMap count="1">
      <sheetId val="1"/>
    </sheetIdMap>
  </header>
  <header guid="{B5C45A56-B4E8-4196-A66A-2419B69E5E8D}" dateTime="2018-07-06T16:28:54" maxSheetId="2" userName="diana.joita" r:id="rId68" minRId="649" maxRId="669">
    <sheetIdMap count="1">
      <sheetId val="1"/>
    </sheetIdMap>
  </header>
  <header guid="{D62D839D-529A-405A-BD7D-A496138DA13C}" dateTime="2018-07-06T16:29:49" maxSheetId="2" userName="diana.joita" r:id="rId69" minRId="670" maxRId="671">
    <sheetIdMap count="1">
      <sheetId val="1"/>
    </sheetIdMap>
  </header>
  <header guid="{50DBFA0E-3D2A-4370-8403-05DBA3497AAF}" dateTime="2018-07-06T16:31:05" maxSheetId="2" userName="diana.joita" r:id="rId70" minRId="672">
    <sheetIdMap count="1">
      <sheetId val="1"/>
    </sheetIdMap>
  </header>
  <header guid="{784C4BEE-948F-4C62-BA2B-82A248CA3048}" dateTime="2018-07-06T18:19:27" maxSheetId="2" userName="maria.petre" r:id="rId71">
    <sheetIdMap count="1">
      <sheetId val="1"/>
    </sheetIdMap>
  </header>
  <header guid="{616DC314-4E2B-47B0-90F8-762164C8FE90}" dateTime="2018-07-06T18:20:13" maxSheetId="2" userName="maria.petre" r:id="rId72" minRId="675">
    <sheetIdMap count="1">
      <sheetId val="1"/>
    </sheetIdMap>
  </header>
  <header guid="{48320FF0-F649-4B32-8EA5-28732092283C}" dateTime="2018-07-09T14:21:43" maxSheetId="2" userName="cristian.airinei" r:id="rId73" minRId="676" maxRId="703">
    <sheetIdMap count="1">
      <sheetId val="1"/>
    </sheetIdMap>
  </header>
  <header guid="{1F9D1D42-B5C2-4511-BA6C-CF078C5113F7}" dateTime="2018-07-09T14:39:04" maxSheetId="2" userName="steluta.bulaceanu" r:id="rId74">
    <sheetIdMap count="1">
      <sheetId val="1"/>
    </sheetIdMap>
  </header>
  <header guid="{33C43313-4494-43AB-821D-1B816ECF5392}" dateTime="2018-07-09T15:51:21" maxSheetId="2" userName="mircea.pavel" r:id="rId75" minRId="708" maxRId="723">
    <sheetIdMap count="1">
      <sheetId val="1"/>
    </sheetIdMap>
  </header>
  <header guid="{128392B5-096E-4F06-9277-85C7D6F3D327}" dateTime="2018-07-09T15:53:01" maxSheetId="2" userName="mircea.pavel" r:id="rId76" minRId="726" maxRId="782">
    <sheetIdMap count="1">
      <sheetId val="1"/>
    </sheetIdMap>
  </header>
  <header guid="{2F095F61-0778-4E78-8950-3AA754F370A5}" dateTime="2018-07-09T16:08:40" maxSheetId="2" userName="mircea.pavel" r:id="rId77" minRId="783" maxRId="1241">
    <sheetIdMap count="1">
      <sheetId val="1"/>
    </sheetIdMap>
  </header>
  <header guid="{F64E9ED1-7D27-412F-BE2A-4F42A0054D84}" dateTime="2018-07-09T16:26:14" maxSheetId="2" userName="mircea.pavel" r:id="rId78" minRId="1244" maxRId="1418">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numFmtId="4">
    <oc r="AJ34">
      <v>0</v>
    </oc>
    <nc r="AJ34">
      <v>41862.9</v>
    </nc>
  </rcc>
  <rcc rId="65" sId="1" numFmtId="4">
    <oc r="AJ161">
      <v>0</v>
    </oc>
    <nc r="AJ161">
      <v>40294.21</v>
    </nc>
  </rcc>
  <rcc rId="66" sId="1" numFmtId="4">
    <oc r="AK161">
      <v>0</v>
    </oc>
    <nc r="AK161">
      <v>6162.64</v>
    </nc>
  </rcc>
  <rcc rId="67" sId="1" numFmtId="4">
    <oc r="AJ131">
      <v>42187</v>
    </oc>
    <nc r="AJ131">
      <f>42187-3028.14</f>
    </nc>
  </rcc>
  <rcc rId="68" sId="1" numFmtId="4">
    <oc r="AK131">
      <v>0</v>
    </oc>
    <nc r="AK131">
      <v>3028.14</v>
    </nc>
  </rcc>
  <rcc rId="69" sId="1" numFmtId="4">
    <oc r="AJ166">
      <v>0</v>
    </oc>
    <nc r="AJ166">
      <v>14375</v>
    </nc>
  </rcc>
  <rcc rId="70" sId="1" numFmtId="4">
    <oc r="AK166">
      <v>0</v>
    </oc>
    <nc r="AK166">
      <v>2198.5300000000002</v>
    </nc>
  </rcc>
  <rcc rId="71" sId="1" numFmtId="4">
    <oc r="AJ220">
      <v>21160</v>
    </oc>
    <nc r="AJ220">
      <f>21160+17158.23</f>
    </nc>
  </rcc>
  <rcc rId="72" sId="1" numFmtId="4">
    <oc r="AK220">
      <v>0</v>
    </oc>
    <nc r="AK220">
      <v>2624.2</v>
    </nc>
  </rcc>
  <rcc rId="73" sId="1" numFmtId="4">
    <oc r="AJ219">
      <v>0</v>
    </oc>
    <nc r="AJ219">
      <v>33149.410000000003</v>
    </nc>
  </rcc>
  <rcc rId="74" sId="1" numFmtId="4">
    <oc r="AK219">
      <v>0</v>
    </oc>
    <nc r="AK219">
      <v>5069.91</v>
    </nc>
  </rcc>
  <rcc rId="75" sId="1" numFmtId="4">
    <oc r="AJ119">
      <v>0</v>
    </oc>
    <nc r="AJ119">
      <v>3489.68</v>
    </nc>
  </rcc>
  <rcc rId="76" sId="1" numFmtId="4">
    <oc r="AK119">
      <v>0</v>
    </oc>
    <nc r="AK119">
      <v>533.71</v>
    </nc>
  </rcc>
  <rcc rId="77" sId="1" numFmtId="4">
    <oc r="AJ81">
      <v>0</v>
    </oc>
    <nc r="AJ81">
      <v>116443.03</v>
    </nc>
  </rcc>
  <rcc rId="78" sId="1" numFmtId="4">
    <oc r="AJ156">
      <v>0</v>
    </oc>
    <nc r="AJ156">
      <v>42481.39</v>
    </nc>
  </rcc>
  <rcc rId="79" sId="1" numFmtId="4">
    <oc r="AJ9">
      <v>0</v>
    </oc>
    <nc r="AJ9">
      <v>7173.15</v>
    </nc>
  </rcc>
  <rcc rId="80" sId="1" numFmtId="4">
    <oc r="AJ54">
      <v>38391.78</v>
    </oc>
    <nc r="AJ54">
      <f>38391.78-4663.85</f>
    </nc>
  </rcc>
  <rcc rId="81" sId="1" numFmtId="4">
    <oc r="AK54">
      <v>0</v>
    </oc>
    <nc r="AK54">
      <v>4663.8500000000004</v>
    </nc>
  </rcc>
  <rcc rId="82" sId="1" numFmtId="4">
    <oc r="AK9">
      <v>0</v>
    </oc>
    <nc r="AK9">
      <v>1095.9100000000001</v>
    </nc>
  </rcc>
  <rcc rId="83" sId="1" numFmtId="4">
    <oc r="AJ11">
      <v>0</v>
    </oc>
    <nc r="AJ11">
      <v>39934.839999999997</v>
    </nc>
  </rcc>
  <rcv guid="{A87F3E0E-3A8E-4B82-8170-33752259B7DB}" action="delete"/>
  <rdn rId="0" localSheetId="1" customView="1" name="Z_A87F3E0E_3A8E_4B82_8170_33752259B7DB_.wvu.PrintArea" hidden="1" oldHidden="1">
    <formula>Sheet1!$A$1:$AL$379</formula>
    <oldFormula>Sheet1!$A$1:$AL$379</oldFormula>
  </rdn>
  <rdn rId="0" localSheetId="1" customView="1" name="Z_A87F3E0E_3A8E_4B82_8170_33752259B7DB_.wvu.FilterData" hidden="1" oldHidden="1">
    <formula>Sheet1!$A$6:$AL$379</formula>
    <oldFormula>Sheet1!$A$6:$AL$379</oldFormula>
  </rdn>
  <rcv guid="{A87F3E0E-3A8E-4B82-8170-33752259B7DB}"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7F3E0E-3A8E-4B82-8170-33752259B7DB}" action="delete"/>
  <rdn rId="0" localSheetId="1" customView="1" name="Z_A87F3E0E_3A8E_4B82_8170_33752259B7DB_.wvu.PrintArea" hidden="1" oldHidden="1">
    <formula>Sheet1!$A$1:$AL$379</formula>
    <oldFormula>Sheet1!$A$1:$AL$379</oldFormula>
  </rdn>
  <rdn rId="0" localSheetId="1" customView="1" name="Z_A87F3E0E_3A8E_4B82_8170_33752259B7DB_.wvu.FilterData" hidden="1" oldHidden="1">
    <formula>Sheet1!$A$6:$AL$379</formula>
    <oldFormula>Sheet1!$A$6:$AL$379</oldFormula>
  </rdn>
  <rcv guid="{A87F3E0E-3A8E-4B82-8170-33752259B7D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1">
    <nc r="A24">
      <v>3</v>
    </nc>
  </rcc>
  <rcc rId="89" sId="1">
    <nc r="B24">
      <v>118191</v>
    </nc>
  </rcc>
  <rcc rId="90" sId="1">
    <nc r="C24">
      <v>423</v>
    </nc>
  </rcc>
  <rcc rId="91" sId="1">
    <nc r="D24" t="inlineStr">
      <is>
        <t>GC</t>
      </is>
    </nc>
  </rcc>
  <rcc rId="92" sId="1">
    <nc r="F24" t="inlineStr">
      <is>
        <t>CP1 less /2017</t>
      </is>
    </nc>
  </rcc>
  <rcc rId="93" sId="1">
    <nc r="G24" t="inlineStr">
      <is>
        <t>Etică și integritate prin prevenirea și combaterea corupției– EtICo</t>
      </is>
    </nc>
  </rcc>
  <rcc rId="94" sId="1">
    <nc r="H24" t="inlineStr">
      <is>
        <t>Municipiul Pitești</t>
      </is>
    </nc>
  </rcc>
  <rfmt sheetId="1" sqref="H24" start="0" length="2147483647">
    <dxf>
      <font>
        <b/>
      </font>
    </dxf>
  </rfmt>
  <rfmt sheetId="1" sqref="H24" start="0" length="2147483647">
    <dxf>
      <font>
        <b val="0"/>
      </font>
    </dxf>
  </rfmt>
  <rcc rId="95" sId="1">
    <nc r="J24" t="inlineStr">
      <is>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is>
    </nc>
  </rcc>
  <rcc rId="96" sId="1" numFmtId="19">
    <nc r="K24">
      <v>43284</v>
    </nc>
  </rcc>
  <rcc rId="97" sId="1" numFmtId="19">
    <nc r="L24">
      <v>43649</v>
    </nc>
  </rcc>
  <rcc rId="98" sId="1" numFmtId="4">
    <nc r="M24">
      <v>85</v>
    </nc>
  </rcc>
  <rcc rId="99" sId="1">
    <nc r="N24">
      <v>3</v>
    </nc>
  </rcc>
  <rcc rId="100" sId="1">
    <nc r="P24" t="inlineStr">
      <is>
        <t>Pitești</t>
      </is>
    </nc>
  </rcc>
  <rcc rId="101" sId="1">
    <nc r="Q24" t="inlineStr">
      <is>
        <t>APL</t>
      </is>
    </nc>
  </rcc>
  <rcc rId="102" sId="1">
    <nc r="O24" t="inlineStr">
      <is>
        <t>Argeș</t>
      </is>
    </nc>
  </rcc>
  <rcc rId="103" sId="1">
    <nc r="R24" t="inlineStr">
      <is>
        <t>119 - Investiții în capacitatea instituțională și în eficiența administrațiilor și a serviciilor publice la nivel național, regional și local, în perspectiva realizării de reforme, a unei mai bune legiferări și a bunei guvernanțe</t>
      </is>
    </nc>
  </rcc>
  <rfmt sheetId="1" s="1" sqref="S24" start="0" length="0">
    <dxf>
      <font>
        <sz val="11"/>
        <color theme="1"/>
        <name val="Calibri"/>
        <family val="2"/>
        <charset val="238"/>
        <scheme val="minor"/>
      </font>
      <numFmt numFmtId="0" formatCode="General"/>
      <alignment horizontal="general" vertical="bottom" wrapText="0"/>
      <border outline="0">
        <left/>
        <right/>
        <top/>
        <bottom/>
      </border>
    </dxf>
  </rfmt>
  <rfmt sheetId="1" s="1" sqref="S25" start="0" length="0">
    <dxf>
      <font>
        <sz val="11"/>
        <color theme="1"/>
        <name val="Calibri"/>
        <family val="2"/>
        <charset val="238"/>
        <scheme val="minor"/>
      </font>
      <numFmt numFmtId="0" formatCode="General"/>
      <alignment horizontal="general" vertical="bottom" wrapText="0"/>
      <border outline="0">
        <left/>
        <right/>
        <top/>
        <bottom/>
      </border>
    </dxf>
  </rfmt>
  <rfmt sheetId="1" sqref="S24" start="0" length="0">
    <dxf>
      <numFmt numFmtId="4" formatCode="#,##0.00"/>
    </dxf>
  </rfmt>
  <rfmt sheetId="1" xfDxf="1" sqref="S24" start="0" length="0">
    <dxf>
      <font>
        <b/>
        <color rgb="FF000000"/>
      </font>
      <numFmt numFmtId="4" formatCode="#,##0.00"/>
      <alignment wrapText="1"/>
      <border outline="0">
        <left style="thick">
          <color indexed="64"/>
        </left>
        <right style="thick">
          <color indexed="64"/>
        </right>
        <top style="thick">
          <color indexed="64"/>
        </top>
      </border>
    </dxf>
  </rfmt>
  <rcc rId="104" sId="1" xfDxf="1" dxf="1">
    <oc r="S25">
      <f>T25+U25</f>
    </oc>
    <nc r="S25" t="inlineStr">
      <is>
        <t> </t>
      </is>
    </nc>
    <ndxf>
      <font>
        <b/>
        <color rgb="FF000000"/>
      </font>
      <alignment wrapText="1"/>
      <border outline="0">
        <left style="thick">
          <color indexed="64"/>
        </left>
        <right style="thick">
          <color indexed="64"/>
        </right>
        <bottom style="thick">
          <color indexed="64"/>
        </bottom>
      </border>
    </ndxf>
  </rcc>
  <rcc rId="105" sId="1" odxf="1" s="1" dxf="1" numFmtId="4">
    <nc r="T24">
      <v>250246.6</v>
    </nc>
    <o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1"/>
        <color rgb="FF000000"/>
        <name val="Calibri"/>
        <family val="2"/>
        <charset val="238"/>
        <scheme val="minor"/>
      </font>
      <numFmt numFmtId="4" formatCode="#,##0.00"/>
      <fill>
        <patternFill patternType="none">
          <bgColor indexed="65"/>
        </patternFill>
      </fill>
      <alignment horizontal="general" vertical="bottom"/>
      <border outline="0">
        <left style="thick">
          <color indexed="64"/>
        </left>
        <right style="thick">
          <color indexed="64"/>
        </right>
        <top style="thick">
          <color indexed="64"/>
        </top>
        <bottom/>
      </border>
    </ndxf>
  </rcc>
  <rfmt sheetId="1" s="1" sqref="W24"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W24" start="0" length="0">
    <dxf>
      <numFmt numFmtId="4" formatCode="#,##0.00"/>
    </dxf>
  </rfmt>
  <rcc rId="106" sId="1" xfDxf="1" dxf="1" numFmtId="4">
    <nc r="W24">
      <v>38273</v>
    </nc>
    <ndxf>
      <font>
        <b/>
        <color rgb="FF000000"/>
      </font>
      <numFmt numFmtId="4" formatCode="#,##0.00"/>
      <alignment wrapText="1"/>
    </ndxf>
  </rcc>
  <rfmt sheetId="1" sqref="T24">
    <dxf>
      <fill>
        <patternFill patternType="solid">
          <bgColor rgb="FFFFFF00"/>
        </patternFill>
      </fill>
    </dxf>
  </rfmt>
  <rfmt sheetId="1" sqref="W24">
    <dxf>
      <fill>
        <patternFill patternType="solid">
          <bgColor rgb="FFFFFF00"/>
        </patternFill>
      </fill>
    </dxf>
  </rfmt>
  <rfmt sheetId="1" sqref="V24">
    <dxf>
      <alignment horizontal="center"/>
    </dxf>
  </rfmt>
  <rfmt sheetId="1" sqref="V24">
    <dxf>
      <alignment horizontal="right"/>
    </dxf>
  </rfmt>
  <rfmt sheetId="1" sqref="V24">
    <dxf>
      <alignment vertical="bottom"/>
    </dxf>
  </rfmt>
  <rfmt sheetId="1" sqref="V24">
    <dxf>
      <alignment horizontal="center"/>
    </dxf>
  </rfmt>
  <rfmt sheetId="1" sqref="V24">
    <dxf>
      <alignment vertical="center"/>
    </dxf>
  </rfmt>
  <rfmt sheetId="1" s="1" sqref="Y24" start="0" length="0">
    <dxf>
      <font>
        <sz val="11"/>
        <color theme="1"/>
        <name val="Calibri"/>
        <family val="2"/>
        <charset val="238"/>
        <scheme val="minor"/>
      </font>
      <numFmt numFmtId="0" formatCode="General"/>
      <alignment horizontal="general" vertical="bottom" wrapText="0"/>
      <border outline="0">
        <left/>
        <right/>
        <top/>
        <bottom/>
      </border>
    </dxf>
  </rfmt>
  <rfmt sheetId="1" sqref="Y24" start="0" length="0">
    <dxf>
      <numFmt numFmtId="4" formatCode="#,##0.00"/>
    </dxf>
  </rfmt>
  <rfmt sheetId="1" xfDxf="1" sqref="Y24" start="0" length="0">
    <dxf>
      <font>
        <b/>
        <color rgb="FF000000"/>
      </font>
      <numFmt numFmtId="4" formatCode="#,##0.00"/>
      <alignment wrapText="1"/>
    </dxf>
  </rfmt>
  <rcc rId="107" sId="1" odxf="1" s="1" dxf="1" numFmtId="4">
    <oc r="Y24">
      <f>Z24+AA24</f>
    </oc>
    <nc r="Y24">
      <v>5888.16</v>
    </nc>
    <ndxf>
      <font>
        <b val="0"/>
        <sz val="12"/>
        <color auto="1"/>
        <name val="Calibri"/>
        <family val="2"/>
        <charset val="238"/>
        <scheme val="minor"/>
      </font>
      <numFmt numFmtId="165" formatCode="#,##0.00_ ;\-#,##0.00\ "/>
      <alignment horizontal="center" vertical="center"/>
      <border outline="0">
        <left style="thin">
          <color indexed="64"/>
        </left>
        <right style="thin">
          <color indexed="64"/>
        </right>
        <top style="thin">
          <color indexed="64"/>
        </top>
        <bottom style="thin">
          <color indexed="64"/>
        </bottom>
      </border>
    </ndxf>
  </rcc>
  <rcc rId="108" sId="1" odxf="1" s="1" dxf="1" numFmtId="4">
    <oc r="S24">
      <f>T24+U24</f>
    </oc>
    <nc r="S24">
      <v>250246.6</v>
    </nc>
    <ndxf>
      <font>
        <b val="0"/>
        <sz val="12"/>
        <color auto="1"/>
        <name val="Calibri"/>
        <family val="2"/>
        <charset val="238"/>
        <scheme val="minor"/>
      </font>
      <numFmt numFmtId="165" formatCode="#,##0.00_ ;\-#,##0.00\ "/>
      <alignment horizontal="center" vertical="center"/>
      <border outline="0">
        <left style="thin">
          <color indexed="64"/>
        </left>
        <right style="thin">
          <color indexed="64"/>
        </right>
        <top style="thin">
          <color indexed="64"/>
        </top>
        <bottom style="thin">
          <color indexed="64"/>
        </bottom>
      </border>
    </ndxf>
  </rcc>
  <rcc rId="109" sId="1" numFmtId="4">
    <nc r="Z24">
      <v>5888.16</v>
    </nc>
  </rcc>
  <rfmt sheetId="1" sqref="W24">
    <dxf>
      <alignment vertical="center"/>
    </dxf>
  </rfmt>
  <rfmt sheetId="1" sqref="W24">
    <dxf>
      <alignment horizontal="center"/>
    </dxf>
  </rfmt>
  <rfmt sheetId="1" sqref="T24">
    <dxf>
      <alignment vertical="center"/>
    </dxf>
  </rfmt>
  <rfmt sheetId="1" sqref="T24">
    <dxf>
      <alignment horizontal="center"/>
    </dxf>
  </rfmt>
  <rfmt sheetId="1" sqref="T24" start="0" length="2147483647">
    <dxf>
      <font>
        <sz val="12"/>
      </font>
    </dxf>
  </rfmt>
  <rfmt sheetId="1" sqref="T24" start="0" length="2147483647">
    <dxf>
      <font>
        <b val="0"/>
      </font>
    </dxf>
  </rfmt>
  <rfmt sheetId="1" sqref="W24" start="0" length="2147483647">
    <dxf>
      <font>
        <sz val="12"/>
      </font>
    </dxf>
  </rfmt>
  <rfmt sheetId="1" sqref="W24" start="0" length="2147483647">
    <dxf>
      <font>
        <b val="0"/>
      </font>
    </dxf>
  </rfmt>
  <rcc rId="110" sId="1" numFmtId="4">
    <nc r="U24">
      <v>0</v>
    </nc>
  </rcc>
  <rcc rId="111" sId="1" numFmtId="4">
    <nc r="X24">
      <v>0</v>
    </nc>
  </rcc>
  <rcc rId="112" sId="1" numFmtId="4">
    <nc r="AA24">
      <v>0</v>
    </nc>
  </rcc>
  <rcc rId="113" sId="1" numFmtId="4">
    <nc r="AC24">
      <v>0</v>
    </nc>
  </rcc>
  <rcc rId="114" sId="1" numFmtId="4">
    <nc r="AD24">
      <v>0</v>
    </nc>
  </rcc>
  <rcc rId="115" sId="1">
    <oc r="AE24">
      <f>S24+X24+AA24</f>
    </oc>
    <nc r="AE24">
      <f>S24+V24+Y24</f>
    </nc>
  </rcc>
  <rcc rId="116" sId="1">
    <oc r="AE26">
      <f>SUM(AE22:AE25)</f>
    </oc>
    <nc r="AE26">
      <f>AE24+AE25</f>
    </nc>
  </rcc>
  <rcc rId="117" sId="1">
    <nc r="AH24" t="inlineStr">
      <is>
        <t>implementare</t>
      </is>
    </nc>
  </rcc>
  <rcc rId="118" sId="1" odxf="1" dxf="1">
    <nc r="AI24" t="inlineStr">
      <is>
        <t>n.a</t>
      </is>
    </nc>
    <odxf>
      <font>
        <sz val="12"/>
        <name val="Trebuchet MS"/>
        <scheme val="none"/>
      </font>
    </odxf>
    <ndxf>
      <font>
        <sz val="12"/>
        <name val="Trebuchet MS"/>
        <scheme val="none"/>
      </font>
    </ndxf>
  </rcc>
  <rdn rId="0" localSheetId="1" customView="1" name="Z_747340EB_2B31_46D2_ACDE_4FA91E2B50F6_.wvu.PrintArea" hidden="1" oldHidden="1">
    <formula>Sheet1!$A$1:$AL$379</formula>
  </rdn>
  <rdn rId="0" localSheetId="1" customView="1" name="Z_747340EB_2B31_46D2_ACDE_4FA91E2B50F6_.wvu.FilterData" hidden="1" oldHidden="1">
    <formula>Sheet1!$N$1:$N$386</formula>
  </rdn>
  <rcv guid="{747340EB-2B31-46D2-ACDE-4FA91E2B50F6}"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
    <nc r="A347">
      <v>118</v>
    </nc>
  </rcc>
  <rcc rId="122" sId="1">
    <nc r="B347">
      <v>113188</v>
    </nc>
  </rcc>
  <rcc rId="123" sId="1">
    <nc r="C347">
      <v>246</v>
    </nc>
  </rcc>
  <rcc rId="124" sId="1">
    <nc r="D347" t="inlineStr">
      <is>
        <t>CA</t>
      </is>
    </nc>
  </rcc>
  <rcc rId="125" sId="1">
    <nc r="E347" t="inlineStr">
      <is>
        <t>AP1/11i /1.1</t>
      </is>
    </nc>
  </rcc>
  <rcc rId="126" sId="1">
    <nc r="F347" t="inlineStr">
      <is>
        <t>CP 2/2017 (MySMIS: POCA/111/1/1)</t>
      </is>
    </nc>
  </rcc>
  <rcc rId="127" sId="1">
    <nc r="G347" t="inlineStr">
      <is>
        <t>Politici publice alternative pentru dezvoltare locală competitivă</t>
      </is>
    </nc>
  </rcc>
  <rcc rId="128" sId="1">
    <nc r="H347" t="inlineStr">
      <is>
        <t>Asociația INACO – Inițiativa pentru Competitivitate</t>
      </is>
    </nc>
  </rcc>
  <rcc rId="129" sId="1">
    <nc r="I347" t="inlineStr">
      <is>
        <t>n.a.</t>
      </is>
    </nc>
  </rcc>
  <rcc rId="130" sId="1">
    <nc r="J347" t="inlineStr">
      <is>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is>
    </nc>
  </rcc>
  <rcc rId="131" sId="1" numFmtId="19">
    <nc r="K347">
      <v>43284</v>
    </nc>
  </rcc>
  <rcc rId="132" sId="1" numFmtId="19">
    <nc r="L347">
      <v>43711</v>
    </nc>
  </rcc>
  <rcc rId="133" sId="1">
    <nc r="N347" t="inlineStr">
      <is>
        <t>Proiect cu acoperire națională</t>
      </is>
    </nc>
  </rcc>
  <rcc rId="134" sId="1">
    <nc r="O347" t="inlineStr">
      <is>
        <t>București</t>
      </is>
    </nc>
  </rcc>
  <rcc rId="135" sId="1">
    <nc r="P347" t="inlineStr">
      <is>
        <t>București</t>
      </is>
    </nc>
  </rcc>
  <rcc rId="136" sId="1">
    <nc r="Q347" t="inlineStr">
      <is>
        <t>ONG</t>
      </is>
    </nc>
  </rcc>
  <rcc rId="137" sId="1">
    <nc r="R347" t="inlineStr">
      <is>
        <t>119 - Investiții în capacitatea instituțională și în eficiența administrațiilor și a serviciilor publice la nivel național, regional și local, în perspectiva realizării de reforme, a unei mai bune legiferări și a bunei guvernanțe</t>
      </is>
    </nc>
  </rcc>
  <rcc rId="138" sId="1" numFmtId="4">
    <nc r="T347">
      <v>601155.66</v>
    </nc>
  </rcc>
  <rcc rId="139" sId="1" numFmtId="4">
    <nc r="U347">
      <v>144313.17000000001</v>
    </nc>
  </rcc>
  <rcc rId="140" sId="1" numFmtId="4">
    <nc r="W347">
      <v>106086.28</v>
    </nc>
  </rcc>
  <rcc rId="141" sId="1" numFmtId="4">
    <nc r="X347">
      <v>36078.26</v>
    </nc>
  </rcc>
  <rcc rId="142" sId="1" numFmtId="4">
    <nc r="AD347">
      <v>3681.48</v>
    </nc>
  </rcc>
  <rcc rId="143" sId="1" numFmtId="4">
    <nc r="AC347">
      <v>14433.5</v>
    </nc>
  </rcc>
  <rcc rId="144" sId="1" numFmtId="4">
    <nc r="Z347">
      <v>0</v>
    </nc>
  </rcc>
  <rcc rId="145" sId="1" numFmtId="4">
    <nc r="AA347">
      <v>0</v>
    </nc>
  </rcc>
  <rcc rId="146" sId="1" numFmtId="4">
    <nc r="AF347">
      <v>0</v>
    </nc>
  </rcc>
  <rcc rId="147" sId="1">
    <nc r="AH347" t="inlineStr">
      <is>
        <t>implementare</t>
      </is>
    </nc>
  </rcc>
  <rcc rId="148" sId="1">
    <nc r="AI347" t="inlineStr">
      <is>
        <t>n.a</t>
      </is>
    </nc>
  </rcc>
  <rcv guid="{A5B1481C-EF26-486A-984F-85CDDC2FD94F}" action="delete"/>
  <rdn rId="0" localSheetId="1" customView="1" name="Z_A5B1481C_EF26_486A_984F_85CDDC2FD94F_.wvu.PrintArea" hidden="1" oldHidden="1">
    <formula>Sheet1!$A$1:$AL$379</formula>
    <oldFormula>Sheet1!$A$1:$AL$379</oldFormula>
  </rdn>
  <rdn rId="0" localSheetId="1" customView="1" name="Z_A5B1481C_EF26_486A_984F_85CDDC2FD94F_.wvu.FilterData" hidden="1" oldHidden="1">
    <formula>Sheet1!$A$6:$AL$379</formula>
    <oldFormula>Sheet1!$A$6:$AL$379</oldFormula>
  </rdn>
  <rcv guid="{A5B1481C-EF26-486A-984F-85CDDC2FD94F}"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 sId="1" xfDxf="1" dxf="1">
    <nc r="E24" t="inlineStr">
      <is>
        <t>AP 2/11i/2.2</t>
      </is>
    </nc>
    <ndxf>
      <font>
        <sz val="12"/>
        <color auto="1"/>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ndxf>
  </rcc>
  <rcv guid="{747340EB-2B31-46D2-ACDE-4FA91E2B50F6}" action="delete"/>
  <rdn rId="0" localSheetId="1" customView="1" name="Z_747340EB_2B31_46D2_ACDE_4FA91E2B50F6_.wvu.PrintArea" hidden="1" oldHidden="1">
    <formula>Sheet1!$A$1:$AL$379</formula>
    <oldFormula>Sheet1!$A$1:$AL$379</oldFormula>
  </rdn>
  <rdn rId="0" localSheetId="1" customView="1" name="Z_747340EB_2B31_46D2_ACDE_4FA91E2B50F6_.wvu.FilterData" hidden="1" oldHidden="1">
    <formula>Sheet1!$N$1:$N$386</formula>
    <oldFormula>Sheet1!$N$1:$N$386</oldFormula>
  </rdn>
  <rcv guid="{747340EB-2B31-46D2-ACDE-4FA91E2B50F6}"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AA4DFE-88B1-4674-95ED-5FCD7A50BC22}" action="delete"/>
  <rdn rId="0" localSheetId="1" customView="1" name="Z_5AAA4DFE_88B1_4674_95ED_5FCD7A50BC22_.wvu.PrintArea" hidden="1" oldHidden="1">
    <formula>Sheet1!$A$1:$AL$379</formula>
    <oldFormula>Sheet1!$A$1:$AL$379</oldFormula>
  </rdn>
  <rdn rId="0" localSheetId="1" customView="1" name="Z_5AAA4DFE_88B1_4674_95ED_5FCD7A50BC22_.wvu.FilterData" hidden="1" oldHidden="1">
    <formula>Sheet1!$A$1:$R$225</formula>
    <oldFormula>Sheet1!$A$1:$R$225</oldFormula>
  </rdn>
  <rcv guid="{5AAA4DFE-88B1-4674-95ED-5FCD7A50BC22}"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Sheet1!$A$1:$AL$379</formula>
    <oldFormula>Sheet1!$A$1:$AL$379</oldFormula>
  </rdn>
  <rdn rId="0" localSheetId="1" customView="1" name="Z_7C1B4D6D_D666_48DD_AB17_E00791B6F0B6_.wvu.FilterData" hidden="1" oldHidden="1">
    <formula>Sheet1!$A$1:$DG$225</formula>
    <oldFormula>Sheet1!$A$7:$DG$225</oldFormula>
  </rdn>
  <rcv guid="{7C1B4D6D-D666-48DD-AB17-E00791B6F0B6}"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 sId="1">
    <nc r="S352">
      <f>SUBTOTAL(9,S231:S351)</f>
    </nc>
  </rcc>
  <rfmt sheetId="1" sqref="S352">
    <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rfmt>
  <rcc rId="159" sId="1" odxf="1" s="1" dxf="1">
    <nc r="T352">
      <f>SUBTOTAL(9,T231:T351)</f>
    </nc>
    <o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indexed="64"/>
          <bgColor rgb="FFFFFF00"/>
        </patternFill>
      </fill>
      <alignment horizontal="general" vertical="bottom" textRotation="0" wrapText="0" indent="0" justifyLastLine="0" shrinkToFit="0" readingOrder="0"/>
    </odxf>
    <n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ndxf>
  </rcc>
  <rcc rId="160" sId="1" odxf="1" s="1" dxf="1">
    <nc r="U352">
      <f>SUBTOTAL(9,U231:U351)</f>
    </nc>
    <o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indexed="64"/>
          <bgColor rgb="FFFFFF00"/>
        </patternFill>
      </fill>
      <alignment horizontal="general" vertical="bottom" textRotation="0" wrapText="0" indent="0" justifyLastLine="0" shrinkToFit="0" readingOrder="0"/>
    </odxf>
    <n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ndxf>
  </rcc>
  <rcc rId="161" sId="1" odxf="1" s="1" dxf="1">
    <nc r="V352">
      <f>SUBTOTAL(9,V231:V351)</f>
    </nc>
    <odxf>
      <font>
        <b val="0"/>
        <i val="0"/>
        <strike val="0"/>
        <condense val="0"/>
        <extend val="0"/>
        <outline val="0"/>
        <shadow val="0"/>
        <u val="none"/>
        <vertAlign val="baseline"/>
        <sz val="11"/>
        <color theme="1"/>
        <name val="Calibri"/>
        <family val="2"/>
        <charset val="238"/>
        <scheme val="minor"/>
      </font>
      <numFmt numFmtId="0" formatCode="General"/>
      <alignment horizontal="general" vertical="bottom" textRotation="0" wrapText="0" indent="0" justifyLastLine="0" shrinkToFit="0" readingOrder="0"/>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ndxf>
  </rcc>
  <rcc rId="162" sId="1" odxf="1" s="1" dxf="1">
    <nc r="W352">
      <f>SUBTOTAL(9,W231:W351)</f>
    </nc>
    <o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indexed="64"/>
          <bgColor rgb="FFFFFF00"/>
        </patternFill>
      </fill>
      <alignment horizontal="general" vertical="bottom" textRotation="0" wrapText="0" indent="0" justifyLastLine="0" shrinkToFit="0" readingOrder="0"/>
    </odxf>
    <n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ndxf>
  </rcc>
  <rcc rId="163" sId="1" odxf="1" s="1" dxf="1">
    <nc r="X352">
      <f>SUBTOTAL(9,X231:X351)</f>
    </nc>
    <o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indexed="64"/>
          <bgColor rgb="FFFFFF00"/>
        </patternFill>
      </fill>
      <alignment horizontal="general" vertical="bottom" textRotation="0" wrapText="0" indent="0" justifyLastLine="0" shrinkToFit="0" readingOrder="0"/>
    </odxf>
    <n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ndxf>
  </rcc>
  <rcc rId="164" sId="1" odxf="1" s="1" dxf="1">
    <nc r="Y352">
      <f>SUBTOTAL(9,Y231:Y351)</f>
    </nc>
    <odxf>
      <font>
        <b val="0"/>
        <i val="0"/>
        <strike val="0"/>
        <condense val="0"/>
        <extend val="0"/>
        <outline val="0"/>
        <shadow val="0"/>
        <u val="none"/>
        <vertAlign val="baseline"/>
        <sz val="11"/>
        <color theme="1"/>
        <name val="Calibri"/>
        <family val="2"/>
        <charset val="238"/>
        <scheme val="minor"/>
      </font>
      <numFmt numFmtId="0" formatCode="General"/>
      <alignment horizontal="general" vertical="bottom" textRotation="0" wrapText="0" indent="0" justifyLastLine="0" shrinkToFit="0" readingOrder="0"/>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ndxf>
  </rcc>
  <rcc rId="165" sId="1" odxf="1" s="1" dxf="1">
    <nc r="Z352">
      <f>SUBTOTAL(9,Z231:Z351)</f>
    </nc>
    <o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indexed="64"/>
          <bgColor rgb="FFFFFF00"/>
        </patternFill>
      </fill>
      <alignment horizontal="general" vertical="bottom" textRotation="0" wrapText="0" indent="0" justifyLastLine="0" shrinkToFit="0" readingOrder="0"/>
    </odxf>
    <n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ndxf>
  </rcc>
  <rcc rId="166" sId="1" odxf="1" s="1" dxf="1">
    <nc r="AA352">
      <f>SUBTOTAL(9,AA231:AA351)</f>
    </nc>
    <o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indexed="64"/>
          <bgColor rgb="FFFFFF00"/>
        </patternFill>
      </fill>
      <alignment horizontal="general" vertical="bottom" textRotation="0" wrapText="0" indent="0" justifyLastLine="0" shrinkToFit="0" readingOrder="0"/>
    </odxf>
    <n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ndxf>
  </rcc>
  <rcc rId="167" sId="1" odxf="1" s="1" dxf="1">
    <nc r="AB352">
      <f>SUBTOTAL(9,AB231:AB351)</f>
    </nc>
    <odxf>
      <font>
        <b val="0"/>
        <i val="0"/>
        <strike val="0"/>
        <condense val="0"/>
        <extend val="0"/>
        <outline val="0"/>
        <shadow val="0"/>
        <u val="none"/>
        <vertAlign val="baseline"/>
        <sz val="11"/>
        <color theme="1"/>
        <name val="Calibri"/>
        <family val="2"/>
        <charset val="238"/>
        <scheme val="minor"/>
      </font>
      <numFmt numFmtId="0" formatCode="General"/>
      <alignment horizontal="general" vertical="bottom" textRotation="0" wrapText="0" indent="0" justifyLastLine="0" shrinkToFit="0" readingOrder="0"/>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ndxf>
  </rcc>
  <rcc rId="168" sId="1" odxf="1" s="1" dxf="1">
    <nc r="AC352">
      <f>SUBTOTAL(9,AC231:AC351)</f>
    </nc>
    <o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indexed="64"/>
          <bgColor rgb="FFFFFF00"/>
        </patternFill>
      </fill>
      <alignment horizontal="general" vertical="bottom" textRotation="0" wrapText="0" indent="0" justifyLastLine="0" shrinkToFit="0" readingOrder="0"/>
    </odxf>
    <n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ndxf>
  </rcc>
  <rcc rId="169" sId="1" odxf="1" s="1" dxf="1">
    <nc r="AD352">
      <f>SUBTOTAL(9,AD231:AD351)</f>
    </nc>
    <o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indexed="64"/>
          <bgColor rgb="FFFFFF00"/>
        </patternFill>
      </fill>
      <alignment horizontal="general" vertical="bottom" textRotation="0" wrapText="0" indent="0" justifyLastLine="0" shrinkToFit="0" readingOrder="0"/>
    </odxf>
    <n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ndxf>
  </rcc>
  <rcc rId="170" sId="1" odxf="1" s="1" dxf="1">
    <nc r="AE352">
      <f>SUBTOTAL(9,AE231:AE351)</f>
    </nc>
    <o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indexed="64"/>
          <bgColor theme="0"/>
        </patternFill>
      </fill>
      <alignment horizontal="general" vertical="bottom" textRotation="0" wrapText="0" indent="0" justifyLastLine="0" shrinkToFit="0" readingOrder="0"/>
    </odxf>
    <ndxf>
      <font>
        <sz val="12"/>
        <color auto="1"/>
        <name val="Calibri"/>
        <family val="2"/>
        <charset val="238"/>
        <scheme val="minor"/>
      </font>
      <numFmt numFmtId="165" formatCode="#,##0.00_ ;\-#,##0.00\ "/>
      <fill>
        <patternFill patternType="none">
          <bgColor indexed="65"/>
        </patternFill>
      </fill>
      <alignment horizontal="right" vertical="center" wrapText="1"/>
      <border outline="0">
        <left style="thin">
          <color indexed="64"/>
        </left>
        <right style="thin">
          <color indexed="64"/>
        </right>
      </border>
    </ndxf>
  </rcc>
  <rcc rId="171" sId="1" odxf="1" s="1" dxf="1">
    <nc r="AF352">
      <f>SUBTOTAL(9,AF231:AF351)</f>
    </nc>
    <odxf>
      <font>
        <b val="0"/>
        <i val="0"/>
        <strike val="0"/>
        <condense val="0"/>
        <extend val="0"/>
        <outline val="0"/>
        <shadow val="0"/>
        <u val="none"/>
        <vertAlign val="baseline"/>
        <sz val="11"/>
        <color theme="1"/>
        <name val="Calibri"/>
        <family val="2"/>
        <charset val="238"/>
        <scheme val="minor"/>
      </font>
      <numFmt numFmtId="0" formatCode="General"/>
      <alignment horizontal="general" vertical="bottom" textRotation="0" wrapText="0" indent="0" justifyLastLine="0" shrinkToFit="0" readingOrder="0"/>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ndxf>
  </rcc>
  <rcc rId="172" sId="1" odxf="1" s="1" dxf="1">
    <nc r="AG352">
      <f>SUBTOTAL(9,AG231:AG351)</f>
    </nc>
    <odxf>
      <font>
        <b val="0"/>
        <i val="0"/>
        <strike val="0"/>
        <condense val="0"/>
        <extend val="0"/>
        <outline val="0"/>
        <shadow val="0"/>
        <u val="none"/>
        <vertAlign val="baseline"/>
        <sz val="11"/>
        <color theme="1"/>
        <name val="Calibri"/>
        <family val="2"/>
        <charset val="238"/>
        <scheme val="minor"/>
      </font>
      <numFmt numFmtId="0" formatCode="General"/>
      <alignment horizontal="general" vertical="bottom" textRotation="0" wrapText="0" indent="0" justifyLastLine="0" shrinkToFit="0" readingOrder="0"/>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ndxf>
  </rcc>
  <rcc rId="173" sId="1">
    <oc r="AG351">
      <f>AE351+AF351</f>
    </oc>
    <nc r="AG351"/>
  </rcc>
  <rcc rId="174" sId="1">
    <oc r="AE351">
      <f>S351+V351+Y351+AB351</f>
    </oc>
    <nc r="AE351"/>
  </rcc>
  <rcv guid="{7C1B4D6D-D666-48DD-AB17-E00791B6F0B6}" action="delete"/>
  <rdn rId="0" localSheetId="1" customView="1" name="Z_7C1B4D6D_D666_48DD_AB17_E00791B6F0B6_.wvu.PrintArea" hidden="1" oldHidden="1">
    <formula>Sheet1!$A$1:$AL$379</formula>
    <oldFormula>Sheet1!$A$1:$AL$379</oldFormula>
  </rdn>
  <rdn rId="0" localSheetId="1" customView="1" name="Z_7C1B4D6D_D666_48DD_AB17_E00791B6F0B6_.wvu.FilterData" hidden="1" oldHidden="1">
    <formula>Sheet1!$A$6:$AJ$350</formula>
    <oldFormula>Sheet1!$A$1:$DG$225</oldFormula>
  </rdn>
  <rcv guid="{7C1B4D6D-D666-48DD-AB17-E00791B6F0B6}"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 sId="1">
    <oc r="S352">
      <f>SUBTOTAL(9,S231:S351)</f>
    </oc>
    <nc r="S352"/>
  </rcc>
  <rcc rId="178" sId="1">
    <oc r="T352">
      <f>SUBTOTAL(9,T231:T351)</f>
    </oc>
    <nc r="T352"/>
  </rcc>
  <rcc rId="179" sId="1">
    <oc r="U352">
      <f>SUBTOTAL(9,U231:U351)</f>
    </oc>
    <nc r="U352"/>
  </rcc>
  <rcc rId="180" sId="1">
    <oc r="V352">
      <f>SUBTOTAL(9,V231:V351)</f>
    </oc>
    <nc r="V352"/>
  </rcc>
  <rcc rId="181" sId="1">
    <oc r="W352">
      <f>SUBTOTAL(9,W231:W351)</f>
    </oc>
    <nc r="W352"/>
  </rcc>
  <rcc rId="182" sId="1">
    <oc r="X352">
      <f>SUBTOTAL(9,X231:X351)</f>
    </oc>
    <nc r="X352"/>
  </rcc>
  <rcc rId="183" sId="1">
    <oc r="Y352">
      <f>SUBTOTAL(9,Y231:Y351)</f>
    </oc>
    <nc r="Y352"/>
  </rcc>
  <rcc rId="184" sId="1">
    <oc r="Z352">
      <f>SUBTOTAL(9,Z231:Z351)</f>
    </oc>
    <nc r="Z352"/>
  </rcc>
  <rcc rId="185" sId="1">
    <oc r="AA352">
      <f>SUBTOTAL(9,AA231:AA351)</f>
    </oc>
    <nc r="AA352"/>
  </rcc>
  <rcc rId="186" sId="1">
    <oc r="AB352">
      <f>SUBTOTAL(9,AB231:AB351)</f>
    </oc>
    <nc r="AB352"/>
  </rcc>
  <rcc rId="187" sId="1">
    <oc r="AC352">
      <f>SUBTOTAL(9,AC231:AC351)</f>
    </oc>
    <nc r="AC352"/>
  </rcc>
  <rcc rId="188" sId="1">
    <oc r="AD352">
      <f>SUBTOTAL(9,AD231:AD351)</f>
    </oc>
    <nc r="AD352"/>
  </rcc>
  <rcc rId="189" sId="1">
    <oc r="AE352">
      <f>SUBTOTAL(9,AE231:AE351)</f>
    </oc>
    <nc r="AE352"/>
  </rcc>
  <rcc rId="190" sId="1">
    <oc r="AF352">
      <f>SUBTOTAL(9,AF231:AF351)</f>
    </oc>
    <nc r="AF352"/>
  </rcc>
  <rcc rId="191" sId="1">
    <oc r="AG352">
      <f>SUBTOTAL(9,AG231:AG351)</f>
    </oc>
    <nc r="AG352"/>
  </rcc>
  <rcv guid="{7C1B4D6D-D666-48DD-AB17-E00791B6F0B6}" action="delete"/>
  <rdn rId="0" localSheetId="1" customView="1" name="Z_7C1B4D6D_D666_48DD_AB17_E00791B6F0B6_.wvu.PrintArea" hidden="1" oldHidden="1">
    <formula>Sheet1!$A$1:$AL$379</formula>
    <oldFormula>Sheet1!$A$1:$AL$379</oldFormula>
  </rdn>
  <rdn rId="0" localSheetId="1" customView="1" name="Z_7C1B4D6D_D666_48DD_AB17_E00791B6F0B6_.wvu.FilterData" hidden="1" oldHidden="1">
    <formula>Sheet1!$A$6:$AJ$350</formula>
    <oldFormula>Sheet1!$A$6:$AJ$350</oldFormula>
  </rdn>
  <rcv guid="{7C1B4D6D-D666-48DD-AB17-E00791B6F0B6}"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4" sId="1" ref="A349:XFD350" action="insertRow">
    <undo index="65535" exp="area" ref3D="1" dr="$H$1:$N$1048576" dn="Z_65B035E3_87FA_46C5_996E_864F2C8D0EBC_.wvu.Cols" sId="1"/>
  </rrc>
  <rcc rId="195" sId="1">
    <nc r="S350">
      <f>T350+U350</f>
    </nc>
  </rcc>
  <rcc rId="196" sId="1">
    <nc r="Y350">
      <f>Z350+AA350</f>
    </nc>
  </rcc>
  <rcc rId="197" sId="1">
    <nc r="AG350">
      <f>AE350+AF350</f>
    </nc>
  </rcc>
  <rrc rId="198" sId="1" ref="A349:XFD351" action="insertRow">
    <undo index="65535" exp="area" ref3D="1" dr="$H$1:$N$1048576" dn="Z_65B035E3_87FA_46C5_996E_864F2C8D0EBC_.wvu.Cols" sId="1"/>
  </rrc>
  <rrc rId="199" sId="1" ref="A349:XFD351" action="insertRow">
    <undo index="65535" exp="area" ref3D="1" dr="$H$1:$N$1048576" dn="Z_65B035E3_87FA_46C5_996E_864F2C8D0EBC_.wvu.Cols" sId="1"/>
  </rrc>
  <rrc rId="200" sId="1" ref="A349:XFD351" action="insertRow">
    <undo index="65535" exp="area" ref3D="1" dr="$H$1:$N$1048576" dn="Z_65B035E3_87FA_46C5_996E_864F2C8D0EBC_.wvu.Cols" sId="1"/>
  </rrc>
  <rcc rId="201" sId="1">
    <nc r="M349">
      <f>S349/AE349*100</f>
    </nc>
  </rcc>
  <rcc rId="202" sId="1">
    <nc r="M350">
      <f>S350/AE350*100</f>
    </nc>
  </rcc>
  <rcc rId="203" sId="1">
    <nc r="M351">
      <f>S351/AE351*100</f>
    </nc>
  </rcc>
  <rcc rId="204" sId="1">
    <nc r="M352">
      <f>S352/AE352*100</f>
    </nc>
  </rcc>
  <rcc rId="205" sId="1">
    <nc r="M353">
      <f>S353/AE353*100</f>
    </nc>
  </rcc>
  <rcc rId="206" sId="1">
    <nc r="M354">
      <f>S354/AE354*100</f>
    </nc>
  </rcc>
  <rcc rId="207" sId="1">
    <nc r="M355">
      <f>S355/AE355*100</f>
    </nc>
  </rcc>
  <rcc rId="208" sId="1">
    <nc r="M356">
      <f>S356/AE356*100</f>
    </nc>
  </rcc>
  <rcc rId="209" sId="1">
    <nc r="M357">
      <f>S357/AE357*100</f>
    </nc>
  </rcc>
  <rcc rId="210" sId="1">
    <nc r="M358">
      <f>S358/AE358*100</f>
    </nc>
  </rcc>
  <rcc rId="211" sId="1">
    <nc r="M359">
      <f>S359/AE359*100</f>
    </nc>
  </rcc>
  <rcc rId="212" sId="1">
    <nc r="S349">
      <f>T349+U349</f>
    </nc>
  </rcc>
  <rcc rId="213" sId="1">
    <nc r="S350">
      <f>T350+U350</f>
    </nc>
  </rcc>
  <rcc rId="214" sId="1">
    <nc r="S351">
      <f>T351+U351</f>
    </nc>
  </rcc>
  <rcc rId="215" sId="1">
    <nc r="S352">
      <f>T352+U352</f>
    </nc>
  </rcc>
  <rcc rId="216" sId="1">
    <nc r="S353">
      <f>T353+U353</f>
    </nc>
  </rcc>
  <rcc rId="217" sId="1">
    <nc r="S354">
      <f>T354+U354</f>
    </nc>
  </rcc>
  <rcc rId="218" sId="1">
    <nc r="S355">
      <f>T355+U355</f>
    </nc>
  </rcc>
  <rcc rId="219" sId="1">
    <nc r="S356">
      <f>T356+U356</f>
    </nc>
  </rcc>
  <rcc rId="220" sId="1">
    <nc r="S357">
      <f>T357+U357</f>
    </nc>
  </rcc>
  <rcc rId="221" sId="1">
    <nc r="S358">
      <f>T358+U358</f>
    </nc>
  </rcc>
  <rcc rId="222" sId="1">
    <nc r="V349">
      <f>W349+X349</f>
    </nc>
  </rcc>
  <rcc rId="223" sId="1">
    <nc r="V350">
      <f>W350+X350</f>
    </nc>
  </rcc>
  <rcc rId="224" sId="1">
    <nc r="V351">
      <f>W351+X351</f>
    </nc>
  </rcc>
  <rcc rId="225" sId="1">
    <nc r="V352">
      <f>W352+X352</f>
    </nc>
  </rcc>
  <rcc rId="226" sId="1">
    <nc r="V353">
      <f>W353+X353</f>
    </nc>
  </rcc>
  <rcc rId="227" sId="1">
    <nc r="V354">
      <f>W354+X354</f>
    </nc>
  </rcc>
  <rcc rId="228" sId="1">
    <nc r="V355">
      <f>W355+X355</f>
    </nc>
  </rcc>
  <rcc rId="229" sId="1">
    <nc r="V356">
      <f>W356+X356</f>
    </nc>
  </rcc>
  <rcc rId="230" sId="1">
    <nc r="V357">
      <f>W357+X357</f>
    </nc>
  </rcc>
  <rcc rId="231" sId="1">
    <nc r="V358">
      <f>W358+X358</f>
    </nc>
  </rcc>
  <rcc rId="232" sId="1">
    <nc r="V359">
      <f>W359+X359</f>
    </nc>
  </rcc>
  <rcc rId="233" sId="1">
    <nc r="Y349">
      <f>Z349+AA349</f>
    </nc>
  </rcc>
  <rcc rId="234" sId="1">
    <nc r="Y350">
      <f>Z350+AA350</f>
    </nc>
  </rcc>
  <rcc rId="235" sId="1">
    <nc r="Y351">
      <f>Z351+AA351</f>
    </nc>
  </rcc>
  <rcc rId="236" sId="1">
    <nc r="Y352">
      <f>Z352+AA352</f>
    </nc>
  </rcc>
  <rcc rId="237" sId="1">
    <nc r="Y353">
      <f>Z353+AA353</f>
    </nc>
  </rcc>
  <rcc rId="238" sId="1">
    <nc r="Y354">
      <f>Z354+AA354</f>
    </nc>
  </rcc>
  <rcc rId="239" sId="1">
    <nc r="Y355">
      <f>Z355+AA355</f>
    </nc>
  </rcc>
  <rcc rId="240" sId="1">
    <nc r="Y356">
      <f>Z356+AA356</f>
    </nc>
  </rcc>
  <rcc rId="241" sId="1">
    <nc r="Y357">
      <f>Z357+AA357</f>
    </nc>
  </rcc>
  <rcc rId="242" sId="1">
    <nc r="Y358">
      <f>Z358+AA358</f>
    </nc>
  </rcc>
  <rcc rId="243" sId="1">
    <nc r="AB349">
      <f>AC349+AD349</f>
    </nc>
  </rcc>
  <rcc rId="244" sId="1">
    <nc r="AB350">
      <f>AC350+AD350</f>
    </nc>
  </rcc>
  <rcc rId="245" sId="1">
    <nc r="AB351">
      <f>AC351+AD351</f>
    </nc>
  </rcc>
  <rcc rId="246" sId="1">
    <nc r="AB352">
      <f>AC352+AD352</f>
    </nc>
  </rcc>
  <rcc rId="247" sId="1">
    <nc r="AB353">
      <f>AC353+AD353</f>
    </nc>
  </rcc>
  <rcc rId="248" sId="1">
    <nc r="AB354">
      <f>AC354+AD354</f>
    </nc>
  </rcc>
  <rcc rId="249" sId="1">
    <nc r="AB355">
      <f>AC355+AD355</f>
    </nc>
  </rcc>
  <rcc rId="250" sId="1">
    <nc r="AB356">
      <f>AC356+AD356</f>
    </nc>
  </rcc>
  <rcc rId="251" sId="1">
    <nc r="AB357">
      <f>AC357+AD357</f>
    </nc>
  </rcc>
  <rcc rId="252" sId="1">
    <nc r="AB358">
      <f>AC358+AD358</f>
    </nc>
  </rcc>
  <rcc rId="253" sId="1">
    <nc r="AB359">
      <f>AC359+AD359</f>
    </nc>
  </rcc>
  <rcc rId="254" sId="1">
    <oc r="AB360">
      <f>AC360+AD360</f>
    </oc>
    <nc r="AB360">
      <f>AC360+AD360</f>
    </nc>
  </rcc>
  <rcc rId="255" sId="1">
    <oc r="AB361">
      <f>AC361+AD361</f>
    </oc>
    <nc r="AB361">
      <f>AC361+AD361</f>
    </nc>
  </rcc>
  <rcc rId="256" sId="1">
    <nc r="AE349">
      <f>S349+V349+Y349+AB349</f>
    </nc>
  </rcc>
  <rcc rId="257" sId="1">
    <nc r="AE350">
      <f>S350+V350+Y350+AB350</f>
    </nc>
  </rcc>
  <rcc rId="258" sId="1">
    <nc r="AE351">
      <f>S351+V351+Y351+AB351</f>
    </nc>
  </rcc>
  <rcc rId="259" sId="1">
    <nc r="AE352">
      <f>S352+V352+Y352+AB352</f>
    </nc>
  </rcc>
  <rcc rId="260" sId="1">
    <nc r="AE354">
      <f>S354+V354+Y354+AB354</f>
    </nc>
  </rcc>
  <rcc rId="261" sId="1">
    <nc r="AE355">
      <f>S355+V355+Y355+AB355</f>
    </nc>
  </rcc>
  <rcc rId="262" sId="1">
    <nc r="AE356">
      <f>S356+V356+Y356+AB356</f>
    </nc>
  </rcc>
  <rcc rId="263" sId="1">
    <nc r="AE357">
      <f>S357+V357+Y357+AB357</f>
    </nc>
  </rcc>
  <rcc rId="264" sId="1">
    <nc r="AE358">
      <f>S358+V358+Y358+AB358</f>
    </nc>
  </rcc>
  <rcc rId="265" sId="1">
    <nc r="AE359">
      <f>S359+V359+Y359+AB359</f>
    </nc>
  </rcc>
  <rcc rId="266" sId="1">
    <nc r="AG349">
      <f>AE349+AF349</f>
    </nc>
  </rcc>
  <rcc rId="267" sId="1">
    <nc r="AG350">
      <f>AE350+AF350</f>
    </nc>
  </rcc>
  <rcc rId="268" sId="1">
    <nc r="AG351">
      <f>AE351+AF351</f>
    </nc>
  </rcc>
  <rcc rId="269" sId="1">
    <nc r="AG352">
      <f>AE352+AF352</f>
    </nc>
  </rcc>
  <rcc rId="270" sId="1">
    <nc r="AG353">
      <f>AE353+AF353</f>
    </nc>
  </rcc>
  <rcc rId="271" sId="1">
    <nc r="AG354">
      <f>AE354+AF354</f>
    </nc>
  </rcc>
  <rcc rId="272" sId="1">
    <nc r="AG355">
      <f>AE355+AF355</f>
    </nc>
  </rcc>
  <rcc rId="273" sId="1">
    <nc r="AG356">
      <f>AE356+AF356</f>
    </nc>
  </rcc>
  <rcc rId="274" sId="1">
    <nc r="AG357">
      <f>AE357+AF357</f>
    </nc>
  </rcc>
  <rcc rId="275" sId="1">
    <nc r="AG358">
      <f>AE358+AF358</f>
    </nc>
  </rcc>
  <rrc rId="276" sId="1" ref="A353:XFD361" action="insertRow">
    <undo index="65535" exp="area" ref3D="1" dr="$H$1:$N$1048576" dn="Z_65B035E3_87FA_46C5_996E_864F2C8D0EBC_.wvu.Cols" sId="1"/>
  </rrc>
  <rcc rId="277" sId="1">
    <nc r="S353">
      <f>T353+U353</f>
    </nc>
  </rcc>
  <rcc rId="278" sId="1">
    <nc r="S354">
      <f>T354+U354</f>
    </nc>
  </rcc>
  <rcc rId="279" sId="1">
    <nc r="S355">
      <f>T355+U355</f>
    </nc>
  </rcc>
  <rcc rId="280" sId="1">
    <nc r="S356">
      <f>T356+U356</f>
    </nc>
  </rcc>
  <rcc rId="281" sId="1">
    <nc r="S357">
      <f>T357+U357</f>
    </nc>
  </rcc>
  <rcc rId="282" sId="1">
    <nc r="S358">
      <f>T358+U358</f>
    </nc>
  </rcc>
  <rcc rId="283" sId="1">
    <nc r="S359">
      <f>T359+U359</f>
    </nc>
  </rcc>
  <rcc rId="284" sId="1">
    <nc r="S360">
      <f>T360+U360</f>
    </nc>
  </rcc>
  <rcc rId="285" sId="1">
    <nc r="S361">
      <f>T361+U361</f>
    </nc>
  </rcc>
  <rcc rId="286" sId="1">
    <nc r="V353">
      <f>W353+X353</f>
    </nc>
  </rcc>
  <rcc rId="287" sId="1">
    <nc r="V354">
      <f>W354+X354</f>
    </nc>
  </rcc>
  <rcc rId="288" sId="1">
    <nc r="V355">
      <f>W355+X355</f>
    </nc>
  </rcc>
  <rcc rId="289" sId="1">
    <nc r="V356">
      <f>W356+X356</f>
    </nc>
  </rcc>
  <rcc rId="290" sId="1">
    <nc r="V357">
      <f>W357+X357</f>
    </nc>
  </rcc>
  <rcc rId="291" sId="1">
    <nc r="V358">
      <f>W358+X358</f>
    </nc>
  </rcc>
  <rcc rId="292" sId="1">
    <nc r="V359">
      <f>W359+X359</f>
    </nc>
  </rcc>
  <rcc rId="293" sId="1">
    <nc r="V360">
      <f>W360+X360</f>
    </nc>
  </rcc>
  <rcc rId="294" sId="1">
    <nc r="V361">
      <f>W361+X361</f>
    </nc>
  </rcc>
  <rcc rId="295" sId="1">
    <nc r="Y353">
      <f>Z353+AA353</f>
    </nc>
  </rcc>
  <rcc rId="296" sId="1">
    <nc r="Y354">
      <f>Z354+AA354</f>
    </nc>
  </rcc>
  <rcc rId="297" sId="1">
    <nc r="Y355">
      <f>Z355+AA355</f>
    </nc>
  </rcc>
  <rcc rId="298" sId="1">
    <nc r="Y356">
      <f>Z356+AA356</f>
    </nc>
  </rcc>
  <rcc rId="299" sId="1">
    <nc r="Y357">
      <f>Z357+AA357</f>
    </nc>
  </rcc>
  <rcc rId="300" sId="1">
    <nc r="Y358">
      <f>Z358+AA358</f>
    </nc>
  </rcc>
  <rcc rId="301" sId="1">
    <nc r="Y359">
      <f>Z359+AA359</f>
    </nc>
  </rcc>
  <rcc rId="302" sId="1">
    <nc r="Y360">
      <f>Z360+AA360</f>
    </nc>
  </rcc>
  <rcc rId="303" sId="1">
    <nc r="Y361">
      <f>Z361+AA361</f>
    </nc>
  </rcc>
  <rcc rId="304" sId="1">
    <nc r="AB353">
      <f>AC353+AD353</f>
    </nc>
  </rcc>
  <rcc rId="305" sId="1">
    <nc r="AB354">
      <f>AC354+AD354</f>
    </nc>
  </rcc>
  <rcc rId="306" sId="1">
    <nc r="AB355">
      <f>AC355+AD355</f>
    </nc>
  </rcc>
  <rcc rId="307" sId="1">
    <nc r="AB356">
      <f>AC356+AD356</f>
    </nc>
  </rcc>
  <rcc rId="308" sId="1">
    <nc r="AB357">
      <f>AC357+AD357</f>
    </nc>
  </rcc>
  <rcc rId="309" sId="1">
    <nc r="AB358">
      <f>AC358+AD358</f>
    </nc>
  </rcc>
  <rcc rId="310" sId="1">
    <nc r="AB359">
      <f>AC359+AD359</f>
    </nc>
  </rcc>
  <rcc rId="311" sId="1">
    <nc r="AB360">
      <f>AC360+AD360</f>
    </nc>
  </rcc>
  <rcc rId="312" sId="1">
    <nc r="AB361">
      <f>AC361+AD361</f>
    </nc>
  </rcc>
  <rcc rId="313" sId="1">
    <nc r="AE353">
      <f>S353+V353+Y353+AB353</f>
    </nc>
  </rcc>
  <rcc rId="314" sId="1">
    <nc r="AE354">
      <f>S354+V354+Y354+AB354</f>
    </nc>
  </rcc>
  <rcc rId="315" sId="1">
    <nc r="AE355">
      <f>S355+V355+Y355+AB355</f>
    </nc>
  </rcc>
  <rcc rId="316" sId="1">
    <nc r="AE356">
      <f>S356+V356+Y356+AB356</f>
    </nc>
  </rcc>
  <rcc rId="317" sId="1">
    <nc r="AE357">
      <f>S357+V357+Y357+AB357</f>
    </nc>
  </rcc>
  <rcc rId="318" sId="1">
    <nc r="AE358">
      <f>S358+V358+Y358+AB358</f>
    </nc>
  </rcc>
  <rcc rId="319" sId="1">
    <nc r="AE359">
      <f>S359+V359+Y359+AB359</f>
    </nc>
  </rcc>
  <rcc rId="320" sId="1">
    <nc r="AE360">
      <f>S360+V360+Y360+AB360</f>
    </nc>
  </rcc>
  <rcc rId="321" sId="1">
    <nc r="AE361">
      <f>S361+V361+Y361+AB361</f>
    </nc>
  </rcc>
  <rcc rId="322" sId="1">
    <nc r="AE362">
      <f>S362+V362+Y362+AB362</f>
    </nc>
  </rcc>
  <rcc rId="323" sId="1">
    <nc r="AG353">
      <f>AE353+AF353</f>
    </nc>
  </rcc>
  <rcc rId="324" sId="1">
    <nc r="AG354">
      <f>AE354+AF354</f>
    </nc>
  </rcc>
  <rcc rId="325" sId="1">
    <nc r="AG355">
      <f>AE355+AF355</f>
    </nc>
  </rcc>
  <rcc rId="326" sId="1">
    <nc r="AG356">
      <f>AE356+AF356</f>
    </nc>
  </rcc>
  <rcc rId="327" sId="1">
    <nc r="AG357">
      <f>AE357+AF357</f>
    </nc>
  </rcc>
  <rcc rId="328" sId="1">
    <nc r="AG358">
      <f>AE358+AF358</f>
    </nc>
  </rcc>
  <rcc rId="329" sId="1">
    <nc r="AG359">
      <f>AE359+AF359</f>
    </nc>
  </rcc>
  <rcc rId="330" sId="1">
    <nc r="AG360">
      <f>AE360+AF360</f>
    </nc>
  </rcc>
  <rcc rId="331" sId="1">
    <nc r="AG361">
      <f>AE361+AF361</f>
    </nc>
  </rcc>
  <rcc rId="332" sId="1">
    <nc r="M353">
      <f>S353/AE353*100</f>
    </nc>
  </rcc>
  <rcc rId="333" sId="1">
    <nc r="M354">
      <f>S354/AE354*100</f>
    </nc>
  </rcc>
  <rcc rId="334" sId="1">
    <nc r="M355">
      <f>S355/AE355*100</f>
    </nc>
  </rcc>
  <rcc rId="335" sId="1">
    <nc r="M356">
      <f>S356/AE356*100</f>
    </nc>
  </rcc>
  <rcc rId="336" sId="1">
    <nc r="M357">
      <f>S357/AE357*100</f>
    </nc>
  </rcc>
  <rcc rId="337" sId="1">
    <nc r="M358">
      <f>S358/AE358*100</f>
    </nc>
  </rcc>
  <rcc rId="338" sId="1">
    <nc r="M359">
      <f>S359/AE359*100</f>
    </nc>
  </rcc>
  <rcc rId="339" sId="1">
    <nc r="M360">
      <f>S360/AE360*100</f>
    </nc>
  </rcc>
  <rcc rId="340" sId="1">
    <nc r="M361">
      <f>S361/AE361*100</f>
    </nc>
  </rcc>
  <rcv guid="{7C1B4D6D-D666-48DD-AB17-E00791B6F0B6}" action="delete"/>
  <rdn rId="0" localSheetId="1" customView="1" name="Z_7C1B4D6D_D666_48DD_AB17_E00791B6F0B6_.wvu.PrintArea" hidden="1" oldHidden="1">
    <formula>Sheet1!$A$1:$AL$399</formula>
    <oldFormula>Sheet1!$A$1:$AL$399</oldFormula>
  </rdn>
  <rdn rId="0" localSheetId="1" customView="1" name="Z_7C1B4D6D_D666_48DD_AB17_E00791B6F0B6_.wvu.FilterData" hidden="1" oldHidden="1">
    <formula>Sheet1!$A$6:$AJ$370</formula>
    <oldFormula>Sheet1!$A$6:$AJ$370</oldFormula>
  </rdn>
  <rcv guid="{7C1B4D6D-D666-48DD-AB17-E00791B6F0B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B65">
      <v>118335</v>
    </nc>
  </rcc>
  <rcc rId="2" sId="1">
    <nc r="C65">
      <v>427</v>
    </nc>
  </rcc>
  <rcc rId="3" sId="1">
    <nc r="D65" t="inlineStr">
      <is>
        <t>SD</t>
      </is>
    </nc>
  </rcc>
  <rcv guid="{9EA5E3FA-46F1-4729-828C-4A08518018C1}" action="delete"/>
  <rdn rId="0" localSheetId="1" customView="1" name="Z_9EA5E3FA_46F1_4729_828C_4A08518018C1_.wvu.PrintArea" hidden="1" oldHidden="1">
    <formula>Sheet1!$A$1:$AL$379</formula>
    <oldFormula>Sheet1!$A$1:$AL$379</oldFormula>
  </rdn>
  <rdn rId="0" localSheetId="1" customView="1" name="Z_9EA5E3FA_46F1_4729_828C_4A08518018C1_.wvu.FilterData" hidden="1" oldHidden="1">
    <formula>Sheet1!$A$6:$AL$379</formula>
    <oldFormula>Sheet1!$A$6:$AL$379</oldFormula>
  </rdn>
  <rcv guid="{9EA5E3FA-46F1-4729-828C-4A08518018C1}"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3" sId="1" numFmtId="4">
    <oc r="AJ235">
      <v>5834444.9199999999</v>
    </oc>
    <nc r="AJ235">
      <v>9668370.0399999991</v>
    </nc>
  </rcc>
  <rcc rId="344" sId="1" numFmtId="4">
    <oc r="AJ240">
      <v>7983854.5899999989</v>
    </oc>
    <nc r="AJ240">
      <v>8158958.8300000001</v>
    </nc>
  </rcc>
  <rcc rId="345" sId="1" numFmtId="4">
    <oc r="AJ247">
      <v>616995.39</v>
    </oc>
    <nc r="AJ247">
      <v>770912.58</v>
    </nc>
  </rcc>
  <rcc rId="346" sId="1" numFmtId="4">
    <nc r="AJ328">
      <v>0</v>
    </nc>
  </rcc>
  <rcc rId="347" sId="1" numFmtId="4">
    <nc r="AK328">
      <v>0</v>
    </nc>
  </rcc>
  <rcc rId="348" sId="1" numFmtId="4">
    <oc r="AJ258">
      <v>162774.72</v>
    </oc>
    <nc r="AJ258">
      <v>318314.17</v>
    </nc>
  </rcc>
  <rcc rId="349" sId="1" numFmtId="4">
    <oc r="AJ265">
      <v>126946.35999999999</v>
    </oc>
    <nc r="AJ265">
      <v>159716.44</v>
    </nc>
  </rcc>
  <rcc rId="350" sId="1" numFmtId="4">
    <oc r="AJ266">
      <v>96902.13</v>
    </oc>
    <nc r="AJ266">
      <v>122452.96</v>
    </nc>
  </rcc>
  <rcc rId="351" sId="1" numFmtId="4">
    <oc r="AJ267">
      <v>0</v>
    </oc>
    <nc r="AJ267">
      <v>41796.800000000003</v>
    </nc>
  </rcc>
  <rcc rId="352" sId="1" numFmtId="4">
    <oc r="AJ274">
      <f>1634522.3-47130.14</f>
    </oc>
    <nc r="AJ274">
      <v>1693123.23</v>
    </nc>
  </rcc>
  <rcc rId="353" sId="1" numFmtId="4">
    <oc r="AJ275">
      <v>0</v>
    </oc>
    <nc r="AJ275">
      <v>12499.27</v>
    </nc>
  </rcc>
  <rcc rId="354" sId="1" numFmtId="4">
    <oc r="AJ276">
      <v>13624.7</v>
    </oc>
    <nc r="AJ276">
      <v>29668.14</v>
    </nc>
  </rcc>
  <rcv guid="{A87F3E0E-3A8E-4B82-8170-33752259B7DB}" action="delete"/>
  <rdn rId="0" localSheetId="1" customView="1" name="Z_A87F3E0E_3A8E_4B82_8170_33752259B7DB_.wvu.PrintArea" hidden="1" oldHidden="1">
    <formula>Sheet1!$A$1:$AL$399</formula>
    <oldFormula>Sheet1!$A$1:$AL$399</oldFormula>
  </rdn>
  <rdn rId="0" localSheetId="1" customView="1" name="Z_A87F3E0E_3A8E_4B82_8170_33752259B7DB_.wvu.FilterData" hidden="1" oldHidden="1">
    <formula>Sheet1!$A$6:$AL$399</formula>
    <oldFormula>Sheet1!$A$6:$AL$399</oldFormula>
  </rdn>
  <rcv guid="{A87F3E0E-3A8E-4B82-8170-33752259B7DB}"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7" sId="1" numFmtId="19">
    <oc r="L327">
      <v>43381</v>
    </oc>
    <nc r="L327">
      <v>43746</v>
    </nc>
  </rcc>
  <rcv guid="{A5B1481C-EF26-486A-984F-85CDDC2FD94F}" action="delete"/>
  <rdn rId="0" localSheetId="1" customView="1" name="Z_A5B1481C_EF26_486A_984F_85CDDC2FD94F_.wvu.PrintArea" hidden="1" oldHidden="1">
    <formula>Sheet1!$A$1:$AL$399</formula>
    <oldFormula>Sheet1!$A$1:$AL$399</oldFormula>
  </rdn>
  <rdn rId="0" localSheetId="1" customView="1" name="Z_A5B1481C_EF26_486A_984F_85CDDC2FD94F_.wvu.FilterData" hidden="1" oldHidden="1">
    <formula>Sheet1!$A$6:$AL$399</formula>
    <oldFormula>Sheet1!$A$6:$AL$399</oldFormula>
  </rdn>
  <rcv guid="{A5B1481C-EF26-486A-984F-85CDDC2FD94F}"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 sId="1" numFmtId="19">
    <oc r="L307">
      <v>43359</v>
    </oc>
    <nc r="L307">
      <v>43724</v>
    </nc>
  </rcc>
  <rcv guid="{C408A2F1-296F-4EAD-B15B-336D73846FDD}" action="delete"/>
  <rdn rId="0" localSheetId="1" customView="1" name="Z_C408A2F1_296F_4EAD_B15B_336D73846FDD_.wvu.PrintArea" hidden="1" oldHidden="1">
    <formula>Sheet1!$A$1:$AL$399</formula>
    <oldFormula>Sheet1!$A$1:$AL$399</oldFormula>
  </rdn>
  <rdn rId="0" localSheetId="1" customView="1" name="Z_C408A2F1_296F_4EAD_B15B_336D73846FDD_.wvu.FilterData" hidden="1" oldHidden="1">
    <formula>Sheet1!$A$6:$AL$399</formula>
    <oldFormula>Sheet1!$A$6:$AL$399</oldFormula>
  </rdn>
  <rcv guid="{C408A2F1-296F-4EAD-B15B-336D73846FDD}"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3" sId="1" numFmtId="19">
    <oc r="L300">
      <v>43278</v>
    </oc>
    <nc r="L300">
      <v>43643</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4" sId="1" numFmtId="19">
    <oc r="L294">
      <v>43330</v>
    </oc>
    <nc r="L294">
      <v>43695</v>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5" sId="1" numFmtId="19">
    <oc r="L313">
      <v>43304</v>
    </oc>
    <nc r="L313">
      <v>43731</v>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 sId="1" numFmtId="19">
    <oc r="L204">
      <v>43337</v>
    </oc>
    <nc r="L204">
      <v>43702</v>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7" sId="1" odxf="1" dxf="1">
    <oc r="N204" t="inlineStr">
      <is>
        <t>ce nr are regiunea?</t>
      </is>
    </oc>
    <nc r="N204">
      <v>5</v>
    </nc>
    <ndxf>
      <fill>
        <patternFill patternType="none">
          <bgColor indexed="65"/>
        </patternFill>
      </fill>
    </ndxf>
  </rcc>
  <rcv guid="{C408A2F1-296F-4EAD-B15B-336D73846FDD}" action="delete"/>
  <rdn rId="0" localSheetId="1" customView="1" name="Z_C408A2F1_296F_4EAD_B15B_336D73846FDD_.wvu.PrintArea" hidden="1" oldHidden="1">
    <formula>Sheet1!$A$1:$AL$399</formula>
    <oldFormula>Sheet1!$A$1:$AL$399</oldFormula>
  </rdn>
  <rdn rId="0" localSheetId="1" customView="1" name="Z_C408A2F1_296F_4EAD_B15B_336D73846FDD_.wvu.FilterData" hidden="1" oldHidden="1">
    <formula>Sheet1!$A$1:$AL$225</formula>
    <oldFormula>Sheet1!$A$6:$AL$399</oldFormula>
  </rdn>
  <rcv guid="{C408A2F1-296F-4EAD-B15B-336D73846FDD}"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0" sId="1">
    <oc r="AI250" t="inlineStr">
      <is>
        <t>AA7 /00.05.2018</t>
      </is>
    </oc>
    <nc r="AI250" t="inlineStr">
      <is>
        <t>AA7 /23.05.2018</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46" start="0" length="0">
    <dxf>
      <font>
        <sz val="10"/>
        <color auto="1"/>
        <family val="2"/>
        <charset val="1"/>
      </font>
      <alignment horizontal="general" wrapText="1"/>
      <border outline="0">
        <left/>
      </border>
    </dxf>
  </rfmt>
  <rfmt sheetId="1" sqref="H346" start="0" length="0">
    <dxf>
      <font>
        <sz val="10"/>
        <color auto="1"/>
        <family val="2"/>
        <charset val="1"/>
      </font>
      <alignment horizontal="general" wrapText="1"/>
      <border outline="0">
        <left/>
      </border>
    </dxf>
  </rfmt>
  <rfmt sheetId="1" sqref="G346:H346" start="0" length="2147483647">
    <dxf>
      <font>
        <sz val="12"/>
        <family val="2"/>
        <charset val="1"/>
      </font>
    </dxf>
  </rfmt>
  <rcv guid="{C408A2F1-296F-4EAD-B15B-336D73846FDD}" action="delete"/>
  <rdn rId="0" localSheetId="1" customView="1" name="Z_C408A2F1_296F_4EAD_B15B_336D73846FDD_.wvu.PrintArea" hidden="1" oldHidden="1">
    <formula>Sheet1!$A$1:$AL$399</formula>
    <oldFormula>Sheet1!$A$1:$AL$399</oldFormula>
  </rdn>
  <rdn rId="0" localSheetId="1" customView="1" name="Z_C408A2F1_296F_4EAD_B15B_336D73846FDD_.wvu.FilterData" hidden="1" oldHidden="1">
    <formula>Sheet1!$A$1:$AL$225</formula>
    <oldFormula>Sheet1!$A$1:$AL$225</oldFormula>
  </rdn>
  <rcv guid="{C408A2F1-296F-4EAD-B15B-336D73846FDD}"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nc r="E346" t="inlineStr">
      <is>
        <t>AP1/11i /1.1</t>
      </is>
    </nc>
  </rcc>
  <rcc rId="7" sId="1">
    <nc r="F346" t="inlineStr">
      <is>
        <t>CP 2/2017 (MySMIS: POCA/111/1/1)</t>
      </is>
    </nc>
  </rcc>
  <rcc rId="8" sId="1">
    <nc r="N346" t="inlineStr">
      <is>
        <t>Proiect cu acoperire națională</t>
      </is>
    </nc>
  </rcc>
  <rcc rId="9" sId="1">
    <nc r="O346" t="inlineStr">
      <is>
        <t>București</t>
      </is>
    </nc>
  </rcc>
  <rcc rId="10" sId="1">
    <nc r="P346" t="inlineStr">
      <is>
        <t>București</t>
      </is>
    </nc>
  </rcc>
  <rcc rId="11" sId="1">
    <nc r="Q346" t="inlineStr">
      <is>
        <t>ONG</t>
      </is>
    </nc>
  </rcc>
  <rcc rId="12" sId="1">
    <nc r="R346" t="inlineStr">
      <is>
        <t>119 - Investiții în capacitatea instituțională și în eficiența administrațiilor și a serviciilor publice la nivel național, regional și local, în perspectiva realizării de reforme, a unei mai bune legiferări și a bunei guvernanțe</t>
      </is>
    </nc>
  </rcc>
  <rcc rId="13" sId="1">
    <nc r="A346">
      <v>117</v>
    </nc>
  </rcc>
  <rcc rId="14" sId="1">
    <nc r="B346">
      <v>111603</v>
    </nc>
  </rcc>
  <rcc rId="15" sId="1">
    <nc r="C346">
      <v>195</v>
    </nc>
  </rcc>
  <rcc rId="16" sId="1">
    <nc r="D346" t="inlineStr">
      <is>
        <t>GD</t>
      </is>
    </nc>
  </rcc>
  <rfmt sheetId="1" sqref="G346" start="0" length="0">
    <dxf>
      <font>
        <sz val="11"/>
        <color theme="1"/>
        <name val="Calibri"/>
        <family val="2"/>
        <charset val="238"/>
        <scheme val="minor"/>
      </font>
      <alignment vertical="bottom" wrapText="0"/>
      <border outline="0">
        <right/>
        <top/>
        <bottom/>
      </border>
    </dxf>
  </rfmt>
  <rfmt sheetId="1" xfDxf="1" sqref="G346" start="0" length="0">
    <dxf>
      <font>
        <b/>
        <i/>
        <family val="2"/>
        <charset val="238"/>
      </font>
      <alignment wrapText="1"/>
    </dxf>
  </rfmt>
  <rfmt sheetId="1" sqref="H346" start="0" length="0">
    <dxf>
      <font>
        <sz val="11"/>
        <color theme="1"/>
        <name val="Calibri"/>
        <family val="2"/>
        <charset val="238"/>
        <scheme val="minor"/>
      </font>
      <alignment horizontal="general" vertical="bottom" wrapText="0"/>
      <border outline="0">
        <left/>
        <right/>
        <top/>
        <bottom/>
      </border>
    </dxf>
  </rfmt>
  <rfmt sheetId="1" xfDxf="1" sqref="H346" start="0" length="0">
    <dxf>
      <font>
        <b/>
        <family val="2"/>
        <charset val="238"/>
      </font>
      <alignment wrapText="1"/>
    </dxf>
  </rfmt>
  <rfmt sheetId="1" sqref="G346" start="0" length="0">
    <dxf>
      <font>
        <b val="0"/>
        <i val="0"/>
        <sz val="12"/>
        <color auto="1"/>
        <family val="2"/>
        <charset val="238"/>
      </font>
      <alignment horizontal="left" vertical="center"/>
      <border outline="0">
        <left style="thin">
          <color indexed="64"/>
        </left>
        <right style="thin">
          <color indexed="64"/>
        </right>
        <top style="thin">
          <color indexed="64"/>
        </top>
        <bottom style="thin">
          <color indexed="64"/>
        </bottom>
      </border>
    </dxf>
  </rfmt>
  <rfmt sheetId="1" sqref="H346" start="0" length="0">
    <dxf>
      <font>
        <b val="0"/>
        <sz val="12"/>
        <color auto="1"/>
        <family val="2"/>
        <charset val="238"/>
      </font>
      <alignment horizontal="left" vertical="center"/>
      <border outline="0">
        <left style="thin">
          <color indexed="64"/>
        </left>
        <right style="thin">
          <color indexed="64"/>
        </right>
        <top style="thin">
          <color indexed="64"/>
        </top>
        <bottom style="thin">
          <color indexed="64"/>
        </bottom>
      </border>
    </dxf>
  </rfmt>
  <rfmt sheetId="1" xfDxf="1" sqref="I346" start="0" length="0">
    <dxf>
      <font>
        <sz val="12"/>
        <color auto="1"/>
        <family val="2"/>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17" sId="1" odxf="1" dxf="1">
    <nc r="I346" t="inlineStr">
      <is>
        <t>1. AUTORITATEA NAŢIONALĂ DE MANAGEMENT AL CALITĂŢII ÎN SĂNĂTATE
2. ASOCIATIA NATIONALA PENTRU PROTECTIA PACIENTILOR</t>
      </is>
    </nc>
    <ndxf>
      <font>
        <sz val="12"/>
        <color auto="1"/>
        <family val="2"/>
        <charset val="238"/>
      </font>
      <fill>
        <patternFill patternType="none">
          <bgColor indexed="65"/>
        </patternFill>
      </fill>
      <alignment horizontal="left"/>
    </ndxf>
  </rcc>
  <rfmt sheetId="1" sqref="I346">
    <dxf>
      <fill>
        <patternFill patternType="solid">
          <bgColor rgb="FFFFFF00"/>
        </patternFill>
      </fill>
    </dxf>
  </rfmt>
  <rfmt sheetId="1" sqref="I346">
    <dxf>
      <alignment horizontal="center"/>
    </dxf>
  </rfmt>
  <rcc rId="18" sId="1">
    <nc r="H346" t="inlineStr">
      <is>
        <t>Societatea Academică din România (SAR)</t>
      </is>
    </nc>
  </rcc>
  <rfmt sheetId="1" sqref="J346" start="0" length="0">
    <dxf>
      <font>
        <sz val="12"/>
        <color auto="1"/>
        <family val="2"/>
      </font>
    </dxf>
  </rfmt>
  <rcc rId="19" sId="1">
    <nc r="J346" t="inlineStr">
      <is>
        <r>
          <rPr>
            <b/>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is>
    </nc>
  </rcc>
  <rcc rId="20" sId="1" numFmtId="19">
    <nc r="K346">
      <v>43283</v>
    </nc>
  </rcc>
  <rcc rId="21" sId="1" numFmtId="19">
    <nc r="L346">
      <v>43771</v>
    </nc>
  </rcc>
  <rcc rId="22" sId="1" numFmtId="4">
    <nc r="T346">
      <v>663076.6</v>
    </nc>
  </rcc>
  <rcc rId="23" sId="1" numFmtId="4">
    <nc r="U346">
      <v>159177.9</v>
    </nc>
  </rcc>
  <rcc rId="24" sId="1" numFmtId="4">
    <nc r="W346">
      <v>114413.25</v>
    </nc>
  </rcc>
  <rcc rId="25" sId="1" numFmtId="4">
    <nc r="AC346">
      <v>15867.14</v>
    </nc>
  </rcc>
  <rcc rId="26" sId="1" numFmtId="4">
    <nc r="AD346">
      <v>4047.15</v>
    </nc>
  </rcc>
  <rcc rId="27" sId="1" numFmtId="4">
    <nc r="X346">
      <v>39131.199999999997</v>
    </nc>
  </rcc>
  <rcc rId="28" sId="1" numFmtId="4">
    <nc r="AF346">
      <v>0</v>
    </nc>
  </rcc>
  <rcc rId="29" sId="1">
    <nc r="AH346" t="inlineStr">
      <is>
        <t>implementare</t>
      </is>
    </nc>
  </rcc>
  <rcc rId="30" sId="1">
    <nc r="AI346" t="inlineStr">
      <is>
        <t>n.a</t>
      </is>
    </nc>
  </rcc>
  <rcc rId="31" sId="1">
    <nc r="G346" t="inlineStr">
      <is>
        <t>„VALUEMED - Elaborarea de politici publice în domeniul sănătății prin utilizarea studiilor de evaluare a tehnologiilor medicale”</t>
      </is>
    </nc>
  </rcc>
  <rcv guid="{C408A2F1-296F-4EAD-B15B-336D73846FDD}" action="delete"/>
  <rdn rId="0" localSheetId="1" customView="1" name="Z_C408A2F1_296F_4EAD_B15B_336D73846FDD_.wvu.PrintArea" hidden="1" oldHidden="1">
    <formula>Sheet1!$A$1:$AL$379</formula>
    <oldFormula>Sheet1!$A$1:$AL$379</oldFormula>
  </rdn>
  <rdn rId="0" localSheetId="1" customView="1" name="Z_C408A2F1_296F_4EAD_B15B_336D73846FDD_.wvu.FilterData" hidden="1" oldHidden="1">
    <formula>Sheet1!$A$6:$AL$379</formula>
    <oldFormula>Sheet1!$A$6:$AL$379</oldFormula>
  </rdn>
  <rcv guid="{C408A2F1-296F-4EAD-B15B-336D73846FDD}"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3" sId="1" numFmtId="4">
    <nc r="AJ308">
      <v>0</v>
    </nc>
  </rcc>
  <rcc rId="374" sId="1" numFmtId="4">
    <nc r="AK308">
      <v>0</v>
    </nc>
  </rcc>
  <rcc rId="375" sId="1" numFmtId="4">
    <nc r="AJ311">
      <v>0</v>
    </nc>
  </rcc>
  <rcc rId="376" sId="1" numFmtId="4">
    <nc r="AK311">
      <v>0</v>
    </nc>
  </rcc>
  <rcc rId="377" sId="1" numFmtId="4">
    <nc r="AK312">
      <v>0</v>
    </nc>
  </rcc>
  <rcc rId="378" sId="1" numFmtId="4">
    <nc r="AK314">
      <v>0</v>
    </nc>
  </rcc>
  <rcc rId="379" sId="1" numFmtId="4">
    <nc r="AK315">
      <v>0</v>
    </nc>
  </rcc>
  <rcc rId="380" sId="1" numFmtId="4">
    <nc r="AJ317">
      <v>0</v>
    </nc>
  </rcc>
  <rcc rId="381" sId="1" numFmtId="4">
    <nc r="AK317">
      <v>0</v>
    </nc>
  </rcc>
  <rcc rId="382" sId="1" numFmtId="4">
    <nc r="AJ12">
      <v>0</v>
    </nc>
  </rcc>
  <rcc rId="383" sId="1" numFmtId="4">
    <nc r="AK12">
      <v>0</v>
    </nc>
  </rcc>
  <rcc rId="384" sId="1" numFmtId="4">
    <nc r="AJ321">
      <v>0</v>
    </nc>
  </rcc>
  <rcc rId="385" sId="1" numFmtId="4">
    <nc r="AK321">
      <v>0</v>
    </nc>
  </rcc>
  <rcc rId="386" sId="1" numFmtId="4">
    <nc r="AK322">
      <v>0</v>
    </nc>
  </rcc>
  <rcc rId="387" sId="1" numFmtId="4">
    <nc r="AK323">
      <v>0</v>
    </nc>
  </rcc>
  <rcc rId="388" sId="1" numFmtId="4">
    <nc r="AK324">
      <v>0</v>
    </nc>
  </rcc>
  <rcc rId="389" sId="1" numFmtId="4">
    <nc r="AK326">
      <v>0</v>
    </nc>
  </rcc>
  <rcc rId="390" sId="1" numFmtId="4">
    <nc r="AJ329">
      <v>0</v>
    </nc>
  </rcc>
  <rcc rId="391" sId="1" numFmtId="4">
    <nc r="AK329">
      <v>0</v>
    </nc>
  </rcc>
  <rcc rId="392" sId="1" numFmtId="4">
    <nc r="AK330">
      <v>0</v>
    </nc>
  </rcc>
  <rcc rId="393" sId="1" numFmtId="4">
    <nc r="AJ331">
      <v>0</v>
    </nc>
  </rcc>
  <rcc rId="394" sId="1" numFmtId="4">
    <nc r="AK331">
      <v>0</v>
    </nc>
  </rcc>
  <rcc rId="395" sId="1" numFmtId="4">
    <nc r="AJ333">
      <v>0</v>
    </nc>
  </rcc>
  <rcc rId="396" sId="1" numFmtId="4">
    <nc r="AK333">
      <v>0</v>
    </nc>
  </rcc>
  <rcc rId="397" sId="1" numFmtId="4">
    <nc r="AJ334">
      <v>0</v>
    </nc>
  </rcc>
  <rcc rId="398" sId="1" numFmtId="4">
    <nc r="AK334">
      <v>0</v>
    </nc>
  </rcc>
  <rcc rId="399" sId="1" numFmtId="4">
    <nc r="AJ336">
      <v>0</v>
    </nc>
  </rcc>
  <rcc rId="400" sId="1" numFmtId="4">
    <nc r="AK336">
      <v>0</v>
    </nc>
  </rcc>
  <rcc rId="401" sId="1" numFmtId="4">
    <nc r="AJ337">
      <v>0</v>
    </nc>
  </rcc>
  <rcc rId="402" sId="1" numFmtId="4">
    <nc r="AK337">
      <v>0</v>
    </nc>
  </rcc>
  <rcc rId="403" sId="1" numFmtId="4">
    <nc r="AJ342">
      <v>0</v>
    </nc>
  </rcc>
  <rcc rId="404" sId="1" numFmtId="4">
    <nc r="AK342">
      <v>0</v>
    </nc>
  </rcc>
  <rcc rId="405" sId="1" numFmtId="4">
    <nc r="AJ343">
      <v>0</v>
    </nc>
  </rcc>
  <rcc rId="406" sId="1" numFmtId="4">
    <nc r="AK343">
      <v>0</v>
    </nc>
  </rcc>
  <rcc rId="407" sId="1" numFmtId="4">
    <nc r="AJ345">
      <v>0</v>
    </nc>
  </rcc>
  <rcc rId="408" sId="1" numFmtId="4">
    <nc r="AK345">
      <v>0</v>
    </nc>
  </rcc>
  <rcc rId="409" sId="1" numFmtId="4">
    <nc r="AJ346">
      <v>0</v>
    </nc>
  </rcc>
  <rcc rId="410" sId="1" numFmtId="4">
    <nc r="AK346">
      <v>0</v>
    </nc>
  </rcc>
  <rcc rId="411" sId="1" numFmtId="4">
    <nc r="AJ347">
      <v>0</v>
    </nc>
  </rcc>
  <rcc rId="412" sId="1" numFmtId="4">
    <nc r="AK347">
      <v>0</v>
    </nc>
  </rcc>
  <rcc rId="413" sId="1" numFmtId="4">
    <oc r="AK81">
      <v>0</v>
    </oc>
    <nc r="AK81">
      <v>17808.93</v>
    </nc>
  </rcc>
  <rcc rId="414" sId="1" numFmtId="4">
    <oc r="AJ280">
      <v>92663.07</v>
    </oc>
    <nc r="AJ280">
      <v>170328.19</v>
    </nc>
  </rcc>
  <rcc rId="415" sId="1" numFmtId="4">
    <oc r="AK280">
      <v>0</v>
    </oc>
    <nc r="AK280">
      <v>14811.16</v>
    </nc>
  </rcc>
  <rcc rId="416" sId="1" numFmtId="4">
    <oc r="AJ289">
      <v>99768</v>
    </oc>
    <nc r="AJ289">
      <v>124262.81</v>
    </nc>
  </rcc>
  <rcc rId="417" sId="1" numFmtId="4">
    <oc r="AK289">
      <v>0</v>
    </oc>
    <nc r="AK289">
      <v>4671.28</v>
    </nc>
  </rcc>
  <rcc rId="418" sId="1" numFmtId="4">
    <nc r="AJ125">
      <v>0</v>
    </nc>
  </rcc>
  <rcc rId="419" sId="1" numFmtId="4">
    <nc r="AK125">
      <v>0</v>
    </nc>
  </rcc>
  <rfmt sheetId="1" sqref="AJ125:AK125">
    <dxf>
      <numFmt numFmtId="4" formatCode="#,##0.00"/>
    </dxf>
  </rfmt>
  <rcc rId="420" sId="1" numFmtId="4">
    <nc r="AJ162">
      <v>0</v>
    </nc>
  </rcc>
  <rcc rId="421" sId="1" numFmtId="4">
    <nc r="AK162">
      <v>0</v>
    </nc>
  </rcc>
  <rcc rId="422" sId="1" numFmtId="4">
    <nc r="AJ172">
      <v>0</v>
    </nc>
  </rcc>
  <rcc rId="423" sId="1" numFmtId="4">
    <nc r="AK172">
      <v>0</v>
    </nc>
  </rcc>
  <rfmt sheetId="1" sqref="AJ172:AK172">
    <dxf>
      <numFmt numFmtId="4" formatCode="#,##0.00"/>
    </dxf>
  </rfmt>
  <rcc rId="424" sId="1" numFmtId="4">
    <nc r="AJ204">
      <v>0</v>
    </nc>
  </rcc>
  <rcc rId="425" sId="1" numFmtId="4">
    <nc r="AK204">
      <v>0</v>
    </nc>
  </rcc>
  <rfmt sheetId="1" sqref="AJ204:AK204">
    <dxf>
      <numFmt numFmtId="4" formatCode="#,##0.00"/>
    </dxf>
  </rfmt>
  <rcc rId="426" sId="1" numFmtId="4">
    <nc r="AJ209">
      <v>0</v>
    </nc>
  </rcc>
  <rcc rId="427" sId="1" numFmtId="4">
    <nc r="AK209">
      <v>0</v>
    </nc>
  </rcc>
  <rfmt sheetId="1" sqref="AJ209:AK209">
    <dxf>
      <numFmt numFmtId="4" formatCode="#,##0.00"/>
    </dxf>
  </rfmt>
  <rcc rId="428" sId="1" numFmtId="4">
    <nc r="AJ214">
      <v>0</v>
    </nc>
  </rcc>
  <rcc rId="429" sId="1" numFmtId="4">
    <nc r="AK214">
      <v>0</v>
    </nc>
  </rcc>
  <rfmt sheetId="1" sqref="AJ214:AK214">
    <dxf>
      <numFmt numFmtId="4" formatCode="#,##0.00"/>
    </dxf>
  </rfmt>
  <rcc rId="430" sId="1" odxf="1" dxf="1" numFmtId="4">
    <nc r="AJ222">
      <v>0</v>
    </nc>
    <ndxf>
      <font>
        <sz val="12"/>
        <color auto="1"/>
        <name val="Calibri"/>
        <family val="2"/>
        <charset val="238"/>
        <scheme val="minor"/>
      </font>
      <numFmt numFmtId="4" formatCode="#,##0.00"/>
      <border outline="0">
        <top style="thin">
          <color indexed="64"/>
        </top>
      </border>
    </ndxf>
  </rcc>
  <rcc rId="431" sId="1" odxf="1" dxf="1" numFmtId="4">
    <nc r="AK222">
      <v>0</v>
    </nc>
    <ndxf>
      <font>
        <sz val="12"/>
        <color auto="1"/>
        <name val="Calibri"/>
        <family val="2"/>
        <charset val="238"/>
        <scheme val="minor"/>
      </font>
      <numFmt numFmtId="4" formatCode="#,##0.00"/>
    </ndxf>
  </rcc>
  <rcc rId="432" sId="1" odxf="1" dxf="1" numFmtId="4">
    <nc r="AJ226">
      <v>0</v>
    </nc>
    <ndxf>
      <font>
        <sz val="12"/>
        <color auto="1"/>
      </font>
      <numFmt numFmtId="4" formatCode="#,##0.00"/>
      <border outline="0">
        <top style="thin">
          <color indexed="64"/>
        </top>
      </border>
    </ndxf>
  </rcc>
  <rcc rId="433" sId="1" odxf="1" dxf="1" numFmtId="4">
    <nc r="AK226">
      <v>0</v>
    </nc>
    <ndxf>
      <font>
        <sz val="12"/>
        <color auto="1"/>
      </font>
      <numFmt numFmtId="4" formatCode="#,##0.00"/>
    </ndxf>
  </rcc>
  <rcc rId="434" sId="1" numFmtId="4">
    <nc r="AJ320">
      <v>0</v>
    </nc>
  </rcc>
  <rcc rId="435" sId="1" numFmtId="4">
    <nc r="AK320">
      <v>0</v>
    </nc>
  </rcc>
  <rcc rId="436" sId="1" numFmtId="4">
    <nc r="AK319">
      <v>0</v>
    </nc>
  </rcc>
  <rcc rId="437" sId="1" numFmtId="4">
    <nc r="AK318">
      <v>0</v>
    </nc>
  </rcc>
  <rcc rId="438" sId="1" numFmtId="4">
    <nc r="AJ325">
      <v>0</v>
    </nc>
  </rcc>
  <rcc rId="439" sId="1" numFmtId="4">
    <nc r="AK325">
      <v>0</v>
    </nc>
  </rcc>
  <rcc rId="440" sId="1" numFmtId="4">
    <nc r="AK327">
      <v>0</v>
    </nc>
  </rcc>
  <rcc rId="441" sId="1" numFmtId="4">
    <nc r="AJ332">
      <v>0</v>
    </nc>
  </rcc>
  <rcc rId="442" sId="1" numFmtId="4">
    <nc r="AK332">
      <v>0</v>
    </nc>
  </rcc>
  <rcc rId="443" sId="1" numFmtId="4">
    <nc r="AJ335">
      <v>0</v>
    </nc>
  </rcc>
  <rcc rId="444" sId="1" numFmtId="4">
    <nc r="AK335">
      <v>0</v>
    </nc>
  </rcc>
  <rcc rId="445" sId="1" numFmtId="4">
    <nc r="AJ338">
      <v>0</v>
    </nc>
  </rcc>
  <rcc rId="446" sId="1" numFmtId="4">
    <nc r="AK338">
      <v>0</v>
    </nc>
  </rcc>
  <rcc rId="447" sId="1" numFmtId="4">
    <nc r="AJ341">
      <v>0</v>
    </nc>
  </rcc>
  <rcc rId="448" sId="1" numFmtId="4">
    <nc r="AK341">
      <v>0</v>
    </nc>
  </rcc>
  <rcc rId="449" sId="1" numFmtId="4">
    <nc r="AJ344">
      <v>0</v>
    </nc>
  </rcc>
  <rcc rId="450" sId="1" numFmtId="4">
    <nc r="AK344">
      <v>0</v>
    </nc>
  </rcc>
  <rcc rId="451" sId="1" numFmtId="4">
    <nc r="AJ24">
      <v>0</v>
    </nc>
  </rcc>
  <rcc rId="452" sId="1" numFmtId="4">
    <nc r="AK24">
      <v>0</v>
    </nc>
  </rcc>
  <rcc rId="453" sId="1" numFmtId="4">
    <nc r="AJ50">
      <v>0</v>
    </nc>
  </rcc>
  <rcc rId="454" sId="1" numFmtId="4">
    <nc r="AK50">
      <v>0</v>
    </nc>
  </rcc>
  <rcc rId="455" sId="1" numFmtId="4">
    <nc r="AJ65">
      <v>0</v>
    </nc>
  </rcc>
  <rcc rId="456" sId="1" numFmtId="4">
    <nc r="AK65">
      <v>0</v>
    </nc>
  </rcc>
  <rfmt sheetId="1" sqref="AJ65:AK65">
    <dxf>
      <numFmt numFmtId="4" formatCode="#,##0.00"/>
    </dxf>
  </rfmt>
  <rcc rId="457" sId="1" numFmtId="4">
    <nc r="AJ120">
      <v>0</v>
    </nc>
  </rcc>
  <rcc rId="458" sId="1" numFmtId="4">
    <nc r="AK120">
      <v>0</v>
    </nc>
  </rcc>
  <rcc rId="459" sId="1" odxf="1" dxf="1" numFmtId="4">
    <nc r="AJ121">
      <v>0</v>
    </nc>
    <ndxf>
      <font>
        <b val="0"/>
        <sz val="12"/>
        <color auto="1"/>
      </font>
      <numFmt numFmtId="4" formatCode="#,##0.00"/>
    </ndxf>
  </rcc>
  <rcc rId="460" sId="1" odxf="1" dxf="1" numFmtId="4">
    <nc r="AK121">
      <v>0</v>
    </nc>
    <ndxf>
      <font>
        <b val="0"/>
        <sz val="12"/>
        <color auto="1"/>
      </font>
      <numFmt numFmtId="4" formatCode="#,##0.00"/>
      <border outline="0">
        <top/>
      </border>
    </ndxf>
  </rcc>
  <rcc rId="461" sId="1">
    <oc r="AJ378">
      <f>SUMIFS(AJ$8:AJ$377,$F$8:$F$377,$F378)</f>
    </oc>
    <nc r="AJ378">
      <f>SUMIFS(AJ$8:AJ$377,$F$8:$F$377,$F378)</f>
    </nc>
  </rcc>
  <rcc rId="462" sId="1">
    <oc r="AJ397">
      <f>SUM(AJ386:AJ396)</f>
    </oc>
    <nc r="AJ397">
      <f>SUM(AJ386:AJ396)</f>
    </nc>
  </rcc>
  <rcc rId="463" sId="1" numFmtId="4">
    <oc r="AJ233">
      <f>7182085.22+859420.33</f>
    </oc>
    <nc r="AJ233">
      <v>8034791.2599999998</v>
    </nc>
  </rcc>
  <rcc rId="464" sId="1" numFmtId="4">
    <oc r="AJ238">
      <f>16755776.93+1995192.09</f>
    </oc>
    <nc r="AJ238">
      <v>18730833.579999998</v>
    </nc>
  </rcc>
  <rcc rId="465" sId="1" numFmtId="4">
    <oc r="AJ240">
      <v>8158958.8300000001</v>
    </oc>
    <nc r="AJ240">
      <v>8159335.1299999999</v>
    </nc>
  </rcc>
  <rcc rId="466" sId="1" numFmtId="4">
    <oc r="AJ257">
      <v>19540647.709999997</v>
    </oc>
    <nc r="AJ257">
      <v>19841086.48</v>
    </nc>
  </rcc>
  <rcc rId="467" sId="1" numFmtId="4">
    <nc r="AJ323">
      <v>90611.85</v>
    </nc>
  </rcc>
  <rcc rId="468" sId="1" numFmtId="4">
    <oc r="AJ307">
      <v>0</v>
    </oc>
    <nc r="AJ307">
      <v>98000</v>
    </nc>
  </rcc>
  <rcc rId="469" sId="1" numFmtId="4">
    <oc r="AJ313">
      <v>0</v>
    </oc>
    <nc r="AJ313">
      <v>92819</v>
    </nc>
  </rcc>
  <rcc rId="470" sId="1" numFmtId="4">
    <oc r="AJ328">
      <v>0</v>
    </oc>
    <nc r="AJ328">
      <v>62251.46</v>
    </nc>
  </rcc>
  <rcc rId="471" sId="1" numFmtId="4">
    <nc r="AJ319">
      <v>97694.67</v>
    </nc>
  </rcc>
  <rcc rId="472" sId="1" numFmtId="4">
    <nc r="AJ327">
      <v>50204</v>
    </nc>
  </rcc>
  <rcc rId="473" sId="1" numFmtId="4">
    <nc r="AJ330">
      <v>96831.17</v>
    </nc>
  </rcc>
  <rcc rId="474" sId="1" numFmtId="4">
    <nc r="AJ314">
      <v>71178</v>
    </nc>
  </rcc>
  <rcc rId="475" sId="1" numFmtId="4">
    <oc r="AJ309">
      <v>0</v>
    </oc>
    <nc r="AJ309">
      <v>59000</v>
    </nc>
  </rcc>
  <rcc rId="476" sId="1" numFmtId="4">
    <oc r="AJ299">
      <v>0</v>
    </oc>
    <nc r="AJ299">
      <v>95000</v>
    </nc>
  </rcc>
  <rcc rId="477" sId="1" numFmtId="4">
    <nc r="AJ326">
      <v>98854</v>
    </nc>
  </rcc>
  <rcc rId="478" sId="1" numFmtId="4">
    <nc r="AJ315">
      <v>79837.600000000006</v>
    </nc>
  </rcc>
  <rcc rId="479" sId="1" numFmtId="4">
    <nc r="AJ312">
      <v>83000</v>
    </nc>
  </rcc>
  <rcc rId="480" sId="1" numFmtId="4">
    <nc r="AJ324">
      <v>96848.21</v>
    </nc>
  </rcc>
  <rcc rId="481" sId="1" numFmtId="4">
    <nc r="AJ322">
      <v>99700</v>
    </nc>
  </rcc>
  <rcc rId="482" sId="1" numFmtId="4">
    <oc r="AJ318" t="inlineStr">
      <is>
        <t>Plăţi către beneficiari (lei)</t>
      </is>
    </oc>
    <nc r="AJ318">
      <v>98383.57</v>
    </nc>
  </rcc>
  <rcv guid="{A87F3E0E-3A8E-4B82-8170-33752259B7DB}" action="delete"/>
  <rdn rId="0" localSheetId="1" customView="1" name="Z_A87F3E0E_3A8E_4B82_8170_33752259B7DB_.wvu.PrintArea" hidden="1" oldHidden="1">
    <formula>Sheet1!$A$1:$AL$399</formula>
    <oldFormula>Sheet1!$A$1:$AL$399</oldFormula>
  </rdn>
  <rdn rId="0" localSheetId="1" customView="1" name="Z_A87F3E0E_3A8E_4B82_8170_33752259B7DB_.wvu.FilterData" hidden="1" oldHidden="1">
    <formula>Sheet1!$A$6:$AL$399</formula>
    <oldFormula>Sheet1!$A$6:$AL$399</oldFormula>
  </rdn>
  <rcv guid="{A87F3E0E-3A8E-4B82-8170-33752259B7DB}"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 sId="1" numFmtId="19">
    <oc r="L314">
      <v>43304</v>
    </oc>
    <nc r="L314">
      <v>43366</v>
    </nc>
  </rcc>
  <rcv guid="{53ED3D47-B2C0-43A1-9A1E-F030D529F74C}" action="delete"/>
  <rdn rId="0" localSheetId="1" customView="1" name="Z_53ED3D47_B2C0_43A1_9A1E_F030D529F74C_.wvu.PrintArea" hidden="1" oldHidden="1">
    <formula>Sheet1!$A$1:$AL$399</formula>
    <oldFormula>Sheet1!$A$1:$AL$399</oldFormula>
  </rdn>
  <rdn rId="0" localSheetId="1" customView="1" name="Z_53ED3D47_B2C0_43A1_9A1E_F030D529F74C_.wvu.FilterData" hidden="1" oldHidden="1">
    <formula>Sheet1!$A$6:$AL$399</formula>
    <oldFormula>Sheet1!$A$6:$AL$399</oldFormula>
  </rdn>
  <rcv guid="{53ED3D47-B2C0-43A1-9A1E-F030D529F74C}"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8" sId="1">
    <oc r="D12" t="inlineStr">
      <is>
        <t>DS</t>
      </is>
    </oc>
    <nc r="D12" t="inlineStr">
      <is>
        <t>SD</t>
      </is>
    </nc>
  </rcc>
  <rcc rId="489" sId="1">
    <oc r="D121" t="inlineStr">
      <is>
        <t>DS</t>
      </is>
    </oc>
    <nc r="D121" t="inlineStr">
      <is>
        <t>SD</t>
      </is>
    </nc>
  </rcc>
  <rcv guid="{9EA5E3FA-46F1-4729-828C-4A08518018C1}" action="delete"/>
  <rdn rId="0" localSheetId="1" customView="1" name="Z_9EA5E3FA_46F1_4729_828C_4A08518018C1_.wvu.PrintArea" hidden="1" oldHidden="1">
    <formula>Sheet1!$A$1:$AL$399</formula>
    <oldFormula>Sheet1!$A$1:$AL$399</oldFormula>
  </rdn>
  <rdn rId="0" localSheetId="1" customView="1" name="Z_9EA5E3FA_46F1_4729_828C_4A08518018C1_.wvu.FilterData" hidden="1" oldHidden="1">
    <formula>Sheet1!$A$6:$AL$399</formula>
    <oldFormula>Sheet1!$A$6:$AL$399</oldFormula>
  </rdn>
  <rcv guid="{9EA5E3FA-46F1-4729-828C-4A08518018C1}"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EA5E3FA-46F1-4729-828C-4A08518018C1}" action="delete"/>
  <rdn rId="0" localSheetId="1" customView="1" name="Z_9EA5E3FA_46F1_4729_828C_4A08518018C1_.wvu.PrintArea" hidden="1" oldHidden="1">
    <formula>Sheet1!$A$1:$AL$399</formula>
    <oldFormula>Sheet1!$A$1:$AL$399</oldFormula>
  </rdn>
  <rdn rId="0" localSheetId="1" customView="1" name="Z_9EA5E3FA_46F1_4729_828C_4A08518018C1_.wvu.FilterData" hidden="1" oldHidden="1">
    <formula>Sheet1!$A$6:$AL$399</formula>
    <oldFormula>Sheet1!$A$6:$AL$399</oldFormula>
  </rdn>
  <rcv guid="{9EA5E3FA-46F1-4729-828C-4A08518018C1}"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EA5E3FA-46F1-4729-828C-4A08518018C1}" action="delete"/>
  <rdn rId="0" localSheetId="1" customView="1" name="Z_9EA5E3FA_46F1_4729_828C_4A08518018C1_.wvu.PrintArea" hidden="1" oldHidden="1">
    <formula>Sheet1!$A$1:$AL$399</formula>
    <oldFormula>Sheet1!$A$1:$AL$399</oldFormula>
  </rdn>
  <rdn rId="0" localSheetId="1" customView="1" name="Z_9EA5E3FA_46F1_4729_828C_4A08518018C1_.wvu.FilterData" hidden="1" oldHidden="1">
    <formula>Sheet1!$A$6:$AL$399</formula>
    <oldFormula>Sheet1!$A$6:$AL$399</oldFormula>
  </rdn>
  <rcv guid="{9EA5E3FA-46F1-4729-828C-4A08518018C1}"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47340EB-2B31-46D2-ACDE-4FA91E2B50F6}" action="delete"/>
  <rdn rId="0" localSheetId="1" customView="1" name="Z_747340EB_2B31_46D2_ACDE_4FA91E2B50F6_.wvu.PrintArea" hidden="1" oldHidden="1">
    <formula>Sheet1!$A$1:$AL$399</formula>
    <oldFormula>Sheet1!$A$1:$AL$399</oldFormula>
  </rdn>
  <rdn rId="0" localSheetId="1" customView="1" name="Z_747340EB_2B31_46D2_ACDE_4FA91E2B50F6_.wvu.FilterData" hidden="1" oldHidden="1">
    <formula>Sheet1!$B$1:$B$406</formula>
    <oldFormula>Sheet1!$N$1:$N$406</oldFormula>
  </rdn>
  <rcv guid="{747340EB-2B31-46D2-ACDE-4FA91E2B50F6}"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8" sId="1">
    <nc r="C151">
      <v>73</v>
    </nc>
  </rcc>
  <rcc rId="499" sId="1" odxf="1" dxf="1">
    <nc r="D151" t="inlineStr">
      <is>
        <t>MM</t>
      </is>
    </nc>
    <odxf>
      <font>
        <b/>
        <sz val="12"/>
        <color auto="1"/>
      </font>
    </odxf>
    <ndxf>
      <font>
        <b val="0"/>
        <sz val="12"/>
        <color auto="1"/>
      </font>
    </ndxf>
  </rcc>
  <rcc rId="500" sId="1" odxf="1" dxf="1">
    <nc r="E151" t="inlineStr">
      <is>
        <t>AP 2/11i  /2.1</t>
      </is>
    </nc>
    <odxf>
      <font>
        <b/>
        <sz val="12"/>
        <color auto="1"/>
      </font>
    </odxf>
    <ndxf>
      <font>
        <b val="0"/>
        <sz val="12"/>
        <color auto="1"/>
      </font>
    </ndxf>
  </rcc>
  <rcc rId="501" sId="1" odxf="1" dxf="1">
    <nc r="F151" t="inlineStr">
      <is>
        <t>CP4 less /2017</t>
      </is>
    </nc>
    <odxf>
      <font>
        <b/>
        <sz val="12"/>
        <color auto="1"/>
      </font>
      <alignment horizontal="center"/>
    </odxf>
    <ndxf>
      <font>
        <b val="0"/>
        <sz val="12"/>
        <color auto="1"/>
      </font>
      <alignment horizontal="general"/>
    </ndxf>
  </rcc>
  <rcc rId="502" sId="1">
    <nc r="B151">
      <v>122738</v>
    </nc>
  </rcc>
  <rfmt sheetId="1" sqref="G151" start="0" length="0">
    <dxf>
      <font>
        <b val="0"/>
        <sz val="11"/>
        <color theme="1"/>
        <name val="Calibri"/>
        <family val="2"/>
        <charset val="238"/>
        <scheme val="minor"/>
      </font>
      <alignment horizontal="general" vertical="bottom" wrapText="0"/>
      <border outline="0">
        <left/>
        <right/>
        <top/>
        <bottom/>
      </border>
    </dxf>
  </rfmt>
  <rcc rId="503" sId="1" xfDxf="1" dxf="1">
    <nc r="G151" t="inlineStr">
      <is>
        <t>MaraQuality</t>
      </is>
    </nc>
    <ndxf>
      <alignment wrapText="1"/>
    </ndxf>
  </rcc>
  <rcc rId="504" sId="1">
    <nc r="H151" t="inlineStr">
      <is>
        <t>Județul Maramureș</t>
      </is>
    </nc>
  </rcc>
  <rcc rId="505" sId="1">
    <nc r="I151" t="inlineStr">
      <is>
        <t>n.a</t>
      </is>
    </nc>
  </rcc>
  <rfmt sheetId="1" sqref="J151">
    <dxf>
      <alignment horizontal="left"/>
    </dxf>
  </rfmt>
  <rfmt sheetId="1" sqref="J151" start="0" length="2147483647">
    <dxf>
      <font>
        <b val="0"/>
      </font>
    </dxf>
  </rfmt>
  <rfmt sheetId="1" sqref="H151" start="0" length="2147483647">
    <dxf>
      <font>
        <b val="0"/>
      </font>
    </dxf>
  </rfmt>
  <rcc rId="506" sId="1">
    <nc r="J151" t="inlineStr">
      <is>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is>
    </nc>
  </rcc>
  <rfmt sheetId="1" sqref="K151" start="0" length="0">
    <dxf>
      <numFmt numFmtId="19" formatCode="m/d/yyyy"/>
    </dxf>
  </rfmt>
  <rfmt sheetId="1" sqref="L151" start="0" length="0">
    <dxf>
      <numFmt numFmtId="19" formatCode="m/d/yyyy"/>
    </dxf>
  </rfmt>
  <rcc rId="507" sId="1" numFmtId="19">
    <nc r="K151">
      <v>43284</v>
    </nc>
  </rcc>
  <rcc rId="508" sId="1" numFmtId="19">
    <nc r="L151">
      <v>43772</v>
    </nc>
  </rcc>
  <rcc rId="509" sId="1" odxf="1" dxf="1">
    <nc r="M151">
      <f>S151/AE151*100</f>
    </nc>
    <odxf>
      <font>
        <b/>
        <sz val="12"/>
        <color auto="1"/>
      </font>
      <numFmt numFmtId="0" formatCode="General"/>
    </odxf>
    <ndxf>
      <font>
        <b val="0"/>
        <sz val="12"/>
        <color auto="1"/>
      </font>
      <numFmt numFmtId="165" formatCode="0.000000000"/>
    </ndxf>
  </rcc>
  <rfmt sheetId="1" sqref="N151" start="0" length="0">
    <dxf>
      <font>
        <b val="0"/>
        <sz val="12"/>
        <color auto="1"/>
      </font>
    </dxf>
  </rfmt>
  <rfmt sheetId="1" sqref="O151" start="0" length="0">
    <dxf>
      <font>
        <b val="0"/>
        <sz val="12"/>
        <color auto="1"/>
      </font>
    </dxf>
  </rfmt>
  <rfmt sheetId="1" sqref="P151" start="0" length="0">
    <dxf>
      <font>
        <b val="0"/>
        <sz val="12"/>
        <color auto="1"/>
      </font>
    </dxf>
  </rfmt>
  <rcc rId="510" sId="1" odxf="1" dxf="1">
    <nc r="Q151" t="inlineStr">
      <is>
        <t>APL</t>
      </is>
    </nc>
    <odxf>
      <font>
        <b/>
        <sz val="12"/>
        <color auto="1"/>
      </font>
    </odxf>
    <ndxf>
      <font>
        <b val="0"/>
        <sz val="12"/>
        <color auto="1"/>
      </font>
    </ndxf>
  </rcc>
  <rcc rId="511" sId="1" odxf="1" dxf="1">
    <nc r="R151"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cc rId="512" sId="1" odxf="1" dxf="1">
    <oc r="S151">
      <f>T151+U151</f>
    </oc>
    <nc r="S151">
      <f>T151+U151</f>
    </nc>
    <odxf>
      <font>
        <sz val="12"/>
        <color auto="1"/>
      </font>
      <numFmt numFmtId="166" formatCode="#,##0.00_ ;\-#,##0.00\ "/>
    </odxf>
    <ndxf>
      <font>
        <sz val="12"/>
        <color auto="1"/>
      </font>
      <numFmt numFmtId="4" formatCode="#,##0.00"/>
    </ndxf>
  </rcc>
  <rfmt sheetId="1" sqref="T151" start="0" length="0">
    <dxf>
      <font>
        <b val="0"/>
        <sz val="12"/>
        <color auto="1"/>
        <name val="Trebuchet MS"/>
        <scheme val="none"/>
      </font>
      <numFmt numFmtId="4" formatCode="#,##0.00"/>
      <border outline="0">
        <left/>
        <right/>
        <top/>
        <bottom/>
      </border>
    </dxf>
  </rfmt>
  <rcc rId="513" sId="1" odxf="1" s="1" dxf="1" numFmtId="4">
    <nc r="U151">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ndxf>
  </rcc>
  <rcc rId="514" sId="1">
    <oc r="V151">
      <f>W151+X151</f>
    </oc>
    <nc r="V151">
      <f>W151+X151</f>
    </nc>
  </rcc>
  <rfmt sheetId="1" sqref="W151" start="0" length="0">
    <dxf>
      <font>
        <b val="0"/>
        <sz val="12"/>
        <color auto="1"/>
        <name val="Trebuchet MS"/>
        <scheme val="none"/>
      </font>
      <numFmt numFmtId="4" formatCode="#,##0.00"/>
      <border outline="0">
        <left/>
        <right/>
        <top/>
        <bottom/>
      </border>
    </dxf>
  </rfmt>
  <rcc rId="515" sId="1" odxf="1" s="1" dxf="1" numFmtId="4">
    <nc r="X151">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ndxf>
  </rcc>
  <rcc rId="516" sId="1" odxf="1" s="1" dxf="1">
    <nc r="Y151">
      <f>Z151+AA151</f>
    </nc>
    <odxf>
      <font>
        <b/>
        <i val="0"/>
        <strike val="0"/>
        <condense val="0"/>
        <extend val="0"/>
        <outline val="0"/>
        <shadow val="0"/>
        <u val="none"/>
        <vertAlign val="baseline"/>
        <sz val="12"/>
        <color auto="1"/>
        <name val="Calibri"/>
        <family val="2"/>
        <charset val="238"/>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4" formatCode="#,##0.00"/>
    </ndxf>
  </rcc>
  <rfmt sheetId="1" sqref="Z151" start="0" length="0">
    <dxf>
      <font>
        <b val="0"/>
        <sz val="12"/>
        <color auto="1"/>
        <name val="Trebuchet MS"/>
        <scheme val="none"/>
      </font>
      <numFmt numFmtId="0" formatCode="General"/>
      <border outline="0">
        <left/>
        <right/>
        <top/>
        <bottom/>
      </border>
    </dxf>
  </rfmt>
  <rcc rId="517" sId="1" odxf="1" s="1" dxf="1" numFmtId="4">
    <nc r="AA151">
      <v>0</v>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ndxf>
  </rcc>
  <rcc rId="518" sId="1">
    <oc r="AB151">
      <f>AC151+AD151</f>
    </oc>
    <nc r="AB151">
      <f>AC151+AD151</f>
    </nc>
  </rcc>
  <rfmt sheetId="1" s="1" sqref="AC151" start="0" length="0">
    <dxf>
      <font>
        <b val="0"/>
        <sz val="12"/>
        <color auto="1"/>
        <name val="Calibri"/>
        <family val="2"/>
        <charset val="238"/>
        <scheme val="minor"/>
      </font>
      <numFmt numFmtId="166" formatCode="#,##0.00_ ;\-#,##0.00\ "/>
    </dxf>
  </rfmt>
  <rfmt sheetId="1" s="1" sqref="AD151" start="0" length="0">
    <dxf>
      <font>
        <b val="0"/>
        <sz val="12"/>
        <color auto="1"/>
        <name val="Calibri"/>
        <family val="2"/>
        <charset val="238"/>
        <scheme val="minor"/>
      </font>
      <numFmt numFmtId="166" formatCode="#,##0.00_ ;\-#,##0.00\ "/>
    </dxf>
  </rfmt>
  <rcc rId="519" sId="1">
    <oc r="AE151">
      <f>S151+V151+Y151+AB151</f>
    </oc>
    <nc r="AE151">
      <f>S151+V151+Y151+AB151</f>
    </nc>
  </rcc>
  <rcc rId="520" sId="1" odxf="1" s="1" dxf="1" numFmtId="4">
    <nc r="AF151">
      <v>0</v>
    </nc>
    <odxf>
      <font>
        <b/>
        <i val="0"/>
        <strike val="0"/>
        <condense val="0"/>
        <extend val="0"/>
        <outline val="0"/>
        <shadow val="0"/>
        <u val="none"/>
        <vertAlign val="baseline"/>
        <sz val="12"/>
        <color auto="1"/>
        <name val="Calibri"/>
        <family val="2"/>
        <charset val="238"/>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ndxf>
  </rcc>
  <rcc rId="521" sId="1">
    <oc r="AG151">
      <f>AE151+AF151</f>
    </oc>
    <nc r="AG151">
      <f>AE151+AF151</f>
    </nc>
  </rcc>
  <rcc rId="522" sId="1" odxf="1" dxf="1">
    <nc r="AH151" t="inlineStr">
      <is>
        <t>implementare</t>
      </is>
    </nc>
    <odxf>
      <font>
        <b/>
        <sz val="12"/>
        <color auto="1"/>
      </font>
    </odxf>
    <ndxf>
      <font>
        <b val="0"/>
        <sz val="12"/>
        <color auto="1"/>
      </font>
    </ndxf>
  </rcc>
  <rfmt sheetId="1" sqref="AI151" start="0" length="0">
    <dxf>
      <font>
        <b val="0"/>
        <sz val="12"/>
        <color auto="1"/>
        <name val="Trebuchet MS"/>
        <scheme val="none"/>
      </font>
      <numFmt numFmtId="19" formatCode="m/d/yyyy"/>
    </dxf>
  </rfmt>
  <rfmt sheetId="1" sqref="AJ151" start="0" length="0">
    <dxf>
      <font>
        <b val="0"/>
        <sz val="12"/>
        <color auto="1"/>
      </font>
      <numFmt numFmtId="4" formatCode="#,##0.00"/>
      <border outline="0">
        <top style="thin">
          <color indexed="64"/>
        </top>
      </border>
    </dxf>
  </rfmt>
  <rcc rId="523" sId="1" odxf="1" dxf="1" numFmtId="4">
    <nc r="AK151">
      <v>0</v>
    </nc>
    <odxf>
      <font>
        <b/>
        <sz val="12"/>
        <color auto="1"/>
      </font>
      <numFmt numFmtId="3" formatCode="#,##0"/>
    </odxf>
    <ndxf>
      <font>
        <b val="0"/>
        <sz val="12"/>
        <color auto="1"/>
      </font>
      <numFmt numFmtId="4" formatCode="#,##0.00"/>
    </ndxf>
  </rcc>
  <rcc rId="524" sId="1">
    <nc r="O151" t="inlineStr">
      <is>
        <t>Maramureș</t>
      </is>
    </nc>
  </rcc>
  <rcc rId="525" sId="1">
    <nc r="N151">
      <v>6</v>
    </nc>
  </rcc>
  <rcc rId="526" sId="1">
    <nc r="P151" t="inlineStr">
      <is>
        <t>Baia Mare</t>
      </is>
    </nc>
  </rcc>
  <rfmt sheetId="1" sqref="G151">
    <dxf>
      <alignment vertical="center"/>
    </dxf>
  </rfmt>
  <rcc rId="527" sId="1" numFmtId="4">
    <nc r="T151">
      <v>527965.13</v>
    </nc>
  </rcc>
  <rcc rId="528" sId="1" numFmtId="4">
    <nc r="W151">
      <v>80747.570000000007</v>
    </nc>
  </rcc>
  <rcc rId="529" sId="1">
    <nc r="Z151">
      <v>12422.73</v>
    </nc>
  </rcc>
  <rcc rId="530" sId="1" numFmtId="4">
    <nc r="AJ151">
      <v>0</v>
    </nc>
  </rcc>
  <rcv guid="{65C35D6D-934F-4431-BA92-90255FC17BA4}" action="delete"/>
  <rdn rId="0" localSheetId="1" customView="1" name="Z_65C35D6D_934F_4431_BA92_90255FC17BA4_.wvu.PrintArea" hidden="1" oldHidden="1">
    <formula>Sheet1!$A$1:$AL$399</formula>
    <oldFormula>Sheet1!$A$1:$AL$399</oldFormula>
  </rdn>
  <rdn rId="0" localSheetId="1" customView="1" name="Z_65C35D6D_934F_4431_BA92_90255FC17BA4_.wvu.FilterData" hidden="1" oldHidden="1">
    <formula>Sheet1!$A$6:$AL$399</formula>
    <oldFormula>Sheet1!$A$6:$AL$399</oldFormula>
  </rdn>
  <rcv guid="{65C35D6D-934F-4431-BA92-90255FC17BA4}"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3" sId="1">
    <nc r="M120">
      <f>S120/AE120*100</f>
    </nc>
  </rcc>
  <rcv guid="{65C35D6D-934F-4431-BA92-90255FC17BA4}" action="delete"/>
  <rdn rId="0" localSheetId="1" customView="1" name="Z_65C35D6D_934F_4431_BA92_90255FC17BA4_.wvu.PrintArea" hidden="1" oldHidden="1">
    <formula>Sheet1!$A$1:$AL$399</formula>
    <oldFormula>Sheet1!$A$1:$AL$399</oldFormula>
  </rdn>
  <rdn rId="0" localSheetId="1" customView="1" name="Z_65C35D6D_934F_4431_BA92_90255FC17BA4_.wvu.FilterData" hidden="1" oldHidden="1">
    <formula>Sheet1!$A$1:$AL$371</formula>
    <oldFormula>Sheet1!$A$6:$AL$399</oldFormula>
  </rdn>
  <rcv guid="{65C35D6D-934F-4431-BA92-90255FC17BA4}"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AA4DFE-88B1-4674-95ED-5FCD7A50BC22}" action="delete"/>
  <rdn rId="0" localSheetId="1" customView="1" name="Z_5AAA4DFE_88B1_4674_95ED_5FCD7A50BC22_.wvu.PrintArea" hidden="1" oldHidden="1">
    <formula>Sheet1!$A$1:$AL$399</formula>
    <oldFormula>Sheet1!$A$1:$AL$399</oldFormula>
  </rdn>
  <rdn rId="0" localSheetId="1" customView="1" name="Z_5AAA4DFE_88B1_4674_95ED_5FCD7A50BC22_.wvu.FilterData" hidden="1" oldHidden="1">
    <formula>Sheet1!$A$1:$R$225</formula>
    <oldFormula>Sheet1!$A$1:$R$225</oldFormula>
  </rdn>
  <rcv guid="{5AAA4DFE-88B1-4674-95ED-5FCD7A50BC22}"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F10298D-3F59-43F1-9A86-8C1CCA3B5D93}" action="delete"/>
  <rdn rId="0" localSheetId="1" customView="1" name="Z_EF10298D_3F59_43F1_9A86_8C1CCA3B5D93_.wvu.PrintArea" hidden="1" oldHidden="1">
    <formula>Sheet1!$A$1:$AL$399</formula>
    <oldFormula>Sheet1!$A$1:$AL$399</oldFormula>
  </rdn>
  <rdn rId="0" localSheetId="1" customView="1" name="Z_EF10298D_3F59_43F1_9A86_8C1CCA3B5D93_.wvu.FilterData" hidden="1" oldHidden="1">
    <formula>Sheet1!$A$6:$AL$399</formula>
    <oldFormula>Sheet1!$A$6:$AL$399</oldFormula>
  </rdn>
  <rcv guid="{EF10298D-3F59-43F1-9A86-8C1CCA3B5D9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408A2F1-296F-4EAD-B15B-336D73846FDD}" action="delete"/>
  <rdn rId="0" localSheetId="1" customView="1" name="Z_C408A2F1_296F_4EAD_B15B_336D73846FDD_.wvu.PrintArea" hidden="1" oldHidden="1">
    <formula>Sheet1!$A$1:$AL$379</formula>
    <oldFormula>Sheet1!$A$1:$AL$379</oldFormula>
  </rdn>
  <rdn rId="0" localSheetId="1" customView="1" name="Z_C408A2F1_296F_4EAD_B15B_336D73846FDD_.wvu.FilterData" hidden="1" oldHidden="1">
    <formula>Sheet1!$A$6:$AL$379</formula>
    <oldFormula>Sheet1!$A$6:$AL$379</oldFormula>
  </rdn>
  <rcv guid="{C408A2F1-296F-4EAD-B15B-336D73846FDD}"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0" sId="1">
    <nc r="C348">
      <v>394</v>
    </nc>
  </rcc>
  <rcc rId="541" sId="1">
    <nc r="D348" t="inlineStr">
      <is>
        <t>MN</t>
      </is>
    </nc>
  </rcc>
  <rcc rId="542" sId="1">
    <nc r="C349">
      <v>368</v>
    </nc>
  </rcc>
  <rcc rId="543" sId="1">
    <nc r="D349" t="inlineStr">
      <is>
        <t>MN</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4" sId="1">
    <nc r="A348">
      <v>119</v>
    </nc>
  </rcc>
  <rcc rId="545" sId="1">
    <nc r="A349">
      <v>120</v>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6" sId="1">
    <nc r="B349">
      <v>109966</v>
    </nc>
  </rcc>
  <rcc rId="547" sId="1">
    <nc r="B348">
      <v>116097</v>
    </nc>
  </rcc>
  <rcc rId="548" sId="1">
    <nc r="E349" t="inlineStr">
      <is>
        <t>AP1/11i /1.1</t>
      </is>
    </nc>
  </rcc>
  <rcc rId="549" sId="1">
    <nc r="F349" t="inlineStr">
      <is>
        <t>CP 2/2017 (MySMIS: POCA/111/1/1)</t>
      </is>
    </nc>
  </rcc>
  <rcc rId="550" sId="1" odxf="1" dxf="1">
    <nc r="F348" t="inlineStr">
      <is>
        <t>IP8/2017 (MySMIS:
POCA/129/1/1)</t>
      </is>
    </nc>
    <odxf>
      <font>
        <b val="0"/>
        <sz val="12"/>
      </font>
      <alignment horizontal="general"/>
    </odxf>
    <ndxf>
      <font>
        <b/>
        <sz val="12"/>
        <color auto="1"/>
      </font>
      <alignment horizontal="left"/>
    </ndxf>
  </rcc>
  <rfmt sheetId="1" sqref="G349" start="0" length="0">
    <dxf>
      <font>
        <sz val="11"/>
        <color theme="1"/>
        <name val="Calibri"/>
        <family val="2"/>
        <charset val="238"/>
        <scheme val="minor"/>
      </font>
      <alignment vertical="bottom" wrapText="0"/>
      <border outline="0">
        <right/>
        <top/>
        <bottom/>
      </border>
    </dxf>
  </rfmt>
  <rcc rId="551" sId="1" xfDxf="1" dxf="1">
    <nc r="G349" t="inlineStr">
      <is>
        <t>„ALTERNATIVe”,</t>
      </is>
    </nc>
    <ndxf>
      <font>
        <b/>
      </font>
      <alignment wrapText="1"/>
    </ndxf>
  </rcc>
  <rfmt sheetId="1" sqref="H349" start="0" length="0">
    <dxf>
      <font>
        <sz val="11"/>
        <color theme="1"/>
        <name val="Calibri"/>
        <family val="2"/>
        <charset val="238"/>
        <scheme val="minor"/>
      </font>
      <alignment horizontal="general" vertical="bottom" wrapText="0"/>
      <border outline="0">
        <left/>
        <right/>
        <top/>
        <bottom/>
      </border>
    </dxf>
  </rfmt>
  <rcc rId="552" sId="1" xfDxf="1" dxf="1">
    <nc r="H349" t="inlineStr">
      <is>
        <t>ASOCIAȚIA PENTRU DEZVOLTARE DURABILĂ SLATINA</t>
      </is>
    </nc>
    <ndxf>
      <font>
        <b/>
      </font>
      <alignment wrapText="1"/>
    </ndxf>
  </rcc>
  <rcc rId="553" sId="1">
    <nc r="J349" t="inlineStr">
      <is>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t>
      </is>
    </nc>
  </rcc>
  <rcv guid="{EF10298D-3F59-43F1-9A86-8C1CCA3B5D93}" action="delete"/>
  <rdn rId="0" localSheetId="1" customView="1" name="Z_EF10298D_3F59_43F1_9A86_8C1CCA3B5D93_.wvu.PrintArea" hidden="1" oldHidden="1">
    <formula>Sheet1!$A$1:$AL$399</formula>
    <oldFormula>Sheet1!$A$1:$AL$399</oldFormula>
  </rdn>
  <rdn rId="0" localSheetId="1" customView="1" name="Z_EF10298D_3F59_43F1_9A86_8C1CCA3B5D93_.wvu.FilterData" hidden="1" oldHidden="1">
    <formula>Sheet1!$A$6:$AL$399</formula>
    <oldFormula>Sheet1!$A$6:$AL$399</oldFormula>
  </rdn>
  <rcv guid="{EF10298D-3F59-43F1-9A86-8C1CCA3B5D93}"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6" sId="1">
    <oc r="J349" t="inlineStr">
      <is>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t>
      </is>
    </oc>
    <nc r="J349" t="inlineStr">
      <is>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7" sId="1" numFmtId="19">
    <nc r="K349">
      <v>43284</v>
    </nc>
  </rcc>
  <rcc rId="558" sId="1" numFmtId="19">
    <nc r="L349">
      <v>43772</v>
    </nc>
  </rcc>
  <rcc rId="559" sId="1" numFmtId="19">
    <nc r="K348">
      <v>43284</v>
    </nc>
  </rcc>
  <rcc rId="560" sId="1" numFmtId="19">
    <nc r="L348">
      <v>44077</v>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1" sId="1" numFmtId="4">
    <nc r="T349">
      <v>661834.04</v>
    </nc>
  </rcc>
  <rcc rId="562" sId="1" numFmtId="4">
    <nc r="U349">
      <v>158879.60999999999</v>
    </nc>
  </rcc>
  <rcc rId="563" sId="1" numFmtId="4">
    <nc r="W349">
      <v>116794.2</v>
    </nc>
  </rcc>
  <rcc rId="564" sId="1" numFmtId="4">
    <nc r="X349">
      <v>39719.879999999997</v>
    </nc>
  </rcc>
  <rcc rId="565" sId="1">
    <nc r="N349" t="inlineStr">
      <is>
        <t>Proiect cu acoperire națională</t>
      </is>
    </nc>
  </rcc>
  <rcc rId="566" sId="1">
    <nc r="O349" t="inlineStr">
      <is>
        <t>București</t>
      </is>
    </nc>
  </rcc>
  <rcc rId="567" sId="1">
    <nc r="P349" t="inlineStr">
      <is>
        <t>București</t>
      </is>
    </nc>
  </rcc>
  <rcc rId="568" sId="1">
    <nc r="Q349" t="inlineStr">
      <is>
        <t>ONG</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9" sId="1">
    <nc r="R349"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0" sId="1" numFmtId="4">
    <nc r="Z349">
      <v>0</v>
    </nc>
  </rcc>
  <rcc rId="571" sId="1" numFmtId="4">
    <nc r="AA349">
      <v>0</v>
    </nc>
  </rcc>
  <rcc rId="572" sId="1" numFmtId="4">
    <nc r="AC349">
      <v>15890.39</v>
    </nc>
  </rcc>
  <rcc rId="573" sId="1" numFmtId="4">
    <nc r="AD349">
      <v>4053.04</v>
    </nc>
  </rcc>
  <rcc rId="574" sId="1">
    <nc r="AH349" t="inlineStr">
      <is>
        <t>implementare</t>
      </is>
    </nc>
  </rcc>
  <rcc rId="575" sId="1">
    <nc r="AI349" t="inlineStr">
      <is>
        <t>n.a</t>
      </is>
    </nc>
  </rcc>
  <rcc rId="576" sId="1" numFmtId="4">
    <nc r="AJ349">
      <v>0</v>
    </nc>
  </rcc>
  <rcc rId="577" sId="1" numFmtId="4">
    <nc r="AK349">
      <v>0</v>
    </nc>
  </rcc>
  <rcc rId="578" sId="1" numFmtId="4">
    <nc r="AF349">
      <v>0</v>
    </nc>
  </rcc>
  <rcv guid="{EF10298D-3F59-43F1-9A86-8C1CCA3B5D93}" action="delete"/>
  <rdn rId="0" localSheetId="1" customView="1" name="Z_EF10298D_3F59_43F1_9A86_8C1CCA3B5D93_.wvu.PrintArea" hidden="1" oldHidden="1">
    <formula>Sheet1!$A$1:$AL$399</formula>
    <oldFormula>Sheet1!$A$1:$AL$399</oldFormula>
  </rdn>
  <rdn rId="0" localSheetId="1" customView="1" name="Z_EF10298D_3F59_43F1_9A86_8C1CCA3B5D93_.wvu.FilterData" hidden="1" oldHidden="1">
    <formula>Sheet1!$A$6:$AL$399</formula>
    <oldFormula>Sheet1!$A$6:$AL$399</oldFormula>
  </rdn>
  <rcv guid="{EF10298D-3F59-43F1-9A86-8C1CCA3B5D93}"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1" sId="1">
    <nc r="H348" t="inlineStr">
      <is>
        <t>MINISTERUL MEDIULUI</t>
      </is>
    </nc>
  </rcc>
  <rcc rId="582" sId="1">
    <nc r="I348" t="inlineStr">
      <is>
        <t>Academia de Studii Economice</t>
      </is>
    </nc>
  </rcc>
  <rcc rId="583" sId="1">
    <nc r="I349" t="inlineStr">
      <is>
        <t>n.a.</t>
      </is>
    </nc>
  </rcc>
  <rcc rId="584" sId="1" numFmtId="4">
    <nc r="T348">
      <v>5158232.53</v>
    </nc>
  </rcc>
  <rcc rId="585" sId="1" numFmtId="4">
    <nc r="U348">
      <v>1238283.06</v>
    </nc>
  </rcc>
  <rcc rId="586" sId="1" numFmtId="4">
    <nc r="W348">
      <v>349201.67</v>
    </nc>
  </rcc>
  <rcc rId="587" sId="1" numFmtId="4">
    <nc r="X348">
      <v>123325.66</v>
    </nc>
  </rcc>
  <rcc rId="588" sId="1" numFmtId="4">
    <nc r="Z348">
      <v>561074.66</v>
    </nc>
  </rcc>
  <rcc rId="589" sId="1" numFmtId="4">
    <nc r="AA348">
      <v>186245.11</v>
    </nc>
  </rcc>
  <rcc rId="590" sId="1" numFmtId="4">
    <nc r="AF348">
      <v>0</v>
    </nc>
  </rcc>
  <rcc rId="591" sId="1" numFmtId="4">
    <nc r="AC348">
      <v>0</v>
    </nc>
  </rcc>
  <rcc rId="592" sId="1" numFmtId="4">
    <nc r="AD348">
      <v>0</v>
    </nc>
  </rcc>
  <rcc rId="593" sId="1">
    <nc r="N348" t="inlineStr">
      <is>
        <t>Proiect cu acoperire națională</t>
      </is>
    </nc>
  </rcc>
  <rcc rId="594" sId="1">
    <nc r="O348" t="inlineStr">
      <is>
        <t>București</t>
      </is>
    </nc>
  </rcc>
  <rcc rId="595" sId="1">
    <nc r="P348" t="inlineStr">
      <is>
        <t>București</t>
      </is>
    </nc>
  </rcc>
  <rcc rId="596" sId="1">
    <nc r="Q348" t="inlineStr">
      <is>
        <t>APC</t>
      </is>
    </nc>
  </rcc>
  <rcc rId="597" sId="1">
    <nc r="R348" t="inlineStr">
      <is>
        <t>119 - Investiții în capacitatea instituțională și în eficiența administrațiilor și a serviciilor publice la nivel național, regional și local, în perspectiva realizării de reforme, a unei mai bune legiferări și a bunei guvernanțe</t>
      </is>
    </nc>
  </rcc>
  <rcv guid="{EF10298D-3F59-43F1-9A86-8C1CCA3B5D93}" action="delete"/>
  <rdn rId="0" localSheetId="1" customView="1" name="Z_EF10298D_3F59_43F1_9A86_8C1CCA3B5D93_.wvu.PrintArea" hidden="1" oldHidden="1">
    <formula>Sheet1!$A$1:$AL$399</formula>
    <oldFormula>Sheet1!$A$1:$AL$399</oldFormula>
  </rdn>
  <rdn rId="0" localSheetId="1" customView="1" name="Z_EF10298D_3F59_43F1_9A86_8C1CCA3B5D93_.wvu.FilterData" hidden="1" oldHidden="1">
    <formula>Sheet1!$A$6:$AL$399</formula>
    <oldFormula>Sheet1!$A$6:$AL$399</oldFormula>
  </rdn>
  <rcv guid="{EF10298D-3F59-43F1-9A86-8C1CCA3B5D93}"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0" sId="1">
    <nc r="G348" t="inlineStr">
      <is>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1" odxf="1" dxf="1">
    <nc r="E65" t="inlineStr">
      <is>
        <t>AP 2/11i  /2.2</t>
      </is>
    </nc>
    <odxf>
      <font>
        <b/>
        <sz val="12"/>
        <color auto="1"/>
      </font>
    </odxf>
    <ndxf>
      <font>
        <b val="0"/>
        <sz val="12"/>
        <color auto="1"/>
      </font>
    </ndxf>
  </rcc>
  <rcc rId="37" sId="1" odxf="1" dxf="1">
    <nc r="F65" t="inlineStr">
      <is>
        <t>CP1 less /2017</t>
      </is>
    </nc>
    <odxf>
      <font>
        <b/>
        <sz val="12"/>
        <color auto="1"/>
      </font>
      <alignment horizontal="center"/>
    </odxf>
    <ndxf>
      <font>
        <b val="0"/>
        <sz val="12"/>
        <color auto="1"/>
      </font>
      <alignment horizontal="general"/>
    </ndxf>
  </rcc>
  <rfmt sheetId="1" xfDxf="1" sqref="G65" start="0" length="0">
    <dxf>
      <font>
        <b/>
        <sz val="12"/>
        <color auto="1"/>
      </font>
      <alignment horizontal="left" vertical="center" wrapText="1"/>
      <border outline="0">
        <left style="thin">
          <color indexed="64"/>
        </left>
        <right style="thin">
          <color indexed="64"/>
        </right>
        <top style="thin">
          <color indexed="64"/>
        </top>
        <bottom style="thin">
          <color indexed="64"/>
        </bottom>
      </border>
    </dxf>
  </rfmt>
  <rcc rId="38" sId="1" odxf="1" dxf="1">
    <nc r="G65" t="inlineStr">
      <is>
        <t>Consolidarea integrității, reducerea vulnerabilităților și a riscurilor de corupție</t>
      </is>
    </nc>
    <ndxf>
      <font>
        <b val="0"/>
        <sz val="10"/>
        <color auto="1"/>
        <charset val="1"/>
      </font>
      <alignment horizontal="general"/>
    </ndxf>
  </rcc>
  <rcc rId="39" sId="1" odxf="1" dxf="1">
    <nc r="H65" t="inlineStr">
      <is>
        <t>Municipiul Buzău</t>
      </is>
    </nc>
    <ndxf>
      <font>
        <b val="0"/>
        <sz val="12"/>
        <color auto="1"/>
      </font>
    </ndxf>
  </rcc>
  <rcc rId="40" sId="1">
    <nc r="I65" t="inlineStr">
      <is>
        <t>n.a</t>
      </is>
    </nc>
  </rcc>
  <rfmt sheetId="1" sqref="K65" start="0" length="0">
    <dxf>
      <font>
        <b val="0"/>
        <sz val="12"/>
        <color auto="1"/>
      </font>
      <numFmt numFmtId="19" formatCode="dd/mm/yyyy"/>
    </dxf>
  </rfmt>
  <rcc rId="41" sId="1" numFmtId="19">
    <nc r="K65">
      <v>43284</v>
    </nc>
  </rcc>
  <rfmt sheetId="1" sqref="L65" start="0" length="0">
    <dxf>
      <numFmt numFmtId="19" formatCode="dd/mm/yyyy"/>
    </dxf>
  </rfmt>
  <rcc rId="42" sId="1" odxf="1" dxf="1" numFmtId="19">
    <nc r="L65">
      <v>43711</v>
    </nc>
    <ndxf>
      <font>
        <b val="0"/>
        <sz val="12"/>
        <color auto="1"/>
      </font>
    </ndxf>
  </rcc>
  <rcc rId="43" sId="1" odxf="1" dxf="1" numFmtId="4">
    <nc r="M65">
      <v>85</v>
    </nc>
    <ndxf>
      <font>
        <b val="0"/>
        <sz val="12"/>
        <color auto="1"/>
      </font>
      <numFmt numFmtId="165" formatCode="0.000000000"/>
    </ndxf>
  </rcc>
  <rcc rId="44" sId="1" odxf="1" dxf="1">
    <nc r="O65" t="inlineStr">
      <is>
        <t>Buzău</t>
      </is>
    </nc>
    <ndxf>
      <font>
        <b val="0"/>
        <sz val="12"/>
        <color auto="1"/>
      </font>
      <fill>
        <patternFill patternType="solid">
          <bgColor theme="0"/>
        </patternFill>
      </fill>
    </ndxf>
  </rcc>
  <rcc rId="45" sId="1" odxf="1" dxf="1">
    <nc r="P65" t="inlineStr">
      <is>
        <t>Buzău</t>
      </is>
    </nc>
    <odxf>
      <font>
        <b/>
        <sz val="12"/>
        <color auto="1"/>
      </font>
      <fill>
        <patternFill patternType="none">
          <bgColor indexed="65"/>
        </patternFill>
      </fill>
    </odxf>
    <ndxf>
      <font>
        <b val="0"/>
        <sz val="12"/>
        <color auto="1"/>
      </font>
      <fill>
        <patternFill patternType="solid">
          <bgColor theme="0"/>
        </patternFill>
      </fill>
    </ndxf>
  </rcc>
  <rcc rId="46" sId="1" odxf="1" dxf="1">
    <nc r="Q65" t="inlineStr">
      <is>
        <t>APL</t>
      </is>
    </nc>
    <ndxf>
      <font>
        <b val="0"/>
        <sz val="12"/>
        <color auto="1"/>
      </font>
      <fill>
        <patternFill patternType="solid">
          <bgColor theme="0"/>
        </patternFill>
      </fill>
    </ndxf>
  </rcc>
  <rcc rId="47" sId="1" odxf="1" dxf="1">
    <nc r="R65"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1" sId="1">
    <nc r="J348" t="inlineStr">
      <is>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2" sId="1">
    <nc r="AH348" t="inlineStr">
      <is>
        <t>implementare</t>
      </is>
    </nc>
  </rcc>
  <rcc rId="603" sId="1">
    <nc r="AI348" t="inlineStr">
      <is>
        <t>n.a</t>
      </is>
    </nc>
  </rcc>
  <rcc rId="604" sId="1" numFmtId="4">
    <nc r="AJ348">
      <v>0</v>
    </nc>
  </rcc>
  <rcc rId="605" sId="1" numFmtId="4">
    <nc r="AK348">
      <v>0</v>
    </nc>
  </rcc>
  <rcc rId="606" sId="1" numFmtId="19">
    <oc r="L246">
      <v>43360</v>
    </oc>
    <nc r="L246">
      <v>43541</v>
    </nc>
  </rcc>
  <rcc rId="607" sId="1">
    <oc r="AI246" t="inlineStr">
      <is>
        <t>AA4/ 30.01.2018</t>
      </is>
    </oc>
    <nc r="AI246" t="inlineStr">
      <is>
        <t>AA4/ 30.01.2018
AA5/03.07.2018 prel 6 luni</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48" start="0" length="0">
    <dxf>
      <font>
        <b/>
        <sz val="10"/>
        <charset val="1"/>
      </font>
      <alignment vertical="top"/>
      <border outline="0">
        <right/>
        <top/>
        <bottom/>
      </border>
    </dxf>
  </rfmt>
  <rfmt sheetId="1" sqref="G348" start="0" length="0">
    <dxf>
      <font>
        <b val="0"/>
        <sz val="12"/>
        <color auto="1"/>
      </font>
      <alignment horizontal="justify"/>
      <border outline="0">
        <left style="thin">
          <color indexed="64"/>
        </left>
        <right style="thin">
          <color indexed="64"/>
        </right>
        <top style="thin">
          <color indexed="64"/>
        </top>
        <bottom style="thin">
          <color indexed="64"/>
        </bottom>
      </border>
    </dxf>
  </rfmt>
  <rcv guid="{EF10298D-3F59-43F1-9A86-8C1CCA3B5D93}" action="delete"/>
  <rdn rId="0" localSheetId="1" customView="1" name="Z_EF10298D_3F59_43F1_9A86_8C1CCA3B5D93_.wvu.PrintArea" hidden="1" oldHidden="1">
    <formula>Sheet1!$A$1:$AL$399</formula>
    <oldFormula>Sheet1!$A$1:$AL$399</oldFormula>
  </rdn>
  <rdn rId="0" localSheetId="1" customView="1" name="Z_EF10298D_3F59_43F1_9A86_8C1CCA3B5D93_.wvu.FilterData" hidden="1" oldHidden="1">
    <formula>Sheet1!$A$6:$AL$399</formula>
    <oldFormula>Sheet1!$A$6:$AL$399</oldFormula>
  </rdn>
  <rcv guid="{EF10298D-3F59-43F1-9A86-8C1CCA3B5D93}"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0" sId="1">
    <nc r="A350">
      <v>121</v>
    </nc>
  </rcc>
  <rcc rId="611" sId="1">
    <nc r="B350">
      <v>112133</v>
    </nc>
  </rcc>
  <rcc rId="612" sId="1">
    <nc r="C350">
      <v>149</v>
    </nc>
  </rcc>
  <rcc rId="613" sId="1">
    <nc r="D350" t="inlineStr">
      <is>
        <t>ET</t>
      </is>
    </nc>
  </rcc>
  <rcc rId="614" sId="1">
    <nc r="E350" t="inlineStr">
      <is>
        <t>AP1/11i /1.2</t>
      </is>
    </nc>
  </rcc>
  <rcc rId="615" sId="1">
    <nc r="F350" t="inlineStr">
      <is>
        <t>CP 2/2017 (MySMIS: POCA/111/1/1)</t>
      </is>
    </nc>
  </rcc>
  <rcv guid="{5AAA4DFE-88B1-4674-95ED-5FCD7A50BC22}" action="delete"/>
  <rdn rId="0" localSheetId="1" customView="1" name="Z_5AAA4DFE_88B1_4674_95ED_5FCD7A50BC22_.wvu.PrintArea" hidden="1" oldHidden="1">
    <formula>Sheet1!$A$1:$AL$399</formula>
    <oldFormula>Sheet1!$A$1:$AL$399</oldFormula>
  </rdn>
  <rdn rId="0" localSheetId="1" customView="1" name="Z_5AAA4DFE_88B1_4674_95ED_5FCD7A50BC22_.wvu.FilterData" hidden="1" oldHidden="1">
    <formula>Sheet1!$A$1:$R$225</formula>
    <oldFormula>Sheet1!$A$1:$R$225</oldFormula>
  </rdn>
  <rcv guid="{5AAA4DFE-88B1-4674-95ED-5FCD7A50BC22}"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50" start="0" length="2147483647">
    <dxf>
      <font>
        <sz val="11"/>
      </font>
    </dxf>
  </rfmt>
  <rcc rId="618" sId="1" odxf="1" dxf="1">
    <nc r="G350" t="inlineStr">
      <is>
        <t>Standarde si politici sustenabile in lucrul cu tinerii din Romania</t>
      </is>
    </nc>
    <odxf/>
    <ndxf>
      <font>
        <sz val="12"/>
        <charset val="1"/>
      </font>
    </ndxf>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9" sId="1">
    <nc r="H350" t="inlineStr">
      <is>
        <t>Federatia Young Men's Christian Associations</t>
      </is>
    </nc>
  </rcc>
  <rcv guid="{5AAA4DFE-88B1-4674-95ED-5FCD7A50BC22}" action="delete"/>
  <rdn rId="0" localSheetId="1" customView="1" name="Z_5AAA4DFE_88B1_4674_95ED_5FCD7A50BC22_.wvu.PrintArea" hidden="1" oldHidden="1">
    <formula>Sheet1!$A$1:$AL$399</formula>
    <oldFormula>Sheet1!$A$1:$AL$399</oldFormula>
  </rdn>
  <rdn rId="0" localSheetId="1" customView="1" name="Z_5AAA4DFE_88B1_4674_95ED_5FCD7A50BC22_.wvu.FilterData" hidden="1" oldHidden="1">
    <formula>Sheet1!$A$1:$R$225</formula>
    <oldFormula>Sheet1!$A$1:$R$225</oldFormula>
  </rdn>
  <rcv guid="{5AAA4DFE-88B1-4674-95ED-5FCD7A50BC22}"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2" sId="1">
    <nc r="I350" t="inlineStr">
      <is>
        <t>1. Asociatia Young Initiative                                   2. Asociatia Centrul pentru Dezvoltare Comunitara Durabila</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3" sId="1">
    <nc r="J350" t="inlineStr">
      <is>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is>
    </nc>
  </rcc>
  <rfmt sheetId="1" sqref="J350" start="0" length="2147483647">
    <dxf>
      <font>
        <sz val="11"/>
      </font>
    </dxf>
  </rfmt>
  <rcv guid="{5AAA4DFE-88B1-4674-95ED-5FCD7A50BC22}" action="delete"/>
  <rdn rId="0" localSheetId="1" customView="1" name="Z_5AAA4DFE_88B1_4674_95ED_5FCD7A50BC22_.wvu.PrintArea" hidden="1" oldHidden="1">
    <formula>Sheet1!$A$1:$AL$399</formula>
    <oldFormula>Sheet1!$A$1:$AL$399</oldFormula>
  </rdn>
  <rdn rId="0" localSheetId="1" customView="1" name="Z_5AAA4DFE_88B1_4674_95ED_5FCD7A50BC22_.wvu.FilterData" hidden="1" oldHidden="1">
    <formula>Sheet1!$A$1:$R$225</formula>
    <oldFormula>Sheet1!$A$1:$R$225</oldFormula>
  </rdn>
  <rcv guid="{5AAA4DFE-88B1-4674-95ED-5FCD7A50BC22}"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50">
    <dxf>
      <alignment horizontal="left"/>
    </dxf>
  </rfmt>
  <rcc rId="626" sId="1">
    <oc r="J350" t="inlineStr">
      <is>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is>
    </oc>
    <nc r="J350" t="inlineStr">
      <is>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50" start="0" length="2147483647">
    <dxf>
      <font>
        <sz val="12"/>
      </font>
    </dxf>
  </rfmt>
  <rfmt sheetId="1" sqref="J350" start="0" length="2147483647">
    <dxf>
      <font>
        <sz val="11"/>
      </font>
    </dxf>
  </rfmt>
  <rcv guid="{5AAA4DFE-88B1-4674-95ED-5FCD7A50BC22}" action="delete"/>
  <rdn rId="0" localSheetId="1" customView="1" name="Z_5AAA4DFE_88B1_4674_95ED_5FCD7A50BC22_.wvu.PrintArea" hidden="1" oldHidden="1">
    <formula>Sheet1!$A$1:$AL$399</formula>
    <oldFormula>Sheet1!$A$1:$AL$399</oldFormula>
  </rdn>
  <rdn rId="0" localSheetId="1" customView="1" name="Z_5AAA4DFE_88B1_4674_95ED_5FCD7A50BC22_.wvu.FilterData" hidden="1" oldHidden="1">
    <formula>Sheet1!$A$1:$R$225</formula>
    <oldFormula>Sheet1!$A$1:$R$225</oldFormula>
  </rdn>
  <rcv guid="{5AAA4DFE-88B1-4674-95ED-5FCD7A50BC2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odxf="1" dxf="1">
    <nc r="N65">
      <v>2</v>
    </nc>
    <ndxf>
      <font>
        <b val="0"/>
        <sz val="12"/>
        <color auto="1"/>
      </font>
      <fill>
        <patternFill patternType="solid">
          <bgColor theme="0"/>
        </patternFill>
      </fill>
    </ndxf>
  </rcc>
  <rfmt sheetId="1" sqref="S65" start="0" length="0">
    <dxf>
      <numFmt numFmtId="4" formatCode="#,##0.00"/>
    </dxf>
  </rfmt>
  <rfmt sheetId="1" sqref="T65" start="0" length="0">
    <dxf>
      <numFmt numFmtId="4" formatCode="#,##0.00"/>
      <fill>
        <patternFill patternType="none">
          <bgColor indexed="65"/>
        </patternFill>
      </fill>
    </dxf>
  </rfmt>
  <rcc rId="49" sId="1" odxf="1" s="1" dxf="1" numFmtId="4">
    <nc r="S65">
      <v>241819.87</v>
    </nc>
    <ndxf>
      <font>
        <b val="0"/>
        <sz val="12"/>
        <color auto="1"/>
        <name val="Calibri"/>
        <family val="2"/>
        <charset val="238"/>
        <scheme val="minor"/>
      </font>
    </ndxf>
  </rcc>
  <rfmt sheetId="1" sqref="T65" start="0" length="0">
    <dxf>
      <numFmt numFmtId="0" formatCode="General"/>
      <fill>
        <patternFill patternType="solid">
          <bgColor rgb="FFFFFF00"/>
        </patternFill>
      </fill>
    </dxf>
  </rfmt>
  <rfmt sheetId="1" s="1" sqref="T65" start="0" length="0">
    <dxf>
      <font>
        <b val="0"/>
        <sz val="12"/>
        <color auto="1"/>
        <name val="Calibri"/>
        <family val="2"/>
        <charset val="238"/>
        <scheme val="minor"/>
      </font>
      <numFmt numFmtId="4" formatCode="#,##0.00"/>
      <fill>
        <patternFill patternType="none">
          <bgColor indexed="65"/>
        </patternFill>
      </fill>
    </dxf>
  </rfmt>
  <rfmt sheetId="1" s="1" sqref="T65" start="0" length="0">
    <dxf>
      <font>
        <b/>
        <sz val="12"/>
        <color auto="1"/>
        <name val="Calibri"/>
        <family val="2"/>
        <charset val="238"/>
        <scheme val="minor"/>
      </font>
      <numFmt numFmtId="0" formatCode="General"/>
      <fill>
        <patternFill patternType="solid">
          <bgColor rgb="FFFFFF00"/>
        </patternFill>
      </fill>
    </dxf>
  </rfmt>
  <rcc rId="50" sId="1" odxf="1" s="1" dxf="1" numFmtId="4">
    <nc r="T65">
      <v>241819.87</v>
    </nc>
    <ndxf>
      <font>
        <b val="0"/>
        <sz val="12"/>
        <color auto="1"/>
        <name val="Calibri"/>
        <family val="2"/>
        <charset val="238"/>
        <scheme val="minor"/>
      </font>
      <numFmt numFmtId="166" formatCode="#,##0.00_ ;\-#,##0.00\ "/>
    </ndxf>
  </rcc>
  <rcc rId="51" sId="1">
    <nc r="U65">
      <v>0</v>
    </nc>
  </rcc>
  <rcc rId="52" sId="1" numFmtId="4">
    <oc r="V65">
      <f>W65+X65</f>
    </oc>
    <nc r="V65">
      <v>36984.22</v>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9" sId="1" numFmtId="19">
    <nc r="K350">
      <v>43286</v>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0" sId="1" numFmtId="19">
    <nc r="L350">
      <v>43773</v>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1" sId="1">
    <nc r="N350" t="inlineStr">
      <is>
        <t>Proiect cu acoperire națională</t>
      </is>
    </nc>
  </rcc>
  <rcc rId="632" sId="1" xfDxf="1" dxf="1">
    <nc r="P350" t="inlineStr">
      <is>
        <t>Baia Mare</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633" sId="1">
    <nc r="O350" t="inlineStr">
      <is>
        <t>Maramures</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4" sId="1">
    <nc r="Q350" t="inlineStr">
      <is>
        <t>ONG</t>
      </is>
    </nc>
  </rcc>
  <rcc rId="635" sId="1">
    <nc r="R350" t="inlineStr">
      <is>
        <t>120 -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6" sId="1" numFmtId="4">
    <oc r="S350">
      <f>T350+U350</f>
    </oc>
    <nc r="S350">
      <v>615782.40000000002</v>
    </nc>
  </rcc>
  <rcc rId="637" sId="1" numFmtId="4">
    <nc r="T350">
      <v>496574.82</v>
    </nc>
  </rcc>
  <rcc rId="638" sId="1" numFmtId="4">
    <nc r="U350">
      <v>119207.58</v>
    </nc>
  </rcc>
  <rcc rId="639" sId="1" numFmtId="4">
    <nc r="W350">
      <v>87630.81</v>
    </nc>
  </rcc>
  <rcc rId="640" sId="1" numFmtId="4">
    <nc r="X350">
      <v>29801.87</v>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1" sId="1" numFmtId="4">
    <nc r="AC350">
      <v>11922.59</v>
    </nc>
  </rcc>
  <rcc rId="642" sId="1" numFmtId="4">
    <nc r="AD350">
      <v>3040.97</v>
    </nc>
  </rcc>
  <rcv guid="{5AAA4DFE-88B1-4674-95ED-5FCD7A50BC22}" action="delete"/>
  <rdn rId="0" localSheetId="1" customView="1" name="Z_5AAA4DFE_88B1_4674_95ED_5FCD7A50BC22_.wvu.PrintArea" hidden="1" oldHidden="1">
    <formula>Sheet1!$A$1:$AL$399</formula>
    <oldFormula>Sheet1!$A$1:$AL$399</oldFormula>
  </rdn>
  <rdn rId="0" localSheetId="1" customView="1" name="Z_5AAA4DFE_88B1_4674_95ED_5FCD7A50BC22_.wvu.FilterData" hidden="1" oldHidden="1">
    <formula>Sheet1!$A$1:$R$225</formula>
    <oldFormula>Sheet1!$A$1:$R$225</oldFormula>
  </rdn>
  <rcv guid="{5AAA4DFE-88B1-4674-95ED-5FCD7A50BC22}"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5" sId="1" numFmtId="4">
    <oc r="X350">
      <v>29801.87</v>
    </oc>
    <nc r="X350">
      <v>29801.88</v>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6" sId="1">
    <nc r="AH350" t="inlineStr">
      <is>
        <t>implementare</t>
      </is>
    </nc>
  </rcc>
  <rcc rId="647" sId="1">
    <nc r="AI350" t="inlineStr">
      <is>
        <t>n.a</t>
      </is>
    </nc>
  </rcc>
  <rcc rId="648" sId="1" numFmtId="19">
    <oc r="AL3">
      <v>43280</v>
    </oc>
    <nc r="AL3">
      <v>43287</v>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9" sId="1">
    <nc r="C132">
      <v>424</v>
    </nc>
  </rcc>
  <rcc rId="650" sId="1">
    <nc r="D132" t="inlineStr">
      <is>
        <t>DJ</t>
      </is>
    </nc>
  </rcc>
  <rcc rId="651" sId="1" odxf="1" dxf="1">
    <nc r="G132" t="inlineStr">
      <is>
        <t>Măsuri pentru prevenirea corupției în administrația publică locală a Municipiului Deva din județul Hunedoara</t>
      </is>
    </nc>
    <ndxf>
      <font>
        <b val="0"/>
        <sz val="12"/>
        <color auto="1"/>
        <name val="Trebuchet MS"/>
        <scheme val="none"/>
      </font>
      <alignment horizontal="general"/>
      <border outline="0">
        <left/>
        <right/>
        <top/>
        <bottom/>
      </border>
    </ndxf>
  </rcc>
  <rcc rId="652" sId="1" odxf="1" dxf="1">
    <nc r="F132" t="inlineStr">
      <is>
        <t>CP1 less/2017</t>
      </is>
    </nc>
    <ndxf>
      <font>
        <b val="0"/>
        <sz val="12"/>
        <color auto="1"/>
      </font>
      <alignment horizontal="general"/>
    </ndxf>
  </rcc>
  <rcc rId="653" sId="1" odxf="1" dxf="1">
    <nc r="E132" t="inlineStr">
      <is>
        <t>AP  2/2</t>
      </is>
    </nc>
    <ndxf>
      <font>
        <b val="0"/>
        <sz val="12"/>
        <color auto="1"/>
      </font>
      <fill>
        <patternFill patternType="solid">
          <bgColor theme="0"/>
        </patternFill>
      </fill>
      <alignment horizontal="left"/>
    </ndxf>
  </rcc>
  <rcc rId="654" sId="1" odxf="1" dxf="1">
    <nc r="H132" t="inlineStr">
      <is>
        <t>Municipiul Deva</t>
      </is>
    </nc>
    <odxf>
      <font>
        <b/>
        <sz val="12"/>
        <color auto="1"/>
      </font>
    </odxf>
    <ndxf>
      <font>
        <b val="0"/>
        <sz val="12"/>
        <color auto="1"/>
      </font>
    </ndxf>
  </rcc>
  <rcc rId="655" sId="1">
    <nc r="I132" t="inlineStr">
      <is>
        <t>n.a</t>
      </is>
    </nc>
  </rcc>
  <rfmt sheetId="1" sqref="I132" start="0" length="2147483647">
    <dxf>
      <font>
        <b val="0"/>
      </font>
    </dxf>
  </rfmt>
  <rcc rId="656" sId="1" odxf="1" dxf="1" numFmtId="19">
    <nc r="K132">
      <v>43285</v>
    </nc>
    <odxf>
      <numFmt numFmtId="0" formatCode="General"/>
    </odxf>
    <ndxf>
      <numFmt numFmtId="19" formatCode="dd/mm/yyyy"/>
    </ndxf>
  </rcc>
  <rcc rId="657" sId="1" odxf="1" dxf="1" numFmtId="19">
    <nc r="L132">
      <v>43773</v>
    </nc>
    <odxf>
      <numFmt numFmtId="0" formatCode="General"/>
    </odxf>
    <ndxf>
      <numFmt numFmtId="19" formatCode="dd/mm/yyyy"/>
    </ndxf>
  </rcc>
  <rcc rId="658" sId="1">
    <nc r="M132">
      <v>85</v>
    </nc>
  </rcc>
  <rcc rId="659" sId="1">
    <nc r="O132" t="inlineStr">
      <is>
        <t>Hunedoara</t>
      </is>
    </nc>
  </rcc>
  <rfmt sheetId="1" sqref="O132" start="0" length="2147483647">
    <dxf>
      <font>
        <b val="0"/>
      </font>
    </dxf>
  </rfmt>
  <rcc rId="660" sId="1">
    <nc r="P132" t="inlineStr">
      <is>
        <t>Deva</t>
      </is>
    </nc>
  </rcc>
  <rcc rId="661" sId="1">
    <nc r="Q132" t="inlineStr">
      <is>
        <t>APL</t>
      </is>
    </nc>
  </rcc>
  <rfmt sheetId="1" sqref="P132:Q132" start="0" length="2147483647">
    <dxf>
      <font>
        <b val="0"/>
      </font>
    </dxf>
  </rfmt>
  <rcc rId="662" sId="1" numFmtId="4">
    <oc r="S132">
      <f>T132+U132</f>
    </oc>
    <nc r="S132">
      <v>239111.8</v>
    </nc>
  </rcc>
  <rcc rId="663" sId="1" odxf="1" dxf="1">
    <nc r="AH132" t="inlineStr">
      <is>
        <t>implementare</t>
      </is>
    </nc>
    <odxf>
      <font>
        <b/>
        <sz val="12"/>
        <color auto="1"/>
      </font>
    </odxf>
    <ndxf>
      <font>
        <b val="0"/>
        <sz val="12"/>
        <color auto="1"/>
      </font>
    </ndxf>
  </rcc>
  <rcc rId="664" sId="1" xfDxf="1" dxf="1">
    <nc r="T132">
      <v>239111.8</v>
    </nc>
    <ndxf>
      <font>
        <b/>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665" sId="1">
    <nc r="U132">
      <v>0</v>
    </nc>
  </rcc>
  <rcc rId="666" sId="1" numFmtId="4">
    <oc r="V132">
      <f>W132+X132</f>
    </oc>
    <nc r="V132">
      <v>36570.04</v>
    </nc>
  </rcc>
  <rcc rId="667" sId="1">
    <nc r="W132">
      <v>36570.04</v>
    </nc>
  </rcc>
  <rfmt sheetId="1" sqref="W132" start="0" length="2147483647">
    <dxf>
      <font>
        <b val="0"/>
      </font>
    </dxf>
  </rfmt>
  <rfmt sheetId="1" sqref="T132" start="0" length="2147483647">
    <dxf>
      <font>
        <b val="0"/>
      </font>
    </dxf>
  </rfmt>
  <rcc rId="668" sId="1" numFmtId="4">
    <oc r="Y132">
      <f>Z132+AA132</f>
    </oc>
    <nc r="Y132">
      <v>5626.16</v>
    </nc>
  </rcc>
  <rcc rId="669" sId="1" numFmtId="4">
    <nc r="Z132">
      <v>5626.16</v>
    </nc>
  </rcc>
  <rfmt sheetId="1" sqref="Z132" start="0" length="2147483647">
    <dxf>
      <font>
        <b val="0"/>
      </font>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0" sId="1" odxf="1" dxf="1">
    <oc r="E132" t="inlineStr">
      <is>
        <t>AP  2/2</t>
      </is>
    </oc>
    <nc r="E132" t="inlineStr">
      <is>
        <t>AP 2/11i  /2.2</t>
      </is>
    </nc>
    <odxf>
      <fill>
        <patternFill patternType="solid">
          <bgColor theme="0"/>
        </patternFill>
      </fill>
      <alignment horizontal="left"/>
    </odxf>
    <ndxf>
      <fill>
        <patternFill patternType="none">
          <bgColor indexed="65"/>
        </patternFill>
      </fill>
      <alignment horizontal="center"/>
    </ndxf>
  </rcc>
  <rcc rId="671" sId="1" odxf="1" dxf="1">
    <nc r="R132"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W65" start="0" length="0">
    <dxf>
      <font>
        <b val="0"/>
        <sz val="12"/>
        <color auto="1"/>
        <name val="Calibri"/>
        <family val="2"/>
        <charset val="238"/>
        <scheme val="minor"/>
      </font>
      <numFmt numFmtId="4" formatCode="#,##0.00"/>
      <fill>
        <patternFill patternType="none">
          <bgColor indexed="65"/>
        </patternFill>
      </fill>
    </dxf>
  </rfmt>
  <rcc rId="53" sId="1" odxf="1" dxf="1" numFmtId="4">
    <nc r="W65">
      <v>36984.22</v>
    </nc>
    <ndxf>
      <font>
        <sz val="12"/>
        <color auto="1"/>
      </font>
      <numFmt numFmtId="166" formatCode="#,##0.00_ ;\-#,##0.00\ "/>
      <fill>
        <patternFill patternType="solid">
          <bgColor rgb="FFFFFF00"/>
        </patternFill>
      </fill>
    </ndxf>
  </rcc>
  <rcc rId="54" sId="1">
    <nc r="X65">
      <v>0</v>
    </nc>
  </rcc>
  <rcc rId="55" sId="1" odxf="1" s="1" dxf="1" numFmtId="4">
    <oc r="Y65">
      <f>Z65+AA65</f>
    </oc>
    <nc r="Y65">
      <v>5689.87</v>
    </nc>
    <ndxf>
      <font>
        <b val="0"/>
        <sz val="12"/>
        <color auto="1"/>
        <name val="Calibri"/>
        <family val="2"/>
        <charset val="238"/>
        <scheme val="minor"/>
      </font>
    </ndxf>
  </rcc>
  <rfmt sheetId="1" s="1" sqref="Z65" start="0" length="0">
    <dxf>
      <font>
        <b val="0"/>
        <sz val="12"/>
        <color auto="1"/>
        <name val="Calibri"/>
        <family val="2"/>
        <charset val="238"/>
        <scheme val="minor"/>
      </font>
      <fill>
        <patternFill patternType="none">
          <bgColor indexed="65"/>
        </patternFill>
      </fill>
    </dxf>
  </rfmt>
  <rcc rId="56" sId="1" odxf="1" dxf="1" numFmtId="4">
    <nc r="Z65">
      <v>5689.87</v>
    </nc>
    <ndxf>
      <font>
        <sz val="12"/>
        <color auto="1"/>
      </font>
      <numFmt numFmtId="166" formatCode="#,##0.00_ ;\-#,##0.00\ "/>
      <fill>
        <patternFill patternType="solid">
          <bgColor rgb="FFFFFF00"/>
        </patternFill>
      </fill>
    </ndxf>
  </rcc>
  <rcc rId="57" sId="1" numFmtId="4">
    <nc r="AA65">
      <v>0</v>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2" sId="1">
    <nc r="N132">
      <v>5</v>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2" start="0" length="0">
    <dxf>
      <font>
        <b val="0"/>
        <sz val="12"/>
        <color auto="1"/>
      </font>
      <alignment horizontal="general"/>
    </dxf>
  </rfmt>
  <rcv guid="{7C1B4D6D-D666-48DD-AB17-E00791B6F0B6}" action="delete"/>
  <rdn rId="0" localSheetId="1" customView="1" name="Z_7C1B4D6D_D666_48DD_AB17_E00791B6F0B6_.wvu.PrintArea" hidden="1" oldHidden="1">
    <formula>Sheet1!$A$1:$AL$399</formula>
    <oldFormula>Sheet1!$A$1:$AL$399</oldFormula>
  </rdn>
  <rdn rId="0" localSheetId="1" customView="1" name="Z_7C1B4D6D_D666_48DD_AB17_E00791B6F0B6_.wvu.FilterData" hidden="1" oldHidden="1">
    <formula>Sheet1!$A$6:$DG$371</formula>
    <oldFormula>Sheet1!$A$6:$AJ$370</oldFormula>
  </rdn>
  <rcv guid="{7C1B4D6D-D666-48DD-AB17-E00791B6F0B6}"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F12" start="0" length="0">
    <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xfDxf="1" sqref="F24" start="0" length="0">
    <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xfDxf="1" sqref="F65" start="0" length="0">
    <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xfDxf="1" sqref="F121" start="0" length="0">
    <dxf>
      <font>
        <b/>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675" sId="1" xfDxf="1" dxf="1">
    <oc r="F132" t="inlineStr">
      <is>
        <t>CP1 less/2017</t>
      </is>
    </oc>
    <nc r="F132" t="inlineStr">
      <is>
        <t>CP1 less /2017</t>
      </is>
    </nc>
    <n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F121" start="0" length="2147483647">
    <dxf>
      <font>
        <b val="0"/>
      </font>
    </dxf>
  </rfmt>
  <rfmt sheetId="1" xfDxf="1" sqref="F222" start="0" length="0">
    <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6" sId="1">
    <nc r="A351">
      <v>122</v>
    </nc>
  </rcc>
  <rcc rId="677" sId="1">
    <nc r="B351">
      <v>112698</v>
    </nc>
  </rcc>
  <rcc rId="678" sId="1">
    <nc r="C351">
      <v>231</v>
    </nc>
  </rcc>
  <rcc rId="679" sId="1">
    <nc r="D351" t="inlineStr">
      <is>
        <t>CA</t>
      </is>
    </nc>
  </rcc>
  <rcc rId="680" sId="1">
    <nc r="E351" t="inlineStr">
      <is>
        <t>AP1/11i /1.2</t>
      </is>
    </nc>
  </rcc>
  <rcc rId="681" sId="1">
    <nc r="F351" t="inlineStr">
      <is>
        <t>CP 2/2017 (MySMIS: POCA/111/1/1)</t>
      </is>
    </nc>
  </rcc>
  <rcc rId="682" sId="1" odxf="1" dxf="1">
    <nc r="G351" t="inlineStr">
      <is>
        <t>Politici publice alternative pentru îmbunătățirea cadrului de organizare și funcționare a învățământului preuniversitar particular (EDU-PART)</t>
      </is>
    </nc>
    <ndxf>
      <font>
        <sz val="12"/>
        <charset val="1"/>
      </font>
    </ndxf>
  </rcc>
  <rcc rId="683" sId="1">
    <nc r="H351" t="inlineStr">
      <is>
        <t>Asociația Centrul pentru Integritate</t>
      </is>
    </nc>
  </rcc>
  <rcc rId="684" sId="1">
    <nc r="I351" t="inlineStr">
      <is>
        <t>Ministerul Educatiei Nationale</t>
      </is>
    </nc>
  </rcc>
  <rfmt sheetId="1" sqref="J351" start="0" length="0">
    <dxf>
      <font>
        <sz val="12"/>
        <color auto="1"/>
      </font>
      <alignment horizontal="left"/>
    </dxf>
  </rfmt>
  <rcc rId="685" sId="1">
    <nc r="J351" t="inlineStr">
      <is>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is>
    </nc>
  </rcc>
  <rcc rId="686" sId="1" numFmtId="19">
    <nc r="K351">
      <v>43273</v>
    </nc>
  </rcc>
  <rcc rId="687" sId="1" numFmtId="19">
    <nc r="L351">
      <v>43638</v>
    </nc>
  </rcc>
  <rcc rId="688" sId="1">
    <nc r="N351" t="inlineStr">
      <is>
        <t>Proiect cu acoperire națională</t>
      </is>
    </nc>
  </rcc>
  <rcc rId="689" sId="1">
    <nc r="O351" t="inlineStr">
      <is>
        <t>București</t>
      </is>
    </nc>
  </rcc>
  <rcc rId="690" sId="1">
    <nc r="P351" t="inlineStr">
      <is>
        <t>București</t>
      </is>
    </nc>
  </rcc>
  <rcc rId="691" sId="1">
    <nc r="Q351" t="inlineStr">
      <is>
        <t>ONG</t>
      </is>
    </nc>
  </rcc>
  <rcc rId="692" sId="1">
    <nc r="R351" t="inlineStr">
      <is>
        <t>119 - Investiții în capacitatea instituțională și în eficiența administrațiilor și a serviciilor publice la nivel național, regional și local, în perspectiva realizării de reforme, a unei mai bune legiferări și a bunei guvernanțe</t>
      </is>
    </nc>
  </rcc>
  <rcc rId="693" sId="1">
    <oc r="R350" t="inlineStr">
      <is>
        <t>120 - Investiții în capacitatea instituțională și în eficiența administrațiilor și a serviciilor publice la nivel național, regional și local, în perspectiva realizării de reforme, a unei mai bune legiferări și a bunei guvernanțe</t>
      </is>
    </oc>
    <nc r="R350" t="inlineStr">
      <is>
        <t>119 - Investiții în capacitatea instituțională și în eficiența administrațiilor și a serviciilor publice la nivel național, regional și local, în perspectiva realizării de reforme, a unei mai bune legiferări și a bunei guvernanțe</t>
      </is>
    </nc>
  </rcc>
  <rcc rId="694" sId="1" numFmtId="4">
    <nc r="X351">
      <v>34185.51</v>
    </nc>
  </rcc>
  <rcc rId="695" sId="1" numFmtId="4">
    <nc r="W351">
      <v>100520.65</v>
    </nc>
  </rcc>
  <rcc rId="696" sId="1" numFmtId="4">
    <nc r="AC351">
      <v>13676.27</v>
    </nc>
  </rcc>
  <rcc rId="697" sId="1" numFmtId="4">
    <nc r="AD351">
      <v>3488.32</v>
    </nc>
  </rcc>
  <rcc rId="698" sId="1">
    <nc r="AH351" t="inlineStr">
      <is>
        <t>implementare</t>
      </is>
    </nc>
  </rcc>
  <rcc rId="699" sId="1">
    <nc r="AI351" t="inlineStr">
      <is>
        <t>n.a</t>
      </is>
    </nc>
  </rcc>
  <rcc rId="700" sId="1" numFmtId="4">
    <nc r="T351">
      <v>657795.85</v>
    </nc>
  </rcc>
  <rcc rId="701" sId="1" numFmtId="4">
    <nc r="U351">
      <v>157910.19</v>
    </nc>
  </rcc>
  <rcc rId="702" sId="1" numFmtId="4">
    <nc r="Z351">
      <v>15560.97</v>
    </nc>
  </rcc>
  <rcc rId="703" sId="1" numFmtId="4">
    <nc r="AA351">
      <v>5292.04</v>
    </nc>
  </rcc>
  <rcv guid="{A5B1481C-EF26-486A-984F-85CDDC2FD94F}" action="delete"/>
  <rdn rId="0" localSheetId="1" customView="1" name="Z_A5B1481C_EF26_486A_984F_85CDDC2FD94F_.wvu.PrintArea" hidden="1" oldHidden="1">
    <formula>Sheet1!$A$1:$AL$399</formula>
    <oldFormula>Sheet1!$A$1:$AL$399</oldFormula>
  </rdn>
  <rdn rId="0" localSheetId="1" customView="1" name="Z_A5B1481C_EF26_486A_984F_85CDDC2FD94F_.wvu.FilterData" hidden="1" oldHidden="1">
    <formula>Sheet1!$A$6:$AL$399</formula>
    <oldFormula>Sheet1!$A$6:$AL$399</oldFormula>
  </rdn>
  <rcv guid="{A5B1481C-EF26-486A-984F-85CDDC2FD94F}"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DBDE1601_9C1D_48CB_9D8B_BB8B9D15A5FF_.wvu.PrintArea" hidden="1" oldHidden="1">
    <formula>Sheet1!$A$1:$AL$399</formula>
  </rdn>
  <rdn rId="0" localSheetId="1" customView="1" name="Z_DBDE1601_9C1D_48CB_9D8B_BB8B9D15A5FF_.wvu.FilterData" hidden="1" oldHidden="1">
    <formula>Sheet1!$A$6:$AL$399</formula>
  </rdn>
  <rcv guid="{DBDE1601-9C1D-48CB-9D8B-BB8B9D15A5FF}"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08" sId="1" ref="AL1:AL1048576" action="deleteCol">
    <undo index="65535" exp="area" ref3D="1" dr="$A$1:$AL$399" dn="Z_FE50EAC0_52A5_4C33_B973_65E93D03D3EA_.wvu.PrintArea" sId="1"/>
    <undo index="65535" exp="area" ref3D="1" dr="$A$6:$AL$399" dn="Z_F52D90D4_508D_43B6_8295_6D179E5F0FEB_.wvu.FilterData" sId="1"/>
    <undo index="65535" exp="area" ref3D="1" dr="$A$6:$AL$399" dn="Z_EFE45138_A2B3_46EB_8A69_D9745D73FBF5_.wvu.FilterData" sId="1"/>
    <undo index="65535" exp="area" ref3D="1" dr="$A$1:$AL$399" dn="Z_EF10298D_3F59_43F1_9A86_8C1CCA3B5D93_.wvu.PrintArea" sId="1"/>
    <undo index="65535" exp="area" ref3D="1" dr="$A$6:$AL$399" dn="Z_EF10298D_3F59_43F1_9A86_8C1CCA3B5D93_.wvu.FilterData" sId="1"/>
    <undo index="65535" exp="area" ref3D="1" dr="$A$1:$AL$399" dn="Z_EB0F2E6A_FA33_479E_9A47_8E3494FBB4DE_.wvu.PrintArea" sId="1"/>
    <undo index="65535" exp="area" ref3D="1" dr="$A$6:$AL$399" dn="Z_EB0F2E6A_FA33_479E_9A47_8E3494FBB4DE_.wvu.FilterData" sId="1"/>
    <undo index="65535" exp="area" ref3D="1" dr="$A$1:$AL$399" dn="Z_EA64E7D7_BA48_4965_B650_778AE412FE0C_.wvu.PrintArea" sId="1"/>
    <undo index="65535" exp="area" ref3D="1" dr="$A$6:$AL$399" dn="Z_EA64E7D7_BA48_4965_B650_778AE412FE0C_.wvu.FilterData" sId="1"/>
    <undo index="65535" exp="area" ref3D="1" dr="$A$3:$AL$309" dn="Z_E64C6006_DE37_44CA_8083_01C511E323D9_.wvu.FilterData" sId="1"/>
    <undo index="65535" exp="area" ref3D="1" dr="$A$6:$AL$399" dn="Z_DE09B69C_7EEF_4060_8E06_F7DEC4B96D7E_.wvu.FilterData" sId="1"/>
    <undo index="65535" exp="area" ref3D="1" dr="$A$6:$AL$399" dn="Z_DD93CA86_AFD6_4C47_828D_70472BFCD288_.wvu.FilterData" sId="1"/>
    <undo index="65535" exp="area" ref3D="1" dr="$A$1:$AL$399" dn="Z_DBDE1601_9C1D_48CB_9D8B_BB8B9D15A5FF_.wvu.PrintArea" sId="1"/>
    <undo index="65535" exp="area" ref3D="1" dr="$A$6:$AL$399" dn="Z_DBDE1601_9C1D_48CB_9D8B_BB8B9D15A5FF_.wvu.FilterData" sId="1"/>
    <undo index="65535" exp="area" ref3D="1" dr="$A$6:$AL$399" dn="Z_DB43929D_F4B7_43FF_975F_960476D189E8_.wvu.FilterData" sId="1"/>
    <undo index="65535" exp="area" ref3D="1" dr="$A$6:$AL$399" dn="Z_D802EE0F_98B9_4410_B31B_4ACC0EC9C9BC_.wvu.FilterData" sId="1"/>
    <undo index="65535" exp="area" ref3D="1" dr="$A$1:$AL$309" dn="Z_CC51448C_22F6_4583_82CD_2835AD1A82D7_.wvu.FilterData" sId="1"/>
    <undo index="65535" exp="area" ref3D="1" dr="$A$6:$AL$399" dn="Z_C71F80D5_B6C1_4ED9_B18D_D719D69F5A47_.wvu.FilterData" sId="1"/>
    <undo index="65535" exp="area" ref3D="1" dr="$A$1:$AL$399" dn="Z_C408A2F1_296F_4EAD_B15B_336D73846FDD_.wvu.PrintArea" sId="1"/>
    <undo index="65535" exp="area" ref3D="1" dr="$A$1:$AL$225" dn="Z_C408A2F1_296F_4EAD_B15B_336D73846FDD_.wvu.FilterData" sId="1"/>
    <undo index="65535" exp="area" ref3D="1" dr="$A$1:$AL$399" dn="Z_C3502361_AD2C_4705_878B_D12169ED60B1_.wvu.PrintArea" sId="1"/>
    <undo index="65535" exp="area" ref3D="1" dr="$A$6:$AL$399" dn="Z_C3502361_AD2C_4705_878B_D12169ED60B1_.wvu.FilterData" sId="1"/>
    <undo index="65535" exp="area" ref3D="1" dr="$A$6:$AL$399" dn="Z_AECBC9F6_D9DE_4043_9C2F_160F7ECDAD3D_.wvu.FilterData" sId="1"/>
    <undo index="65535" exp="area" ref3D="1" dr="$A$1:$AL$399" dn="Z_A87F3E0E_3A8E_4B82_8170_33752259B7DB_.wvu.PrintArea" sId="1"/>
    <undo index="65535" exp="area" ref3D="1" dr="$A$6:$AL$399" dn="Z_A87F3E0E_3A8E_4B82_8170_33752259B7DB_.wvu.FilterData" sId="1"/>
    <undo index="65535" exp="area" ref3D="1" dr="$A$1:$AL$399" dn="Z_A5B1481C_EF26_486A_984F_85CDDC2FD94F_.wvu.PrintArea" sId="1"/>
    <undo index="65535" exp="area" ref3D="1" dr="$A$6:$AL$399" dn="Z_A5B1481C_EF26_486A_984F_85CDDC2FD94F_.wvu.FilterData" sId="1"/>
    <undo index="65535" exp="area" ref3D="1" dr="$A$3:$AL$309" dn="Z_A3134A53_5204_4FFF_BA84_3528D3179C0C_.wvu.FilterData" sId="1"/>
    <undo index="65535" exp="area" ref3D="1" dr="$A$1:$AL$399" dn="Z_9EA5E3FA_46F1_4729_828C_4A08518018C1_.wvu.PrintArea" sId="1"/>
    <undo index="65535" exp="area" ref3D="1" dr="$A$6:$AL$399" dn="Z_9EA5E3FA_46F1_4729_828C_4A08518018C1_.wvu.FilterData" sId="1"/>
    <undo index="65535" exp="area" ref3D="1" dr="$A$1:$AL$399" dn="Z_9980B309_0131_4577_BF29_212714399FDF_.wvu.PrintArea" sId="1"/>
    <undo index="65535" exp="area" ref3D="1" dr="$A$6:$AL$399" dn="Z_9980B309_0131_4577_BF29_212714399FDF_.wvu.FilterData" sId="1"/>
    <undo index="65535" exp="area" ref3D="1" dr="$A$6:$AL$399" dn="Z_923E7374_9C36_4380_9E0A_313EA2F408F0_.wvu.FilterData" sId="1"/>
    <undo index="65535" exp="area" ref3D="1" dr="$A$6:$AL$399" dn="Z_91199DA1_59E7_4345_8CB7_A1085C901326_.wvu.FilterData" sId="1"/>
    <undo index="65535" exp="area" ref3D="1" dr="$A$1:$AL$399" dn="Z_905D93EA_5662_45AB_8995_A9908B3E5D52_.wvu.PrintArea" sId="1"/>
    <undo index="65535" exp="area" ref3D="1" dr="$A$6:$AL$399" dn="Z_902D3CAF_0577_4A3F_A86A_C01FD8CA4695_.wvu.FilterData" sId="1"/>
    <undo index="65535" exp="area" ref3D="1" dr="$A$1:$AL$399" dn="Z_901F9774_8BE7_424D_87C2_1026F3FA2E93_.wvu.PrintArea" sId="1"/>
    <undo index="65535" exp="area" ref3D="1" dr="$A$6:$AL$399" dn="Z_831F7439_6937_483F_B601_184FEF5CECFD_.wvu.FilterData" sId="1"/>
    <undo index="65535" exp="area" ref3D="1" dr="$A$6:$AL$399" dn="Z_7D2F4374_D571_49E4_B659_129D2AFDC43C_.wvu.FilterData" sId="1"/>
    <undo index="65535" exp="area" ref3D="1" dr="$A$1:$AL$399" dn="Z_7C1B4D6D_D666_48DD_AB17_E00791B6F0B6_.wvu.PrintArea" sId="1"/>
    <undo index="65535" exp="area" ref3D="1" dr="$A$1:$AL$399" dn="Z_747340EB_2B31_46D2_ACDE_4FA91E2B50F6_.wvu.PrintArea" sId="1"/>
    <undo index="65535" exp="area" ref3D="1" dr="$A$6:$AL$399" dn="Z_6CE52079_5576_45A5_9A9F_9CA970D849EF_.wvu.FilterData" sId="1"/>
    <undo index="65535" exp="area" ref3D="1" dr="$A$1:$AL$399" dn="Z_65C35D6D_934F_4431_BA92_90255FC17BA4_.wvu.PrintArea" sId="1"/>
    <undo index="65535" exp="area" ref3D="1" dr="$A$1:$AL$371" dn="Z_65C35D6D_934F_4431_BA92_90255FC17BA4_.wvu.FilterData" sId="1"/>
    <undo index="65535" exp="area" ref3D="1" dr="$A$1:$AL$399" dn="Z_65B035E3_87FA_46C5_996E_864F2C8D0EBC_.wvu.PrintArea" sId="1"/>
    <undo index="65535" exp="area" ref3D="1" dr="$A$1:$AL$399" dn="Z_5AAA4DFE_88B1_4674_95ED_5FCD7A50BC22_.wvu.PrintArea" sId="1"/>
    <undo index="65535" exp="area" ref3D="1" dr="$A$1:$AL$399" dn="Z_53ED3D47_B2C0_43A1_9A1E_F030D529F74C_.wvu.PrintArea" sId="1"/>
    <undo index="65535" exp="area" ref3D="1" dr="$A$6:$AL$399" dn="Z_53ED3D47_B2C0_43A1_9A1E_F030D529F74C_.wvu.FilterData" sId="1"/>
    <undo index="65535" exp="area" ref3D="1" dr="$A$6:$AL$399" dn="Z_4FDB167B_D56E_45D4_B120_847D0871AA6B_.wvu.FilterData" sId="1"/>
    <undo index="65535" exp="area" ref3D="1" dr="$A$6:$AL$399" dn="Z_41AA4E5D_9625_4478_B720_2BD6AE34E699_.wvu.FilterData" sId="1"/>
    <undo index="65535" exp="area" ref3D="1" dr="$A$1:$AL$309" dn="Z_4179C3D9_D1C3_46CD_B643_627525757C5E_.wvu.FilterData" sId="1"/>
    <undo index="65535" exp="area" ref3D="1" dr="$A$1:$AL$399" dn="Z_3AFE79CE_CE75_447D_8C73_1AE63A224CBA_.wvu.PrintArea" sId="1"/>
    <undo index="65535" exp="area" ref3D="1" dr="$A$6:$AL$399" dn="Z_3AFE79CE_CE75_447D_8C73_1AE63A224CBA_.wvu.FilterData" sId="1"/>
    <undo index="65535" exp="area" ref3D="1" dr="$A$6:$AL$399" dn="Z_38C68E87_361F_434A_8BE4_BA2AF4CB3868_.wvu.FilterData" sId="1"/>
    <undo index="65535" exp="area" ref3D="1" dr="$A$1:$AL$399" dn="Z_36624B2D_80F9_4F79_AC4A_B3547C36F23F_.wvu.PrintArea" sId="1"/>
    <undo index="65535" exp="area" ref3D="1" dr="$A$6:$AL$399" dn="Z_305BEEB9_C99E_4E52_A4AB_56EA1595A366_.wvu.FilterData" sId="1"/>
    <undo index="65535" exp="area" ref3D="1" dr="$A$6:$AL$399" dn="Z_2547C3D7_22F7_4CAF_8E48_C8F3425DB942_.wvu.FilterData" sId="1"/>
    <undo index="65535" exp="area" ref3D="1" dr="$A$6:$AL$399" dn="Z_0585DD1B_89D4_4278_953B_FA6D57DCCE82_.wvu.FilterData" sId="1"/>
    <undo index="65535" exp="area" ref3D="1" dr="$A$1:$AL$399" dn="Print_Area" sId="1"/>
    <undo index="65535" exp="area" ref3D="1" dr="$A$6:$AL$399" dn="Z_324E461A_DC75_4814_87BA_41F170D0ED0B_.wvu.FilterData" sId="1"/>
    <undo index="65535" exp="area" ref3D="1" dr="$A$6:$AL$399" dn="Z_36624B2D_80F9_4F79_AC4A_B3547C36F23F_.wvu.FilterData" sId="1"/>
    <undo index="65535" exp="area" ref3D="1" dr="$A$6:$AL$399" dn="_FilterDatabase" sId="1"/>
    <undo index="65535" exp="area" ref3D="1" dr="$A$3:$AL$375" dn="Z_250231BB_5F02_4B46_B1CA_B904A9B40BA2_.wvu.FilterData" sId="1"/>
    <undo index="65535" exp="area" ref3D="1" dr="$A$6:$AL$399" dn="Z_17F4A6A1_469E_46FB_A3A0_041FC3712E3B_.wvu.FilterData" sId="1"/>
    <rfmt sheetId="1" xfDxf="1" sqref="AL1:AL1048576" start="0" length="0"/>
    <rcc rId="0" sId="1" dxf="1">
      <nc r="AL1" t="inlineStr">
        <is>
          <t>Data
Raportare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AL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umFmtId="19">
      <nc r="AL3">
        <v>43287</v>
      </nc>
      <ndxf>
        <font>
          <b/>
          <sz val="12"/>
          <color auto="1"/>
          <name val="Calibri"/>
          <family val="2"/>
          <charset val="238"/>
          <scheme val="minor"/>
        </font>
        <numFmt numFmtId="19" formatCode="dd/mm/yyyy"/>
        <fill>
          <patternFill patternType="solid">
            <bgColor rgb="FFFFCCFF"/>
          </patternFill>
        </fill>
        <alignment vertical="center" wrapText="1"/>
        <border outline="0">
          <left style="thin">
            <color indexed="64"/>
          </left>
          <right style="thin">
            <color indexed="64"/>
          </right>
          <top style="thin">
            <color indexed="64"/>
          </top>
          <bottom style="thin">
            <color indexed="64"/>
          </bottom>
        </border>
      </ndxf>
    </rcc>
    <rfmt sheetId="1" sqref="AL4" start="0" length="0">
      <dxf>
        <font>
          <b/>
          <sz val="12"/>
          <color auto="1"/>
          <name val="Calibri"/>
          <family val="2"/>
          <charset val="238"/>
          <scheme val="minor"/>
        </font>
        <numFmt numFmtId="19" formatCode="dd/mm/yyyy"/>
        <fill>
          <patternFill patternType="solid">
            <bgColor rgb="FFFFCCFF"/>
          </patternFill>
        </fill>
        <alignment vertical="center" wrapText="1"/>
      </dxf>
    </rfmt>
    <rcc rId="0" sId="1" dxf="1">
      <nc r="AL5" t="inlineStr">
        <is>
          <t>Report Date</t>
        </is>
      </nc>
      <ndxf>
        <font>
          <b/>
          <sz val="12"/>
          <color auto="1"/>
          <name val="Calibri"/>
          <family val="2"/>
          <charset val="238"/>
          <scheme val="minor"/>
        </font>
        <numFmt numFmtId="19" formatCode="dd/mm/yyyy"/>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ndxf>
    </rcc>
    <rfmt sheetId="1" sqref="AL6"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7" start="0" length="0">
      <dxf>
        <font>
          <sz val="12"/>
          <color theme="1"/>
          <name val="Calibri"/>
          <family val="2"/>
          <charset val="238"/>
          <scheme val="minor"/>
        </font>
      </dxf>
    </rfmt>
    <rfmt sheetId="1" sqref="AL8" start="0" length="0">
      <dxf>
        <font>
          <sz val="12"/>
          <color theme="1"/>
          <name val="Calibri"/>
          <family val="2"/>
          <charset val="238"/>
          <scheme val="minor"/>
        </font>
      </dxf>
    </rfmt>
    <rfmt sheetId="1" sqref="AL9" start="0" length="0">
      <dxf>
        <font>
          <sz val="12"/>
          <color theme="1"/>
          <name val="Calibri"/>
          <family val="2"/>
          <charset val="238"/>
          <scheme val="minor"/>
        </font>
      </dxf>
    </rfmt>
    <rfmt sheetId="1" sqref="AL10" start="0" length="0">
      <dxf>
        <font>
          <sz val="12"/>
          <color theme="1"/>
          <name val="Calibri"/>
          <family val="2"/>
          <charset val="238"/>
          <scheme val="minor"/>
        </font>
      </dxf>
    </rfmt>
    <rfmt sheetId="1" sqref="AL11" start="0" length="0">
      <dxf>
        <font>
          <sz val="12"/>
          <color theme="1"/>
          <name val="Calibri"/>
          <family val="2"/>
          <charset val="238"/>
          <scheme val="minor"/>
        </font>
      </dxf>
    </rfmt>
    <rfmt sheetId="1" sqref="AL12" start="0" length="0">
      <dxf>
        <font>
          <sz val="12"/>
          <color theme="1"/>
          <name val="Calibri"/>
          <family val="2"/>
          <charset val="238"/>
          <scheme val="minor"/>
        </font>
      </dxf>
    </rfmt>
    <rfmt sheetId="1" sqref="AL13" start="0" length="0">
      <dxf>
        <font>
          <sz val="12"/>
          <color theme="1"/>
          <name val="Calibri"/>
          <family val="2"/>
          <charset val="238"/>
          <scheme val="minor"/>
        </font>
      </dxf>
    </rfmt>
    <rfmt sheetId="1" sqref="AL14" start="0" length="0">
      <dxf>
        <font>
          <sz val="12"/>
          <color theme="1"/>
          <name val="Calibri"/>
          <family val="2"/>
          <charset val="238"/>
          <scheme val="minor"/>
        </font>
      </dxf>
    </rfmt>
    <rfmt sheetId="1" sqref="AL15" start="0" length="0">
      <dxf>
        <font>
          <sz val="12"/>
          <color theme="1"/>
          <name val="Calibri"/>
          <family val="2"/>
          <charset val="238"/>
          <scheme val="minor"/>
        </font>
      </dxf>
    </rfmt>
    <rfmt sheetId="1" sqref="AL16" start="0" length="0">
      <dxf>
        <font>
          <sz val="12"/>
          <color theme="1"/>
          <name val="Calibri"/>
          <family val="2"/>
          <charset val="238"/>
          <scheme val="minor"/>
        </font>
      </dxf>
    </rfmt>
    <rfmt sheetId="1" sqref="AL17" start="0" length="0">
      <dxf>
        <font>
          <sz val="12"/>
          <color theme="1"/>
          <name val="Calibri"/>
          <family val="2"/>
          <charset val="238"/>
          <scheme val="minor"/>
        </font>
      </dxf>
    </rfmt>
    <rfmt sheetId="1" sqref="AL18" start="0" length="0">
      <dxf>
        <font>
          <sz val="12"/>
          <color theme="1"/>
          <name val="Calibri"/>
          <family val="2"/>
          <charset val="238"/>
          <scheme val="minor"/>
        </font>
      </dxf>
    </rfmt>
    <rfmt sheetId="1" sqref="AL19" start="0" length="0">
      <dxf>
        <font>
          <sz val="12"/>
          <color theme="1"/>
          <name val="Calibri"/>
          <family val="2"/>
          <charset val="238"/>
          <scheme val="minor"/>
        </font>
      </dxf>
    </rfmt>
    <rfmt sheetId="1" sqref="AL20" start="0" length="0">
      <dxf>
        <font>
          <sz val="12"/>
          <color theme="1"/>
          <name val="Calibri"/>
          <family val="2"/>
          <charset val="238"/>
          <scheme val="minor"/>
        </font>
      </dxf>
    </rfmt>
    <rfmt sheetId="1" sqref="AL21" start="0" length="0">
      <dxf>
        <font>
          <sz val="12"/>
          <color theme="1"/>
          <name val="Calibri"/>
          <family val="2"/>
          <charset val="238"/>
          <scheme val="minor"/>
        </font>
      </dxf>
    </rfmt>
    <rfmt sheetId="1" sqref="AL22" start="0" length="0">
      <dxf>
        <font>
          <sz val="12"/>
          <color theme="1"/>
          <name val="Calibri"/>
          <family val="2"/>
          <charset val="238"/>
          <scheme val="minor"/>
        </font>
      </dxf>
    </rfmt>
    <rfmt sheetId="1" sqref="AL23" start="0" length="0">
      <dxf>
        <font>
          <sz val="12"/>
          <color theme="1"/>
          <name val="Calibri"/>
          <family val="2"/>
          <charset val="238"/>
          <scheme val="minor"/>
        </font>
      </dxf>
    </rfmt>
    <rfmt sheetId="1" sqref="AL24" start="0" length="0">
      <dxf>
        <font>
          <sz val="12"/>
          <color theme="1"/>
          <name val="Calibri"/>
          <family val="2"/>
          <charset val="238"/>
          <scheme val="minor"/>
        </font>
      </dxf>
    </rfmt>
    <rfmt sheetId="1" sqref="AL25" start="0" length="0">
      <dxf>
        <font>
          <sz val="12"/>
          <color theme="1"/>
          <name val="Calibri"/>
          <family val="2"/>
          <charset val="238"/>
          <scheme val="minor"/>
        </font>
      </dxf>
    </rfmt>
    <rfmt sheetId="1" sqref="AL26" start="0" length="0">
      <dxf>
        <font>
          <sz val="12"/>
          <color theme="1"/>
          <name val="Calibri"/>
          <family val="2"/>
          <charset val="238"/>
          <scheme val="minor"/>
        </font>
      </dxf>
    </rfmt>
    <rfmt sheetId="1" sqref="AL27" start="0" length="0">
      <dxf>
        <font>
          <sz val="12"/>
          <color theme="1"/>
          <name val="Calibri"/>
          <family val="2"/>
          <charset val="238"/>
          <scheme val="minor"/>
        </font>
      </dxf>
    </rfmt>
    <rfmt sheetId="1" sqref="AL28" start="0" length="0">
      <dxf>
        <font>
          <sz val="12"/>
          <color theme="1"/>
          <name val="Calibri"/>
          <family val="2"/>
          <charset val="238"/>
          <scheme val="minor"/>
        </font>
      </dxf>
    </rfmt>
    <rfmt sheetId="1" sqref="AL29" start="0" length="0">
      <dxf>
        <font>
          <sz val="12"/>
          <color theme="1"/>
          <name val="Calibri"/>
          <family val="2"/>
          <charset val="238"/>
          <scheme val="minor"/>
        </font>
      </dxf>
    </rfmt>
    <rfmt sheetId="1" sqref="AL30" start="0" length="0">
      <dxf>
        <font>
          <sz val="12"/>
          <color theme="1"/>
          <name val="Calibri"/>
          <family val="2"/>
          <charset val="238"/>
          <scheme val="minor"/>
        </font>
      </dxf>
    </rfmt>
    <rfmt sheetId="1" sqref="AL31" start="0" length="0">
      <dxf>
        <font>
          <sz val="12"/>
          <color theme="1"/>
          <name val="Calibri"/>
          <family val="2"/>
          <charset val="238"/>
          <scheme val="minor"/>
        </font>
      </dxf>
    </rfmt>
    <rfmt sheetId="1" sqref="AL32" start="0" length="0">
      <dxf>
        <font>
          <sz val="12"/>
          <color theme="1"/>
          <name val="Calibri"/>
          <family val="2"/>
          <charset val="238"/>
          <scheme val="minor"/>
        </font>
      </dxf>
    </rfmt>
    <rfmt sheetId="1" sqref="AL33" start="0" length="0">
      <dxf>
        <font>
          <sz val="12"/>
          <color theme="1"/>
          <name val="Calibri"/>
          <family val="2"/>
          <charset val="238"/>
          <scheme val="minor"/>
        </font>
      </dxf>
    </rfmt>
    <rfmt sheetId="1" sqref="AL34" start="0" length="0">
      <dxf>
        <font>
          <sz val="12"/>
          <color theme="1"/>
          <name val="Calibri"/>
          <family val="2"/>
          <charset val="238"/>
          <scheme val="minor"/>
        </font>
      </dxf>
    </rfmt>
    <rfmt sheetId="1" sqref="AL35" start="0" length="0">
      <dxf>
        <font>
          <sz val="12"/>
          <color theme="1"/>
          <name val="Calibri"/>
          <family val="2"/>
          <charset val="238"/>
          <scheme val="minor"/>
        </font>
      </dxf>
    </rfmt>
    <rfmt sheetId="1" sqref="AL36" start="0" length="0">
      <dxf>
        <font>
          <sz val="12"/>
          <color theme="1"/>
          <name val="Calibri"/>
          <family val="2"/>
          <charset val="238"/>
          <scheme val="minor"/>
        </font>
      </dxf>
    </rfmt>
    <rfmt sheetId="1" sqref="AL37" start="0" length="0">
      <dxf>
        <font>
          <sz val="12"/>
          <color theme="1"/>
          <name val="Calibri"/>
          <family val="2"/>
          <charset val="238"/>
          <scheme val="minor"/>
        </font>
      </dxf>
    </rfmt>
    <rfmt sheetId="1" sqref="AL38" start="0" length="0">
      <dxf>
        <font>
          <sz val="12"/>
          <color theme="1"/>
          <name val="Calibri"/>
          <family val="2"/>
          <charset val="238"/>
          <scheme val="minor"/>
        </font>
      </dxf>
    </rfmt>
    <rfmt sheetId="1" sqref="AL39" start="0" length="0">
      <dxf>
        <font>
          <sz val="12"/>
          <color theme="1"/>
          <name val="Calibri"/>
          <family val="2"/>
          <charset val="238"/>
          <scheme val="minor"/>
        </font>
        <alignment horizontal="left" vertical="center"/>
      </dxf>
    </rfmt>
    <rfmt sheetId="1" sqref="AL40" start="0" length="0">
      <dxf>
        <font>
          <sz val="12"/>
          <color theme="1"/>
          <name val="Calibri"/>
          <family val="2"/>
          <charset val="238"/>
          <scheme val="minor"/>
        </font>
      </dxf>
    </rfmt>
    <rfmt sheetId="1" sqref="AL41" start="0" length="0">
      <dxf>
        <font>
          <sz val="12"/>
          <color theme="1"/>
          <name val="Calibri"/>
          <family val="2"/>
          <charset val="238"/>
          <scheme val="minor"/>
        </font>
      </dxf>
    </rfmt>
    <rfmt sheetId="1" sqref="AL42" start="0" length="0">
      <dxf>
        <font>
          <sz val="12"/>
          <color theme="1"/>
          <name val="Calibri"/>
          <family val="2"/>
          <charset val="238"/>
          <scheme val="minor"/>
        </font>
      </dxf>
    </rfmt>
    <rfmt sheetId="1" sqref="AL43" start="0" length="0">
      <dxf>
        <font>
          <sz val="12"/>
          <color theme="1"/>
          <name val="Calibri"/>
          <family val="2"/>
          <charset val="238"/>
          <scheme val="minor"/>
        </font>
      </dxf>
    </rfmt>
    <rfmt sheetId="1" sqref="AL44" start="0" length="0">
      <dxf>
        <font>
          <sz val="12"/>
          <color theme="1"/>
          <name val="Calibri"/>
          <family val="2"/>
          <charset val="238"/>
          <scheme val="minor"/>
        </font>
      </dxf>
    </rfmt>
    <rfmt sheetId="1" sqref="AL45" start="0" length="0">
      <dxf>
        <font>
          <sz val="12"/>
          <color theme="1"/>
          <name val="Calibri"/>
          <family val="2"/>
          <charset val="238"/>
          <scheme val="minor"/>
        </font>
      </dxf>
    </rfmt>
    <rfmt sheetId="1" sqref="AL46" start="0" length="0">
      <dxf>
        <font>
          <sz val="12"/>
          <color theme="1"/>
          <name val="Calibri"/>
          <family val="2"/>
          <charset val="238"/>
          <scheme val="minor"/>
        </font>
      </dxf>
    </rfmt>
    <rfmt sheetId="1" sqref="AL47" start="0" length="0">
      <dxf>
        <font>
          <sz val="12"/>
          <color theme="1"/>
          <name val="Calibri"/>
          <family val="2"/>
          <charset val="238"/>
          <scheme val="minor"/>
        </font>
      </dxf>
    </rfmt>
    <rfmt sheetId="1" sqref="AL48" start="0" length="0">
      <dxf>
        <font>
          <sz val="12"/>
          <color theme="1"/>
          <name val="Calibri"/>
          <family val="2"/>
          <charset val="238"/>
          <scheme val="minor"/>
        </font>
      </dxf>
    </rfmt>
    <rfmt sheetId="1" sqref="AL49" start="0" length="0">
      <dxf>
        <font>
          <sz val="12"/>
          <color theme="1"/>
          <name val="Calibri"/>
          <family val="2"/>
          <charset val="238"/>
          <scheme val="minor"/>
        </font>
      </dxf>
    </rfmt>
    <rfmt sheetId="1" sqref="AL50" start="0" length="0">
      <dxf>
        <font>
          <sz val="12"/>
          <color theme="1"/>
          <name val="Calibri"/>
          <family val="2"/>
          <charset val="238"/>
          <scheme val="minor"/>
        </font>
      </dxf>
    </rfmt>
    <rfmt sheetId="1" sqref="AL51" start="0" length="0">
      <dxf>
        <font>
          <sz val="12"/>
          <color theme="1"/>
          <name val="Calibri"/>
          <family val="2"/>
          <charset val="238"/>
          <scheme val="minor"/>
        </font>
      </dxf>
    </rfmt>
    <rfmt sheetId="1" sqref="AL52" start="0" length="0">
      <dxf>
        <font>
          <sz val="12"/>
          <color theme="1"/>
          <name val="Calibri"/>
          <family val="2"/>
          <charset val="238"/>
          <scheme val="minor"/>
        </font>
      </dxf>
    </rfmt>
    <rfmt sheetId="1" sqref="AL53" start="0" length="0">
      <dxf>
        <font>
          <sz val="12"/>
          <color theme="1"/>
          <name val="Calibri"/>
          <family val="2"/>
          <charset val="238"/>
          <scheme val="minor"/>
        </font>
      </dxf>
    </rfmt>
    <rfmt sheetId="1" sqref="AL54" start="0" length="0">
      <dxf>
        <font>
          <sz val="12"/>
          <color theme="1"/>
          <name val="Calibri"/>
          <family val="2"/>
          <charset val="238"/>
          <scheme val="minor"/>
        </font>
      </dxf>
    </rfmt>
    <rfmt sheetId="1" sqref="AL55" start="0" length="0">
      <dxf>
        <font>
          <sz val="12"/>
          <color theme="1"/>
          <name val="Calibri"/>
          <family val="2"/>
          <charset val="238"/>
          <scheme val="minor"/>
        </font>
      </dxf>
    </rfmt>
    <rfmt sheetId="1" sqref="AL56" start="0" length="0">
      <dxf>
        <font>
          <sz val="12"/>
          <color theme="1"/>
          <name val="Calibri"/>
          <family val="2"/>
          <charset val="238"/>
          <scheme val="minor"/>
        </font>
      </dxf>
    </rfmt>
    <rfmt sheetId="1" sqref="AL57" start="0" length="0">
      <dxf>
        <font>
          <sz val="12"/>
          <color theme="1"/>
          <name val="Calibri"/>
          <family val="2"/>
          <charset val="238"/>
          <scheme val="minor"/>
        </font>
      </dxf>
    </rfmt>
    <rfmt sheetId="1" sqref="AL58" start="0" length="0">
      <dxf>
        <font>
          <sz val="12"/>
          <color theme="1"/>
          <name val="Calibri"/>
          <family val="2"/>
          <charset val="238"/>
          <scheme val="minor"/>
        </font>
      </dxf>
    </rfmt>
    <rfmt sheetId="1" sqref="AL59" start="0" length="0">
      <dxf>
        <font>
          <sz val="12"/>
          <color theme="1"/>
          <name val="Calibri"/>
          <family val="2"/>
          <charset val="238"/>
          <scheme val="minor"/>
        </font>
      </dxf>
    </rfmt>
    <rfmt sheetId="1" sqref="AL60" start="0" length="0">
      <dxf>
        <font>
          <sz val="12"/>
          <color theme="1"/>
          <name val="Calibri"/>
          <family val="2"/>
          <charset val="238"/>
          <scheme val="minor"/>
        </font>
      </dxf>
    </rfmt>
    <rfmt sheetId="1" sqref="AL61" start="0" length="0">
      <dxf>
        <font>
          <sz val="12"/>
          <color theme="1"/>
          <name val="Calibri"/>
          <family val="2"/>
          <charset val="238"/>
          <scheme val="minor"/>
        </font>
      </dxf>
    </rfmt>
    <rfmt sheetId="1" sqref="AL62" start="0" length="0">
      <dxf>
        <font>
          <sz val="12"/>
          <color theme="1"/>
          <name val="Calibri"/>
          <family val="2"/>
          <charset val="238"/>
          <scheme val="minor"/>
        </font>
      </dxf>
    </rfmt>
    <rfmt sheetId="1" sqref="AL63" start="0" length="0">
      <dxf>
        <font>
          <sz val="12"/>
          <color theme="1"/>
          <name val="Calibri"/>
          <family val="2"/>
          <charset val="238"/>
          <scheme val="minor"/>
        </font>
      </dxf>
    </rfmt>
    <rfmt sheetId="1" sqref="AL64" start="0" length="0">
      <dxf>
        <font>
          <sz val="12"/>
          <color theme="1"/>
          <name val="Calibri"/>
          <family val="2"/>
          <charset val="238"/>
          <scheme val="minor"/>
        </font>
      </dxf>
    </rfmt>
    <rfmt sheetId="1" sqref="AL65" start="0" length="0">
      <dxf>
        <font>
          <sz val="12"/>
          <color theme="1"/>
          <name val="Calibri"/>
          <family val="2"/>
          <charset val="238"/>
          <scheme val="minor"/>
        </font>
      </dxf>
    </rfmt>
    <rfmt sheetId="1" sqref="AL66" start="0" length="0">
      <dxf>
        <font>
          <sz val="12"/>
          <color theme="1"/>
          <name val="Calibri"/>
          <family val="2"/>
          <charset val="238"/>
          <scheme val="minor"/>
        </font>
      </dxf>
    </rfmt>
    <rfmt sheetId="1" sqref="AL67" start="0" length="0">
      <dxf>
        <font>
          <sz val="12"/>
          <color theme="1"/>
          <name val="Calibri"/>
          <family val="2"/>
          <charset val="238"/>
          <scheme val="minor"/>
        </font>
      </dxf>
    </rfmt>
    <rfmt sheetId="1" sqref="AL68" start="0" length="0">
      <dxf>
        <font>
          <sz val="12"/>
          <color theme="1"/>
          <name val="Calibri"/>
          <family val="2"/>
          <charset val="238"/>
          <scheme val="minor"/>
        </font>
      </dxf>
    </rfmt>
    <rfmt sheetId="1" sqref="AL69" start="0" length="0">
      <dxf>
        <font>
          <sz val="12"/>
          <color theme="1"/>
          <name val="Calibri"/>
          <family val="2"/>
          <charset val="238"/>
          <scheme val="minor"/>
        </font>
      </dxf>
    </rfmt>
    <rfmt sheetId="1" sqref="AL70" start="0" length="0">
      <dxf>
        <font>
          <sz val="12"/>
          <color theme="1"/>
          <name val="Calibri"/>
          <family val="2"/>
          <charset val="238"/>
          <scheme val="minor"/>
        </font>
      </dxf>
    </rfmt>
    <rfmt sheetId="1" sqref="AL71" start="0" length="0">
      <dxf>
        <font>
          <sz val="12"/>
          <color theme="1"/>
          <name val="Calibri"/>
          <family val="2"/>
          <charset val="238"/>
          <scheme val="minor"/>
        </font>
      </dxf>
    </rfmt>
    <rfmt sheetId="1" sqref="AL72" start="0" length="0">
      <dxf>
        <font>
          <sz val="12"/>
          <color theme="1"/>
          <name val="Calibri"/>
          <family val="2"/>
          <charset val="238"/>
          <scheme val="minor"/>
        </font>
      </dxf>
    </rfmt>
    <rfmt sheetId="1" sqref="AL73" start="0" length="0">
      <dxf>
        <font>
          <sz val="12"/>
          <color theme="1"/>
          <name val="Calibri"/>
          <family val="2"/>
          <charset val="238"/>
          <scheme val="minor"/>
        </font>
      </dxf>
    </rfmt>
    <rfmt sheetId="1" sqref="AL74" start="0" length="0">
      <dxf>
        <font>
          <sz val="12"/>
          <color theme="1"/>
          <name val="Calibri"/>
          <family val="2"/>
          <charset val="238"/>
          <scheme val="minor"/>
        </font>
      </dxf>
    </rfmt>
    <rfmt sheetId="1" sqref="AL75" start="0" length="0">
      <dxf>
        <font>
          <sz val="12"/>
          <color theme="1"/>
          <name val="Calibri"/>
          <family val="2"/>
          <charset val="238"/>
          <scheme val="minor"/>
        </font>
      </dxf>
    </rfmt>
    <rfmt sheetId="1" sqref="AL76" start="0" length="0">
      <dxf>
        <font>
          <sz val="12"/>
          <color theme="1"/>
          <name val="Calibri"/>
          <family val="2"/>
          <charset val="238"/>
          <scheme val="minor"/>
        </font>
      </dxf>
    </rfmt>
    <rfmt sheetId="1" sqref="AL77" start="0" length="0">
      <dxf>
        <font>
          <sz val="12"/>
          <color theme="1"/>
          <name val="Calibri"/>
          <family val="2"/>
          <charset val="238"/>
          <scheme val="minor"/>
        </font>
      </dxf>
    </rfmt>
    <rfmt sheetId="1" sqref="AL78" start="0" length="0">
      <dxf>
        <font>
          <sz val="12"/>
          <color theme="1"/>
          <name val="Calibri"/>
          <family val="2"/>
          <charset val="238"/>
          <scheme val="minor"/>
        </font>
      </dxf>
    </rfmt>
    <rfmt sheetId="1" sqref="AL79" start="0" length="0">
      <dxf>
        <font>
          <sz val="12"/>
          <color theme="1"/>
          <name val="Calibri"/>
          <family val="2"/>
          <charset val="238"/>
          <scheme val="minor"/>
        </font>
      </dxf>
    </rfmt>
    <rfmt sheetId="1" sqref="AL80" start="0" length="0">
      <dxf>
        <font>
          <sz val="12"/>
          <color theme="1"/>
          <name val="Calibri"/>
          <family val="2"/>
          <charset val="238"/>
          <scheme val="minor"/>
        </font>
      </dxf>
    </rfmt>
    <rfmt sheetId="1" sqref="AL81" start="0" length="0">
      <dxf>
        <font>
          <sz val="12"/>
          <color theme="1"/>
          <name val="Calibri"/>
          <family val="2"/>
          <charset val="238"/>
          <scheme val="minor"/>
        </font>
      </dxf>
    </rfmt>
    <rfmt sheetId="1" sqref="AL82" start="0" length="0">
      <dxf>
        <font>
          <sz val="12"/>
          <color theme="1"/>
          <name val="Calibri"/>
          <family val="2"/>
          <charset val="238"/>
          <scheme val="minor"/>
        </font>
      </dxf>
    </rfmt>
    <rfmt sheetId="1" sqref="AL83" start="0" length="0">
      <dxf>
        <font>
          <sz val="12"/>
          <color theme="1"/>
          <name val="Calibri"/>
          <family val="2"/>
          <charset val="238"/>
          <scheme val="minor"/>
        </font>
      </dxf>
    </rfmt>
    <rfmt sheetId="1" sqref="AL84" start="0" length="0">
      <dxf>
        <font>
          <sz val="12"/>
          <color theme="1"/>
          <name val="Calibri"/>
          <family val="2"/>
          <charset val="238"/>
          <scheme val="minor"/>
        </font>
      </dxf>
    </rfmt>
    <rfmt sheetId="1" sqref="AL85" start="0" length="0">
      <dxf>
        <font>
          <sz val="12"/>
          <color theme="1"/>
          <name val="Calibri"/>
          <family val="2"/>
          <charset val="238"/>
          <scheme val="minor"/>
        </font>
      </dxf>
    </rfmt>
    <rfmt sheetId="1" sqref="AL86" start="0" length="0">
      <dxf>
        <font>
          <sz val="12"/>
          <color theme="1"/>
          <name val="Calibri"/>
          <family val="2"/>
          <charset val="238"/>
          <scheme val="minor"/>
        </font>
      </dxf>
    </rfmt>
    <rfmt sheetId="1" sqref="AL87" start="0" length="0">
      <dxf>
        <font>
          <sz val="12"/>
          <color theme="1"/>
          <name val="Calibri"/>
          <family val="2"/>
          <charset val="238"/>
          <scheme val="minor"/>
        </font>
      </dxf>
    </rfmt>
    <rfmt sheetId="1" sqref="AL88" start="0" length="0">
      <dxf>
        <font>
          <sz val="12"/>
          <color theme="1"/>
          <name val="Calibri"/>
          <family val="2"/>
          <charset val="238"/>
          <scheme val="minor"/>
        </font>
      </dxf>
    </rfmt>
    <rfmt sheetId="1" sqref="AL89" start="0" length="0">
      <dxf>
        <font>
          <sz val="12"/>
          <color theme="1"/>
          <name val="Calibri"/>
          <family val="2"/>
          <charset val="238"/>
          <scheme val="minor"/>
        </font>
      </dxf>
    </rfmt>
    <rfmt sheetId="1" sqref="AL90" start="0" length="0">
      <dxf>
        <font>
          <sz val="12"/>
          <color theme="1"/>
          <name val="Calibri"/>
          <family val="2"/>
          <charset val="238"/>
          <scheme val="minor"/>
        </font>
      </dxf>
    </rfmt>
    <rfmt sheetId="1" sqref="AL91" start="0" length="0">
      <dxf>
        <font>
          <sz val="12"/>
          <color theme="1"/>
          <name val="Calibri"/>
          <family val="2"/>
          <charset val="238"/>
          <scheme val="minor"/>
        </font>
      </dxf>
    </rfmt>
    <rfmt sheetId="1" sqref="AL92" start="0" length="0">
      <dxf>
        <font>
          <sz val="12"/>
          <color theme="1"/>
          <name val="Calibri"/>
          <family val="2"/>
          <charset val="238"/>
          <scheme val="minor"/>
        </font>
      </dxf>
    </rfmt>
    <rfmt sheetId="1" sqref="AL93" start="0" length="0">
      <dxf>
        <font>
          <sz val="12"/>
          <color theme="1"/>
          <name val="Calibri"/>
          <family val="2"/>
          <charset val="238"/>
          <scheme val="minor"/>
        </font>
      </dxf>
    </rfmt>
    <rfmt sheetId="1" sqref="AL94" start="0" length="0">
      <dxf>
        <font>
          <sz val="12"/>
          <color theme="1"/>
          <name val="Calibri"/>
          <family val="2"/>
          <charset val="238"/>
          <scheme val="minor"/>
        </font>
      </dxf>
    </rfmt>
    <rfmt sheetId="1" sqref="AL95" start="0" length="0">
      <dxf>
        <font>
          <sz val="12"/>
          <color theme="1"/>
          <name val="Calibri"/>
          <family val="2"/>
          <charset val="238"/>
          <scheme val="minor"/>
        </font>
      </dxf>
    </rfmt>
    <rfmt sheetId="1" sqref="AL96" start="0" length="0">
      <dxf>
        <font>
          <sz val="12"/>
          <color theme="1"/>
          <name val="Calibri"/>
          <family val="2"/>
          <charset val="238"/>
          <scheme val="minor"/>
        </font>
      </dxf>
    </rfmt>
    <rfmt sheetId="1" sqref="AL97" start="0" length="0">
      <dxf>
        <font>
          <sz val="12"/>
          <color theme="1"/>
          <name val="Calibri"/>
          <family val="2"/>
          <charset val="238"/>
          <scheme val="minor"/>
        </font>
      </dxf>
    </rfmt>
    <rfmt sheetId="1" sqref="AL98" start="0" length="0">
      <dxf>
        <font>
          <sz val="12"/>
          <color theme="1"/>
          <name val="Calibri"/>
          <family val="2"/>
          <charset val="238"/>
          <scheme val="minor"/>
        </font>
        <alignment horizontal="left" vertical="center"/>
      </dxf>
    </rfmt>
    <rfmt sheetId="1" sqref="AL99" start="0" length="0">
      <dxf>
        <font>
          <sz val="12"/>
          <color theme="1"/>
          <name val="Calibri"/>
          <family val="2"/>
          <charset val="238"/>
          <scheme val="minor"/>
        </font>
      </dxf>
    </rfmt>
    <rfmt sheetId="1" sqref="AL100" start="0" length="0">
      <dxf>
        <font>
          <sz val="12"/>
          <color theme="1"/>
          <name val="Calibri"/>
          <family val="2"/>
          <charset val="238"/>
          <scheme val="minor"/>
        </font>
      </dxf>
    </rfmt>
    <rfmt sheetId="1" sqref="AL101" start="0" length="0">
      <dxf>
        <font>
          <sz val="12"/>
          <color theme="1"/>
          <name val="Calibri"/>
          <family val="2"/>
          <charset val="238"/>
          <scheme val="minor"/>
        </font>
      </dxf>
    </rfmt>
    <rfmt sheetId="1" sqref="AL102" start="0" length="0">
      <dxf>
        <font>
          <sz val="12"/>
          <color theme="1"/>
          <name val="Calibri"/>
          <family val="2"/>
          <charset val="238"/>
          <scheme val="minor"/>
        </font>
      </dxf>
    </rfmt>
    <rfmt sheetId="1" sqref="AL103" start="0" length="0">
      <dxf>
        <font>
          <sz val="12"/>
          <color theme="1"/>
          <name val="Calibri"/>
          <family val="2"/>
          <charset val="238"/>
          <scheme val="minor"/>
        </font>
      </dxf>
    </rfmt>
    <rfmt sheetId="1" sqref="AL104" start="0" length="0">
      <dxf>
        <font>
          <sz val="12"/>
          <color theme="1"/>
          <name val="Calibri"/>
          <family val="2"/>
          <charset val="238"/>
          <scheme val="minor"/>
        </font>
      </dxf>
    </rfmt>
    <rfmt sheetId="1" sqref="AL105" start="0" length="0">
      <dxf>
        <font>
          <sz val="12"/>
          <color theme="1"/>
          <name val="Calibri"/>
          <family val="2"/>
          <charset val="238"/>
          <scheme val="minor"/>
        </font>
      </dxf>
    </rfmt>
    <rfmt sheetId="1" sqref="AL106" start="0" length="0">
      <dxf>
        <font>
          <sz val="12"/>
          <color theme="1"/>
          <name val="Calibri"/>
          <family val="2"/>
          <charset val="238"/>
          <scheme val="minor"/>
        </font>
      </dxf>
    </rfmt>
    <rfmt sheetId="1" sqref="AL107" start="0" length="0">
      <dxf>
        <font>
          <sz val="12"/>
          <color theme="1"/>
          <name val="Calibri"/>
          <family val="2"/>
          <charset val="238"/>
          <scheme val="minor"/>
        </font>
      </dxf>
    </rfmt>
    <rfmt sheetId="1" sqref="AL108" start="0" length="0">
      <dxf>
        <font>
          <sz val="12"/>
          <color theme="1"/>
          <name val="Calibri"/>
          <family val="2"/>
          <charset val="238"/>
          <scheme val="minor"/>
        </font>
      </dxf>
    </rfmt>
    <rfmt sheetId="1" sqref="AL109" start="0" length="0">
      <dxf>
        <font>
          <sz val="12"/>
          <color theme="1"/>
          <name val="Calibri"/>
          <family val="2"/>
          <charset val="238"/>
          <scheme val="minor"/>
        </font>
      </dxf>
    </rfmt>
    <rfmt sheetId="1" sqref="AL110" start="0" length="0">
      <dxf>
        <font>
          <sz val="12"/>
          <color theme="1"/>
          <name val="Calibri"/>
          <family val="2"/>
          <charset val="238"/>
          <scheme val="minor"/>
        </font>
      </dxf>
    </rfmt>
    <rfmt sheetId="1" sqref="AL111" start="0" length="0">
      <dxf>
        <font>
          <sz val="12"/>
          <color theme="1"/>
          <name val="Calibri"/>
          <family val="2"/>
          <charset val="238"/>
          <scheme val="minor"/>
        </font>
      </dxf>
    </rfmt>
    <rfmt sheetId="1" sqref="AL112" start="0" length="0">
      <dxf>
        <font>
          <sz val="12"/>
          <color theme="1"/>
          <name val="Calibri"/>
          <family val="2"/>
          <charset val="238"/>
          <scheme val="minor"/>
        </font>
      </dxf>
    </rfmt>
    <rfmt sheetId="1" sqref="AL113" start="0" length="0">
      <dxf>
        <font>
          <sz val="12"/>
          <color theme="1"/>
          <name val="Calibri"/>
          <family val="2"/>
          <charset val="238"/>
          <scheme val="minor"/>
        </font>
      </dxf>
    </rfmt>
    <rfmt sheetId="1" sqref="AL114" start="0" length="0">
      <dxf>
        <font>
          <sz val="12"/>
          <color theme="1"/>
          <name val="Calibri"/>
          <family val="2"/>
          <charset val="238"/>
          <scheme val="minor"/>
        </font>
      </dxf>
    </rfmt>
    <rfmt sheetId="1" sqref="AL115" start="0" length="0">
      <dxf>
        <font>
          <sz val="12"/>
          <color theme="1"/>
          <name val="Calibri"/>
          <family val="2"/>
          <charset val="238"/>
          <scheme val="minor"/>
        </font>
      </dxf>
    </rfmt>
    <rfmt sheetId="1" sqref="AL116" start="0" length="0">
      <dxf>
        <font>
          <sz val="12"/>
          <color theme="1"/>
          <name val="Calibri"/>
          <family val="2"/>
          <charset val="238"/>
          <scheme val="minor"/>
        </font>
      </dxf>
    </rfmt>
    <rfmt sheetId="1" sqref="AL117" start="0" length="0">
      <dxf>
        <font>
          <sz val="12"/>
          <color theme="1"/>
          <name val="Calibri"/>
          <family val="2"/>
          <charset val="238"/>
          <scheme val="minor"/>
        </font>
      </dxf>
    </rfmt>
    <rfmt sheetId="1" sqref="AL118" start="0" length="0">
      <dxf>
        <font>
          <sz val="12"/>
          <color theme="1"/>
          <name val="Calibri"/>
          <family val="2"/>
          <charset val="238"/>
          <scheme val="minor"/>
        </font>
      </dxf>
    </rfmt>
    <rfmt sheetId="1" sqref="AL119" start="0" length="0">
      <dxf>
        <font>
          <sz val="12"/>
          <color theme="1"/>
          <name val="Calibri"/>
          <family val="2"/>
          <charset val="238"/>
          <scheme val="minor"/>
        </font>
      </dxf>
    </rfmt>
    <rfmt sheetId="1" sqref="AL120" start="0" length="0">
      <dxf>
        <font>
          <sz val="12"/>
          <color theme="1"/>
          <name val="Calibri"/>
          <family val="2"/>
          <charset val="238"/>
          <scheme val="minor"/>
        </font>
      </dxf>
    </rfmt>
    <rfmt sheetId="1" sqref="AL121" start="0" length="0">
      <dxf>
        <font>
          <sz val="12"/>
          <color theme="1"/>
          <name val="Calibri"/>
          <family val="2"/>
          <charset val="238"/>
          <scheme val="minor"/>
        </font>
      </dxf>
    </rfmt>
    <rfmt sheetId="1" sqref="AL122" start="0" length="0">
      <dxf>
        <font>
          <sz val="12"/>
          <color theme="1"/>
          <name val="Calibri"/>
          <family val="2"/>
          <charset val="238"/>
          <scheme val="minor"/>
        </font>
      </dxf>
    </rfmt>
    <rfmt sheetId="1" sqref="AL123" start="0" length="0">
      <dxf>
        <font>
          <sz val="12"/>
          <color theme="1"/>
          <name val="Calibri"/>
          <family val="2"/>
          <charset val="238"/>
          <scheme val="minor"/>
        </font>
      </dxf>
    </rfmt>
    <rfmt sheetId="1" sqref="AL124" start="0" length="0">
      <dxf>
        <font>
          <sz val="12"/>
          <color theme="1"/>
          <name val="Calibri"/>
          <family val="2"/>
          <charset val="238"/>
          <scheme val="minor"/>
        </font>
      </dxf>
    </rfmt>
    <rfmt sheetId="1" sqref="AL125" start="0" length="0">
      <dxf>
        <font>
          <sz val="12"/>
          <color theme="1"/>
          <name val="Calibri"/>
          <family val="2"/>
          <charset val="238"/>
          <scheme val="minor"/>
        </font>
      </dxf>
    </rfmt>
    <rfmt sheetId="1" sqref="AL126" start="0" length="0">
      <dxf>
        <font>
          <sz val="12"/>
          <color theme="1"/>
          <name val="Calibri"/>
          <family val="2"/>
          <charset val="238"/>
          <scheme val="minor"/>
        </font>
      </dxf>
    </rfmt>
    <rfmt sheetId="1" sqref="AL127" start="0" length="0">
      <dxf>
        <font>
          <sz val="12"/>
          <color theme="1"/>
          <name val="Calibri"/>
          <family val="2"/>
          <charset val="238"/>
          <scheme val="minor"/>
        </font>
      </dxf>
    </rfmt>
    <rfmt sheetId="1" sqref="AL128" start="0" length="0">
      <dxf>
        <font>
          <sz val="12"/>
          <color theme="1"/>
          <name val="Calibri"/>
          <family val="2"/>
          <charset val="238"/>
          <scheme val="minor"/>
        </font>
      </dxf>
    </rfmt>
    <rfmt sheetId="1" sqref="AL129" start="0" length="0">
      <dxf>
        <font>
          <sz val="12"/>
          <color theme="1"/>
          <name val="Calibri"/>
          <family val="2"/>
          <charset val="238"/>
          <scheme val="minor"/>
        </font>
      </dxf>
    </rfmt>
    <rfmt sheetId="1" sqref="AL130" start="0" length="0">
      <dxf>
        <font>
          <sz val="12"/>
          <color theme="1"/>
          <name val="Calibri"/>
          <family val="2"/>
          <charset val="238"/>
          <scheme val="minor"/>
        </font>
      </dxf>
    </rfmt>
    <rfmt sheetId="1" sqref="AL131" start="0" length="0">
      <dxf>
        <font>
          <sz val="12"/>
          <color theme="1"/>
          <name val="Calibri"/>
          <family val="2"/>
          <charset val="238"/>
          <scheme val="minor"/>
        </font>
      </dxf>
    </rfmt>
    <rfmt sheetId="1" sqref="AL132" start="0" length="0">
      <dxf>
        <font>
          <sz val="12"/>
          <color theme="1"/>
          <name val="Calibri"/>
          <family val="2"/>
          <charset val="238"/>
          <scheme val="minor"/>
        </font>
      </dxf>
    </rfmt>
    <rfmt sheetId="1" sqref="AL133" start="0" length="0">
      <dxf>
        <font>
          <sz val="12"/>
          <color theme="1"/>
          <name val="Calibri"/>
          <family val="2"/>
          <charset val="238"/>
          <scheme val="minor"/>
        </font>
      </dxf>
    </rfmt>
    <rfmt sheetId="1" sqref="AL134" start="0" length="0">
      <dxf>
        <font>
          <sz val="12"/>
          <color theme="1"/>
          <name val="Calibri"/>
          <family val="2"/>
          <charset val="238"/>
          <scheme val="minor"/>
        </font>
      </dxf>
    </rfmt>
    <rfmt sheetId="1" sqref="AL135" start="0" length="0">
      <dxf>
        <font>
          <sz val="12"/>
          <color theme="1"/>
          <name val="Calibri"/>
          <family val="2"/>
          <charset val="238"/>
          <scheme val="minor"/>
        </font>
      </dxf>
    </rfmt>
    <rfmt sheetId="1" sqref="AL136" start="0" length="0">
      <dxf>
        <font>
          <sz val="12"/>
          <color theme="1"/>
          <name val="Calibri"/>
          <family val="2"/>
          <charset val="238"/>
          <scheme val="minor"/>
        </font>
      </dxf>
    </rfmt>
    <rfmt sheetId="1" sqref="AL137" start="0" length="0">
      <dxf>
        <font>
          <sz val="12"/>
          <color theme="1"/>
          <name val="Calibri"/>
          <family val="2"/>
          <charset val="238"/>
          <scheme val="minor"/>
        </font>
      </dxf>
    </rfmt>
    <rfmt sheetId="1" sqref="AL138" start="0" length="0">
      <dxf>
        <font>
          <sz val="12"/>
          <color theme="1"/>
          <name val="Calibri"/>
          <family val="2"/>
          <charset val="238"/>
          <scheme val="minor"/>
        </font>
      </dxf>
    </rfmt>
    <rfmt sheetId="1" sqref="AL139" start="0" length="0">
      <dxf>
        <font>
          <sz val="12"/>
          <color theme="1"/>
          <name val="Calibri"/>
          <family val="2"/>
          <charset val="238"/>
          <scheme val="minor"/>
        </font>
      </dxf>
    </rfmt>
    <rfmt sheetId="1" sqref="AL140" start="0" length="0">
      <dxf>
        <font>
          <sz val="12"/>
          <color theme="1"/>
          <name val="Calibri"/>
          <family val="2"/>
          <charset val="238"/>
          <scheme val="minor"/>
        </font>
      </dxf>
    </rfmt>
    <rfmt sheetId="1" sqref="AL141" start="0" length="0">
      <dxf>
        <font>
          <sz val="12"/>
          <color theme="1"/>
          <name val="Calibri"/>
          <family val="2"/>
          <charset val="238"/>
          <scheme val="minor"/>
        </font>
      </dxf>
    </rfmt>
    <rfmt sheetId="1" sqref="AL142" start="0" length="0">
      <dxf>
        <font>
          <sz val="12"/>
          <color theme="1"/>
          <name val="Calibri"/>
          <family val="2"/>
          <charset val="238"/>
          <scheme val="minor"/>
        </font>
      </dxf>
    </rfmt>
    <rfmt sheetId="1" sqref="AL143" start="0" length="0">
      <dxf>
        <font>
          <sz val="12"/>
          <color theme="1"/>
          <name val="Calibri"/>
          <family val="2"/>
          <charset val="238"/>
          <scheme val="minor"/>
        </font>
      </dxf>
    </rfmt>
    <rfmt sheetId="1" sqref="AL144" start="0" length="0">
      <dxf>
        <font>
          <sz val="12"/>
          <color theme="1"/>
          <name val="Calibri"/>
          <family val="2"/>
          <charset val="238"/>
          <scheme val="minor"/>
        </font>
      </dxf>
    </rfmt>
    <rfmt sheetId="1" sqref="AL145" start="0" length="0">
      <dxf>
        <font>
          <sz val="12"/>
          <color theme="1"/>
          <name val="Calibri"/>
          <family val="2"/>
          <charset val="238"/>
          <scheme val="minor"/>
        </font>
      </dxf>
    </rfmt>
    <rfmt sheetId="1" sqref="AL146" start="0" length="0">
      <dxf>
        <font>
          <sz val="12"/>
          <color theme="1"/>
          <name val="Calibri"/>
          <family val="2"/>
          <charset val="238"/>
          <scheme val="minor"/>
        </font>
      </dxf>
    </rfmt>
    <rfmt sheetId="1" sqref="AL147" start="0" length="0">
      <dxf>
        <font>
          <sz val="12"/>
          <color theme="1"/>
          <name val="Calibri"/>
          <family val="2"/>
          <charset val="238"/>
          <scheme val="minor"/>
        </font>
      </dxf>
    </rfmt>
    <rfmt sheetId="1" sqref="AL148" start="0" length="0">
      <dxf>
        <font>
          <sz val="12"/>
          <color theme="1"/>
          <name val="Calibri"/>
          <family val="2"/>
          <charset val="238"/>
          <scheme val="minor"/>
        </font>
      </dxf>
    </rfmt>
    <rfmt sheetId="1" sqref="AL149" start="0" length="0">
      <dxf>
        <font>
          <sz val="12"/>
          <color theme="1"/>
          <name val="Calibri"/>
          <family val="2"/>
          <charset val="238"/>
          <scheme val="minor"/>
        </font>
      </dxf>
    </rfmt>
    <rfmt sheetId="1" sqref="AL150" start="0" length="0">
      <dxf>
        <font>
          <sz val="12"/>
          <color theme="1"/>
          <name val="Calibri"/>
          <family val="2"/>
          <charset val="238"/>
          <scheme val="minor"/>
        </font>
      </dxf>
    </rfmt>
    <rfmt sheetId="1" sqref="AL151" start="0" length="0">
      <dxf>
        <font>
          <sz val="12"/>
          <color theme="1"/>
          <name val="Calibri"/>
          <family val="2"/>
          <charset val="238"/>
          <scheme val="minor"/>
        </font>
      </dxf>
    </rfmt>
    <rfmt sheetId="1" sqref="AL152" start="0" length="0">
      <dxf>
        <font>
          <sz val="12"/>
          <color theme="1"/>
          <name val="Calibri"/>
          <family val="2"/>
          <charset val="238"/>
          <scheme val="minor"/>
        </font>
      </dxf>
    </rfmt>
    <rfmt sheetId="1" sqref="AL153" start="0" length="0">
      <dxf>
        <font>
          <sz val="12"/>
          <color theme="1"/>
          <name val="Calibri"/>
          <family val="2"/>
          <charset val="238"/>
          <scheme val="minor"/>
        </font>
      </dxf>
    </rfmt>
    <rfmt sheetId="1" sqref="AL154" start="0" length="0">
      <dxf>
        <font>
          <sz val="12"/>
          <color theme="1"/>
          <name val="Calibri"/>
          <family val="2"/>
          <charset val="238"/>
          <scheme val="minor"/>
        </font>
      </dxf>
    </rfmt>
    <rfmt sheetId="1" sqref="AL155" start="0" length="0">
      <dxf>
        <font>
          <sz val="12"/>
          <color theme="1"/>
          <name val="Calibri"/>
          <family val="2"/>
          <charset val="238"/>
          <scheme val="minor"/>
        </font>
      </dxf>
    </rfmt>
    <rfmt sheetId="1" sqref="AL156" start="0" length="0">
      <dxf>
        <font>
          <sz val="12"/>
          <color theme="1"/>
          <name val="Calibri"/>
          <family val="2"/>
          <charset val="238"/>
          <scheme val="minor"/>
        </font>
      </dxf>
    </rfmt>
    <rfmt sheetId="1" sqref="AL157" start="0" length="0">
      <dxf>
        <font>
          <sz val="12"/>
          <color theme="1"/>
          <name val="Calibri"/>
          <family val="2"/>
          <charset val="238"/>
          <scheme val="minor"/>
        </font>
      </dxf>
    </rfmt>
    <rfmt sheetId="1" sqref="AL158" start="0" length="0">
      <dxf>
        <font>
          <sz val="12"/>
          <color theme="1"/>
          <name val="Calibri"/>
          <family val="2"/>
          <charset val="238"/>
          <scheme val="minor"/>
        </font>
      </dxf>
    </rfmt>
    <rfmt sheetId="1" sqref="AL159" start="0" length="0">
      <dxf>
        <font>
          <sz val="12"/>
          <color theme="1"/>
          <name val="Calibri"/>
          <family val="2"/>
          <charset val="238"/>
          <scheme val="minor"/>
        </font>
      </dxf>
    </rfmt>
    <rfmt sheetId="1" sqref="AL160"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163" start="0" length="0">
      <dxf>
        <font>
          <sz val="12"/>
          <color theme="1"/>
          <name val="Calibri"/>
          <family val="2"/>
          <charset val="238"/>
          <scheme val="minor"/>
        </font>
      </dxf>
    </rfmt>
    <rfmt sheetId="1" sqref="AL164" start="0" length="0">
      <dxf>
        <font>
          <sz val="12"/>
          <color theme="1"/>
          <name val="Calibri"/>
          <family val="2"/>
          <charset val="238"/>
          <scheme val="minor"/>
        </font>
      </dxf>
    </rfmt>
    <rfmt sheetId="1" sqref="AL165" start="0" length="0">
      <dxf>
        <font>
          <sz val="12"/>
          <color theme="1"/>
          <name val="Calibri"/>
          <family val="2"/>
          <charset val="238"/>
          <scheme val="minor"/>
        </font>
      </dxf>
    </rfmt>
    <rfmt sheetId="1" sqref="AL166" start="0" length="0">
      <dxf>
        <font>
          <sz val="12"/>
          <color theme="1"/>
          <name val="Calibri"/>
          <family val="2"/>
          <charset val="238"/>
          <scheme val="minor"/>
        </font>
      </dxf>
    </rfmt>
    <rfmt sheetId="1" sqref="AL167" start="0" length="0">
      <dxf>
        <font>
          <sz val="12"/>
          <color theme="1"/>
          <name val="Calibri"/>
          <family val="2"/>
          <charset val="238"/>
          <scheme val="minor"/>
        </font>
      </dxf>
    </rfmt>
    <rfmt sheetId="1" sqref="AL168" start="0" length="0">
      <dxf>
        <font>
          <sz val="12"/>
          <color theme="1"/>
          <name val="Calibri"/>
          <family val="2"/>
          <charset val="238"/>
          <scheme val="minor"/>
        </font>
      </dxf>
    </rfmt>
    <rfmt sheetId="1" sqref="AL169" start="0" length="0">
      <dxf>
        <font>
          <sz val="12"/>
          <color theme="1"/>
          <name val="Calibri"/>
          <family val="2"/>
          <charset val="238"/>
          <scheme val="minor"/>
        </font>
      </dxf>
    </rfmt>
    <rfmt sheetId="1" sqref="AL170" start="0" length="0">
      <dxf>
        <font>
          <sz val="12"/>
          <color theme="1"/>
          <name val="Calibri"/>
          <family val="2"/>
          <charset val="238"/>
          <scheme val="minor"/>
        </font>
      </dxf>
    </rfmt>
    <rfmt sheetId="1" sqref="AL171" start="0" length="0">
      <dxf>
        <font>
          <sz val="12"/>
          <color theme="1"/>
          <name val="Calibri"/>
          <family val="2"/>
          <charset val="238"/>
          <scheme val="minor"/>
        </font>
      </dxf>
    </rfmt>
    <rfmt sheetId="1" sqref="AL172" start="0" length="0">
      <dxf>
        <font>
          <sz val="12"/>
          <color theme="1"/>
          <name val="Calibri"/>
          <family val="2"/>
          <charset val="238"/>
          <scheme val="minor"/>
        </font>
      </dxf>
    </rfmt>
    <rfmt sheetId="1" sqref="AL173" start="0" length="0">
      <dxf>
        <font>
          <sz val="12"/>
          <color theme="1"/>
          <name val="Calibri"/>
          <family val="2"/>
          <charset val="238"/>
          <scheme val="minor"/>
        </font>
      </dxf>
    </rfmt>
    <rfmt sheetId="1" sqref="AL174" start="0" length="0">
      <dxf>
        <font>
          <sz val="12"/>
          <color theme="1"/>
          <name val="Calibri"/>
          <family val="2"/>
          <charset val="238"/>
          <scheme val="minor"/>
        </font>
      </dxf>
    </rfmt>
    <rfmt sheetId="1" sqref="AL175" start="0" length="0">
      <dxf>
        <font>
          <sz val="12"/>
          <color theme="1"/>
          <name val="Calibri"/>
          <family val="2"/>
          <charset val="238"/>
          <scheme val="minor"/>
        </font>
      </dxf>
    </rfmt>
    <rfmt sheetId="1" sqref="AL176" start="0" length="0">
      <dxf>
        <font>
          <sz val="12"/>
          <color theme="1"/>
          <name val="Calibri"/>
          <family val="2"/>
          <charset val="238"/>
          <scheme val="minor"/>
        </font>
      </dxf>
    </rfmt>
    <rfmt sheetId="1" sqref="AL177" start="0" length="0">
      <dxf>
        <font>
          <sz val="12"/>
          <color theme="1"/>
          <name val="Calibri"/>
          <family val="2"/>
          <charset val="238"/>
          <scheme val="minor"/>
        </font>
      </dxf>
    </rfmt>
    <rfmt sheetId="1" sqref="AL178" start="0" length="0">
      <dxf>
        <font>
          <sz val="12"/>
          <color theme="1"/>
          <name val="Calibri"/>
          <family val="2"/>
          <charset val="238"/>
          <scheme val="minor"/>
        </font>
      </dxf>
    </rfmt>
    <rfmt sheetId="1" sqref="AL179" start="0" length="0">
      <dxf>
        <font>
          <sz val="12"/>
          <color theme="1"/>
          <name val="Calibri"/>
          <family val="2"/>
          <charset val="238"/>
          <scheme val="minor"/>
        </font>
      </dxf>
    </rfmt>
    <rfmt sheetId="1" sqref="AL180" start="0" length="0">
      <dxf>
        <font>
          <sz val="12"/>
          <color theme="1"/>
          <name val="Calibri"/>
          <family val="2"/>
          <charset val="238"/>
          <scheme val="minor"/>
        </font>
      </dxf>
    </rfmt>
    <rfmt sheetId="1" sqref="AL181" start="0" length="0">
      <dxf>
        <font>
          <sz val="12"/>
          <color theme="1"/>
          <name val="Calibri"/>
          <family val="2"/>
          <charset val="238"/>
          <scheme val="minor"/>
        </font>
      </dxf>
    </rfmt>
    <rfmt sheetId="1" sqref="AL182" start="0" length="0">
      <dxf>
        <font>
          <sz val="12"/>
          <color theme="1"/>
          <name val="Calibri"/>
          <family val="2"/>
          <charset val="238"/>
          <scheme val="minor"/>
        </font>
      </dxf>
    </rfmt>
    <rfmt sheetId="1" sqref="AL183" start="0" length="0">
      <dxf>
        <font>
          <sz val="12"/>
          <color theme="1"/>
          <name val="Calibri"/>
          <family val="2"/>
          <charset val="238"/>
          <scheme val="minor"/>
        </font>
      </dxf>
    </rfmt>
    <rfmt sheetId="1" sqref="AL184" start="0" length="0">
      <dxf>
        <font>
          <sz val="12"/>
          <color theme="1"/>
          <name val="Calibri"/>
          <family val="2"/>
          <charset val="238"/>
          <scheme val="minor"/>
        </font>
      </dxf>
    </rfmt>
    <rfmt sheetId="1" sqref="AL185" start="0" length="0">
      <dxf>
        <font>
          <sz val="12"/>
          <color theme="1"/>
          <name val="Calibri"/>
          <family val="2"/>
          <charset val="238"/>
          <scheme val="minor"/>
        </font>
      </dxf>
    </rfmt>
    <rfmt sheetId="1" sqref="AL186" start="0" length="0">
      <dxf>
        <font>
          <sz val="12"/>
          <color theme="1"/>
          <name val="Calibri"/>
          <family val="2"/>
          <charset val="238"/>
          <scheme val="minor"/>
        </font>
      </dxf>
    </rfmt>
    <rfmt sheetId="1" sqref="AL187" start="0" length="0">
      <dxf>
        <font>
          <sz val="12"/>
          <color theme="1"/>
          <name val="Calibri"/>
          <family val="2"/>
          <charset val="238"/>
          <scheme val="minor"/>
        </font>
      </dxf>
    </rfmt>
    <rfmt sheetId="1" sqref="AL188" start="0" length="0">
      <dxf>
        <font>
          <sz val="12"/>
          <color theme="1"/>
          <name val="Calibri"/>
          <family val="2"/>
          <charset val="238"/>
          <scheme val="minor"/>
        </font>
      </dxf>
    </rfmt>
    <rfmt sheetId="1" sqref="AL189" start="0" length="0">
      <dxf>
        <font>
          <sz val="12"/>
          <color theme="1"/>
          <name val="Calibri"/>
          <family val="2"/>
          <charset val="238"/>
          <scheme val="minor"/>
        </font>
      </dxf>
    </rfmt>
    <rfmt sheetId="1" sqref="AL190" start="0" length="0">
      <dxf>
        <font>
          <sz val="12"/>
          <color theme="1"/>
          <name val="Calibri"/>
          <family val="2"/>
          <charset val="238"/>
          <scheme val="minor"/>
        </font>
      </dxf>
    </rfmt>
    <rfmt sheetId="1" sqref="AL191" start="0" length="0">
      <dxf>
        <font>
          <sz val="12"/>
          <color theme="1"/>
          <name val="Calibri"/>
          <family val="2"/>
          <charset val="238"/>
          <scheme val="minor"/>
        </font>
      </dxf>
    </rfmt>
    <rfmt sheetId="1" sqref="AL192" start="0" length="0">
      <dxf>
        <font>
          <sz val="12"/>
          <color theme="1"/>
          <name val="Calibri"/>
          <family val="2"/>
          <charset val="238"/>
          <scheme val="minor"/>
        </font>
      </dxf>
    </rfmt>
    <rfmt sheetId="1" sqref="AL193" start="0" length="0">
      <dxf>
        <font>
          <sz val="12"/>
          <color theme="1"/>
          <name val="Calibri"/>
          <family val="2"/>
          <charset val="238"/>
          <scheme val="minor"/>
        </font>
      </dxf>
    </rfmt>
    <rfmt sheetId="1" sqref="AL194" start="0" length="0">
      <dxf>
        <font>
          <sz val="12"/>
          <color theme="1"/>
          <name val="Calibri"/>
          <family val="2"/>
          <charset val="238"/>
          <scheme val="minor"/>
        </font>
      </dxf>
    </rfmt>
    <rfmt sheetId="1" sqref="AL195" start="0" length="0">
      <dxf>
        <font>
          <sz val="12"/>
          <color theme="1"/>
          <name val="Calibri"/>
          <family val="2"/>
          <charset val="238"/>
          <scheme val="minor"/>
        </font>
      </dxf>
    </rfmt>
    <rfmt sheetId="1" sqref="AL196" start="0" length="0">
      <dxf>
        <font>
          <sz val="12"/>
          <color theme="1"/>
          <name val="Calibri"/>
          <family val="2"/>
          <charset val="238"/>
          <scheme val="minor"/>
        </font>
      </dxf>
    </rfmt>
    <rfmt sheetId="1" sqref="AL197" start="0" length="0">
      <dxf>
        <font>
          <sz val="12"/>
          <color theme="1"/>
          <name val="Calibri"/>
          <family val="2"/>
          <charset val="238"/>
          <scheme val="minor"/>
        </font>
      </dxf>
    </rfmt>
    <rfmt sheetId="1" sqref="AL198" start="0" length="0">
      <dxf>
        <font>
          <sz val="12"/>
          <color theme="1"/>
          <name val="Calibri"/>
          <family val="2"/>
          <charset val="238"/>
          <scheme val="minor"/>
        </font>
      </dxf>
    </rfmt>
    <rfmt sheetId="1" sqref="AL199" start="0" length="0">
      <dxf>
        <font>
          <sz val="12"/>
          <color theme="1"/>
          <name val="Calibri"/>
          <family val="2"/>
          <charset val="238"/>
          <scheme val="minor"/>
        </font>
      </dxf>
    </rfmt>
    <rfmt sheetId="1" sqref="AL200" start="0" length="0">
      <dxf>
        <font>
          <sz val="12"/>
          <color theme="1"/>
          <name val="Calibri"/>
          <family val="2"/>
          <charset val="238"/>
          <scheme val="minor"/>
        </font>
      </dxf>
    </rfmt>
    <rfmt sheetId="1" sqref="AL201" start="0" length="0">
      <dxf>
        <font>
          <sz val="12"/>
          <color theme="1"/>
          <name val="Calibri"/>
          <family val="2"/>
          <charset val="238"/>
          <scheme val="minor"/>
        </font>
      </dxf>
    </rfmt>
    <rfmt sheetId="1" sqref="AL202" start="0" length="0">
      <dxf>
        <font>
          <sz val="12"/>
          <color theme="1"/>
          <name val="Calibri"/>
          <family val="2"/>
          <charset val="238"/>
          <scheme val="minor"/>
        </font>
      </dxf>
    </rfmt>
    <rfmt sheetId="1" sqref="AL203" start="0" length="0">
      <dxf>
        <font>
          <sz val="12"/>
          <color theme="1"/>
          <name val="Calibri"/>
          <family val="2"/>
          <charset val="238"/>
          <scheme val="minor"/>
        </font>
      </dxf>
    </rfmt>
    <rfmt sheetId="1" sqref="AL204" start="0" length="0">
      <dxf>
        <font>
          <sz val="12"/>
          <color theme="1"/>
          <name val="Calibri"/>
          <family val="2"/>
          <charset val="238"/>
          <scheme val="minor"/>
        </font>
      </dxf>
    </rfmt>
    <rfmt sheetId="1" sqref="AL205" start="0" length="0">
      <dxf>
        <font>
          <sz val="12"/>
          <color theme="1"/>
          <name val="Calibri"/>
          <family val="2"/>
          <charset val="238"/>
          <scheme val="minor"/>
        </font>
      </dxf>
    </rfmt>
    <rfmt sheetId="1" sqref="AL206" start="0" length="0">
      <dxf>
        <font>
          <sz val="12"/>
          <color theme="1"/>
          <name val="Calibri"/>
          <family val="2"/>
          <charset val="238"/>
          <scheme val="minor"/>
        </font>
      </dxf>
    </rfmt>
    <rfmt sheetId="1" sqref="AL207" start="0" length="0">
      <dxf>
        <font>
          <sz val="12"/>
          <color theme="1"/>
          <name val="Calibri"/>
          <family val="2"/>
          <charset val="238"/>
          <scheme val="minor"/>
        </font>
      </dxf>
    </rfmt>
    <rfmt sheetId="1" sqref="AL208" start="0" length="0">
      <dxf>
        <font>
          <sz val="12"/>
          <color theme="1"/>
          <name val="Calibri"/>
          <family val="2"/>
          <charset val="238"/>
          <scheme val="minor"/>
        </font>
      </dxf>
    </rfmt>
    <rfmt sheetId="1" sqref="AL209" start="0" length="0">
      <dxf>
        <font>
          <sz val="12"/>
          <color theme="1"/>
          <name val="Calibri"/>
          <family val="2"/>
          <charset val="238"/>
          <scheme val="minor"/>
        </font>
      </dxf>
    </rfmt>
    <rfmt sheetId="1" sqref="AL210" start="0" length="0">
      <dxf>
        <font>
          <sz val="12"/>
          <color theme="1"/>
          <name val="Calibri"/>
          <family val="2"/>
          <charset val="238"/>
          <scheme val="minor"/>
        </font>
      </dxf>
    </rfmt>
    <rfmt sheetId="1" sqref="AL211" start="0" length="0">
      <dxf>
        <font>
          <sz val="12"/>
          <color theme="1"/>
          <name val="Calibri"/>
          <family val="2"/>
          <charset val="238"/>
          <scheme val="minor"/>
        </font>
      </dxf>
    </rfmt>
    <rfmt sheetId="1" sqref="AL212" start="0" length="0">
      <dxf>
        <font>
          <sz val="12"/>
          <color theme="1"/>
          <name val="Calibri"/>
          <family val="2"/>
          <charset val="238"/>
          <scheme val="minor"/>
        </font>
      </dxf>
    </rfmt>
    <rfmt sheetId="1" sqref="AL213" start="0" length="0">
      <dxf>
        <font>
          <sz val="12"/>
          <color theme="1"/>
          <name val="Calibri"/>
          <family val="2"/>
          <charset val="238"/>
          <scheme val="minor"/>
        </font>
      </dxf>
    </rfmt>
    <rfmt sheetId="1" sqref="AL214" start="0" length="0">
      <dxf>
        <font>
          <sz val="12"/>
          <color theme="1"/>
          <name val="Calibri"/>
          <family val="2"/>
          <charset val="238"/>
          <scheme val="minor"/>
        </font>
      </dxf>
    </rfmt>
    <rfmt sheetId="1" sqref="AL215" start="0" length="0">
      <dxf>
        <font>
          <sz val="12"/>
          <color theme="1"/>
          <name val="Calibri"/>
          <family val="2"/>
          <charset val="238"/>
          <scheme val="minor"/>
        </font>
      </dxf>
    </rfmt>
    <rfmt sheetId="1" sqref="AL216" start="0" length="0">
      <dxf>
        <font>
          <sz val="12"/>
          <color theme="1"/>
          <name val="Calibri"/>
          <family val="2"/>
          <charset val="238"/>
          <scheme val="minor"/>
        </font>
      </dxf>
    </rfmt>
    <rfmt sheetId="1" sqref="AL217" start="0" length="0">
      <dxf>
        <font>
          <sz val="12"/>
          <color theme="1"/>
          <name val="Calibri"/>
          <family val="2"/>
          <charset val="238"/>
          <scheme val="minor"/>
        </font>
      </dxf>
    </rfmt>
    <rfmt sheetId="1" sqref="AL218" start="0" length="0">
      <dxf>
        <font>
          <sz val="12"/>
          <color theme="1"/>
          <name val="Calibri"/>
          <family val="2"/>
          <charset val="238"/>
          <scheme val="minor"/>
        </font>
      </dxf>
    </rfmt>
    <rfmt sheetId="1" sqref="AL219" start="0" length="0">
      <dxf>
        <font>
          <sz val="12"/>
          <color theme="1"/>
          <name val="Calibri"/>
          <family val="2"/>
          <charset val="238"/>
          <scheme val="minor"/>
        </font>
      </dxf>
    </rfmt>
    <rfmt sheetId="1" sqref="AL220" start="0" length="0">
      <dxf>
        <font>
          <sz val="12"/>
          <color theme="1"/>
          <name val="Calibri"/>
          <family val="2"/>
          <charset val="238"/>
          <scheme val="minor"/>
        </font>
      </dxf>
    </rfmt>
    <rfmt sheetId="1" sqref="AL221" start="0" length="0">
      <dxf>
        <font>
          <sz val="12"/>
          <color theme="1"/>
          <name val="Calibri"/>
          <family val="2"/>
          <charset val="238"/>
          <scheme val="minor"/>
        </font>
      </dxf>
    </rfmt>
    <rfmt sheetId="1" sqref="AL222" start="0" length="0">
      <dxf/>
    </rfmt>
    <rfmt sheetId="1" sqref="AL223" start="0" length="0">
      <dxf>
        <font>
          <sz val="12"/>
          <color theme="1"/>
          <name val="Calibri"/>
          <family val="2"/>
          <charset val="238"/>
          <scheme val="minor"/>
        </font>
      </dxf>
    </rfmt>
    <rfmt sheetId="1" sqref="AL224" start="0" length="0">
      <dxf>
        <font>
          <sz val="12"/>
          <color theme="1"/>
          <name val="Calibri"/>
          <family val="2"/>
          <charset val="238"/>
          <scheme val="minor"/>
        </font>
      </dxf>
    </rfmt>
    <rfmt sheetId="1" sqref="AL225" start="0" length="0">
      <dxf>
        <font>
          <sz val="12"/>
          <color theme="1"/>
          <name val="Calibri"/>
          <family val="2"/>
          <charset val="238"/>
          <scheme val="minor"/>
        </font>
      </dxf>
    </rfmt>
    <rfmt sheetId="1" sqref="AL226" start="0" length="0">
      <dxf>
        <font>
          <sz val="12"/>
          <color theme="1"/>
          <name val="Calibri"/>
          <family val="2"/>
          <charset val="238"/>
          <scheme val="minor"/>
        </font>
      </dxf>
    </rfmt>
    <rfmt sheetId="1" sqref="AL227" start="0" length="0">
      <dxf>
        <font>
          <sz val="12"/>
          <color theme="1"/>
          <name val="Calibri"/>
          <family val="2"/>
          <charset val="238"/>
          <scheme val="minor"/>
        </font>
      </dxf>
    </rfmt>
    <rfmt sheetId="1" sqref="AL228" start="0" length="0">
      <dxf>
        <font>
          <sz val="12"/>
          <color theme="1"/>
          <name val="Calibri"/>
          <family val="2"/>
          <charset val="238"/>
          <scheme val="minor"/>
        </font>
      </dxf>
    </rfmt>
    <rfmt sheetId="1" sqref="AL229" start="0" length="0">
      <dxf>
        <font>
          <sz val="12"/>
          <color theme="1"/>
          <name val="Calibri"/>
          <family val="2"/>
          <charset val="238"/>
          <scheme val="minor"/>
        </font>
      </dxf>
    </rfmt>
    <rfmt sheetId="1" sqref="AL230" start="0" length="0">
      <dxf>
        <font>
          <sz val="12"/>
          <color theme="1"/>
          <name val="Calibri"/>
          <family val="2"/>
          <charset val="238"/>
          <scheme val="minor"/>
        </font>
      </dxf>
    </rfmt>
    <rfmt sheetId="1" sqref="AL231" start="0" length="0">
      <dxf>
        <font>
          <sz val="12"/>
          <color theme="1"/>
          <name val="Calibri"/>
          <family val="2"/>
          <charset val="238"/>
          <scheme val="minor"/>
        </font>
        <alignment vertical="top" wrapText="1"/>
      </dxf>
    </rfmt>
    <rfmt sheetId="1" sqref="AL232" start="0" length="0">
      <dxf>
        <font>
          <sz val="12"/>
          <color theme="1"/>
          <name val="Calibri"/>
          <family val="2"/>
          <charset val="238"/>
          <scheme val="minor"/>
        </font>
      </dxf>
    </rfmt>
    <rfmt sheetId="1" sqref="AL233" start="0" length="0">
      <dxf>
        <font>
          <sz val="12"/>
          <color theme="1"/>
          <name val="Calibri"/>
          <family val="2"/>
          <charset val="238"/>
          <scheme val="minor"/>
        </font>
      </dxf>
    </rfmt>
    <rfmt sheetId="1" sqref="AL234" start="0" length="0">
      <dxf>
        <font>
          <sz val="12"/>
          <color theme="1"/>
          <name val="Calibri"/>
          <family val="2"/>
          <charset val="238"/>
          <scheme val="minor"/>
        </font>
      </dxf>
    </rfmt>
    <rfmt sheetId="1" sqref="AL235" start="0" length="0">
      <dxf>
        <font>
          <sz val="12"/>
          <color theme="1"/>
          <name val="Calibri"/>
          <family val="2"/>
          <charset val="238"/>
          <scheme val="minor"/>
        </font>
      </dxf>
    </rfmt>
    <rfmt sheetId="1" sqref="AL236" start="0" length="0">
      <dxf>
        <font>
          <sz val="12"/>
          <color theme="1"/>
          <name val="Calibri"/>
          <family val="2"/>
          <charset val="238"/>
          <scheme val="minor"/>
        </font>
      </dxf>
    </rfmt>
    <rfmt sheetId="1" sqref="AL237" start="0" length="0">
      <dxf>
        <font>
          <sz val="12"/>
          <color theme="1"/>
          <name val="Calibri"/>
          <family val="2"/>
          <charset val="238"/>
          <scheme val="minor"/>
        </font>
      </dxf>
    </rfmt>
    <rfmt sheetId="1" sqref="AL238" start="0" length="0">
      <dxf>
        <font>
          <sz val="12"/>
          <color theme="1"/>
          <name val="Calibri"/>
          <family val="2"/>
          <charset val="238"/>
          <scheme val="minor"/>
        </font>
      </dxf>
    </rfmt>
    <rfmt sheetId="1" sqref="AL239" start="0" length="0">
      <dxf>
        <font>
          <sz val="12"/>
          <color theme="1"/>
          <name val="Calibri"/>
          <family val="2"/>
          <charset val="238"/>
          <scheme val="minor"/>
        </font>
      </dxf>
    </rfmt>
    <rfmt sheetId="1" sqref="AL240" start="0" length="0">
      <dxf>
        <font>
          <sz val="12"/>
          <color theme="1"/>
          <name val="Calibri"/>
          <family val="2"/>
          <charset val="238"/>
          <scheme val="minor"/>
        </font>
      </dxf>
    </rfmt>
    <rfmt sheetId="1" sqref="AL241" start="0" length="0">
      <dxf>
        <font>
          <sz val="12"/>
          <color theme="1"/>
          <name val="Calibri"/>
          <family val="2"/>
          <charset val="238"/>
          <scheme val="minor"/>
        </font>
      </dxf>
    </rfmt>
    <rfmt sheetId="1" sqref="AL242" start="0" length="0">
      <dxf>
        <font>
          <sz val="12"/>
          <color theme="1"/>
          <name val="Calibri"/>
          <family val="2"/>
          <charset val="238"/>
          <scheme val="minor"/>
        </font>
      </dxf>
    </rfmt>
    <rfmt sheetId="1" sqref="AL243" start="0" length="0">
      <dxf>
        <font>
          <sz val="12"/>
          <color theme="1"/>
          <name val="Calibri"/>
          <family val="2"/>
          <charset val="238"/>
          <scheme val="minor"/>
        </font>
      </dxf>
    </rfmt>
    <rfmt sheetId="1" sqref="AL244" start="0" length="0">
      <dxf>
        <font>
          <sz val="12"/>
          <color theme="1"/>
          <name val="Calibri"/>
          <family val="2"/>
          <charset val="238"/>
          <scheme val="minor"/>
        </font>
      </dxf>
    </rfmt>
    <rfmt sheetId="1" sqref="AL245" start="0" length="0">
      <dxf>
        <font>
          <sz val="12"/>
          <color theme="1"/>
          <name val="Calibri"/>
          <family val="2"/>
          <charset val="238"/>
          <scheme val="minor"/>
        </font>
      </dxf>
    </rfmt>
    <rfmt sheetId="1" sqref="AL246" start="0" length="0">
      <dxf>
        <font>
          <sz val="12"/>
          <color theme="1"/>
          <name val="Calibri"/>
          <family val="2"/>
          <charset val="238"/>
          <scheme val="minor"/>
        </font>
      </dxf>
    </rfmt>
    <rfmt sheetId="1" sqref="AL247" start="0" length="0">
      <dxf>
        <font>
          <sz val="12"/>
          <color theme="1"/>
          <name val="Calibri"/>
          <family val="2"/>
          <charset val="238"/>
          <scheme val="minor"/>
        </font>
      </dxf>
    </rfmt>
    <rfmt sheetId="1" sqref="AL248" start="0" length="0">
      <dxf>
        <font>
          <sz val="12"/>
          <color theme="1"/>
          <name val="Calibri"/>
          <family val="2"/>
          <charset val="238"/>
          <scheme val="minor"/>
        </font>
      </dxf>
    </rfmt>
    <rfmt sheetId="1" sqref="AL249" start="0" length="0">
      <dxf>
        <font>
          <sz val="12"/>
          <color theme="1"/>
          <name val="Calibri"/>
          <family val="2"/>
          <charset val="238"/>
          <scheme val="minor"/>
        </font>
      </dxf>
    </rfmt>
    <rfmt sheetId="1" sqref="AL250" start="0" length="0">
      <dxf>
        <font>
          <sz val="12"/>
          <color theme="1"/>
          <name val="Calibri"/>
          <family val="2"/>
          <charset val="238"/>
          <scheme val="minor"/>
        </font>
      </dxf>
    </rfmt>
    <rfmt sheetId="1" sqref="AL251" start="0" length="0">
      <dxf>
        <font>
          <sz val="12"/>
          <color theme="1"/>
          <name val="Calibri"/>
          <family val="2"/>
          <charset val="238"/>
          <scheme val="minor"/>
        </font>
      </dxf>
    </rfmt>
    <rfmt sheetId="1" sqref="AL252" start="0" length="0">
      <dxf>
        <font>
          <sz val="12"/>
          <color theme="1"/>
          <name val="Calibri"/>
          <family val="2"/>
          <charset val="238"/>
          <scheme val="minor"/>
        </font>
      </dxf>
    </rfmt>
    <rfmt sheetId="1" sqref="AL253" start="0" length="0">
      <dxf>
        <font>
          <sz val="12"/>
          <color theme="1"/>
          <name val="Calibri"/>
          <family val="2"/>
          <charset val="238"/>
          <scheme val="minor"/>
        </font>
      </dxf>
    </rfmt>
    <rfmt sheetId="1" sqref="AL254" start="0" length="0">
      <dxf>
        <font>
          <sz val="12"/>
          <color theme="1"/>
          <name val="Calibri"/>
          <family val="2"/>
          <charset val="238"/>
          <scheme val="minor"/>
        </font>
      </dxf>
    </rfmt>
    <rfmt sheetId="1" sqref="AL255" start="0" length="0">
      <dxf>
        <font>
          <sz val="12"/>
          <color theme="1"/>
          <name val="Calibri"/>
          <family val="2"/>
          <charset val="238"/>
          <scheme val="minor"/>
        </font>
      </dxf>
    </rfmt>
    <rfmt sheetId="1" sqref="AL256" start="0" length="0">
      <dxf>
        <font>
          <sz val="12"/>
          <color theme="1"/>
          <name val="Calibri"/>
          <family val="2"/>
          <charset val="238"/>
          <scheme val="minor"/>
        </font>
      </dxf>
    </rfmt>
    <rfmt sheetId="1" sqref="AL257" start="0" length="0">
      <dxf>
        <font>
          <sz val="12"/>
          <color theme="1"/>
          <name val="Calibri"/>
          <family val="2"/>
          <charset val="238"/>
          <scheme val="minor"/>
        </font>
      </dxf>
    </rfmt>
    <rfmt sheetId="1" sqref="AL258" start="0" length="0">
      <dxf>
        <font>
          <sz val="12"/>
          <color theme="1"/>
          <name val="Calibri"/>
          <family val="2"/>
          <charset val="238"/>
          <scheme val="minor"/>
        </font>
      </dxf>
    </rfmt>
    <rfmt sheetId="1" sqref="AL259" start="0" length="0">
      <dxf>
        <font>
          <sz val="12"/>
          <color theme="1"/>
          <name val="Calibri"/>
          <family val="2"/>
          <charset val="238"/>
          <scheme val="minor"/>
        </font>
      </dxf>
    </rfmt>
    <rfmt sheetId="1" sqref="AL260" start="0" length="0">
      <dxf>
        <font>
          <sz val="12"/>
          <color theme="0"/>
          <name val="Calibri"/>
          <family val="2"/>
          <charset val="238"/>
          <scheme val="minor"/>
        </font>
      </dxf>
    </rfmt>
    <rfmt sheetId="1" sqref="AL261" start="0" length="0">
      <dxf>
        <font>
          <sz val="12"/>
          <color theme="0"/>
          <name val="Calibri"/>
          <family val="2"/>
          <charset val="238"/>
          <scheme val="minor"/>
        </font>
      </dxf>
    </rfmt>
    <rfmt sheetId="1" sqref="AL262" start="0" length="0">
      <dxf>
        <font>
          <sz val="12"/>
          <color theme="0"/>
          <name val="Calibri"/>
          <family val="2"/>
          <charset val="238"/>
          <scheme val="minor"/>
        </font>
      </dxf>
    </rfmt>
    <rfmt sheetId="1" sqref="AL263" start="0" length="0">
      <dxf>
        <font>
          <sz val="12"/>
          <color theme="0"/>
          <name val="Calibri"/>
          <family val="2"/>
          <charset val="238"/>
          <scheme val="minor"/>
        </font>
      </dxf>
    </rfmt>
    <rfmt sheetId="1" sqref="AL264" start="0" length="0">
      <dxf>
        <font>
          <sz val="12"/>
          <color theme="1"/>
          <name val="Calibri"/>
          <family val="2"/>
          <charset val="238"/>
          <scheme val="minor"/>
        </font>
      </dxf>
    </rfmt>
    <rfmt sheetId="1" sqref="AL265" start="0" length="0">
      <dxf>
        <font>
          <sz val="12"/>
          <color theme="1"/>
          <name val="Calibri"/>
          <family val="2"/>
          <charset val="238"/>
          <scheme val="minor"/>
        </font>
      </dxf>
    </rfmt>
    <rfmt sheetId="1" sqref="AL266" start="0" length="0">
      <dxf>
        <font>
          <sz val="12"/>
          <color theme="1"/>
          <name val="Calibri"/>
          <family val="2"/>
          <charset val="238"/>
          <scheme val="minor"/>
        </font>
      </dxf>
    </rfmt>
    <rfmt sheetId="1" sqref="AL267" start="0" length="0">
      <dxf>
        <font>
          <sz val="12"/>
          <color theme="1"/>
          <name val="Calibri"/>
          <family val="2"/>
          <charset val="238"/>
          <scheme val="minor"/>
        </font>
      </dxf>
    </rfmt>
    <rfmt sheetId="1" sqref="AL268" start="0" length="0">
      <dxf>
        <font>
          <sz val="12"/>
          <color theme="1"/>
          <name val="Calibri"/>
          <family val="2"/>
          <charset val="238"/>
          <scheme val="minor"/>
        </font>
      </dxf>
    </rfmt>
    <rfmt sheetId="1" sqref="AL269" start="0" length="0">
      <dxf>
        <font>
          <sz val="12"/>
          <color theme="1"/>
          <name val="Calibri"/>
          <family val="2"/>
          <charset val="238"/>
          <scheme val="minor"/>
        </font>
      </dxf>
    </rfmt>
    <rfmt sheetId="1" sqref="AL270" start="0" length="0">
      <dxf>
        <font>
          <sz val="12"/>
          <color theme="1"/>
          <name val="Calibri"/>
          <family val="2"/>
          <charset val="238"/>
          <scheme val="minor"/>
        </font>
      </dxf>
    </rfmt>
    <rfmt sheetId="1" sqref="AL271" start="0" length="0">
      <dxf>
        <font>
          <sz val="12"/>
          <color theme="0"/>
          <name val="Calibri"/>
          <family val="2"/>
          <charset val="238"/>
          <scheme val="minor"/>
        </font>
      </dxf>
    </rfmt>
    <rfmt sheetId="1" sqref="AL272" start="0" length="0">
      <dxf>
        <font>
          <sz val="12"/>
          <color theme="0"/>
          <name val="Calibri"/>
          <family val="2"/>
          <charset val="238"/>
          <scheme val="minor"/>
        </font>
      </dxf>
    </rfmt>
    <rfmt sheetId="1" sqref="AL273" start="0" length="0">
      <dxf>
        <font>
          <sz val="12"/>
          <color theme="0"/>
          <name val="Calibri"/>
          <family val="2"/>
          <charset val="238"/>
          <scheme val="minor"/>
        </font>
      </dxf>
    </rfmt>
    <rfmt sheetId="1" sqref="AL274" start="0" length="0">
      <dxf>
        <font>
          <sz val="12"/>
          <color theme="0"/>
          <name val="Calibri"/>
          <family val="2"/>
          <charset val="238"/>
          <scheme val="minor"/>
        </font>
      </dxf>
    </rfmt>
    <rfmt sheetId="1" sqref="AL275" start="0" length="0">
      <dxf>
        <font>
          <sz val="12"/>
          <color theme="1"/>
          <name val="Calibri"/>
          <family val="2"/>
          <charset val="238"/>
          <scheme val="minor"/>
        </font>
      </dxf>
    </rfmt>
    <rfmt sheetId="1" sqref="AL276" start="0" length="0">
      <dxf>
        <font>
          <sz val="12"/>
          <color theme="1"/>
          <name val="Calibri"/>
          <family val="2"/>
          <charset val="238"/>
          <scheme val="minor"/>
        </font>
      </dxf>
    </rfmt>
    <rfmt sheetId="1" sqref="AL277" start="0" length="0">
      <dxf>
        <font>
          <sz val="12"/>
          <color theme="1"/>
          <name val="Calibri"/>
          <family val="2"/>
          <charset val="238"/>
          <scheme val="minor"/>
        </font>
      </dxf>
    </rfmt>
    <rfmt sheetId="1" sqref="AL278" start="0" length="0">
      <dxf>
        <font>
          <sz val="12"/>
          <color theme="1"/>
          <name val="Calibri"/>
          <family val="2"/>
          <charset val="238"/>
          <scheme val="minor"/>
        </font>
      </dxf>
    </rfmt>
    <rfmt sheetId="1" sqref="AL279" start="0" length="0">
      <dxf>
        <font>
          <sz val="12"/>
          <color theme="1"/>
          <name val="Calibri"/>
          <family val="2"/>
          <charset val="238"/>
          <scheme val="minor"/>
        </font>
      </dxf>
    </rfmt>
    <rfmt sheetId="1" sqref="AL280" start="0" length="0">
      <dxf>
        <font>
          <sz val="12"/>
          <color theme="1"/>
          <name val="Calibri"/>
          <family val="2"/>
          <charset val="238"/>
          <scheme val="minor"/>
        </font>
      </dxf>
    </rfmt>
    <rfmt sheetId="1" sqref="AL281" start="0" length="0">
      <dxf>
        <font>
          <sz val="12"/>
          <color theme="1"/>
          <name val="Calibri"/>
          <family val="2"/>
          <charset val="238"/>
          <scheme val="minor"/>
        </font>
      </dxf>
    </rfmt>
    <rfmt sheetId="1" sqref="AL282" start="0" length="0">
      <dxf>
        <font>
          <sz val="12"/>
          <color theme="1"/>
          <name val="Calibri"/>
          <family val="2"/>
          <charset val="238"/>
          <scheme val="minor"/>
        </font>
      </dxf>
    </rfmt>
    <rfmt sheetId="1" sqref="AL283" start="0" length="0">
      <dxf>
        <font>
          <sz val="12"/>
          <color theme="1"/>
          <name val="Calibri"/>
          <family val="2"/>
          <charset val="238"/>
          <scheme val="minor"/>
        </font>
      </dxf>
    </rfmt>
    <rfmt sheetId="1" sqref="AL284" start="0" length="0">
      <dxf>
        <font>
          <sz val="12"/>
          <color theme="1"/>
          <name val="Calibri"/>
          <family val="2"/>
          <charset val="238"/>
          <scheme val="minor"/>
        </font>
      </dxf>
    </rfmt>
    <rfmt sheetId="1" sqref="AL285" start="0" length="0">
      <dxf>
        <font>
          <sz val="12"/>
          <color theme="1"/>
          <name val="Calibri"/>
          <family val="2"/>
          <charset val="238"/>
          <scheme val="minor"/>
        </font>
      </dxf>
    </rfmt>
    <rfmt sheetId="1" sqref="AL286" start="0" length="0">
      <dxf>
        <font>
          <sz val="12"/>
          <color theme="1"/>
          <name val="Calibri"/>
          <family val="2"/>
          <charset val="238"/>
          <scheme val="minor"/>
        </font>
      </dxf>
    </rfmt>
    <rfmt sheetId="1" sqref="AL287" start="0" length="0">
      <dxf>
        <font>
          <sz val="12"/>
          <color theme="1"/>
          <name val="Calibri"/>
          <family val="2"/>
          <charset val="238"/>
          <scheme val="minor"/>
        </font>
      </dxf>
    </rfmt>
    <rfmt sheetId="1" sqref="AL288" start="0" length="0">
      <dxf>
        <font>
          <sz val="12"/>
          <color theme="1"/>
          <name val="Calibri"/>
          <family val="2"/>
          <charset val="238"/>
          <scheme val="minor"/>
        </font>
      </dxf>
    </rfmt>
    <rfmt sheetId="1" sqref="AL289" start="0" length="0">
      <dxf>
        <font>
          <sz val="12"/>
          <color theme="1"/>
          <name val="Calibri"/>
          <family val="2"/>
          <charset val="238"/>
          <scheme val="minor"/>
        </font>
      </dxf>
    </rfmt>
    <rfmt sheetId="1" sqref="AL290" start="0" length="0">
      <dxf>
        <font>
          <sz val="12"/>
          <color theme="1"/>
          <name val="Calibri"/>
          <family val="2"/>
          <charset val="238"/>
          <scheme val="minor"/>
        </font>
      </dxf>
    </rfmt>
    <rfmt sheetId="1" sqref="AL291" start="0" length="0">
      <dxf>
        <font>
          <sz val="12"/>
          <color theme="1"/>
          <name val="Calibri"/>
          <family val="2"/>
          <charset val="238"/>
          <scheme val="minor"/>
        </font>
      </dxf>
    </rfmt>
    <rfmt sheetId="1" sqref="AL292" start="0" length="0">
      <dxf>
        <font>
          <sz val="12"/>
          <color theme="1"/>
          <name val="Calibri"/>
          <family val="2"/>
          <charset val="238"/>
          <scheme val="minor"/>
        </font>
      </dxf>
    </rfmt>
    <rfmt sheetId="1" sqref="AL293" start="0" length="0">
      <dxf>
        <font>
          <sz val="12"/>
          <color theme="1"/>
          <name val="Calibri"/>
          <family val="2"/>
          <charset val="238"/>
          <scheme val="minor"/>
        </font>
      </dxf>
    </rfmt>
    <rfmt sheetId="1" sqref="AL294" start="0" length="0">
      <dxf>
        <font>
          <sz val="12"/>
          <color theme="1"/>
          <name val="Calibri"/>
          <family val="2"/>
          <charset val="238"/>
          <scheme val="minor"/>
        </font>
      </dxf>
    </rfmt>
    <rfmt sheetId="1" sqref="AL295" start="0" length="0">
      <dxf>
        <font>
          <sz val="12"/>
          <color theme="1"/>
          <name val="Calibri"/>
          <family val="2"/>
          <charset val="238"/>
          <scheme val="minor"/>
        </font>
      </dxf>
    </rfmt>
    <rfmt sheetId="1" sqref="AL296" start="0" length="0">
      <dxf>
        <font>
          <sz val="12"/>
          <color theme="1"/>
          <name val="Calibri"/>
          <family val="2"/>
          <charset val="238"/>
          <scheme val="minor"/>
        </font>
      </dxf>
    </rfmt>
    <rfmt sheetId="1" sqref="AL297" start="0" length="0">
      <dxf>
        <font>
          <sz val="12"/>
          <color theme="1"/>
          <name val="Calibri"/>
          <family val="2"/>
          <charset val="238"/>
          <scheme val="minor"/>
        </font>
      </dxf>
    </rfmt>
    <rfmt sheetId="1" sqref="AL298" start="0" length="0">
      <dxf>
        <font>
          <sz val="12"/>
          <color theme="1"/>
          <name val="Calibri"/>
          <family val="2"/>
          <charset val="238"/>
          <scheme val="minor"/>
        </font>
      </dxf>
    </rfmt>
    <rfmt sheetId="1" sqref="AL299" start="0" length="0">
      <dxf>
        <font>
          <sz val="12"/>
          <color theme="1"/>
          <name val="Calibri"/>
          <family val="2"/>
          <charset val="238"/>
          <scheme val="minor"/>
        </font>
      </dxf>
    </rfmt>
    <rfmt sheetId="1" sqref="AL300" start="0" length="0">
      <dxf>
        <font>
          <sz val="12"/>
          <color theme="1"/>
          <name val="Calibri"/>
          <family val="2"/>
          <charset val="238"/>
          <scheme val="minor"/>
        </font>
      </dxf>
    </rfmt>
    <rfmt sheetId="1" sqref="AL301"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02"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03"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04"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05" start="0" length="0">
      <dxf>
        <font>
          <sz val="12"/>
          <color theme="1"/>
          <name val="Calibri"/>
          <family val="2"/>
          <charset val="238"/>
          <scheme val="minor"/>
        </font>
      </dxf>
    </rfmt>
    <rfmt sheetId="1" sqref="AL306"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07" start="0" length="0">
      <dxf>
        <font>
          <sz val="12"/>
          <color theme="1"/>
          <name val="Calibri"/>
          <family val="2"/>
          <charset val="238"/>
          <scheme val="minor"/>
        </font>
      </dxf>
    </rfmt>
    <rfmt sheetId="1" sqref="AL308" start="0" length="0">
      <dxf>
        <font>
          <sz val="12"/>
          <color theme="1"/>
          <name val="Calibri"/>
          <family val="2"/>
          <charset val="238"/>
          <scheme val="minor"/>
        </font>
      </dxf>
    </rfmt>
    <rfmt sheetId="1" sqref="AL309" start="0" length="0">
      <dxf>
        <font>
          <sz val="12"/>
          <color theme="1"/>
          <name val="Calibri"/>
          <family val="2"/>
          <charset val="238"/>
          <scheme val="minor"/>
        </font>
      </dxf>
    </rfmt>
    <rfmt sheetId="1" sqref="AL310" start="0" length="0">
      <dxf>
        <font>
          <sz val="12"/>
          <color theme="1"/>
          <name val="Calibri"/>
          <family val="2"/>
          <charset val="238"/>
          <scheme val="minor"/>
        </font>
      </dxf>
    </rfmt>
    <rfmt sheetId="1" sqref="AL311" start="0" length="0">
      <dxf>
        <font>
          <sz val="12"/>
          <color theme="1"/>
          <name val="Calibri"/>
          <family val="2"/>
          <charset val="238"/>
          <scheme val="minor"/>
        </font>
      </dxf>
    </rfmt>
    <rfmt sheetId="1" sqref="AL312" start="0" length="0">
      <dxf>
        <font>
          <sz val="12"/>
          <color theme="1"/>
          <name val="Calibri"/>
          <family val="2"/>
          <charset val="238"/>
          <scheme val="minor"/>
        </font>
      </dxf>
    </rfmt>
    <rfmt sheetId="1" sqref="AL313" start="0" length="0">
      <dxf>
        <font>
          <sz val="12"/>
          <color theme="1"/>
          <name val="Calibri"/>
          <family val="2"/>
          <charset val="238"/>
          <scheme val="minor"/>
        </font>
      </dxf>
    </rfmt>
    <rfmt sheetId="1" sqref="AL314" start="0" length="0">
      <dxf>
        <font>
          <sz val="12"/>
          <color theme="1"/>
          <name val="Calibri"/>
          <family val="2"/>
          <charset val="238"/>
          <scheme val="minor"/>
        </font>
      </dxf>
    </rfmt>
    <rfmt sheetId="1" sqref="AL315" start="0" length="0">
      <dxf>
        <font>
          <sz val="12"/>
          <color theme="1"/>
          <name val="Calibri"/>
          <family val="2"/>
          <charset val="238"/>
          <scheme val="minor"/>
        </font>
      </dxf>
    </rfmt>
    <rfmt sheetId="1" sqref="AL316" start="0" length="0">
      <dxf>
        <font>
          <sz val="12"/>
          <color theme="1"/>
          <name val="Calibri"/>
          <family val="2"/>
          <charset val="238"/>
          <scheme val="minor"/>
        </font>
      </dxf>
    </rfmt>
    <rfmt sheetId="1" sqref="AL317" start="0" length="0">
      <dxf>
        <font>
          <sz val="12"/>
          <color theme="1"/>
          <name val="Calibri"/>
          <family val="2"/>
          <charset val="238"/>
          <scheme val="minor"/>
        </font>
      </dxf>
    </rfmt>
    <rfmt sheetId="1" sqref="AL319" start="0" length="0">
      <dxf>
        <font>
          <sz val="12"/>
          <color theme="1"/>
          <name val="Calibri"/>
          <family val="2"/>
          <charset val="238"/>
          <scheme val="minor"/>
        </font>
      </dxf>
    </rfmt>
    <rfmt sheetId="1" sqref="AL320" start="0" length="0">
      <dxf>
        <font>
          <sz val="12"/>
          <color theme="1"/>
          <name val="Calibri"/>
          <family val="2"/>
          <charset val="238"/>
          <scheme val="minor"/>
        </font>
      </dxf>
    </rfmt>
    <rfmt sheetId="1" sqref="AL321" start="0" length="0">
      <dxf>
        <font>
          <sz val="12"/>
          <color theme="1"/>
          <name val="Calibri"/>
          <family val="2"/>
          <charset val="238"/>
          <scheme val="minor"/>
        </font>
      </dxf>
    </rfmt>
    <rfmt sheetId="1" sqref="AL322" start="0" length="0">
      <dxf>
        <font>
          <sz val="12"/>
          <color theme="1"/>
          <name val="Calibri"/>
          <family val="2"/>
          <charset val="238"/>
          <scheme val="minor"/>
        </font>
      </dxf>
    </rfmt>
    <rfmt sheetId="1" sqref="AL323" start="0" length="0">
      <dxf>
        <font>
          <sz val="12"/>
          <color theme="1"/>
          <name val="Calibri"/>
          <family val="2"/>
          <charset val="238"/>
          <scheme val="minor"/>
        </font>
      </dxf>
    </rfmt>
    <rfmt sheetId="1" sqref="AL324" start="0" length="0">
      <dxf>
        <font>
          <sz val="12"/>
          <color theme="1"/>
          <name val="Calibri"/>
          <family val="2"/>
          <charset val="238"/>
          <scheme val="minor"/>
        </font>
      </dxf>
    </rfmt>
    <rfmt sheetId="1" sqref="AL325" start="0" length="0">
      <dxf>
        <font>
          <sz val="12"/>
          <color theme="1"/>
          <name val="Calibri"/>
          <family val="2"/>
          <charset val="238"/>
          <scheme val="minor"/>
        </font>
      </dxf>
    </rfmt>
    <rfmt sheetId="1" sqref="AL326" start="0" length="0">
      <dxf>
        <font>
          <sz val="12"/>
          <color theme="1"/>
          <name val="Calibri"/>
          <family val="2"/>
          <charset val="238"/>
          <scheme val="minor"/>
        </font>
      </dxf>
    </rfmt>
    <rfmt sheetId="1" sqref="AL327" start="0" length="0">
      <dxf>
        <font>
          <sz val="12"/>
          <color theme="1"/>
          <name val="Calibri"/>
          <family val="2"/>
          <charset val="238"/>
          <scheme val="minor"/>
        </font>
      </dxf>
    </rfmt>
    <rfmt sheetId="1" sqref="AL328" start="0" length="0">
      <dxf>
        <font>
          <sz val="12"/>
          <color theme="1"/>
          <name val="Calibri"/>
          <family val="2"/>
          <charset val="238"/>
          <scheme val="minor"/>
        </font>
      </dxf>
    </rfmt>
    <rfmt sheetId="1" sqref="AL329" start="0" length="0">
      <dxf>
        <font>
          <sz val="12"/>
          <color theme="1"/>
          <name val="Calibri"/>
          <family val="2"/>
          <charset val="238"/>
          <scheme val="minor"/>
        </font>
      </dxf>
    </rfmt>
    <rfmt sheetId="1" sqref="AL330" start="0" length="0">
      <dxf>
        <font>
          <sz val="12"/>
          <color theme="1"/>
          <name val="Calibri"/>
          <family val="2"/>
          <charset val="238"/>
          <scheme val="minor"/>
        </font>
      </dxf>
    </rfmt>
    <rfmt sheetId="1" sqref="AL331" start="0" length="0">
      <dxf>
        <font>
          <sz val="12"/>
          <color theme="1"/>
          <name val="Calibri"/>
          <family val="2"/>
          <charset val="238"/>
          <scheme val="minor"/>
        </font>
      </dxf>
    </rfmt>
    <rfmt sheetId="1" sqref="AL332" start="0" length="0">
      <dxf>
        <font>
          <sz val="12"/>
          <color theme="1"/>
          <name val="Calibri"/>
          <family val="2"/>
          <charset val="238"/>
          <scheme val="minor"/>
        </font>
      </dxf>
    </rfmt>
    <rfmt sheetId="1" sqref="AL333" start="0" length="0">
      <dxf>
        <font>
          <sz val="12"/>
          <color theme="1"/>
          <name val="Calibri"/>
          <family val="2"/>
          <charset val="238"/>
          <scheme val="minor"/>
        </font>
      </dxf>
    </rfmt>
    <rfmt sheetId="1" sqref="AL334" start="0" length="0">
      <dxf>
        <font>
          <sz val="12"/>
          <color theme="1"/>
          <name val="Calibri"/>
          <family val="2"/>
          <charset val="238"/>
          <scheme val="minor"/>
        </font>
      </dxf>
    </rfmt>
    <rfmt sheetId="1" sqref="AL335" start="0" length="0">
      <dxf>
        <font>
          <sz val="12"/>
          <color theme="1"/>
          <name val="Calibri"/>
          <family val="2"/>
          <charset val="238"/>
          <scheme val="minor"/>
        </font>
      </dxf>
    </rfmt>
    <rfmt sheetId="1" sqref="AL336" start="0" length="0">
      <dxf>
        <font>
          <sz val="12"/>
          <color theme="1"/>
          <name val="Calibri"/>
          <family val="2"/>
          <charset val="238"/>
          <scheme val="minor"/>
        </font>
      </dxf>
    </rfmt>
    <rfmt sheetId="1" sqref="AL337" start="0" length="0">
      <dxf>
        <font>
          <sz val="12"/>
          <color theme="1"/>
          <name val="Calibri"/>
          <family val="2"/>
          <charset val="238"/>
          <scheme val="minor"/>
        </font>
      </dxf>
    </rfmt>
    <rfmt sheetId="1" sqref="AL338" start="0" length="0">
      <dxf>
        <font>
          <sz val="12"/>
          <color theme="1"/>
          <name val="Calibri"/>
          <family val="2"/>
          <charset val="238"/>
          <scheme val="minor"/>
        </font>
      </dxf>
    </rfmt>
    <rfmt sheetId="1" sqref="AL339" start="0" length="0">
      <dxf>
        <font>
          <sz val="12"/>
          <color theme="1"/>
          <name val="Calibri"/>
          <family val="2"/>
          <charset val="238"/>
          <scheme val="minor"/>
        </font>
      </dxf>
    </rfmt>
    <rfmt sheetId="1" sqref="AL340" start="0" length="0">
      <dxf>
        <font>
          <sz val="12"/>
          <color theme="1"/>
          <name val="Calibri"/>
          <family val="2"/>
          <charset val="238"/>
          <scheme val="minor"/>
        </font>
      </dxf>
    </rfmt>
    <rfmt sheetId="1" sqref="AL341" start="0" length="0">
      <dxf>
        <font>
          <sz val="12"/>
          <color theme="1"/>
          <name val="Calibri"/>
          <family val="2"/>
          <charset val="238"/>
          <scheme val="minor"/>
        </font>
      </dxf>
    </rfmt>
    <rfmt sheetId="1" sqref="AL342" start="0" length="0">
      <dxf>
        <font>
          <sz val="12"/>
          <color theme="1"/>
          <name val="Calibri"/>
          <family val="2"/>
          <charset val="238"/>
          <scheme val="minor"/>
        </font>
      </dxf>
    </rfmt>
    <rfmt sheetId="1" sqref="AL343" start="0" length="0">
      <dxf>
        <font>
          <sz val="12"/>
          <color theme="1"/>
          <name val="Calibri"/>
          <family val="2"/>
          <charset val="238"/>
          <scheme val="minor"/>
        </font>
      </dxf>
    </rfmt>
    <rfmt sheetId="1" sqref="AL344" start="0" length="0">
      <dxf>
        <font>
          <sz val="12"/>
          <color theme="1"/>
          <name val="Calibri"/>
          <family val="2"/>
          <charset val="238"/>
          <scheme val="minor"/>
        </font>
      </dxf>
    </rfmt>
    <rfmt sheetId="1" sqref="AL345" start="0" length="0">
      <dxf>
        <font>
          <sz val="12"/>
          <color theme="1"/>
          <name val="Calibri"/>
          <family val="2"/>
          <charset val="238"/>
          <scheme val="minor"/>
        </font>
      </dxf>
    </rfmt>
    <rfmt sheetId="1" sqref="AL346" start="0" length="0">
      <dxf>
        <font>
          <sz val="12"/>
          <color theme="1"/>
          <name val="Calibri"/>
          <family val="2"/>
          <charset val="238"/>
          <scheme val="minor"/>
        </font>
      </dxf>
    </rfmt>
    <rfmt sheetId="1" sqref="AL347" start="0" length="0">
      <dxf>
        <font>
          <sz val="12"/>
          <color theme="1"/>
          <name val="Calibri"/>
          <family val="2"/>
          <charset val="238"/>
          <scheme val="minor"/>
        </font>
      </dxf>
    </rfmt>
    <rfmt sheetId="1" sqref="AL348" start="0" length="0">
      <dxf>
        <font>
          <sz val="12"/>
          <color theme="1"/>
          <name val="Calibri"/>
          <family val="2"/>
          <charset val="238"/>
          <scheme val="minor"/>
        </font>
      </dxf>
    </rfmt>
    <rfmt sheetId="1" sqref="AL349" start="0" length="0">
      <dxf>
        <font>
          <sz val="12"/>
          <color theme="1"/>
          <name val="Calibri"/>
          <family val="2"/>
          <charset val="238"/>
          <scheme val="minor"/>
        </font>
      </dxf>
    </rfmt>
    <rfmt sheetId="1" sqref="AL350" start="0" length="0">
      <dxf>
        <font>
          <sz val="12"/>
          <color theme="1"/>
          <name val="Calibri"/>
          <family val="2"/>
          <charset val="238"/>
          <scheme val="minor"/>
        </font>
      </dxf>
    </rfmt>
    <rfmt sheetId="1" sqref="AL351" start="0" length="0">
      <dxf>
        <font>
          <sz val="12"/>
          <color theme="1"/>
          <name val="Calibri"/>
          <family val="2"/>
          <charset val="238"/>
          <scheme val="minor"/>
        </font>
      </dxf>
    </rfmt>
    <rfmt sheetId="1" sqref="AL352" start="0" length="0">
      <dxf>
        <font>
          <sz val="12"/>
          <color theme="1"/>
          <name val="Calibri"/>
          <family val="2"/>
          <charset val="238"/>
          <scheme val="minor"/>
        </font>
      </dxf>
    </rfmt>
    <rfmt sheetId="1" sqref="AL353" start="0" length="0">
      <dxf>
        <font>
          <sz val="12"/>
          <color theme="1"/>
          <name val="Calibri"/>
          <family val="2"/>
          <charset val="238"/>
          <scheme val="minor"/>
        </font>
      </dxf>
    </rfmt>
    <rfmt sheetId="1" sqref="AL354" start="0" length="0">
      <dxf>
        <font>
          <sz val="12"/>
          <color theme="1"/>
          <name val="Calibri"/>
          <family val="2"/>
          <charset val="238"/>
          <scheme val="minor"/>
        </font>
      </dxf>
    </rfmt>
    <rfmt sheetId="1" sqref="AL355" start="0" length="0">
      <dxf>
        <font>
          <sz val="12"/>
          <color theme="1"/>
          <name val="Calibri"/>
          <family val="2"/>
          <charset val="238"/>
          <scheme val="minor"/>
        </font>
      </dxf>
    </rfmt>
    <rfmt sheetId="1" sqref="AL356" start="0" length="0">
      <dxf>
        <font>
          <sz val="12"/>
          <color theme="1"/>
          <name val="Calibri"/>
          <family val="2"/>
          <charset val="238"/>
          <scheme val="minor"/>
        </font>
      </dxf>
    </rfmt>
    <rfmt sheetId="1" sqref="AL357" start="0" length="0">
      <dxf>
        <font>
          <sz val="12"/>
          <color theme="1"/>
          <name val="Calibri"/>
          <family val="2"/>
          <charset val="238"/>
          <scheme val="minor"/>
        </font>
      </dxf>
    </rfmt>
    <rfmt sheetId="1" sqref="AL358" start="0" length="0">
      <dxf>
        <font>
          <sz val="12"/>
          <color theme="1"/>
          <name val="Calibri"/>
          <family val="2"/>
          <charset val="238"/>
          <scheme val="minor"/>
        </font>
      </dxf>
    </rfmt>
    <rfmt sheetId="1" sqref="AL359" start="0" length="0">
      <dxf>
        <font>
          <sz val="12"/>
          <color theme="1"/>
          <name val="Calibri"/>
          <family val="2"/>
          <charset val="238"/>
          <scheme val="minor"/>
        </font>
      </dxf>
    </rfmt>
    <rfmt sheetId="1" sqref="AL360" start="0" length="0">
      <dxf>
        <font>
          <sz val="12"/>
          <color theme="1"/>
          <name val="Calibri"/>
          <family val="2"/>
          <charset val="238"/>
          <scheme val="minor"/>
        </font>
      </dxf>
    </rfmt>
    <rfmt sheetId="1" sqref="AL361" start="0" length="0">
      <dxf>
        <font>
          <sz val="12"/>
          <color theme="1"/>
          <name val="Calibri"/>
          <family val="2"/>
          <charset val="238"/>
          <scheme val="minor"/>
        </font>
      </dxf>
    </rfmt>
    <rfmt sheetId="1" sqref="AL362" start="0" length="0">
      <dxf>
        <font>
          <sz val="12"/>
          <color theme="1"/>
          <name val="Calibri"/>
          <family val="2"/>
          <charset val="238"/>
          <scheme val="minor"/>
        </font>
      </dxf>
    </rfmt>
    <rfmt sheetId="1" sqref="AL363" start="0" length="0">
      <dxf>
        <font>
          <sz val="12"/>
          <color theme="1"/>
          <name val="Calibri"/>
          <family val="2"/>
          <charset val="238"/>
          <scheme val="minor"/>
        </font>
      </dxf>
    </rfmt>
    <rfmt sheetId="1" sqref="AL364" start="0" length="0">
      <dxf>
        <font>
          <sz val="12"/>
          <color theme="1"/>
          <name val="Calibri"/>
          <family val="2"/>
          <charset val="238"/>
          <scheme val="minor"/>
        </font>
      </dxf>
    </rfmt>
    <rfmt sheetId="1" sqref="AL365" start="0" length="0">
      <dxf>
        <font>
          <sz val="12"/>
          <color theme="1"/>
          <name val="Calibri"/>
          <family val="2"/>
          <charset val="238"/>
          <scheme val="minor"/>
        </font>
      </dxf>
    </rfmt>
    <rfmt sheetId="1" sqref="AL366" start="0" length="0">
      <dxf>
        <font>
          <sz val="12"/>
          <color theme="1"/>
          <name val="Calibri"/>
          <family val="2"/>
          <charset val="238"/>
          <scheme val="minor"/>
        </font>
      </dxf>
    </rfmt>
    <rfmt sheetId="1" sqref="AL367" start="0" length="0">
      <dxf>
        <font>
          <sz val="12"/>
          <color theme="1"/>
          <name val="Calibri"/>
          <family val="2"/>
          <charset val="238"/>
          <scheme val="minor"/>
        </font>
      </dxf>
    </rfmt>
    <rfmt sheetId="1" sqref="AL368" start="0" length="0">
      <dxf>
        <font>
          <sz val="12"/>
          <color theme="1"/>
          <name val="Calibri"/>
          <family val="2"/>
          <charset val="238"/>
          <scheme val="minor"/>
        </font>
      </dxf>
    </rfmt>
    <rfmt sheetId="1" sqref="AL369" start="0" length="0">
      <dxf>
        <font>
          <sz val="12"/>
          <color theme="1"/>
          <name val="Calibri"/>
          <family val="2"/>
          <charset val="238"/>
          <scheme val="minor"/>
        </font>
      </dxf>
    </rfmt>
    <rfmt sheetId="1" sqref="AL370" start="0" length="0">
      <dxf>
        <font>
          <sz val="12"/>
          <color theme="1"/>
          <name val="Calibri"/>
          <family val="2"/>
          <charset val="238"/>
          <scheme val="minor"/>
        </font>
      </dxf>
    </rfmt>
    <rfmt sheetId="1" sqref="AL371" start="0" length="0">
      <dxf>
        <font>
          <sz val="12"/>
          <color theme="1"/>
          <name val="Calibri"/>
          <family val="2"/>
          <charset val="238"/>
          <scheme val="minor"/>
        </font>
      </dxf>
    </rfmt>
    <rfmt sheetId="1" sqref="AL372" start="0" length="0">
      <dxf>
        <font>
          <sz val="12"/>
          <color theme="1"/>
          <name val="Calibri"/>
          <family val="2"/>
          <charset val="238"/>
          <scheme val="minor"/>
        </font>
      </dxf>
    </rfmt>
    <rfmt sheetId="1" sqref="AL373" start="0" length="0">
      <dxf>
        <font>
          <sz val="12"/>
          <color theme="1"/>
          <name val="Calibri"/>
          <family val="2"/>
          <charset val="238"/>
          <scheme val="minor"/>
        </font>
      </dxf>
    </rfmt>
    <rfmt sheetId="1" sqref="AL374" start="0" length="0">
      <dxf>
        <font>
          <sz val="12"/>
          <color theme="1"/>
          <name val="Calibri"/>
          <family val="2"/>
          <charset val="238"/>
          <scheme val="minor"/>
        </font>
      </dxf>
    </rfmt>
    <rfmt sheetId="1" sqref="AL375" start="0" length="0">
      <dxf>
        <font>
          <sz val="12"/>
          <color theme="1"/>
          <name val="Calibri"/>
          <family val="2"/>
          <charset val="238"/>
          <scheme val="minor"/>
        </font>
      </dxf>
    </rfmt>
    <rfmt sheetId="1" sqref="AL376" start="0" length="0">
      <dxf>
        <font>
          <sz val="12"/>
          <color theme="1"/>
          <name val="Calibri"/>
          <family val="2"/>
          <charset val="238"/>
          <scheme val="minor"/>
        </font>
      </dxf>
    </rfmt>
    <rfmt sheetId="1" sqref="AL377" start="0" length="0">
      <dxf>
        <font>
          <sz val="12"/>
          <color theme="1"/>
          <name val="Calibri"/>
          <family val="2"/>
          <charset val="238"/>
          <scheme val="minor"/>
        </font>
      </dxf>
    </rfmt>
    <rfmt sheetId="1" sqref="AL378" start="0" length="0">
      <dxf>
        <font>
          <b/>
          <sz val="12"/>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2"/>
          <color theme="1"/>
          <name val="Calibri"/>
          <family val="2"/>
          <charset val="238"/>
          <scheme val="minor"/>
        </font>
      </dxf>
    </rfmt>
    <rfmt sheetId="1" sqref="AL382" start="0" length="0">
      <dxf>
        <font>
          <b/>
          <sz val="12"/>
          <color theme="1"/>
          <name val="Calibri"/>
          <family val="2"/>
          <charset val="238"/>
          <scheme val="minor"/>
        </font>
      </dxf>
    </rfmt>
    <rfmt sheetId="1" sqref="AL383" start="0" length="0">
      <dxf>
        <font>
          <b/>
          <sz val="12"/>
          <color theme="1"/>
          <name val="Calibri"/>
          <family val="2"/>
          <charset val="238"/>
          <scheme val="minor"/>
        </font>
      </dxf>
    </rfmt>
    <rfmt sheetId="1" sqref="AL384" start="0" length="0">
      <dxf>
        <font>
          <b/>
          <sz val="12"/>
          <color theme="1"/>
          <name val="Calibri"/>
          <family val="2"/>
          <charset val="238"/>
          <scheme val="minor"/>
        </font>
      </dxf>
    </rfmt>
    <rfmt sheetId="1" sqref="AL385" start="0" length="0">
      <dxf>
        <font>
          <b/>
          <sz val="12"/>
          <color theme="1"/>
          <name val="Calibri"/>
          <family val="2"/>
          <charset val="238"/>
          <scheme val="minor"/>
        </font>
      </dxf>
    </rfmt>
    <rfmt sheetId="1" sqref="AL386" start="0" length="0">
      <dxf>
        <font>
          <b/>
          <sz val="12"/>
          <color theme="1"/>
          <name val="Calibri"/>
          <family val="2"/>
          <charset val="238"/>
          <scheme val="minor"/>
        </font>
      </dxf>
    </rfmt>
    <rfmt sheetId="1" sqref="AL387" start="0" length="0">
      <dxf>
        <font>
          <b/>
          <sz val="12"/>
          <color theme="1"/>
          <name val="Calibri"/>
          <family val="2"/>
          <charset val="238"/>
          <scheme val="minor"/>
        </font>
      </dxf>
    </rfmt>
    <rfmt sheetId="1" sqref="AL388" start="0" length="0">
      <dxf>
        <font>
          <b/>
          <sz val="12"/>
          <color theme="1"/>
          <name val="Calibri"/>
          <family val="2"/>
          <charset val="238"/>
          <scheme val="minor"/>
        </font>
      </dxf>
    </rfmt>
    <rfmt sheetId="1" sqref="AL389" start="0" length="0">
      <dxf>
        <font>
          <b/>
          <sz val="12"/>
          <color theme="1"/>
          <name val="Calibri"/>
          <family val="2"/>
          <charset val="238"/>
          <scheme val="minor"/>
        </font>
      </dxf>
    </rfmt>
    <rfmt sheetId="1" sqref="AL390" start="0" length="0">
      <dxf>
        <font>
          <b/>
          <sz val="12"/>
          <color theme="1"/>
          <name val="Calibri"/>
          <family val="2"/>
          <charset val="238"/>
          <scheme val="minor"/>
        </font>
      </dxf>
    </rfmt>
    <rfmt sheetId="1" sqref="AL391" start="0" length="0">
      <dxf>
        <font>
          <b/>
          <sz val="12"/>
          <color theme="1"/>
          <name val="Calibri"/>
          <family val="2"/>
          <charset val="238"/>
          <scheme val="minor"/>
        </font>
      </dxf>
    </rfmt>
    <rfmt sheetId="1" sqref="AL392" start="0" length="0">
      <dxf>
        <font>
          <b/>
          <sz val="12"/>
          <color theme="1"/>
          <name val="Calibri"/>
          <family val="2"/>
          <charset val="238"/>
          <scheme val="minor"/>
        </font>
      </dxf>
    </rfmt>
    <rfmt sheetId="1" sqref="AL393" start="0" length="0">
      <dxf>
        <font>
          <b/>
          <sz val="12"/>
          <color theme="1"/>
          <name val="Calibri"/>
          <family val="2"/>
          <charset val="238"/>
          <scheme val="minor"/>
        </font>
      </dxf>
    </rfmt>
    <rfmt sheetId="1" sqref="AL394" start="0" length="0">
      <dxf>
        <font>
          <b/>
          <sz val="12"/>
          <color theme="1"/>
          <name val="Calibri"/>
          <family val="2"/>
          <charset val="238"/>
          <scheme val="minor"/>
        </font>
      </dxf>
    </rfmt>
    <rfmt sheetId="1" sqref="AL395" start="0" length="0">
      <dxf>
        <font>
          <b/>
          <sz val="12"/>
          <color theme="1"/>
          <name val="Calibri"/>
          <family val="2"/>
          <charset val="238"/>
          <scheme val="minor"/>
        </font>
      </dxf>
    </rfmt>
    <rfmt sheetId="1" sqref="AL396" start="0" length="0">
      <dxf>
        <font>
          <b/>
          <sz val="12"/>
          <color theme="1"/>
          <name val="Calibri"/>
          <family val="2"/>
          <charset val="238"/>
          <scheme val="minor"/>
        </font>
      </dxf>
    </rfmt>
    <rfmt sheetId="1" sqref="AL397" start="0" length="0">
      <dxf>
        <font>
          <b/>
          <sz val="12"/>
          <color theme="1"/>
          <name val="Calibri"/>
          <family val="2"/>
          <charset val="238"/>
          <scheme val="minor"/>
        </font>
      </dxf>
    </rfmt>
    <rfmt sheetId="1" sqref="AL398" start="0" length="0">
      <dxf>
        <font>
          <b/>
          <sz val="12"/>
          <color theme="1"/>
          <name val="Calibri"/>
          <family val="2"/>
          <charset val="238"/>
          <scheme val="minor"/>
        </font>
      </dxf>
    </rfmt>
    <rfmt sheetId="1" sqref="AL399" start="0" length="0">
      <dxf>
        <font>
          <b/>
          <sz val="12"/>
          <color theme="1"/>
          <name val="Calibri"/>
          <family val="2"/>
          <charset val="238"/>
          <scheme val="minor"/>
        </font>
      </dxf>
    </rfmt>
  </rrc>
  <rrc rId="709"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10"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11"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12"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13" sId="1" ref="AL1:AL1048576" action="deleteCol">
    <rfmt sheetId="1" xfDxf="1" sqref="AL1:AL1048576" start="0" length="0"/>
    <rfmt sheetId="1" sqref="AL26" start="0" length="0">
      <dxf>
        <numFmt numFmtId="165" formatCode="#,##0.00_ ;\-#,##0.00\ "/>
      </dxf>
    </rfmt>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14"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15"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16"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17"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18"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19"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20"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21"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22"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23"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dn rId="0" localSheetId="1" customView="1" name="Z_4A704C95_E622_4A95_8431_12F79C4CAD21_.wvu.PrintArea" hidden="1" oldHidden="1">
    <formula>Sheet1!$A$1:$AK$399</formula>
  </rdn>
  <rdn rId="0" localSheetId="1" customView="1" name="Z_4A704C95_E622_4A95_8431_12F79C4CAD21_.wvu.FilterData" hidden="1" oldHidden="1">
    <formula>Sheet1!$A$6:$AK$399</formula>
  </rdn>
  <rcv guid="{4A704C95-E622-4A95-8431-12F79C4CAD21}"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26" sId="1" ref="AL1:AL1048576" action="deleteCol">
    <rfmt sheetId="1" xfDxf="1" sqref="AL1:AL1048576" start="0" length="0"/>
  </rrc>
  <rrc rId="727"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28"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29"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30"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31"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32"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33"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34"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35"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36"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37"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38"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39"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40"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41"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42"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43"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44"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45"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46"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47"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48"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49"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50"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51"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52"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53"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54"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55"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56"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57"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58"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59"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60"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61"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62"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63"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64"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65"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66"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67"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68"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69"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70"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71"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72"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73"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74"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75"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76"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77"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78"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79"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80"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81"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rc rId="782" sId="1" ref="AL1:AL1048576" action="deleteCol">
    <rfmt sheetId="1" xfDxf="1" sqref="AL1:AL1048576" start="0" length="0"/>
    <rfmt sheetId="1" sqref="AL39" start="0" length="0">
      <dxf>
        <font>
          <sz val="12"/>
          <color theme="1"/>
          <name val="Calibri"/>
          <family val="2"/>
          <charset val="238"/>
          <scheme val="minor"/>
        </font>
        <alignment horizontal="left" vertical="center"/>
      </dxf>
    </rfmt>
    <rfmt sheetId="1" sqref="AL98" start="0" length="0">
      <dxf>
        <font>
          <sz val="12"/>
          <color theme="1"/>
          <name val="Calibri"/>
          <family val="2"/>
          <charset val="238"/>
          <scheme val="minor"/>
        </font>
        <alignment horizontal="left" vertical="center"/>
      </dxf>
    </rfmt>
    <rfmt sheetId="1" sqref="AL103" start="0" length="0">
      <dxf>
        <font>
          <sz val="12"/>
          <color theme="1"/>
          <name val="Calibri"/>
          <family val="2"/>
          <charset val="238"/>
          <scheme val="minor"/>
        </font>
      </dxf>
    </rfmt>
    <rfmt sheetId="1" sqref="AL161" start="0" length="0">
      <dxf>
        <font>
          <sz val="12"/>
          <color theme="1"/>
          <name val="Calibri"/>
          <family val="2"/>
          <charset val="238"/>
          <scheme val="minor"/>
        </font>
        <alignment horizontal="left" vertical="center"/>
      </dxf>
    </rfmt>
    <rfmt sheetId="1" sqref="AL162" start="0" length="0">
      <dxf>
        <font>
          <sz val="12"/>
          <color auto="1"/>
          <name val="Calibri"/>
          <family val="2"/>
          <charset val="238"/>
          <scheme val="minor"/>
        </font>
        <alignment horizontal="left" vertical="center"/>
      </dxf>
    </rfmt>
    <rfmt sheetId="1" sqref="AL226" start="0" length="0">
      <dxf>
        <font>
          <sz val="11"/>
          <color theme="1"/>
          <name val="Calibri"/>
          <family val="2"/>
          <charset val="238"/>
          <scheme val="minor"/>
        </font>
      </dxf>
    </rfmt>
    <rfmt sheetId="1" sqref="AL231" start="0" length="0">
      <dxf>
        <alignment vertical="top" wrapText="1"/>
      </dxf>
    </rfmt>
    <rfmt sheetId="1" sqref="AL260" start="0" length="0">
      <dxf>
        <font>
          <sz val="11"/>
          <color theme="0"/>
          <name val="Calibri"/>
          <family val="2"/>
          <charset val="238"/>
          <scheme val="minor"/>
        </font>
      </dxf>
    </rfmt>
    <rfmt sheetId="1" sqref="AL261" start="0" length="0">
      <dxf>
        <font>
          <sz val="11"/>
          <color theme="0"/>
          <name val="Calibri"/>
          <family val="2"/>
          <charset val="238"/>
          <scheme val="minor"/>
        </font>
      </dxf>
    </rfmt>
    <rfmt sheetId="1" sqref="AL262" start="0" length="0">
      <dxf>
        <font>
          <sz val="11"/>
          <color theme="0"/>
          <name val="Calibri"/>
          <family val="2"/>
          <charset val="238"/>
          <scheme val="minor"/>
        </font>
      </dxf>
    </rfmt>
    <rfmt sheetId="1" sqref="AL263"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272" start="0" length="0">
      <dxf>
        <font>
          <sz val="11"/>
          <color theme="0"/>
          <name val="Calibri"/>
          <family val="2"/>
          <charset val="238"/>
          <scheme val="minor"/>
        </font>
      </dxf>
    </rfmt>
    <rfmt sheetId="1" sqref="AL273" start="0" length="0">
      <dxf>
        <font>
          <sz val="11"/>
          <color theme="0"/>
          <name val="Calibri"/>
          <family val="2"/>
          <charset val="238"/>
          <scheme val="minor"/>
        </font>
      </dxf>
    </rfmt>
    <rfmt sheetId="1" sqref="AL274" start="0" length="0">
      <dxf>
        <font>
          <sz val="11"/>
          <color theme="0"/>
          <name val="Calibri"/>
          <family val="2"/>
          <charset val="238"/>
          <scheme val="minor"/>
        </font>
      </dxf>
    </rfmt>
    <rfmt sheetId="1" sqref="AL378" start="0" length="0">
      <dxf>
        <font>
          <b/>
          <sz val="11"/>
          <color theme="1"/>
          <name val="Calibri"/>
          <family val="2"/>
          <charset val="238"/>
          <scheme val="minor"/>
        </font>
      </dxf>
    </rfmt>
    <rfmt sheetId="1" sqref="AL379" start="0" length="0">
      <dxf>
        <font>
          <b/>
          <sz val="12"/>
          <color theme="1"/>
          <name val="Calibri"/>
          <family val="2"/>
          <charset val="238"/>
          <scheme val="minor"/>
        </font>
      </dxf>
    </rfmt>
    <rfmt sheetId="1" sqref="AL380" start="0" length="0">
      <dxf>
        <font>
          <b/>
          <sz val="12"/>
          <color theme="1"/>
          <name val="Calibri"/>
          <family val="2"/>
          <charset val="238"/>
          <scheme val="minor"/>
        </font>
      </dxf>
    </rfmt>
    <rfmt sheetId="1" sqref="AL381" start="0" length="0">
      <dxf>
        <font>
          <b/>
          <sz val="11"/>
          <color theme="1"/>
          <name val="Calibri"/>
          <family val="2"/>
          <charset val="238"/>
          <scheme val="minor"/>
        </font>
      </dxf>
    </rfmt>
    <rfmt sheetId="1" sqref="AL382" start="0" length="0">
      <dxf>
        <font>
          <b/>
          <sz val="11"/>
          <color theme="1"/>
          <name val="Calibri"/>
          <family val="2"/>
          <charset val="238"/>
          <scheme val="minor"/>
        </font>
      </dxf>
    </rfmt>
    <rfmt sheetId="1" sqref="AL383" start="0" length="0">
      <dxf>
        <font>
          <b/>
          <sz val="11"/>
          <color theme="1"/>
          <name val="Calibri"/>
          <family val="2"/>
          <charset val="238"/>
          <scheme val="minor"/>
        </font>
      </dxf>
    </rfmt>
    <rfmt sheetId="1" sqref="AL384" start="0" length="0">
      <dxf>
        <font>
          <b/>
          <sz val="11"/>
          <color theme="1"/>
          <name val="Calibri"/>
          <family val="2"/>
          <charset val="238"/>
          <scheme val="minor"/>
        </font>
      </dxf>
    </rfmt>
    <rfmt sheetId="1" sqref="AL385" start="0" length="0">
      <dxf>
        <font>
          <b/>
          <sz val="11"/>
          <color theme="1"/>
          <name val="Calibri"/>
          <family val="2"/>
          <charset val="238"/>
          <scheme val="minor"/>
        </font>
      </dxf>
    </rfmt>
    <rfmt sheetId="1" sqref="AL386" start="0" length="0">
      <dxf>
        <font>
          <b/>
          <sz val="11"/>
          <color theme="1"/>
          <name val="Calibri"/>
          <family val="2"/>
          <charset val="238"/>
          <scheme val="minor"/>
        </font>
      </dxf>
    </rfmt>
    <rfmt sheetId="1" sqref="AL387" start="0" length="0">
      <dxf>
        <font>
          <b/>
          <sz val="11"/>
          <color theme="1"/>
          <name val="Calibri"/>
          <family val="2"/>
          <charset val="238"/>
          <scheme val="minor"/>
        </font>
      </dxf>
    </rfmt>
    <rfmt sheetId="1" sqref="AL388" start="0" length="0">
      <dxf>
        <font>
          <b/>
          <sz val="11"/>
          <color theme="1"/>
          <name val="Calibri"/>
          <family val="2"/>
          <charset val="238"/>
          <scheme val="minor"/>
        </font>
      </dxf>
    </rfmt>
    <rfmt sheetId="1" sqref="AL389" start="0" length="0">
      <dxf>
        <font>
          <b/>
          <sz val="11"/>
          <color theme="1"/>
          <name val="Calibri"/>
          <family val="2"/>
          <charset val="238"/>
          <scheme val="minor"/>
        </font>
      </dxf>
    </rfmt>
    <rfmt sheetId="1" sqref="AL390" start="0" length="0">
      <dxf>
        <font>
          <b/>
          <sz val="11"/>
          <color theme="1"/>
          <name val="Calibri"/>
          <family val="2"/>
          <charset val="238"/>
          <scheme val="minor"/>
        </font>
      </dxf>
    </rfmt>
    <rfmt sheetId="1" sqref="AL391" start="0" length="0">
      <dxf>
        <font>
          <b/>
          <sz val="11"/>
          <color theme="1"/>
          <name val="Calibri"/>
          <family val="2"/>
          <charset val="238"/>
          <scheme val="minor"/>
        </font>
      </dxf>
    </rfmt>
    <rfmt sheetId="1" sqref="AL392" start="0" length="0">
      <dxf>
        <font>
          <b/>
          <sz val="11"/>
          <color theme="1"/>
          <name val="Calibri"/>
          <family val="2"/>
          <charset val="238"/>
          <scheme val="minor"/>
        </font>
      </dxf>
    </rfmt>
    <rfmt sheetId="1" sqref="AL393" start="0" length="0">
      <dxf>
        <font>
          <b/>
          <sz val="11"/>
          <color theme="1"/>
          <name val="Calibri"/>
          <family val="2"/>
          <charset val="238"/>
          <scheme val="minor"/>
        </font>
      </dxf>
    </rfmt>
    <rfmt sheetId="1" sqref="AL394" start="0" length="0">
      <dxf>
        <font>
          <b/>
          <sz val="11"/>
          <color theme="1"/>
          <name val="Calibri"/>
          <family val="2"/>
          <charset val="238"/>
          <scheme val="minor"/>
        </font>
      </dxf>
    </rfmt>
    <rfmt sheetId="1" sqref="AL395" start="0" length="0">
      <dxf>
        <font>
          <b/>
          <sz val="11"/>
          <color theme="1"/>
          <name val="Calibri"/>
          <family val="2"/>
          <charset val="238"/>
          <scheme val="minor"/>
        </font>
      </dxf>
    </rfmt>
    <rfmt sheetId="1" sqref="AL396" start="0" length="0">
      <dxf>
        <font>
          <b/>
          <sz val="11"/>
          <color theme="1"/>
          <name val="Calibri"/>
          <family val="2"/>
          <charset val="238"/>
          <scheme val="minor"/>
        </font>
      </dxf>
    </rfmt>
    <rfmt sheetId="1" sqref="AL397" start="0" length="0">
      <dxf>
        <font>
          <b/>
          <sz val="11"/>
          <color theme="1"/>
          <name val="Calibri"/>
          <family val="2"/>
          <charset val="238"/>
          <scheme val="minor"/>
        </font>
      </dxf>
    </rfmt>
    <rfmt sheetId="1" sqref="AL398" start="0" length="0">
      <dxf>
        <font>
          <b/>
          <sz val="11"/>
          <color theme="1"/>
          <name val="Calibri"/>
          <family val="2"/>
          <charset val="238"/>
          <scheme val="minor"/>
        </font>
      </dxf>
    </rfmt>
    <rfmt sheetId="1" sqref="AL399" start="0" length="0">
      <dxf>
        <font>
          <b/>
          <sz val="11"/>
          <color theme="1"/>
          <name val="Calibri"/>
          <family val="2"/>
          <charset val="238"/>
          <scheme val="minor"/>
        </font>
      </dxf>
    </rfmt>
  </rr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83" sId="1" ref="A7:XFD7" action="deleteRow">
    <undo index="65535" exp="area" ref3D="1" dr="$A$7:$AL$7" dn="Z_905D93EA_5662_45AB_8995_A9908B3E5D52_.wvu.FilterData" sId="1"/>
    <undo index="65535" exp="area" ref3D="1" dr="$A$7:$AL$7" dn="Z_6C96816B_17C2_4EA9_846E_8E6B5AD26B6D_.wvu.FilterData" sId="1"/>
    <undo index="65535" exp="area" ref3D="1" dr="$H$1:$N$1048576" dn="Z_65B035E3_87FA_46C5_996E_864F2C8D0EBC_.wvu.Cols" sId="1"/>
    <rfmt sheetId="1" xfDxf="1" sqref="A7:XFD7" start="0" length="0"/>
    <rfmt sheetId="1" sqref="A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F7" t="inlineStr">
        <is>
          <t>test</t>
        </is>
      </nc>
      <n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G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T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U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V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W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X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Y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Z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B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C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7"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G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H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7" start="0" length="0">
      <dxf>
        <font>
          <b/>
          <sz val="12"/>
          <color auto="1"/>
          <name val="Calibri"/>
          <family val="2"/>
          <charset val="238"/>
          <scheme val="minor"/>
        </font>
        <numFmt numFmtId="3" formatCode="#,##0"/>
        <alignment vertical="center" wrapText="1"/>
        <border outline="0">
          <left style="thin">
            <color indexed="64"/>
          </left>
          <right style="thin">
            <color indexed="64"/>
          </right>
          <bottom style="thin">
            <color indexed="64"/>
          </bottom>
        </border>
      </dxf>
    </rfmt>
    <rfmt sheetId="1" sqref="AK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rc>
  <rrc rId="784" sId="1" ref="A7:XFD7" action="deleteRow">
    <undo index="65535" exp="area" dr="$F$7:$F$376" r="AK397" sId="1"/>
    <undo index="0" exp="area" dr="AK$7:AK$376" r="AK397" sId="1"/>
    <undo index="65535" exp="area" dr="$F$7:$F$376" r="AJ397" sId="1"/>
    <undo index="0" exp="area" dr="AJ$7:AJ$376" r="AJ397" sId="1"/>
    <undo index="65535" exp="area" dr="$F$7:$F$376" r="AG397" sId="1"/>
    <undo index="0" exp="area" dr="AG$7:AG$376" r="AG397" sId="1"/>
    <undo index="65535" exp="area" dr="$F$7:$F$376" r="AF397" sId="1"/>
    <undo index="0" exp="area" dr="AF$7:AF$376" r="AF397" sId="1"/>
    <undo index="65535" exp="area" dr="$F$7:$F$376" r="AE397" sId="1"/>
    <undo index="0" exp="area" dr="AE$7:AE$376" r="AE397" sId="1"/>
    <undo index="65535" exp="area" dr="$F$7:$F$376" r="AD397" sId="1"/>
    <undo index="0" exp="area" dr="AD$7:AD$376" r="AD397" sId="1"/>
    <undo index="65535" exp="area" dr="$F$7:$F$376" r="AC397" sId="1"/>
    <undo index="0" exp="area" dr="AC$7:AC$376" r="AC397" sId="1"/>
    <undo index="65535" exp="area" dr="$F$7:$F$376" r="AB397" sId="1"/>
    <undo index="0" exp="area" dr="AB$7:AB$376" r="AB397" sId="1"/>
    <undo index="65535" exp="area" dr="$F$7:$F$376" r="X397" sId="1"/>
    <undo index="0" exp="area" dr="X$7:X$376" r="X397" sId="1"/>
    <undo index="65535" exp="area" dr="$F$7:$F$376" r="W397" sId="1"/>
    <undo index="0" exp="area" dr="W$7:W$376" r="W397" sId="1"/>
    <undo index="65535" exp="area" dr="$F$7:$F$376" r="V397" sId="1"/>
    <undo index="0" exp="area" dr="V$7:V$376" r="V397" sId="1"/>
    <undo index="65535" exp="area" dr="$F$7:$F$376" r="U397" sId="1"/>
    <undo index="0" exp="area" dr="U$7:U$376" r="U397" sId="1"/>
    <undo index="65535" exp="area" dr="$F$7:$F$376" r="T397" sId="1"/>
    <undo index="0" exp="area" dr="T$7:T$376" r="T397" sId="1"/>
    <undo index="65535" exp="area" dr="$F$7:$F$376" r="S397" sId="1"/>
    <undo index="0" exp="area" dr="S$7:S$376" r="S397" sId="1"/>
    <undo index="65535" exp="area" dr="$F$7:$F$376" r="AK395" sId="1"/>
    <undo index="0" exp="area" dr="AK$7:AK$376" r="AK395" sId="1"/>
    <undo index="65535" exp="area" dr="$F$7:$F$376" r="AJ395" sId="1"/>
    <undo index="0" exp="area" dr="AJ$7:AJ$376" r="AJ395" sId="1"/>
    <undo index="65535" exp="area" dr="$F$7:$F$376" r="AG395" sId="1"/>
    <undo index="0" exp="area" dr="AG$7:AG$376" r="AG395" sId="1"/>
    <undo index="65535" exp="area" dr="$F$7:$F$376" r="AF395" sId="1"/>
    <undo index="0" exp="area" dr="AF$7:AF$376" r="AF395" sId="1"/>
    <undo index="65535" exp="area" dr="$F$7:$F$376" r="AE395" sId="1"/>
    <undo index="0" exp="area" dr="AE$7:AE$376" r="AE395" sId="1"/>
    <undo index="65535" exp="area" dr="$F$7:$F$376" r="AD395" sId="1"/>
    <undo index="0" exp="area" dr="AD$7:AD$376" r="AD395" sId="1"/>
    <undo index="65535" exp="area" dr="$F$7:$F$376" r="AC395" sId="1"/>
    <undo index="0" exp="area" dr="AC$7:AC$376" r="AC395" sId="1"/>
    <undo index="65535" exp="area" dr="$F$7:$F$376" r="AB395" sId="1"/>
    <undo index="0" exp="area" dr="AB$7:AB$376" r="AB395" sId="1"/>
    <undo index="65535" exp="area" dr="$F$7:$F$376" r="AA395" sId="1"/>
    <undo index="0" exp="area" dr="AA$7:AA$376" r="AA395" sId="1"/>
    <undo index="65535" exp="area" dr="$F$7:$F$376" r="Z395" sId="1"/>
    <undo index="0" exp="area" dr="Z$7:Z$376" r="Z395" sId="1"/>
    <undo index="65535" exp="area" dr="$F$7:$F$376" r="Y395" sId="1"/>
    <undo index="0" exp="area" dr="Y$7:Y$376" r="Y395" sId="1"/>
    <undo index="65535" exp="area" dr="$F$7:$F$376" r="X395" sId="1"/>
    <undo index="0" exp="area" dr="X$7:X$376" r="X395" sId="1"/>
    <undo index="65535" exp="area" dr="$F$7:$F$376" r="W395" sId="1"/>
    <undo index="0" exp="area" dr="W$7:W$376" r="W395" sId="1"/>
    <undo index="65535" exp="area" dr="$F$7:$F$376" r="V395" sId="1"/>
    <undo index="0" exp="area" dr="V$7:V$376" r="V395" sId="1"/>
    <undo index="65535" exp="area" dr="$F$7:$F$376" r="U395" sId="1"/>
    <undo index="0" exp="area" dr="U$7:U$376" r="U395" sId="1"/>
    <undo index="65535" exp="area" dr="$F$7:$F$376" r="T395" sId="1"/>
    <undo index="0" exp="area" dr="T$7:T$376" r="T395" sId="1"/>
    <undo index="65535" exp="area" dr="$F$7:$F$376" r="S395" sId="1"/>
    <undo index="0" exp="area" dr="S$7:S$376" r="S395" sId="1"/>
    <undo index="0" exp="area" dr="F$7:F$376" r="D395" sId="1"/>
    <undo index="65535" exp="area" dr="$F$7:$F$376" r="AK394" sId="1"/>
    <undo index="0" exp="area" dr="AK$7:AK$376" r="AK394" sId="1"/>
    <undo index="65535" exp="area" dr="$F$7:$F$376" r="AJ394" sId="1"/>
    <undo index="0" exp="area" dr="AJ$7:AJ$376" r="AJ394" sId="1"/>
    <undo index="65535" exp="area" dr="$F$7:$F$376" r="AG394" sId="1"/>
    <undo index="0" exp="area" dr="AG$7:AG$376" r="AG394" sId="1"/>
    <undo index="65535" exp="area" dr="$F$7:$F$376" r="AF394" sId="1"/>
    <undo index="0" exp="area" dr="AF$7:AF$376" r="AF394" sId="1"/>
    <undo index="65535" exp="area" dr="$F$7:$F$376" r="AE394" sId="1"/>
    <undo index="0" exp="area" dr="AE$7:AE$376" r="AE394" sId="1"/>
    <undo index="65535" exp="area" dr="$F$7:$F$376" r="AD394" sId="1"/>
    <undo index="0" exp="area" dr="AD$7:AD$376" r="AD394" sId="1"/>
    <undo index="65535" exp="area" dr="$F$7:$F$376" r="AC394" sId="1"/>
    <undo index="0" exp="area" dr="AC$7:AC$376" r="AC394" sId="1"/>
    <undo index="65535" exp="area" dr="$F$7:$F$376" r="AB394" sId="1"/>
    <undo index="0" exp="area" dr="AB$7:AB$376" r="AB394" sId="1"/>
    <undo index="65535" exp="area" dr="$F$7:$F$376" r="AA394" sId="1"/>
    <undo index="0" exp="area" dr="AA$7:AA$376" r="AA394" sId="1"/>
    <undo index="65535" exp="area" dr="$F$7:$F$376" r="Z394" sId="1"/>
    <undo index="0" exp="area" dr="Z$7:Z$376" r="Z394" sId="1"/>
    <undo index="65535" exp="area" dr="$F$7:$F$376" r="Y394" sId="1"/>
    <undo index="0" exp="area" dr="Y$7:Y$376" r="Y394" sId="1"/>
    <undo index="65535" exp="area" dr="$F$7:$F$376" r="X394" sId="1"/>
    <undo index="0" exp="area" dr="X$7:X$376" r="X394" sId="1"/>
    <undo index="65535" exp="area" dr="$F$7:$F$376" r="W394" sId="1"/>
    <undo index="0" exp="area" dr="W$7:W$376" r="W394" sId="1"/>
    <undo index="65535" exp="area" dr="$F$7:$F$376" r="V394" sId="1"/>
    <undo index="0" exp="area" dr="V$7:V$376" r="V394" sId="1"/>
    <undo index="65535" exp="area" dr="$F$7:$F$376" r="U394" sId="1"/>
    <undo index="0" exp="area" dr="U$7:U$376" r="U394" sId="1"/>
    <undo index="65535" exp="area" dr="$F$7:$F$376" r="T394" sId="1"/>
    <undo index="0" exp="area" dr="T$7:T$376" r="T394" sId="1"/>
    <undo index="65535" exp="area" dr="$F$7:$F$376" r="S394" sId="1"/>
    <undo index="0" exp="area" dr="S$7:S$376" r="S394" sId="1"/>
    <undo index="0" exp="area" dr="F$7:F$376" r="D394" sId="1"/>
    <undo index="65535" exp="area" dr="$F$7:$F$376" r="AK393" sId="1"/>
    <undo index="0" exp="area" dr="AK$7:AK$376" r="AK393" sId="1"/>
    <undo index="65535" exp="area" dr="$F$7:$F$376" r="AJ393" sId="1"/>
    <undo index="0" exp="area" dr="AJ$7:AJ$376" r="AJ393" sId="1"/>
    <undo index="65535" exp="area" dr="$F$7:$F$376" r="AG393" sId="1"/>
    <undo index="0" exp="area" dr="AG$7:AG$376" r="AG393" sId="1"/>
    <undo index="65535" exp="area" dr="$F$7:$F$376" r="AF393" sId="1"/>
    <undo index="0" exp="area" dr="AF$7:AF$376" r="AF393" sId="1"/>
    <undo index="65535" exp="area" dr="$F$7:$F$376" r="AE393" sId="1"/>
    <undo index="0" exp="area" dr="AE$7:AE$376" r="AE393" sId="1"/>
    <undo index="65535" exp="area" dr="$F$7:$F$376" r="AD393" sId="1"/>
    <undo index="0" exp="area" dr="AD$7:AD$376" r="AD393" sId="1"/>
    <undo index="65535" exp="area" dr="$F$7:$F$376" r="AC393" sId="1"/>
    <undo index="0" exp="area" dr="AC$7:AC$376" r="AC393" sId="1"/>
    <undo index="65535" exp="area" dr="$F$7:$F$376" r="AB393" sId="1"/>
    <undo index="0" exp="area" dr="AB$7:AB$376" r="AB393" sId="1"/>
    <undo index="65535" exp="area" dr="$F$7:$F$376" r="AA393" sId="1"/>
    <undo index="0" exp="area" dr="AA$7:AA$376" r="AA393" sId="1"/>
    <undo index="65535" exp="area" dr="$F$7:$F$376" r="Z393" sId="1"/>
    <undo index="0" exp="area" dr="Z$7:Z$376" r="Z393" sId="1"/>
    <undo index="65535" exp="area" dr="$F$7:$F$376" r="Y393" sId="1"/>
    <undo index="0" exp="area" dr="Y$7:Y$376" r="Y393" sId="1"/>
    <undo index="65535" exp="area" dr="$F$7:$F$376" r="X393" sId="1"/>
    <undo index="0" exp="area" dr="X$7:X$376" r="X393" sId="1"/>
    <undo index="65535" exp="area" dr="$F$7:$F$376" r="W393" sId="1"/>
    <undo index="0" exp="area" dr="W$7:W$376" r="W393" sId="1"/>
    <undo index="65535" exp="area" dr="$F$7:$F$376" r="V393" sId="1"/>
    <undo index="0" exp="area" dr="V$7:V$376" r="V393" sId="1"/>
    <undo index="65535" exp="area" dr="$F$7:$F$376" r="U393" sId="1"/>
    <undo index="0" exp="area" dr="U$7:U$376" r="U393" sId="1"/>
    <undo index="65535" exp="area" dr="$F$7:$F$376" r="T393" sId="1"/>
    <undo index="0" exp="area" dr="T$7:T$376" r="T393" sId="1"/>
    <undo index="65535" exp="area" dr="$F$7:$F$376" r="S393" sId="1"/>
    <undo index="0" exp="area" dr="S$7:S$376" r="S393" sId="1"/>
    <undo index="0" exp="area" dr="F$7:F$376" r="D393" sId="1"/>
    <undo index="65535" exp="area" dr="$F$7:$F$376" r="AK392" sId="1"/>
    <undo index="0" exp="area" dr="AK$7:AK$376" r="AK392" sId="1"/>
    <undo index="65535" exp="area" dr="$F$7:$F$376" r="AJ392" sId="1"/>
    <undo index="0" exp="area" dr="AJ$7:AJ$376" r="AJ392" sId="1"/>
    <undo index="65535" exp="area" dr="$F$7:$F$376" r="AG392" sId="1"/>
    <undo index="0" exp="area" dr="AG$7:AG$376" r="AG392" sId="1"/>
    <undo index="65535" exp="area" dr="$F$7:$F$376" r="AF392" sId="1"/>
    <undo index="0" exp="area" dr="AF$7:AF$376" r="AF392" sId="1"/>
    <undo index="65535" exp="area" dr="$F$7:$F$376" r="AE392" sId="1"/>
    <undo index="0" exp="area" dr="AE$7:AE$376" r="AE392" sId="1"/>
    <undo index="65535" exp="area" dr="$F$7:$F$376" r="AD392" sId="1"/>
    <undo index="0" exp="area" dr="AD$7:AD$376" r="AD392" sId="1"/>
    <undo index="65535" exp="area" dr="$F$7:$F$376" r="AC392" sId="1"/>
    <undo index="0" exp="area" dr="AC$7:AC$376" r="AC392" sId="1"/>
    <undo index="65535" exp="area" dr="$F$7:$F$376" r="AB392" sId="1"/>
    <undo index="0" exp="area" dr="AB$7:AB$376" r="AB392" sId="1"/>
    <undo index="65535" exp="area" dr="$F$7:$F$376" r="AA392" sId="1"/>
    <undo index="0" exp="area" dr="AA$7:AA$376" r="AA392" sId="1"/>
    <undo index="65535" exp="area" dr="$F$7:$F$376" r="Z392" sId="1"/>
    <undo index="0" exp="area" dr="Z$7:Z$376" r="Z392" sId="1"/>
    <undo index="65535" exp="area" dr="$F$7:$F$376" r="Y392" sId="1"/>
    <undo index="0" exp="area" dr="Y$7:Y$376" r="Y392" sId="1"/>
    <undo index="65535" exp="area" dr="$F$7:$F$376" r="X392" sId="1"/>
    <undo index="0" exp="area" dr="X$7:X$376" r="X392" sId="1"/>
    <undo index="65535" exp="area" dr="$F$7:$F$376" r="W392" sId="1"/>
    <undo index="0" exp="area" dr="W$7:W$376" r="W392" sId="1"/>
    <undo index="65535" exp="area" dr="$F$7:$F$376" r="V392" sId="1"/>
    <undo index="0" exp="area" dr="V$7:V$376" r="V392" sId="1"/>
    <undo index="65535" exp="area" dr="$F$7:$F$376" r="U392" sId="1"/>
    <undo index="0" exp="area" dr="U$7:U$376" r="U392" sId="1"/>
    <undo index="65535" exp="area" dr="$F$7:$F$376" r="T392" sId="1"/>
    <undo index="0" exp="area" dr="T$7:T$376" r="T392" sId="1"/>
    <undo index="65535" exp="area" dr="$F$7:$F$376" r="S392" sId="1"/>
    <undo index="0" exp="area" dr="S$7:S$376" r="S392" sId="1"/>
    <undo index="0" exp="area" dr="F$7:F$376" r="D392" sId="1"/>
    <undo index="65535" exp="area" dr="$F$7:$F$376" r="AK391" sId="1"/>
    <undo index="0" exp="area" dr="AK$7:AK$376" r="AK391" sId="1"/>
    <undo index="65535" exp="area" dr="$F$7:$F$376" r="AJ391" sId="1"/>
    <undo index="0" exp="area" dr="AJ$7:AJ$376" r="AJ391" sId="1"/>
    <undo index="65535" exp="area" dr="$F$7:$F$376" r="AG391" sId="1"/>
    <undo index="0" exp="area" dr="AG$7:AG$376" r="AG391" sId="1"/>
    <undo index="65535" exp="area" dr="$F$7:$F$376" r="AF391" sId="1"/>
    <undo index="0" exp="area" dr="AF$7:AF$376" r="AF391" sId="1"/>
    <undo index="65535" exp="area" dr="$F$7:$F$376" r="AE391" sId="1"/>
    <undo index="0" exp="area" dr="AE$7:AE$376" r="AE391" sId="1"/>
    <undo index="65535" exp="area" dr="$F$7:$F$376" r="AD391" sId="1"/>
    <undo index="0" exp="area" dr="AD$7:AD$376" r="AD391" sId="1"/>
    <undo index="65535" exp="area" dr="$F$7:$F$376" r="AC391" sId="1"/>
    <undo index="0" exp="area" dr="AC$7:AC$376" r="AC391" sId="1"/>
    <undo index="65535" exp="area" dr="$F$7:$F$376" r="AB391" sId="1"/>
    <undo index="0" exp="area" dr="AB$7:AB$376" r="AB391" sId="1"/>
    <undo index="65535" exp="area" dr="$F$7:$F$376" r="AA391" sId="1"/>
    <undo index="0" exp="area" dr="AA$7:AA$376" r="AA391" sId="1"/>
    <undo index="65535" exp="area" dr="$F$7:$F$376" r="Z391" sId="1"/>
    <undo index="0" exp="area" dr="Z$7:Z$376" r="Z391" sId="1"/>
    <undo index="65535" exp="area" dr="$F$7:$F$376" r="Y391" sId="1"/>
    <undo index="0" exp="area" dr="Y$7:Y$376" r="Y391" sId="1"/>
    <undo index="65535" exp="area" dr="$F$7:$F$376" r="X391" sId="1"/>
    <undo index="0" exp="area" dr="X$7:X$376" r="X391" sId="1"/>
    <undo index="65535" exp="area" dr="$F$7:$F$376" r="W391" sId="1"/>
    <undo index="0" exp="area" dr="W$7:W$376" r="W391" sId="1"/>
    <undo index="65535" exp="area" dr="$F$7:$F$376" r="V391" sId="1"/>
    <undo index="0" exp="area" dr="V$7:V$376" r="V391" sId="1"/>
    <undo index="65535" exp="area" dr="$F$7:$F$376" r="U391" sId="1"/>
    <undo index="0" exp="area" dr="U$7:U$376" r="U391" sId="1"/>
    <undo index="65535" exp="area" dr="$F$7:$F$376" r="T391" sId="1"/>
    <undo index="0" exp="area" dr="T$7:T$376" r="T391" sId="1"/>
    <undo index="65535" exp="area" dr="$F$7:$F$376" r="S391" sId="1"/>
    <undo index="0" exp="area" dr="S$7:S$376" r="S391" sId="1"/>
    <undo index="0" exp="area" dr="F$7:F$376" r="D391" sId="1"/>
    <undo index="65535" exp="area" dr="$F$7:$F$376" r="AK390" sId="1"/>
    <undo index="0" exp="area" dr="AK$7:AK$376" r="AK390" sId="1"/>
    <undo index="65535" exp="area" dr="$F$7:$F$376" r="AJ390" sId="1"/>
    <undo index="0" exp="area" dr="AJ$7:AJ$376" r="AJ390" sId="1"/>
    <undo index="65535" exp="area" dr="$F$7:$F$376" r="AG390" sId="1"/>
    <undo index="0" exp="area" dr="AG$7:AG$376" r="AG390" sId="1"/>
    <undo index="65535" exp="area" dr="$F$7:$F$376" r="AF390" sId="1"/>
    <undo index="0" exp="area" dr="AF$7:AF$376" r="AF390" sId="1"/>
    <undo index="65535" exp="area" dr="$F$7:$F$376" r="AE390" sId="1"/>
    <undo index="0" exp="area" dr="AE$7:AE$376" r="AE390" sId="1"/>
    <undo index="65535" exp="area" dr="$F$7:$F$376" r="AD390" sId="1"/>
    <undo index="0" exp="area" dr="AD$7:AD$376" r="AD390" sId="1"/>
    <undo index="65535" exp="area" dr="$F$7:$F$376" r="AC390" sId="1"/>
    <undo index="0" exp="area" dr="AC$7:AC$376" r="AC390" sId="1"/>
    <undo index="65535" exp="area" dr="$F$7:$F$376" r="AB390" sId="1"/>
    <undo index="0" exp="area" dr="AB$7:AB$376" r="AB390" sId="1"/>
    <undo index="65535" exp="area" dr="$F$7:$F$376" r="AA390" sId="1"/>
    <undo index="0" exp="area" dr="AA$7:AA$376" r="AA390" sId="1"/>
    <undo index="65535" exp="area" dr="$F$7:$F$376" r="Z390" sId="1"/>
    <undo index="0" exp="area" dr="Z$7:Z$376" r="Z390" sId="1"/>
    <undo index="65535" exp="area" dr="$F$7:$F$376" r="Y390" sId="1"/>
    <undo index="0" exp="area" dr="Y$7:Y$376" r="Y390" sId="1"/>
    <undo index="65535" exp="area" dr="$F$7:$F$376" r="X390" sId="1"/>
    <undo index="0" exp="area" dr="X$7:X$376" r="X390" sId="1"/>
    <undo index="65535" exp="area" dr="$F$7:$F$376" r="W390" sId="1"/>
    <undo index="0" exp="area" dr="W$7:W$376" r="W390" sId="1"/>
    <undo index="65535" exp="area" dr="$F$7:$F$376" r="V390" sId="1"/>
    <undo index="0" exp="area" dr="V$7:V$376" r="V390" sId="1"/>
    <undo index="65535" exp="area" dr="$F$7:$F$376" r="U390" sId="1"/>
    <undo index="0" exp="area" dr="U$7:U$376" r="U390" sId="1"/>
    <undo index="65535" exp="area" dr="$F$7:$F$376" r="T390" sId="1"/>
    <undo index="0" exp="area" dr="T$7:T$376" r="T390" sId="1"/>
    <undo index="65535" exp="area" dr="$F$7:$F$376" r="S390" sId="1"/>
    <undo index="0" exp="area" dr="S$7:S$376" r="S390" sId="1"/>
    <undo index="0" exp="area" dr="F$7:F$376" r="D390" sId="1"/>
    <undo index="65535" exp="area" dr="$F$7:$F$376" r="AK389" sId="1"/>
    <undo index="0" exp="area" dr="AK$7:AK$376" r="AK389" sId="1"/>
    <undo index="65535" exp="area" dr="$F$7:$F$376" r="AJ389" sId="1"/>
    <undo index="0" exp="area" dr="AJ$7:AJ$376" r="AJ389" sId="1"/>
    <undo index="65535" exp="area" dr="$F$7:$F$376" r="AG389" sId="1"/>
    <undo index="0" exp="area" dr="AG$7:AG$376" r="AG389" sId="1"/>
    <undo index="65535" exp="area" dr="$F$7:$F$376" r="AF389" sId="1"/>
    <undo index="0" exp="area" dr="AF$7:AF$376" r="AF389" sId="1"/>
    <undo index="65535" exp="area" dr="$F$7:$F$376" r="AE389" sId="1"/>
    <undo index="0" exp="area" dr="AE$7:AE$376" r="AE389" sId="1"/>
    <undo index="65535" exp="area" dr="$F$7:$F$376" r="AD389" sId="1"/>
    <undo index="0" exp="area" dr="AD$7:AD$376" r="AD389" sId="1"/>
    <undo index="65535" exp="area" dr="$F$7:$F$376" r="AC389" sId="1"/>
    <undo index="0" exp="area" dr="AC$7:AC$376" r="AC389" sId="1"/>
    <undo index="65535" exp="area" dr="$F$7:$F$376" r="AB389" sId="1"/>
    <undo index="0" exp="area" dr="AB$7:AB$376" r="AB389" sId="1"/>
    <undo index="65535" exp="area" dr="$F$7:$F$376" r="AA389" sId="1"/>
    <undo index="0" exp="area" dr="AA$7:AA$376" r="AA389" sId="1"/>
    <undo index="65535" exp="area" dr="$F$7:$F$376" r="Z389" sId="1"/>
    <undo index="0" exp="area" dr="Z$7:Z$376" r="Z389" sId="1"/>
    <undo index="65535" exp="area" dr="$F$7:$F$376" r="Y389" sId="1"/>
    <undo index="0" exp="area" dr="Y$7:Y$376" r="Y389" sId="1"/>
    <undo index="65535" exp="area" dr="$F$7:$F$376" r="X389" sId="1"/>
    <undo index="0" exp="area" dr="X$7:X$376" r="X389" sId="1"/>
    <undo index="65535" exp="area" dr="$F$7:$F$376" r="W389" sId="1"/>
    <undo index="0" exp="area" dr="W$7:W$376" r="W389" sId="1"/>
    <undo index="65535" exp="area" dr="$F$7:$F$376" r="V389" sId="1"/>
    <undo index="0" exp="area" dr="V$7:V$376" r="V389" sId="1"/>
    <undo index="65535" exp="area" dr="$F$7:$F$376" r="U389" sId="1"/>
    <undo index="0" exp="area" dr="U$7:U$376" r="U389" sId="1"/>
    <undo index="65535" exp="area" dr="$F$7:$F$376" r="T389" sId="1"/>
    <undo index="0" exp="area" dr="T$7:T$376" r="T389" sId="1"/>
    <undo index="65535" exp="area" dr="$F$7:$F$376" r="S389" sId="1"/>
    <undo index="0" exp="area" dr="S$7:S$376" r="S389" sId="1"/>
    <undo index="0" exp="area" dr="F$7:F$376" r="D389" sId="1"/>
    <undo index="65535" exp="area" dr="$F$7:$F$376" r="AK388" sId="1"/>
    <undo index="0" exp="area" dr="AK$7:AK$376" r="AK388" sId="1"/>
    <undo index="65535" exp="area" dr="$F$7:$F$376" r="AJ388" sId="1"/>
    <undo index="0" exp="area" dr="AJ$7:AJ$376" r="AJ388" sId="1"/>
    <undo index="65535" exp="area" dr="$F$7:$F$376" r="AG388" sId="1"/>
    <undo index="0" exp="area" dr="AG$7:AG$376" r="AG388" sId="1"/>
    <undo index="65535" exp="area" dr="$F$7:$F$376" r="AF388" sId="1"/>
    <undo index="0" exp="area" dr="AF$7:AF$376" r="AF388" sId="1"/>
    <undo index="65535" exp="area" dr="$F$7:$F$376" r="AE388" sId="1"/>
    <undo index="0" exp="area" dr="AE$7:AE$376" r="AE388" sId="1"/>
    <undo index="65535" exp="area" dr="$F$7:$F$376" r="AD388" sId="1"/>
    <undo index="0" exp="area" dr="AD$7:AD$376" r="AD388" sId="1"/>
    <undo index="65535" exp="area" dr="$F$7:$F$376" r="AC388" sId="1"/>
    <undo index="0" exp="area" dr="AC$7:AC$376" r="AC388" sId="1"/>
    <undo index="65535" exp="area" dr="$F$7:$F$376" r="AB388" sId="1"/>
    <undo index="0" exp="area" dr="AB$7:AB$376" r="AB388" sId="1"/>
    <undo index="65535" exp="area" dr="$F$7:$F$376" r="AA388" sId="1"/>
    <undo index="0" exp="area" dr="AA$7:AA$376" r="AA388" sId="1"/>
    <undo index="65535" exp="area" dr="$F$7:$F$376" r="Z388" sId="1"/>
    <undo index="0" exp="area" dr="Z$7:Z$376" r="Z388" sId="1"/>
    <undo index="65535" exp="area" dr="$F$7:$F$376" r="Y388" sId="1"/>
    <undo index="0" exp="area" dr="Y$7:Y$376" r="Y388" sId="1"/>
    <undo index="65535" exp="area" dr="$F$7:$F$376" r="X388" sId="1"/>
    <undo index="0" exp="area" dr="X$7:X$376" r="X388" sId="1"/>
    <undo index="65535" exp="area" dr="$F$7:$F$376" r="W388" sId="1"/>
    <undo index="0" exp="area" dr="W$7:W$376" r="W388" sId="1"/>
    <undo index="65535" exp="area" dr="$F$7:$F$376" r="V388" sId="1"/>
    <undo index="0" exp="area" dr="V$7:V$376" r="V388" sId="1"/>
    <undo index="65535" exp="area" dr="$F$7:$F$376" r="U388" sId="1"/>
    <undo index="0" exp="area" dr="U$7:U$376" r="U388" sId="1"/>
    <undo index="65535" exp="area" dr="$F$7:$F$376" r="T388" sId="1"/>
    <undo index="0" exp="area" dr="T$7:T$376" r="T388" sId="1"/>
    <undo index="65535" exp="area" dr="$F$7:$F$376" r="S388" sId="1"/>
    <undo index="0" exp="area" dr="S$7:S$376" r="S388" sId="1"/>
    <undo index="0" exp="area" dr="F$7:F$376" r="D388" sId="1"/>
    <undo index="65535" exp="area" dr="$F$7:$F$376" r="AK387" sId="1"/>
    <undo index="0" exp="area" dr="AK$7:AK$376" r="AK387" sId="1"/>
    <undo index="65535" exp="area" dr="$F$7:$F$376" r="AJ387" sId="1"/>
    <undo index="0" exp="area" dr="AJ$7:AJ$376" r="AJ387" sId="1"/>
    <undo index="65535" exp="area" dr="$F$7:$F$376" r="AG387" sId="1"/>
    <undo index="0" exp="area" dr="AG$7:AG$376" r="AG387" sId="1"/>
    <undo index="65535" exp="area" dr="$F$7:$F$376" r="AF387" sId="1"/>
    <undo index="0" exp="area" dr="AF$7:AF$376" r="AF387" sId="1"/>
    <undo index="65535" exp="area" dr="$F$7:$F$376" r="AE387" sId="1"/>
    <undo index="0" exp="area" dr="AE$7:AE$376" r="AE387" sId="1"/>
    <undo index="65535" exp="area" dr="$F$7:$F$376" r="AD387" sId="1"/>
    <undo index="0" exp="area" dr="AD$7:AD$376" r="AD387" sId="1"/>
    <undo index="65535" exp="area" dr="$F$7:$F$376" r="AC387" sId="1"/>
    <undo index="0" exp="area" dr="AC$7:AC$376" r="AC387" sId="1"/>
    <undo index="65535" exp="area" dr="$F$7:$F$376" r="AB387" sId="1"/>
    <undo index="0" exp="area" dr="AB$7:AB$376" r="AB387" sId="1"/>
    <undo index="65535" exp="area" dr="$F$7:$F$376" r="AA387" sId="1"/>
    <undo index="0" exp="area" dr="AA$7:AA$376" r="AA387" sId="1"/>
    <undo index="65535" exp="area" dr="$F$7:$F$376" r="Z387" sId="1"/>
    <undo index="0" exp="area" dr="Z$7:Z$376" r="Z387" sId="1"/>
    <undo index="65535" exp="area" dr="$F$7:$F$376" r="Y387" sId="1"/>
    <undo index="0" exp="area" dr="Y$7:Y$376" r="Y387" sId="1"/>
    <undo index="65535" exp="area" dr="$F$7:$F$376" r="X387" sId="1"/>
    <undo index="0" exp="area" dr="X$7:X$376" r="X387" sId="1"/>
    <undo index="65535" exp="area" dr="$F$7:$F$376" r="W387" sId="1"/>
    <undo index="0" exp="area" dr="W$7:W$376" r="W387" sId="1"/>
    <undo index="65535" exp="area" dr="$F$7:$F$376" r="V387" sId="1"/>
    <undo index="0" exp="area" dr="V$7:V$376" r="V387" sId="1"/>
    <undo index="65535" exp="area" dr="$F$7:$F$376" r="U387" sId="1"/>
    <undo index="0" exp="area" dr="U$7:U$376" r="U387" sId="1"/>
    <undo index="65535" exp="area" dr="$F$7:$F$376" r="T387" sId="1"/>
    <undo index="0" exp="area" dr="T$7:T$376" r="T387" sId="1"/>
    <undo index="65535" exp="area" dr="$F$7:$F$376" r="S387" sId="1"/>
    <undo index="0" exp="area" dr="S$7:S$376" r="S387" sId="1"/>
    <undo index="0" exp="area" dr="F$7:F$376" r="D387" sId="1"/>
    <undo index="65535" exp="area" dr="$F$7:$F$376" r="AK386" sId="1"/>
    <undo index="0" exp="area" dr="AK$7:AK$376" r="AK386" sId="1"/>
    <undo index="65535" exp="area" dr="$F$7:$F$376" r="AJ386" sId="1"/>
    <undo index="0" exp="area" dr="AJ$7:AJ$376" r="AJ386" sId="1"/>
    <undo index="65535" exp="area" dr="$F$7:$F$376" r="AG386" sId="1"/>
    <undo index="0" exp="area" dr="AG$7:AG$376" r="AG386" sId="1"/>
    <undo index="65535" exp="area" dr="$F$7:$F$376" r="AF386" sId="1"/>
    <undo index="0" exp="area" dr="AF$7:AF$376" r="AF386" sId="1"/>
    <undo index="65535" exp="area" dr="$F$7:$F$376" r="AE386" sId="1"/>
    <undo index="0" exp="area" dr="AE$7:AE$376" r="AE386" sId="1"/>
    <undo index="65535" exp="area" dr="$F$7:$F$376" r="AD386" sId="1"/>
    <undo index="0" exp="area" dr="AD$7:AD$376" r="AD386" sId="1"/>
    <undo index="65535" exp="area" dr="$F$7:$F$376" r="AC386" sId="1"/>
    <undo index="0" exp="area" dr="AC$7:AC$376" r="AC386" sId="1"/>
    <undo index="65535" exp="area" dr="$F$7:$F$376" r="AB386" sId="1"/>
    <undo index="0" exp="area" dr="AB$7:AB$376" r="AB386" sId="1"/>
    <undo index="65535" exp="area" dr="$F$7:$F$376" r="AA386" sId="1"/>
    <undo index="0" exp="area" dr="AA$7:AA$376" r="AA386" sId="1"/>
    <undo index="65535" exp="area" dr="$F$7:$F$376" r="Z386" sId="1"/>
    <undo index="0" exp="area" dr="Z$7:Z$376" r="Z386" sId="1"/>
    <undo index="65535" exp="area" dr="$F$7:$F$376" r="Y386" sId="1"/>
    <undo index="0" exp="area" dr="Y$7:Y$376" r="Y386" sId="1"/>
    <undo index="65535" exp="area" dr="$F$7:$F$376" r="X386" sId="1"/>
    <undo index="0" exp="area" dr="X$7:X$376" r="X386" sId="1"/>
    <undo index="65535" exp="area" dr="$F$7:$F$376" r="W386" sId="1"/>
    <undo index="0" exp="area" dr="W$7:W$376" r="W386" sId="1"/>
    <undo index="65535" exp="area" dr="$F$7:$F$376" r="V386" sId="1"/>
    <undo index="0" exp="area" dr="V$7:V$376" r="V386" sId="1"/>
    <undo index="65535" exp="area" dr="$F$7:$F$376" r="U386" sId="1"/>
    <undo index="0" exp="area" dr="U$7:U$376" r="U386" sId="1"/>
    <undo index="65535" exp="area" dr="$F$7:$F$376" r="T386" sId="1"/>
    <undo index="0" exp="area" dr="T$7:T$376" r="T386" sId="1"/>
    <undo index="65535" exp="area" dr="$F$7:$F$376" r="S386" sId="1"/>
    <undo index="0" exp="area" dr="S$7:S$376" r="S386" sId="1"/>
    <undo index="0" exp="area" dr="F$7:F$376" r="D386" sId="1"/>
    <undo index="65535" exp="area" dr="$F$7:$F$376" r="AK385" sId="1"/>
    <undo index="0" exp="area" dr="AK$7:AK$376" r="AK385" sId="1"/>
    <undo index="65535" exp="area" dr="$F$7:$F$376" r="AJ385" sId="1"/>
    <undo index="0" exp="area" dr="AJ$7:AJ$376" r="AJ385" sId="1"/>
    <undo index="65535" exp="area" dr="$F$7:$F$376" r="AG385" sId="1"/>
    <undo index="0" exp="area" dr="AG$7:AG$376" r="AG385" sId="1"/>
    <undo index="65535" exp="area" dr="$F$7:$F$376" r="AF385" sId="1"/>
    <undo index="0" exp="area" dr="AF$7:AF$376" r="AF385" sId="1"/>
    <undo index="65535" exp="area" dr="$F$7:$F$376" r="AE385" sId="1"/>
    <undo index="0" exp="area" dr="AE$7:AE$376" r="AE385" sId="1"/>
    <undo index="65535" exp="area" dr="$F$7:$F$376" r="AD385" sId="1"/>
    <undo index="0" exp="area" dr="AD$7:AD$376" r="AD385" sId="1"/>
    <undo index="65535" exp="area" dr="$F$7:$F$376" r="AC385" sId="1"/>
    <undo index="0" exp="area" dr="AC$7:AC$376" r="AC385" sId="1"/>
    <undo index="65535" exp="area" dr="$F$7:$F$376" r="AB385" sId="1"/>
    <undo index="0" exp="area" dr="AB$7:AB$376" r="AB385" sId="1"/>
    <undo index="65535" exp="area" dr="$F$7:$F$376" r="AA385" sId="1"/>
    <undo index="0" exp="area" dr="AA$7:AA$376" r="AA385" sId="1"/>
    <undo index="65535" exp="area" dr="$F$7:$F$376" r="Z385" sId="1"/>
    <undo index="0" exp="area" dr="Z$7:Z$376" r="Z385" sId="1"/>
    <undo index="65535" exp="area" dr="$F$7:$F$376" r="Y385" sId="1"/>
    <undo index="0" exp="area" dr="Y$7:Y$376" r="Y385" sId="1"/>
    <undo index="65535" exp="area" dr="$F$7:$F$376" r="X385" sId="1"/>
    <undo index="0" exp="area" dr="X$7:X$376" r="X385" sId="1"/>
    <undo index="65535" exp="area" dr="$F$7:$F$376" r="W385" sId="1"/>
    <undo index="0" exp="area" dr="W$7:W$376" r="W385" sId="1"/>
    <undo index="65535" exp="area" dr="$F$7:$F$376" r="V385" sId="1"/>
    <undo index="0" exp="area" dr="V$7:V$376" r="V385" sId="1"/>
    <undo index="65535" exp="area" dr="$F$7:$F$376" r="U385" sId="1"/>
    <undo index="0" exp="area" dr="U$7:U$376" r="U385" sId="1"/>
    <undo index="65535" exp="area" dr="$F$7:$F$376" r="T385" sId="1"/>
    <undo index="0" exp="area" dr="T$7:T$376" r="T385" sId="1"/>
    <undo index="65535" exp="area" dr="$F$7:$F$376" r="S385" sId="1"/>
    <undo index="0" exp="area" dr="S$7:S$376" r="S385" sId="1"/>
    <undo index="0" exp="area" dr="F$7:F$376" r="D385" sId="1"/>
    <undo index="65535" exp="area" dr="$F$7:$F$376" r="AK383" sId="1"/>
    <undo index="0" exp="area" dr="AK$7:AK$376" r="AK383" sId="1"/>
    <undo index="65535" exp="area" dr="$F$7:$F$376" r="AJ383" sId="1"/>
    <undo index="0" exp="area" dr="AJ$7:AJ$376" r="AJ383" sId="1"/>
    <undo index="65535" exp="area" dr="$F$7:$F$376" r="AG383" sId="1"/>
    <undo index="0" exp="area" dr="AG$7:AG$376" r="AG383" sId="1"/>
    <undo index="65535" exp="area" dr="$F$7:$F$376" r="AF383" sId="1"/>
    <undo index="0" exp="area" dr="AF$7:AF$376" r="AF383" sId="1"/>
    <undo index="65535" exp="area" dr="$F$7:$F$376" r="AE383" sId="1"/>
    <undo index="0" exp="area" dr="AE$7:AE$376" r="AE383" sId="1"/>
    <undo index="65535" exp="area" dr="$F$7:$F$376" r="AD383" sId="1"/>
    <undo index="0" exp="area" dr="AD$7:AD$376" r="AD383" sId="1"/>
    <undo index="65535" exp="area" dr="$F$7:$F$376" r="AC383" sId="1"/>
    <undo index="0" exp="area" dr="AC$7:AC$376" r="AC383" sId="1"/>
    <undo index="65535" exp="area" dr="$F$7:$F$376" r="AB383" sId="1"/>
    <undo index="0" exp="area" dr="AB$7:AB$376" r="AB383" sId="1"/>
    <undo index="65535" exp="area" dr="$F$7:$F$376" r="AA383" sId="1"/>
    <undo index="0" exp="area" dr="AA$7:AA$376" r="AA383" sId="1"/>
    <undo index="65535" exp="area" dr="$F$7:$F$376" r="Z383" sId="1"/>
    <undo index="0" exp="area" dr="Z$7:Z$376" r="Z383" sId="1"/>
    <undo index="65535" exp="area" dr="$F$7:$F$376" r="Y383" sId="1"/>
    <undo index="0" exp="area" dr="Y$7:Y$376" r="Y383" sId="1"/>
    <undo index="65535" exp="area" dr="$F$7:$F$376" r="X383" sId="1"/>
    <undo index="0" exp="area" dr="X$7:X$376" r="X383" sId="1"/>
    <undo index="65535" exp="area" dr="$F$7:$F$376" r="W383" sId="1"/>
    <undo index="0" exp="area" dr="W$7:W$376" r="W383" sId="1"/>
    <undo index="65535" exp="area" dr="$F$7:$F$376" r="V383" sId="1"/>
    <undo index="0" exp="area" dr="V$7:V$376" r="V383" sId="1"/>
    <undo index="65535" exp="area" dr="$F$7:$F$376" r="U383" sId="1"/>
    <undo index="0" exp="area" dr="U$7:U$376" r="U383" sId="1"/>
    <undo index="65535" exp="area" dr="$F$7:$F$376" r="T383" sId="1"/>
    <undo index="0" exp="area" dr="T$7:T$376" r="T383" sId="1"/>
    <undo index="65535" exp="area" dr="$F$7:$F$376" r="S383" sId="1"/>
    <undo index="0" exp="area" dr="S$7:S$376" r="S383" sId="1"/>
    <undo index="0" exp="area" dr="F$7:F$376" r="D383" sId="1"/>
    <undo index="65535" exp="area" dr="$F$7:$F$376" r="AK382" sId="1"/>
    <undo index="0" exp="area" dr="AK$7:AK$376" r="AK382" sId="1"/>
    <undo index="65535" exp="area" dr="$F$7:$F$376" r="AJ382" sId="1"/>
    <undo index="0" exp="area" dr="AJ$7:AJ$376" r="AJ382" sId="1"/>
    <undo index="65535" exp="area" dr="$F$7:$F$376" r="AG382" sId="1"/>
    <undo index="0" exp="area" dr="AG$7:AG$376" r="AG382" sId="1"/>
    <undo index="65535" exp="area" dr="$F$7:$F$376" r="AF382" sId="1"/>
    <undo index="0" exp="area" dr="AF$7:AF$376" r="AF382" sId="1"/>
    <undo index="65535" exp="area" dr="$F$7:$F$376" r="AE382" sId="1"/>
    <undo index="0" exp="area" dr="AE$7:AE$376" r="AE382" sId="1"/>
    <undo index="65535" exp="area" dr="$F$7:$F$376" r="AD382" sId="1"/>
    <undo index="0" exp="area" dr="AD$7:AD$376" r="AD382" sId="1"/>
    <undo index="65535" exp="area" dr="$F$7:$F$376" r="AC382" sId="1"/>
    <undo index="0" exp="area" dr="AC$7:AC$376" r="AC382" sId="1"/>
    <undo index="65535" exp="area" dr="$F$7:$F$376" r="AB382" sId="1"/>
    <undo index="0" exp="area" dr="AB$7:AB$376" r="AB382" sId="1"/>
    <undo index="65535" exp="area" dr="$F$7:$F$376" r="AA382" sId="1"/>
    <undo index="0" exp="area" dr="AA$7:AA$376" r="AA382" sId="1"/>
    <undo index="65535" exp="area" dr="$F$7:$F$376" r="Z382" sId="1"/>
    <undo index="0" exp="area" dr="Z$7:Z$376" r="Z382" sId="1"/>
    <undo index="65535" exp="area" dr="$F$7:$F$376" r="Y382" sId="1"/>
    <undo index="0" exp="area" dr="Y$7:Y$376" r="Y382" sId="1"/>
    <undo index="65535" exp="area" dr="$F$7:$F$376" r="X382" sId="1"/>
    <undo index="0" exp="area" dr="X$7:X$376" r="X382" sId="1"/>
    <undo index="65535" exp="area" dr="$F$7:$F$376" r="W382" sId="1"/>
    <undo index="0" exp="area" dr="W$7:W$376" r="W382" sId="1"/>
    <undo index="65535" exp="area" dr="$F$7:$F$376" r="V382" sId="1"/>
    <undo index="0" exp="area" dr="V$7:V$376" r="V382" sId="1"/>
    <undo index="65535" exp="area" dr="$F$7:$F$376" r="U382" sId="1"/>
    <undo index="0" exp="area" dr="U$7:U$376" r="U382" sId="1"/>
    <undo index="65535" exp="area" dr="$F$7:$F$376" r="T382" sId="1"/>
    <undo index="0" exp="area" dr="T$7:T$376" r="T382" sId="1"/>
    <undo index="65535" exp="area" dr="$F$7:$F$376" r="S382" sId="1"/>
    <undo index="0" exp="area" dr="S$7:S$376" r="S382" sId="1"/>
    <undo index="0" exp="area" dr="F$7:F$376" r="D382" sId="1"/>
    <undo index="65535" exp="area" dr="$F$7:$F$376" r="AK381" sId="1"/>
    <undo index="0" exp="area" dr="AK$7:AK$376" r="AK381" sId="1"/>
    <undo index="65535" exp="area" dr="$F$7:$F$376" r="AJ381" sId="1"/>
    <undo index="0" exp="area" dr="AJ$7:AJ$376" r="AJ381" sId="1"/>
    <undo index="65535" exp="area" dr="$F$7:$F$376" r="AG381" sId="1"/>
    <undo index="0" exp="area" dr="AG$7:AG$376" r="AG381" sId="1"/>
    <undo index="65535" exp="area" dr="$F$7:$F$376" r="AF381" sId="1"/>
    <undo index="0" exp="area" dr="AF$7:AF$376" r="AF381" sId="1"/>
    <undo index="65535" exp="area" dr="$F$7:$F$376" r="AE381" sId="1"/>
    <undo index="0" exp="area" dr="AE$7:AE$376" r="AE381" sId="1"/>
    <undo index="65535" exp="area" dr="$F$7:$F$376" r="AD381" sId="1"/>
    <undo index="0" exp="area" dr="AD$7:AD$376" r="AD381" sId="1"/>
    <undo index="65535" exp="area" dr="$F$7:$F$376" r="AC381" sId="1"/>
    <undo index="0" exp="area" dr="AC$7:AC$376" r="AC381" sId="1"/>
    <undo index="65535" exp="area" dr="$F$7:$F$376" r="AB381" sId="1"/>
    <undo index="0" exp="area" dr="AB$7:AB$376" r="AB381" sId="1"/>
    <undo index="65535" exp="area" dr="$F$7:$F$376" r="AA381" sId="1"/>
    <undo index="0" exp="area" dr="AA$7:AA$376" r="AA381" sId="1"/>
    <undo index="65535" exp="area" dr="$F$7:$F$376" r="Z381" sId="1"/>
    <undo index="0" exp="area" dr="Z$7:Z$376" r="Z381" sId="1"/>
    <undo index="65535" exp="area" dr="$F$7:$F$376" r="Y381" sId="1"/>
    <undo index="0" exp="area" dr="Y$7:Y$376" r="Y381" sId="1"/>
    <undo index="65535" exp="area" dr="$F$7:$F$376" r="X381" sId="1"/>
    <undo index="0" exp="area" dr="X$7:X$376" r="X381" sId="1"/>
    <undo index="65535" exp="area" dr="$F$7:$F$376" r="W381" sId="1"/>
    <undo index="0" exp="area" dr="W$7:W$376" r="W381" sId="1"/>
    <undo index="65535" exp="area" dr="$F$7:$F$376" r="V381" sId="1"/>
    <undo index="0" exp="area" dr="V$7:V$376" r="V381" sId="1"/>
    <undo index="65535" exp="area" dr="$F$7:$F$376" r="U381" sId="1"/>
    <undo index="0" exp="area" dr="U$7:U$376" r="U381" sId="1"/>
    <undo index="65535" exp="area" dr="$F$7:$F$376" r="T381" sId="1"/>
    <undo index="0" exp="area" dr="T$7:T$376" r="T381" sId="1"/>
    <undo index="65535" exp="area" dr="$F$7:$F$376" r="S381" sId="1"/>
    <undo index="0" exp="area" dr="S$7:S$376" r="S381" sId="1"/>
    <undo index="0" exp="area" dr="F$7:F$376" r="D381" sId="1"/>
    <undo index="65535" exp="area" dr="$F$7:$F$376" r="AK380" sId="1"/>
    <undo index="0" exp="area" dr="AK$7:AK$376" r="AK380" sId="1"/>
    <undo index="65535" exp="area" dr="$F$7:$F$376" r="AJ380" sId="1"/>
    <undo index="0" exp="area" dr="AJ$7:AJ$376" r="AJ380" sId="1"/>
    <undo index="65535" exp="area" dr="$F$7:$F$376" r="AG380" sId="1"/>
    <undo index="0" exp="area" dr="AG$7:AG$376" r="AG380" sId="1"/>
    <undo index="65535" exp="area" dr="$F$7:$F$376" r="AF380" sId="1"/>
    <undo index="0" exp="area" dr="AF$7:AF$376" r="AF380" sId="1"/>
    <undo index="65535" exp="area" dr="$F$7:$F$376" r="AE380" sId="1"/>
    <undo index="0" exp="area" dr="AE$7:AE$376" r="AE380" sId="1"/>
    <undo index="65535" exp="area" dr="$F$7:$F$376" r="AD380" sId="1"/>
    <undo index="0" exp="area" dr="AD$7:AD$376" r="AD380" sId="1"/>
    <undo index="65535" exp="area" dr="$F$7:$F$376" r="AC380" sId="1"/>
    <undo index="0" exp="area" dr="AC$7:AC$376" r="AC380" sId="1"/>
    <undo index="65535" exp="area" dr="$F$7:$F$376" r="AB380" sId="1"/>
    <undo index="0" exp="area" dr="AB$7:AB$376" r="AB380" sId="1"/>
    <undo index="65535" exp="area" dr="$F$7:$F$376" r="AA380" sId="1"/>
    <undo index="0" exp="area" dr="AA$7:AA$376" r="AA380" sId="1"/>
    <undo index="65535" exp="area" dr="$F$7:$F$376" r="Z380" sId="1"/>
    <undo index="0" exp="area" dr="Z$7:Z$376" r="Z380" sId="1"/>
    <undo index="65535" exp="area" dr="$F$7:$F$376" r="Y380" sId="1"/>
    <undo index="0" exp="area" dr="Y$7:Y$376" r="Y380" sId="1"/>
    <undo index="65535" exp="area" dr="$F$7:$F$376" r="X380" sId="1"/>
    <undo index="0" exp="area" dr="X$7:X$376" r="X380" sId="1"/>
    <undo index="65535" exp="area" dr="$F$7:$F$376" r="W380" sId="1"/>
    <undo index="0" exp="area" dr="W$7:W$376" r="W380" sId="1"/>
    <undo index="65535" exp="area" dr="$F$7:$F$376" r="V380" sId="1"/>
    <undo index="0" exp="area" dr="V$7:V$376" r="V380" sId="1"/>
    <undo index="65535" exp="area" dr="$F$7:$F$376" r="U380" sId="1"/>
    <undo index="0" exp="area" dr="U$7:U$376" r="U380" sId="1"/>
    <undo index="65535" exp="area" dr="$F$7:$F$376" r="T380" sId="1"/>
    <undo index="0" exp="area" dr="T$7:T$376" r="T380" sId="1"/>
    <undo index="65535" exp="area" dr="$F$7:$F$376" r="S380" sId="1"/>
    <undo index="0" exp="area" dr="S$7:S$376" r="S380" sId="1"/>
    <undo index="65535" exp="area" dr="$F$7:$F$376" r="AK379" sId="1"/>
    <undo index="0" exp="area" dr="AK$7:AK$376" r="AK379" sId="1"/>
    <undo index="65535" exp="area" dr="$F$7:$F$376" r="AJ379" sId="1"/>
    <undo index="0" exp="area" dr="AJ$7:AJ$376" r="AJ379" sId="1"/>
    <undo index="65535" exp="area" dr="$F$7:$F$376" r="AG379" sId="1"/>
    <undo index="0" exp="area" dr="AG$7:AG$376" r="AG379" sId="1"/>
    <undo index="65535" exp="area" dr="$F$7:$F$376" r="AF379" sId="1"/>
    <undo index="0" exp="area" dr="AF$7:AF$376" r="AF379" sId="1"/>
    <undo index="65535" exp="area" dr="$F$7:$F$376" r="AE379" sId="1"/>
    <undo index="0" exp="area" dr="AE$7:AE$376" r="AE379" sId="1"/>
    <undo index="65535" exp="area" dr="$F$7:$F$376" r="AD379" sId="1"/>
    <undo index="0" exp="area" dr="AD$7:AD$376" r="AD379" sId="1"/>
    <undo index="65535" exp="area" dr="$F$7:$F$376" r="AC379" sId="1"/>
    <undo index="0" exp="area" dr="AC$7:AC$376" r="AC379" sId="1"/>
    <undo index="65535" exp="area" dr="$F$7:$F$376" r="AB379" sId="1"/>
    <undo index="0" exp="area" dr="AB$7:AB$376" r="AB379" sId="1"/>
    <undo index="65535" exp="area" dr="$F$7:$F$376" r="AA379" sId="1"/>
    <undo index="0" exp="area" dr="AA$7:AA$376" r="AA379" sId="1"/>
    <undo index="65535" exp="area" dr="$F$7:$F$376" r="Z379" sId="1"/>
    <undo index="0" exp="area" dr="Z$7:Z$376" r="Z379" sId="1"/>
    <undo index="65535" exp="area" dr="$F$7:$F$376" r="Y379" sId="1"/>
    <undo index="0" exp="area" dr="Y$7:Y$376" r="Y379" sId="1"/>
    <undo index="65535" exp="area" dr="$F$7:$F$376" r="X379" sId="1"/>
    <undo index="0" exp="area" dr="X$7:X$376" r="X379" sId="1"/>
    <undo index="65535" exp="area" dr="$F$7:$F$376" r="W379" sId="1"/>
    <undo index="0" exp="area" dr="W$7:W$376" r="W379" sId="1"/>
    <undo index="65535" exp="area" dr="$F$7:$F$376" r="V379" sId="1"/>
    <undo index="0" exp="area" dr="V$7:V$376" r="V379" sId="1"/>
    <undo index="65535" exp="area" dr="$F$7:$F$376" r="U379" sId="1"/>
    <undo index="0" exp="area" dr="U$7:U$376" r="U379" sId="1"/>
    <undo index="65535" exp="area" dr="$F$7:$F$376" r="T379" sId="1"/>
    <undo index="0" exp="area" dr="T$7:T$376" r="T379" sId="1"/>
    <undo index="65535" exp="area" dr="$F$7:$F$376" r="S379" sId="1"/>
    <undo index="0" exp="area" dr="S$7:S$376" r="S379" sId="1"/>
    <undo index="0" exp="area" dr="F$7:F$376" r="D379" sId="1"/>
    <undo index="65535" exp="area" dr="$F$7:$F$376" r="AK378" sId="1"/>
    <undo index="0" exp="area" dr="AK$7:AK$376" r="AK378" sId="1"/>
    <undo index="65535" exp="area" dr="$F$7:$F$376" r="AJ378" sId="1"/>
    <undo index="0" exp="area" dr="AJ$7:AJ$376" r="AJ378" sId="1"/>
    <undo index="65535" exp="area" dr="$F$7:$F$376" r="AG378" sId="1"/>
    <undo index="0" exp="area" dr="AG$7:AG$376" r="AG378" sId="1"/>
    <undo index="65535" exp="area" dr="$F$7:$F$376" r="AF378" sId="1"/>
    <undo index="0" exp="area" dr="AF$7:AF$376" r="AF378" sId="1"/>
    <undo index="65535" exp="area" dr="$F$7:$F$376" r="AE378" sId="1"/>
    <undo index="0" exp="area" dr="AE$7:AE$376" r="AE378" sId="1"/>
    <undo index="65535" exp="area" dr="$F$7:$F$376" r="AD378" sId="1"/>
    <undo index="0" exp="area" dr="AD$7:AD$376" r="AD378" sId="1"/>
    <undo index="65535" exp="area" dr="$F$7:$F$376" r="AC378" sId="1"/>
    <undo index="0" exp="area" dr="AC$7:AC$376" r="AC378" sId="1"/>
    <undo index="65535" exp="area" dr="$F$7:$F$376" r="AB378" sId="1"/>
    <undo index="0" exp="area" dr="AB$7:AB$376" r="AB378" sId="1"/>
    <undo index="65535" exp="area" dr="$F$7:$F$376" r="AA378" sId="1"/>
    <undo index="0" exp="area" dr="AA$7:AA$376" r="AA378" sId="1"/>
    <undo index="65535" exp="area" dr="$F$7:$F$376" r="Z378" sId="1"/>
    <undo index="0" exp="area" dr="Z$7:Z$376" r="Z378" sId="1"/>
    <undo index="65535" exp="area" dr="$F$7:$F$376" r="Y378" sId="1"/>
    <undo index="0" exp="area" dr="Y$7:Y$376" r="Y378" sId="1"/>
    <undo index="65535" exp="area" dr="$F$7:$F$376" r="X378" sId="1"/>
    <undo index="0" exp="area" dr="X$7:X$376" r="X378" sId="1"/>
    <undo index="65535" exp="area" dr="$F$7:$F$376" r="W378" sId="1"/>
    <undo index="0" exp="area" dr="W$7:W$376" r="W378" sId="1"/>
    <undo index="65535" exp="area" dr="$F$7:$F$376" r="V378" sId="1"/>
    <undo index="0" exp="area" dr="V$7:V$376" r="V378" sId="1"/>
    <undo index="65535" exp="area" dr="$F$7:$F$376" r="U378" sId="1"/>
    <undo index="0" exp="area" dr="U$7:U$376" r="U378" sId="1"/>
    <undo index="65535" exp="area" dr="$F$7:$F$376" r="T378" sId="1"/>
    <undo index="0" exp="area" dr="T$7:T$376" r="T378" sId="1"/>
    <undo index="65535" exp="area" dr="$F$7:$F$376" r="S378" sId="1"/>
    <undo index="0" exp="area" dr="S$7:S$376" r="S378" sId="1"/>
    <undo index="0" exp="area" dr="F$7:F$376" r="D378" sId="1"/>
    <undo index="65535" exp="area" dr="$F$7:$F$376" r="AK377" sId="1"/>
    <undo index="0" exp="area" dr="AK$7:AK$376" r="AK377" sId="1"/>
    <undo index="65535" exp="area" dr="$F$7:$F$376" r="AJ377" sId="1"/>
    <undo index="0" exp="area" dr="AJ$7:AJ$376" r="AJ377" sId="1"/>
    <undo index="65535" exp="area" dr="$F$7:$F$376" r="AG377" sId="1"/>
    <undo index="0" exp="area" dr="AG$7:AG$376" r="AG377" sId="1"/>
    <undo index="65535" exp="area" dr="$F$7:$F$376" r="AF377" sId="1"/>
    <undo index="0" exp="area" dr="AF$7:AF$376" r="AF377" sId="1"/>
    <undo index="65535" exp="area" dr="$F$7:$F$376" r="AE377" sId="1"/>
    <undo index="0" exp="area" dr="AE$7:AE$376" r="AE377" sId="1"/>
    <undo index="65535" exp="area" dr="$F$7:$F$376" r="AD377" sId="1"/>
    <undo index="0" exp="area" dr="AD$7:AD$376" r="AD377" sId="1"/>
    <undo index="65535" exp="area" dr="$F$7:$F$376" r="AC377" sId="1"/>
    <undo index="0" exp="area" dr="AC$7:AC$376" r="AC377" sId="1"/>
    <undo index="65535" exp="area" dr="$F$7:$F$376" r="AB377" sId="1"/>
    <undo index="0" exp="area" dr="AB$7:AB$376" r="AB377" sId="1"/>
    <undo index="65535" exp="area" dr="$F$7:$F$376" r="AA377" sId="1"/>
    <undo index="0" exp="area" dr="AA$7:AA$376" r="AA377" sId="1"/>
    <undo index="65535" exp="area" dr="$F$7:$F$376" r="Z377" sId="1"/>
    <undo index="0" exp="area" dr="Z$7:Z$376" r="Z377" sId="1"/>
    <undo index="65535" exp="area" dr="$F$7:$F$376" r="Y377" sId="1"/>
    <undo index="0" exp="area" dr="Y$7:Y$376" r="Y377" sId="1"/>
    <undo index="65535" exp="area" dr="$F$7:$F$376" r="X377" sId="1"/>
    <undo index="0" exp="area" dr="X$7:X$376" r="X377" sId="1"/>
    <undo index="65535" exp="area" dr="$F$7:$F$376" r="W377" sId="1"/>
    <undo index="0" exp="area" dr="W$7:W$376" r="W377" sId="1"/>
    <undo index="65535" exp="area" dr="$F$7:$F$376" r="V377" sId="1"/>
    <undo index="0" exp="area" dr="V$7:V$376" r="V377" sId="1"/>
    <undo index="65535" exp="area" dr="$F$7:$F$376" r="U377" sId="1"/>
    <undo index="0" exp="area" dr="U$7:U$376" r="U377" sId="1"/>
    <undo index="65535" exp="area" dr="$F$7:$F$376" r="T377" sId="1"/>
    <undo index="0" exp="area" dr="T$7:T$376" r="T377" sId="1"/>
    <undo index="65535" exp="area" dr="$F$7:$F$376" r="S377" sId="1"/>
    <undo index="0" exp="area" dr="S$7:S$376" r="S377" sId="1"/>
    <undo index="0" exp="area" dr="F$7:F$376" r="D377" sId="1"/>
    <undo index="65535" exp="area" ref3D="1" dr="$H$1:$N$1048576" dn="Z_65B035E3_87FA_46C5_996E_864F2C8D0EBC_.wvu.Cols" sId="1"/>
    <rfmt sheetId="1" xfDxf="1" sqref="A7:XFD7" start="0" length="0"/>
    <rfmt sheetId="1" sqref="A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 t="inlineStr">
        <is>
          <t>ALBA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T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U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V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W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X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Y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Z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B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C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7"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G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H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7" start="0" length="0">
      <dxf>
        <font>
          <b/>
          <sz val="12"/>
          <color auto="1"/>
          <name val="Calibri"/>
          <family val="2"/>
          <charset val="238"/>
          <scheme val="minor"/>
        </font>
        <numFmt numFmtId="3" formatCode="#,##0"/>
        <alignment vertical="center" wrapText="1"/>
        <border outline="0">
          <left style="thin">
            <color indexed="64"/>
          </left>
          <right style="thin">
            <color indexed="64"/>
          </right>
          <bottom style="thin">
            <color indexed="64"/>
          </bottom>
        </border>
      </dxf>
    </rfmt>
    <rfmt sheetId="1" sqref="AK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rc>
  <rrc rId="785" sId="1" ref="A11:XFD11" action="deleteRow">
    <undo index="65535" exp="area" ref3D="1" dr="$H$1:$N$1048576" dn="Z_65B035E3_87FA_46C5_996E_864F2C8D0EBC_.wvu.Cols" sId="1"/>
    <rfmt sheetId="1" xfDxf="1" sqref="A11:XFD11" start="0" length="0"/>
    <rfmt sheetId="1" sqref="A1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1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F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 start="0" length="0">
      <dxf>
        <font>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1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1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1"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1">
        <f>T11+U11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1">
        <f>W11+X11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1">
        <f>Z11+AA11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1">
        <f>AC11+AD11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1">
        <f>S11+V11+Y11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1">
        <f>AE11+AF11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786" sId="1" ref="A11:XFD11" action="deleteRow">
    <undo index="65535" exp="area" ref3D="1" dr="$H$1:$N$1048576" dn="Z_65B035E3_87FA_46C5_996E_864F2C8D0EBC_.wvu.Cols" sId="1"/>
    <rfmt sheetId="1" xfDxf="1" sqref="A11:XFD11" start="0" length="0"/>
    <rfmt sheetId="1" sqref="A11"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1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F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 start="0" length="0">
      <dxf>
        <font>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1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1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1"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1">
        <f>T11+U11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1">
        <f>W11+X11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1">
        <f>Z11+AA11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1">
        <f>AC11+AD11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1">
        <f>S11+V11+Y11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1">
        <f>AE11+AF11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787" sId="1" ref="A11:XFD11" action="deleteRow">
    <undo index="65535" exp="area" ref3D="1" dr="$H$1:$N$1048576" dn="Z_65B035E3_87FA_46C5_996E_864F2C8D0EBC_.wvu.Cols" sId="1"/>
    <rfmt sheetId="1" xfDxf="1" sqref="A11:XFD11" start="0" length="0"/>
    <rfmt sheetId="1" sqref="A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1" t="inlineStr">
        <is>
          <t>TOTAL ALBA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1">
        <f>SUM(S7:S10)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1">
        <f>SUM(T7:T10)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1">
        <f>SUM(U7:U10)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1">
        <f>SUM(V7:V10)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1">
        <f>SUM(W7:W10)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1">
        <f>SUM(X7:X10)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1">
        <f>SUM(Y7:Y10)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1">
        <f>SUM(Z7:Z10)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1">
        <f>SUM(AA7:AA10)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1">
        <f>SUM(AB7:AB10)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1">
        <f>SUM(AC7:AC10)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1">
        <f>SUM(AD7:AD10)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1">
        <f>SUM(AE7:AE10)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1">
        <f>SUM(AF7:AF10)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1">
        <f>SUM(AG7:AG10)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1">
        <f>SUM(AH7:AH10)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1">
        <f>SUM(AI7:AI10)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1">
        <f>SUM(AJ7:AJ10)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1">
        <f>SUM(AK7:AK10)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788" sId="1" ref="A11:XFD11" action="deleteRow">
    <undo index="65535" exp="area" ref3D="1" dr="$H$1:$N$1048576" dn="Z_65B035E3_87FA_46C5_996E_864F2C8D0EBC_.wvu.Cols" sId="1"/>
    <rfmt sheetId="1" xfDxf="1" sqref="A11:XFD11" start="0" length="0"/>
    <rfmt sheetId="1" sqref="A1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 t="inlineStr">
        <is>
          <t>ARAD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1"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789" sId="1" ref="A12:XFD12" action="deleteRow">
    <undo index="65535" exp="area" ref3D="1" dr="$H$1:$N$1048576" dn="Z_65B035E3_87FA_46C5_996E_864F2C8D0EBC_.wvu.Cols" sId="1"/>
    <rfmt sheetId="1" xfDxf="1" sqref="A12:XFD12" start="0" length="0"/>
    <rfmt sheetId="1" sqref="A1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1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
        <f>T12+U12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
        <f>W12+X12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
        <f>Z12+AA12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
        <f>AC12+AD12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
        <f>S12+V12+Y12+AB12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
        <f>AE12+AF12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790" sId="1" ref="A12:XFD12" action="deleteRow">
    <undo index="65535" exp="area" dr="AK11:AK12" r="AK13" sId="1"/>
    <undo index="65535" exp="area" dr="AJ11:AJ12" r="AJ13" sId="1"/>
    <undo index="65535" exp="area" dr="AI11:AI12" r="AI13" sId="1"/>
    <undo index="65535" exp="area" dr="AH11:AH12" r="AH13" sId="1"/>
    <undo index="65535" exp="area" dr="AG11:AG12" r="AG13" sId="1"/>
    <undo index="65535" exp="area" dr="AF11:AF12" r="AF13" sId="1"/>
    <undo index="65535" exp="area" dr="AE11:AE12" r="AE13" sId="1"/>
    <undo index="65535" exp="area" dr="AD11:AD12" r="AD13" sId="1"/>
    <undo index="65535" exp="area" dr="AC11:AC12" r="AC13" sId="1"/>
    <undo index="65535" exp="area" dr="AB11:AB12" r="AB13" sId="1"/>
    <undo index="65535" exp="area" dr="AA11:AA12" r="AA13" sId="1"/>
    <undo index="65535" exp="area" dr="Z11:Z12" r="Z13" sId="1"/>
    <undo index="65535" exp="area" dr="Y11:Y12" r="Y13" sId="1"/>
    <undo index="65535" exp="area" dr="X11:X12" r="X13" sId="1"/>
    <undo index="65535" exp="area" dr="W11:W12" r="W13" sId="1"/>
    <undo index="65535" exp="area" dr="V11:V12" r="V13" sId="1"/>
    <undo index="65535" exp="area" dr="U11:U12" r="U13" sId="1"/>
    <undo index="65535" exp="area" dr="T11:T12" r="T13" sId="1"/>
    <undo index="65535" exp="area" dr="S11:S12" r="S13" sId="1"/>
    <undo index="65535" exp="area" ref3D="1" dr="$H$1:$N$1048576" dn="Z_65B035E3_87FA_46C5_996E_864F2C8D0EBC_.wvu.Cols" sId="1"/>
    <rfmt sheetId="1" xfDxf="1" sqref="A12:XFD12" start="0" length="0"/>
    <rfmt sheetId="1" sqref="A1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
        <f>T12+U12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
        <f>W12+X12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
        <f>Z12+AA12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
        <f>AC12+AD12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
        <f>S12+V12+Y12+AB12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
        <f>AE12+AF12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791" sId="1" ref="A12:XFD12" action="deleteRow">
    <undo index="65535" exp="area" ref3D="1" dr="$H$1:$N$1048576" dn="Z_65B035E3_87FA_46C5_996E_864F2C8D0EBC_.wvu.Cols" sId="1"/>
    <rfmt sheetId="1" xfDxf="1" sqref="A12:XFD12" start="0" length="0"/>
    <rfmt sheetId="1" sqref="A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2" t="inlineStr">
        <is>
          <t>TOTAL ARAD</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2">
        <f>SUM(S11:S11)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2">
        <f>SUM(T11:T11)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2">
        <f>SUM(U11:U11)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2">
        <f>SUM(V11:V11)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2">
        <f>SUM(W11:W11)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2">
        <f>SUM(X11:X11)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2">
        <f>SUM(Y11:Y11)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2">
        <f>SUM(Z11:Z11)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2">
        <f>SUM(AA11:AA11)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2">
        <f>SUM(AB11:AB11)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2">
        <f>SUM(AC11:AC11)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2">
        <f>SUM(AD11:AD11)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2">
        <f>SUM(AE11:AE11)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2">
        <f>SUM(AF11:AF11)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2">
        <f>SUM(AG11:AG11)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2">
        <f>SUM(AH11:AH11)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2">
        <f>SUM(AI11:AI11)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2">
        <f>SUM(AJ11:AJ11)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2">
        <f>SUM(AK11:AK11)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792" sId="1" ref="A12:XFD12" action="deleteRow">
    <undo index="65535" exp="area" ref3D="1" dr="$H$1:$N$1048576" dn="Z_65B035E3_87FA_46C5_996E_864F2C8D0EBC_.wvu.Cols" sId="1"/>
    <rfmt sheetId="1" xfDxf="1" sqref="A12:XFD12" start="0" length="0"/>
    <rfmt sheetId="1" sqref="A1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2" t="inlineStr">
        <is>
          <t>ARGEȘ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2"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793" sId="1" ref="A15:XFD15" action="deleteRow">
    <undo index="65535" exp="area" dr="AK12:AK15" r="AK16" sId="1"/>
    <undo index="65535" exp="area" dr="AJ12:AJ15" r="AJ16" sId="1"/>
    <undo index="65535" exp="area" dr="AI12:AI15" r="AI16" sId="1"/>
    <undo index="65535" exp="area" dr="AH12:AH15" r="AH16" sId="1"/>
    <undo index="65535" exp="area" dr="AG12:AG15" r="AG16" sId="1"/>
    <undo index="65535" exp="area" dr="AF12:AF15" r="AF16" sId="1"/>
    <undo index="65535" exp="ref" v="1" dr="AE15" r="AE16" sId="1"/>
    <undo index="65535" exp="area" dr="AD12:AD15" r="AD16" sId="1"/>
    <undo index="65535" exp="area" dr="AC12:AC15" r="AC16" sId="1"/>
    <undo index="65535" exp="area" dr="AB12:AB15" r="AB16" sId="1"/>
    <undo index="65535" exp="area" dr="AA12:AA15" r="AA16" sId="1"/>
    <undo index="65535" exp="area" dr="Z12:Z15" r="Z16" sId="1"/>
    <undo index="65535" exp="area" dr="Y12:Y15" r="Y16" sId="1"/>
    <undo index="65535" exp="area" dr="X12:X15" r="X16" sId="1"/>
    <undo index="65535" exp="area" dr="W12:W15" r="W16" sId="1"/>
    <undo index="65535" exp="area" dr="V12:V15" r="V16" sId="1"/>
    <undo index="65535" exp="area" dr="U12:U15" r="U16" sId="1"/>
    <undo index="65535" exp="area" dr="T12:T15" r="T16" sId="1"/>
    <undo index="65535" exp="area" dr="S12:S15" r="S16" sId="1"/>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5" t="inlineStr">
        <is>
          <t> </t>
        </is>
      </nc>
      <ndxf>
        <font>
          <b/>
          <sz val="11"/>
          <color rgb="FF000000"/>
          <name val="Calibri"/>
          <family val="2"/>
          <charset val="238"/>
          <scheme val="minor"/>
        </font>
        <alignment vertical="top" wrapText="1"/>
        <border outline="0">
          <left style="thick">
            <color indexed="64"/>
          </left>
          <right style="thick">
            <color indexed="64"/>
          </right>
          <bottom style="thick">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S15+X15+AA15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794" sId="1" ref="A15:XFD15" action="deleteRow">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5" t="inlineStr">
        <is>
          <t>TOTAL ARGEȘ</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5">
        <f>SUM(S12:S14)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5">
        <f>SUM(T12:T14)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5">
        <f>SUM(U12:U14)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5">
        <f>SUM(V12:V14)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5">
        <f>SUM(W12:W14)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5">
        <f>SUM(X12:X14)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5">
        <f>SUM(Y12:Y14)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5">
        <f>SUM(Z12:Z14)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5">
        <f>SUM(AA12:AA14)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5">
        <f>SUM(AB12:AB14)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5">
        <f>SUM(AC12:AC14)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5">
        <f>SUM(AD12:AD14)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5">
        <f>AE14+#REF!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5">
        <f>SUM(AF12:AF14)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5">
        <f>SUM(AG12:AG14)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5">
        <f>SUM(AH12:AH14)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5">
        <f>SUM(AI12:AI14)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5">
        <f>SUM(AJ12:AJ14)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5">
        <f>SUM(AK12:AK14)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795" sId="1" ref="A15:XFD15" action="deleteRow">
    <undo index="65535" exp="area" dr="AK15:AK19" r="AK20" sId="1"/>
    <undo index="65535" exp="area" dr="AJ15:AJ19" r="AJ20" sId="1"/>
    <undo index="65535" exp="area" dr="AI15:AI19" r="AI20" sId="1"/>
    <undo index="65535" exp="area" dr="AH15:AH19" r="AH20" sId="1"/>
    <undo index="65535" exp="area" dr="AG15:AG19" r="AG20" sId="1"/>
    <undo index="65535" exp="area" dr="AF15:AF19" r="AF20" sId="1"/>
    <undo index="65535" exp="area" dr="AE15:AE19" r="AE20" sId="1"/>
    <undo index="65535" exp="area" dr="AD15:AD19" r="AD20" sId="1"/>
    <undo index="65535" exp="area" dr="AC15:AC19" r="AC20" sId="1"/>
    <undo index="65535" exp="area" dr="AB15:AB19" r="AB20" sId="1"/>
    <undo index="65535" exp="area" dr="AA15:AA19" r="AA20" sId="1"/>
    <undo index="65535" exp="area" dr="Z15:Z19" r="Z20" sId="1"/>
    <undo index="65535" exp="area" dr="Y15:Y19" r="Y20" sId="1"/>
    <undo index="65535" exp="area" dr="X15:X19" r="X20" sId="1"/>
    <undo index="65535" exp="area" dr="W15:W19" r="W20" sId="1"/>
    <undo index="65535" exp="area" dr="V15:V19" r="V20" sId="1"/>
    <undo index="65535" exp="area" dr="U15:U19" r="U20" sId="1"/>
    <undo index="65535" exp="area" dr="T15:T19" r="T20" sId="1"/>
    <undo index="65535" exp="area" dr="S15:S19" r="S20" sId="1"/>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5" t="inlineStr">
        <is>
          <t>BACĂU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796" sId="1" ref="A15:XFD15" action="deleteRow">
    <undo index="65535" exp="area" dr="AK15:AK18" r="AK19" sId="1"/>
    <undo index="65535" exp="area" dr="AJ15:AJ18" r="AJ19" sId="1"/>
    <undo index="65535" exp="area" dr="AI15:AI18" r="AI19" sId="1"/>
    <undo index="65535" exp="area" dr="AH15:AH18" r="AH19" sId="1"/>
    <undo index="65535" exp="area" dr="AG15:AG18" r="AG19" sId="1"/>
    <undo index="65535" exp="area" dr="AF15:AF18" r="AF19" sId="1"/>
    <undo index="65535" exp="area" dr="AE15:AE18" r="AE19" sId="1"/>
    <undo index="65535" exp="area" dr="AD15:AD18" r="AD19" sId="1"/>
    <undo index="65535" exp="area" dr="AC15:AC18" r="AC19" sId="1"/>
    <undo index="65535" exp="area" dr="AB15:AB18" r="AB19" sId="1"/>
    <undo index="65535" exp="area" dr="AA15:AA18" r="AA19" sId="1"/>
    <undo index="65535" exp="area" dr="Z15:Z18" r="Z19" sId="1"/>
    <undo index="65535" exp="area" dr="Y15:Y18" r="Y19" sId="1"/>
    <undo index="65535" exp="area" dr="X15:X18" r="X19" sId="1"/>
    <undo index="65535" exp="area" dr="W15:W18" r="W19" sId="1"/>
    <undo index="65535" exp="area" dr="V15:V18" r="V19" sId="1"/>
    <undo index="65535" exp="area" dr="U15:U18" r="U19" sId="1"/>
    <undo index="65535" exp="area" dr="T15:T18" r="T19" sId="1"/>
    <undo index="65535" exp="area" dr="S15:S18" r="S19" sId="1"/>
    <undo index="65535" exp="area" ref3D="1" dr="$H$1:$N$1048576" dn="Z_65B035E3_87FA_46C5_996E_864F2C8D0EBC_.wvu.Cols" sId="1"/>
    <rfmt sheetId="1" xfDxf="1" sqref="A15:XFD15" start="0" length="0"/>
    <rcc rId="0" sId="1" dxf="1">
      <nc r="A15">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5">
        <f>T15+U15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S15+X15+AA15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797" sId="1" ref="A15:XFD15" action="deleteRow">
    <undo index="65535" exp="area" dr="AK15:AK17" r="AK18" sId="1"/>
    <undo index="65535" exp="area" dr="AJ15:AJ17" r="AJ18" sId="1"/>
    <undo index="65535" exp="area" dr="AI15:AI17" r="AI18" sId="1"/>
    <undo index="65535" exp="area" dr="AH15:AH17" r="AH18" sId="1"/>
    <undo index="65535" exp="area" dr="AG15:AG17" r="AG18" sId="1"/>
    <undo index="65535" exp="area" dr="AF15:AF17" r="AF18" sId="1"/>
    <undo index="65535" exp="area" dr="AE15:AE17" r="AE18" sId="1"/>
    <undo index="65535" exp="area" dr="AD15:AD17" r="AD18" sId="1"/>
    <undo index="65535" exp="area" dr="AC15:AC17" r="AC18" sId="1"/>
    <undo index="65535" exp="area" dr="AB15:AB17" r="AB18" sId="1"/>
    <undo index="65535" exp="area" dr="AA15:AA17" r="AA18" sId="1"/>
    <undo index="65535" exp="area" dr="Z15:Z17" r="Z18" sId="1"/>
    <undo index="65535" exp="area" dr="Y15:Y17" r="Y18" sId="1"/>
    <undo index="65535" exp="area" dr="X15:X17" r="X18" sId="1"/>
    <undo index="65535" exp="area" dr="W15:W17" r="W18" sId="1"/>
    <undo index="65535" exp="area" dr="V15:V17" r="V18" sId="1"/>
    <undo index="65535" exp="area" dr="U15:U17" r="U18" sId="1"/>
    <undo index="65535" exp="area" dr="T15:T17" r="T18" sId="1"/>
    <undo index="65535" exp="area" dr="S15:S17" r="S18" sId="1"/>
    <undo index="65535" exp="area" ref3D="1" dr="$H$1:$N$1048576" dn="Z_65B035E3_87FA_46C5_996E_864F2C8D0EBC_.wvu.Cols" sId="1"/>
    <rfmt sheetId="1" xfDxf="1" sqref="A15:XFD15" start="0" length="0"/>
    <rcc rId="0" sId="1" dxf="1">
      <nc r="A1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5">
        <f>T15+U15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S15+X15+AA15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798" sId="1" ref="A15:XFD15" action="deleteRow">
    <undo index="65535" exp="area" dr="AK15:AK16" r="AK17" sId="1"/>
    <undo index="65535" exp="area" dr="AJ15:AJ16" r="AJ17" sId="1"/>
    <undo index="65535" exp="area" dr="AI15:AI16" r="AI17" sId="1"/>
    <undo index="65535" exp="area" dr="AH15:AH16" r="AH17" sId="1"/>
    <undo index="65535" exp="area" dr="AG15:AG16" r="AG17" sId="1"/>
    <undo index="65535" exp="area" dr="AF15:AF16" r="AF17" sId="1"/>
    <undo index="65535" exp="area" dr="AE15:AE16" r="AE17" sId="1"/>
    <undo index="65535" exp="area" dr="AD15:AD16" r="AD17" sId="1"/>
    <undo index="65535" exp="area" dr="AC15:AC16" r="AC17" sId="1"/>
    <undo index="65535" exp="area" dr="AB15:AB16" r="AB17" sId="1"/>
    <undo index="65535" exp="area" dr="AA15:AA16" r="AA17" sId="1"/>
    <undo index="65535" exp="area" dr="Z15:Z16" r="Z17" sId="1"/>
    <undo index="65535" exp="area" dr="Y15:Y16" r="Y17" sId="1"/>
    <undo index="65535" exp="area" dr="X15:X16" r="X17" sId="1"/>
    <undo index="65535" exp="area" dr="W15:W16" r="W17" sId="1"/>
    <undo index="65535" exp="area" dr="V15:V16" r="V17" sId="1"/>
    <undo index="65535" exp="area" dr="U15:U16" r="U17" sId="1"/>
    <undo index="65535" exp="area" dr="T15:T16" r="T17" sId="1"/>
    <undo index="65535" exp="area" dr="S15:S16" r="S17" sId="1"/>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5">
        <f>T15+U15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S15+X15+AA15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799" sId="1" ref="A15:XFD15" action="deleteRow">
    <undo index="65535" exp="area" dr="AK15" r="AK16" sId="1"/>
    <undo index="65535" exp="area" dr="AJ15" r="AJ16" sId="1"/>
    <undo index="65535" exp="area" dr="AI15" r="AI16" sId="1"/>
    <undo index="65535" exp="area" dr="AH15" r="AH16" sId="1"/>
    <undo index="65535" exp="area" dr="AG15" r="AG16" sId="1"/>
    <undo index="65535" exp="area" dr="AF15" r="AF16" sId="1"/>
    <undo index="65535" exp="area" dr="AE15" r="AE16" sId="1"/>
    <undo index="65535" exp="area" dr="AD15" r="AD16" sId="1"/>
    <undo index="65535" exp="area" dr="AC15" r="AC16" sId="1"/>
    <undo index="65535" exp="area" dr="AB15" r="AB16" sId="1"/>
    <undo index="65535" exp="area" dr="AA15" r="AA16" sId="1"/>
    <undo index="65535" exp="area" dr="Z15" r="Z16" sId="1"/>
    <undo index="65535" exp="area" dr="Y15" r="Y16" sId="1"/>
    <undo index="65535" exp="area" dr="X15" r="X16" sId="1"/>
    <undo index="65535" exp="area" dr="W15" r="W16" sId="1"/>
    <undo index="65535" exp="area" dr="V15" r="V16" sId="1"/>
    <undo index="65535" exp="area" dr="U15" r="U16" sId="1"/>
    <undo index="65535" exp="area" dr="T15" r="T16" sId="1"/>
    <undo index="65535" exp="area" dr="S15" r="S16" sId="1"/>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5">
        <f>T15+U15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S15+X15+AA15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00" sId="1" ref="A15:XFD15" action="deleteRow">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5" t="inlineStr">
        <is>
          <t>TOTAL BACĂU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5">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01" sId="1" ref="A15:XFD15" action="deleteRow">
    <undo index="65535" exp="area" ref3D="1" dr="$H$1:$N$1048576" dn="Z_65B035E3_87FA_46C5_996E_864F2C8D0EBC_.wvu.Cols" sId="1"/>
    <rfmt sheetId="1" xfDxf="1" sqref="A15:XFD15" start="0" length="0"/>
    <rfmt sheetId="1" sqref="A15" start="0" length="0">
      <dxf>
        <font>
          <sz val="12"/>
          <color rgb="FFFF0000"/>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sz val="12"/>
          <color rgb="FFFF0000"/>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rgb="FFFF0000"/>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sz val="12"/>
          <color rgb="FFFF0000"/>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E15" start="0" length="0">
      <dxf>
        <font>
          <sz val="12"/>
          <color rgb="FFFF0000"/>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5" start="0" length="0">
      <dxf>
        <font>
          <sz val="12"/>
          <color rgb="FFFF0000"/>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5"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sz val="12"/>
          <color rgb="FFFF0000"/>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sz val="12"/>
          <color rgb="FFFF0000"/>
          <name val="Calibri"/>
          <family val="2"/>
          <charset val="238"/>
          <scheme val="minor"/>
        </font>
        <alignment horizontal="left" vertical="center" wrapText="1"/>
      </dxf>
    </rfmt>
    <rfmt sheetId="1" sqref="K15" start="0" length="0">
      <dxf>
        <font>
          <sz val="12"/>
          <color rgb="FFFF0000"/>
          <name val="Calibri"/>
          <family val="2"/>
          <charset val="238"/>
          <scheme val="minor"/>
        </font>
        <numFmt numFmtId="19" formatCode="dd/mm/yyyy"/>
        <alignment horizontal="left" vertical="center" wrapText="1"/>
        <border outline="0">
          <left style="thin">
            <color indexed="64"/>
          </left>
          <right style="thin">
            <color indexed="64"/>
          </right>
          <top style="thin">
            <color indexed="64"/>
          </top>
          <bottom style="thin">
            <color indexed="64"/>
          </bottom>
        </border>
      </dxf>
    </rfmt>
    <rfmt sheetId="1" sqref="L15" start="0" length="0">
      <dxf>
        <font>
          <sz val="12"/>
          <color rgb="FFFF0000"/>
          <name val="Calibri"/>
          <family val="2"/>
          <charset val="238"/>
          <scheme val="minor"/>
        </font>
        <numFmt numFmtId="19" formatCode="dd/mm/yyyy"/>
        <alignment horizontal="left"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5" t="inlineStr">
        <is>
          <t>BIHOR</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02" sId="1" ref="A16:XFD16" action="deleteRow">
    <undo index="65535" exp="area" ref3D="1" dr="$H$1:$N$1048576" dn="Z_65B035E3_87FA_46C5_996E_864F2C8D0EBC_.wvu.Cols" sId="1"/>
    <rfmt sheetId="1" xfDxf="1" sqref="A16:XFD16" start="0" length="0"/>
    <rfmt sheetId="1" sqref="A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
        <f>AC16+AD16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S16+X16+AA16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03" sId="1" ref="A16:XFD16" action="deleteRow">
    <undo index="65535" exp="area" dr="AK15:AK16" r="AK17" sId="1"/>
    <undo index="65535" exp="area" dr="AJ15:AJ16" r="AJ17" sId="1"/>
    <undo index="65535" exp="area" dr="AI15:AI16" r="AI17" sId="1"/>
    <undo index="65535" exp="area" dr="AH15:AH16" r="AH17" sId="1"/>
    <undo index="65535" exp="area" dr="AG15:AG16" r="AG17" sId="1"/>
    <undo index="65535" exp="area" dr="AF15:AF16" r="AF17" sId="1"/>
    <undo index="65535" exp="area" dr="AE15:AE16" r="AE17" sId="1"/>
    <undo index="65535" exp="area" dr="AD15:AD16" r="AD17" sId="1"/>
    <undo index="65535" exp="area" dr="AC15:AC16" r="AC17" sId="1"/>
    <undo index="65535" exp="area" dr="AB15:AB16" r="AB17" sId="1"/>
    <undo index="65535" exp="area" dr="AA15:AA16" r="AA17" sId="1"/>
    <undo index="65535" exp="area" dr="Z15:Z16" r="Z17" sId="1"/>
    <undo index="65535" exp="area" dr="Y15:Y16" r="Y17" sId="1"/>
    <undo index="65535" exp="area" dr="X15:X16" r="X17" sId="1"/>
    <undo index="65535" exp="area" dr="W15:W16" r="W17" sId="1"/>
    <undo index="65535" exp="area" dr="V15:V16" r="V17" sId="1"/>
    <undo index="65535" exp="area" dr="U15:U16" r="U17" sId="1"/>
    <undo index="65535" exp="area" dr="T15:T16" r="T17" sId="1"/>
    <undo index="65535" exp="area" dr="S15:S16" r="S17" sId="1"/>
    <undo index="65535" exp="area" ref3D="1" dr="$H$1:$N$1048576" dn="Z_65B035E3_87FA_46C5_996E_864F2C8D0EBC_.wvu.Cols" sId="1"/>
    <rfmt sheetId="1" xfDxf="1" sqref="A16:XFD16" start="0" length="0"/>
    <rfmt sheetId="1" sqref="A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
        <f>AC16+AD16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S16+X16+AA16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04" sId="1" ref="A16:XFD16" action="deleteRow">
    <undo index="65535" exp="area" ref3D="1" dr="$H$1:$N$1048576" dn="Z_65B035E3_87FA_46C5_996E_864F2C8D0EBC_.wvu.Cols" sId="1"/>
    <rfmt sheetId="1" xfDxf="1" sqref="A16:XFD16" start="0" length="0"/>
    <rfmt sheetId="1" sqref="A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6" t="inlineStr">
        <is>
          <t>TOTAL BIHOR</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6">
        <f>SUM(S15:S15)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6">
        <f>SUM(T15:T15)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6">
        <f>SUM(U15:U15)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6">
        <f>SUM(V15:V15)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6">
        <f>SUM(W15:W15)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6">
        <f>SUM(X15:X15)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6">
        <f>SUM(Y15:Y15)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6">
        <f>SUM(Z15:Z15)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6">
        <f>SUM(AA15:AA15)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6">
        <f>SUM(AB15:AB15)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6">
        <f>SUM(AC15:AC15)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6">
        <f>SUM(AD15:AD15)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6">
        <f>SUM(AE15:AE15)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6">
        <f>SUM(AF15:AF15)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6">
        <f>SUM(AG15:AG15)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6">
        <f>SUM(AH15:AH15)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6">
        <f>SUM(AI15:AI15)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6">
        <f>SUM(AJ15:AJ15)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6">
        <f>SUM(AK15:AK15)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05" sId="1" ref="A16:XFD16" action="deleteRow">
    <undo index="65535" exp="area" ref3D="1" dr="$H$1:$N$1048576" dn="Z_65B035E3_87FA_46C5_996E_864F2C8D0EBC_.wvu.Cols" sId="1"/>
    <rfmt sheetId="1" xfDxf="1" sqref="A16:XFD16" start="0" length="0"/>
    <rfmt sheetId="1" sqref="A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6" t="inlineStr">
        <is>
          <t>BISTRIȚA NĂSĂUD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6"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06" sId="1" ref="A17:XFD17" action="deleteRow">
    <undo index="65535" exp="area" ref3D="1" dr="$H$1:$N$1048576" dn="Z_65B035E3_87FA_46C5_996E_864F2C8D0EBC_.wvu.Cols" sId="1"/>
    <rfmt sheetId="1" xfDxf="1" sqref="A17:XFD17" start="0" length="0"/>
    <rcc rId="0" sId="1" dxf="1">
      <nc r="A17">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7">
        <f>T17+U17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7">
        <f>W17+X17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7">
        <f>Z17+AA17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7">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7">
        <f>S17+V17+Y17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7">
        <f>AE17+AF17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07" sId="1" ref="A17:XFD17" action="deleteRow">
    <undo index="65535" exp="area" dr="AK16:AK17" r="AK18" sId="1"/>
    <undo index="65535" exp="area" dr="AJ16:AJ17" r="AJ18" sId="1"/>
    <undo index="65535" exp="area" dr="AI16:AI17" r="AI18" sId="1"/>
    <undo index="65535" exp="area" dr="AH16:AH17" r="AH18" sId="1"/>
    <undo index="65535" exp="area" dr="AG16:AG17" r="AG18" sId="1"/>
    <undo index="65535" exp="area" dr="AF16:AF17" r="AF18" sId="1"/>
    <undo index="65535" exp="area" dr="AE16:AE17" r="AE18" sId="1"/>
    <undo index="65535" exp="area" dr="AD16:AD17" r="AD18" sId="1"/>
    <undo index="65535" exp="area" dr="AC16:AC17" r="AC18" sId="1"/>
    <undo index="65535" exp="area" dr="AB16:AB17" r="AB18" sId="1"/>
    <undo index="65535" exp="area" dr="AA16:AA17" r="AA18" sId="1"/>
    <undo index="65535" exp="area" dr="Z16:Z17" r="Z18" sId="1"/>
    <undo index="65535" exp="area" dr="Y16:Y17" r="Y18" sId="1"/>
    <undo index="65535" exp="area" dr="X16:X17" r="X18" sId="1"/>
    <undo index="65535" exp="area" dr="W16:W17" r="W18" sId="1"/>
    <undo index="65535" exp="area" dr="V16:V17" r="V18" sId="1"/>
    <undo index="65535" exp="area" dr="U16:U17" r="U18" sId="1"/>
    <undo index="65535" exp="area" dr="T16:T17" r="T18" sId="1"/>
    <undo index="65535" exp="area" dr="S16:S17" r="S18" sId="1"/>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7">
        <f>T17+U17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7">
        <f>W17+X17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7">
        <f>Z17+AA17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7">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7">
        <f>S17+V17+Y17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7">
        <f>AE17+AF17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08" sId="1" ref="A17:XFD17" action="deleteRow">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7" t="inlineStr">
        <is>
          <t>TOTAL BISTRIȚA NĂSĂUD</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7">
        <f>SUM(S16:S16)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7">
        <f>SUM(T16:T16)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7">
        <f>SUM(U16:U16)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7">
        <f>SUM(V16:V16)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7">
        <f>SUM(W16:W16)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7">
        <f>SUM(X16:X16)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7">
        <f>SUM(Y16:Y16)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7">
        <f>SUM(Z16:Z16)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7">
        <f>SUM(AA16:AA16)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7">
        <f>SUM(AB16:AB16)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7">
        <f>SUM(AC16:AC16)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7">
        <f>SUM(AD16:AD16)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7">
        <f>SUM(AE16:AE16)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7">
        <f>SUM(AF16:AF16)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7">
        <f>SUM(AG16:AG16)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7">
        <f>SUM(AH16:AH16)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7">
        <f>SUM(AI16:AI16)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7">
        <f>SUM(AJ16:AJ16)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7">
        <f>SUM(AK16:AK16)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09" sId="1" ref="A17:XFD17" action="deleteRow">
    <undo index="65535" exp="area" ref3D="1" dr="$H$1:$N$1048576" dn="Z_65B035E3_87FA_46C5_996E_864F2C8D0EBC_.wvu.Cols" sId="1"/>
    <rfmt sheetId="1" xfDxf="1" sqref="A17:XFD17" start="0" length="0"/>
    <rcc rId="0" sId="1" dxf="1">
      <nc r="A17">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7" t="inlineStr">
        <is>
          <t>BOTOȘANI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dxf>
    </rfmt>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dxf>
    </rfmt>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7"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10" sId="1" ref="A17:XFD17" action="deleteRow">
    <undo index="65535" exp="area" dr="AK17:AK19" r="AK20" sId="1"/>
    <undo index="65535" exp="area" dr="AJ17:AJ19" r="AJ20" sId="1"/>
    <undo index="65535" exp="area" dr="AI17:AI19" r="AI20" sId="1"/>
    <undo index="65535" exp="area" dr="AH17:AH19" r="AH20" sId="1"/>
    <undo index="65535" exp="area" dr="AG17:AG19" r="AG20" sId="1"/>
    <undo index="65535" exp="area" dr="AF17:AF19" r="AF20" sId="1"/>
    <undo index="65535" exp="area" dr="AE17:AE19" r="AE20" sId="1"/>
    <undo index="65535" exp="area" dr="AD17:AD19" r="AD20" sId="1"/>
    <undo index="65535" exp="area" dr="AC17:AC19" r="AC20" sId="1"/>
    <undo index="65535" exp="area" dr="AB17:AB19" r="AB20" sId="1"/>
    <undo index="65535" exp="area" dr="AA17:AA19" r="AA20" sId="1"/>
    <undo index="65535" exp="area" dr="Z17:Z19" r="Z20" sId="1"/>
    <undo index="65535" exp="area" dr="Y17:Y19" r="Y20" sId="1"/>
    <undo index="65535" exp="area" dr="X17:X19" r="X20" sId="1"/>
    <undo index="65535" exp="area" dr="W17:W19" r="W20" sId="1"/>
    <undo index="65535" exp="area" dr="V17:V19" r="V20" sId="1"/>
    <undo index="65535" exp="area" dr="U17:U19" r="U20" sId="1"/>
    <undo index="65535" exp="area" dr="T17:T19" r="T20" sId="1"/>
    <undo index="65535" exp="area" dr="S17:S19" r="S20" sId="1"/>
    <undo index="65535" exp="area" ref3D="1" dr="$H$1:$N$1048576" dn="Z_65B035E3_87FA_46C5_996E_864F2C8D0EBC_.wvu.Cols" sId="1"/>
    <rfmt sheetId="1" xfDxf="1" sqref="A17:XFD17" start="0" length="0"/>
    <rcc rId="0" sId="1" dxf="1">
      <nc r="A17">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7">
        <f>T17+U17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7">
        <f>W17+X17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7">
        <f>Z17+AA17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7">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7">
        <f>S17+V17+Y17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7">
        <f>AE17+AF17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11" sId="1" ref="A17:XFD17" action="deleteRow">
    <undo index="65535" exp="area" dr="AK17:AK18" r="AK19" sId="1"/>
    <undo index="65535" exp="area" dr="AJ17:AJ18" r="AJ19" sId="1"/>
    <undo index="65535" exp="area" dr="AI17:AI18" r="AI19" sId="1"/>
    <undo index="65535" exp="area" dr="AH17:AH18" r="AH19" sId="1"/>
    <undo index="65535" exp="area" dr="AG17:AG18" r="AG19" sId="1"/>
    <undo index="65535" exp="area" dr="AF17:AF18" r="AF19" sId="1"/>
    <undo index="65535" exp="area" dr="AE17:AE18" r="AE19" sId="1"/>
    <undo index="65535" exp="area" dr="AD17:AD18" r="AD19" sId="1"/>
    <undo index="65535" exp="area" dr="AC17:AC18" r="AC19" sId="1"/>
    <undo index="65535" exp="area" dr="AB17:AB18" r="AB19" sId="1"/>
    <undo index="65535" exp="area" dr="AA17:AA18" r="AA19" sId="1"/>
    <undo index="65535" exp="area" dr="Z17:Z18" r="Z19" sId="1"/>
    <undo index="65535" exp="area" dr="Y17:Y18" r="Y19" sId="1"/>
    <undo index="65535" exp="area" dr="X17:X18" r="X19" sId="1"/>
    <undo index="65535" exp="area" dr="W17:W18" r="W19" sId="1"/>
    <undo index="65535" exp="area" dr="V17:V18" r="V19" sId="1"/>
    <undo index="65535" exp="area" dr="U17:U18" r="U19" sId="1"/>
    <undo index="65535" exp="area" dr="T17:T18" r="T19" sId="1"/>
    <undo index="65535" exp="area" dr="S17:S18" r="S19" sId="1"/>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7">
        <f>T17+U17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7">
        <f>W17+X17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7">
        <f>Z17+AA17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7">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7">
        <f>S17+V17+Y17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7">
        <f>AE17+AF17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12" sId="1" ref="A17:XFD17" action="deleteRow">
    <undo index="65535" exp="area" dr="AK17" r="AK18" sId="1"/>
    <undo index="65535" exp="area" dr="AJ17" r="AJ18" sId="1"/>
    <undo index="65535" exp="area" dr="AI17" r="AI18" sId="1"/>
    <undo index="65535" exp="area" dr="AH17" r="AH18" sId="1"/>
    <undo index="65535" exp="area" dr="AG17" r="AG18" sId="1"/>
    <undo index="65535" exp="area" dr="AF17" r="AF18" sId="1"/>
    <undo index="65535" exp="area" dr="AE17" r="AE18" sId="1"/>
    <undo index="65535" exp="area" dr="AD17" r="AD18" sId="1"/>
    <undo index="65535" exp="area" dr="AC17" r="AC18" sId="1"/>
    <undo index="65535" exp="area" dr="AB17" r="AB18" sId="1"/>
    <undo index="65535" exp="area" dr="AA17" r="AA18" sId="1"/>
    <undo index="65535" exp="area" dr="Z17" r="Z18" sId="1"/>
    <undo index="65535" exp="area" dr="Y17" r="Y18" sId="1"/>
    <undo index="65535" exp="area" dr="X17" r="X18" sId="1"/>
    <undo index="65535" exp="area" dr="W17" r="W18" sId="1"/>
    <undo index="65535" exp="area" dr="V17" r="V18" sId="1"/>
    <undo index="65535" exp="area" dr="U17" r="U18" sId="1"/>
    <undo index="65535" exp="area" dr="T17" r="T18" sId="1"/>
    <undo index="65535" exp="area" dr="S17" r="S18" sId="1"/>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7">
        <f>T17+U17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7">
        <f>W17+X17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7">
        <f>Z17+AA17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7">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7">
        <f>S17+V17+Y17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7">
        <f>AE17+AF17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13" sId="1" ref="A17:XFD17" action="deleteRow">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7" t="inlineStr">
        <is>
          <t>TOTAL BOTOȘANI</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7">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14" sId="1" ref="A17:XFD17" action="deleteRow">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7" t="inlineStr">
        <is>
          <t>BRĂILA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7"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15" sId="1" ref="A19:XFD19" action="deleteRow">
    <undo index="65535" exp="area" dr="AK17:AK19" r="AK20" sId="1"/>
    <undo index="65535" exp="area" dr="AJ17:AJ19" r="AJ20" sId="1"/>
    <undo index="65535" exp="area" dr="AI17:AI19" r="AI20" sId="1"/>
    <undo index="65535" exp="area" dr="AH17:AH19" r="AH20" sId="1"/>
    <undo index="65535" exp="area" dr="AG17:AG19" r="AG20" sId="1"/>
    <undo index="65535" exp="area" dr="AF17:AF19" r="AF20" sId="1"/>
    <undo index="65535" exp="area" dr="AE17:AE19" r="AE20" sId="1"/>
    <undo index="65535" exp="area" dr="AD17:AD19" r="AD20" sId="1"/>
    <undo index="65535" exp="area" dr="AC17:AC19" r="AC20" sId="1"/>
    <undo index="65535" exp="area" dr="AB17:AB19" r="AB20" sId="1"/>
    <undo index="65535" exp="area" dr="AA17:AA19" r="AA20" sId="1"/>
    <undo index="65535" exp="area" dr="Z17:Z19" r="Z20" sId="1"/>
    <undo index="65535" exp="area" dr="Y17:Y19" r="Y20" sId="1"/>
    <undo index="65535" exp="area" dr="X17:X19" r="X20" sId="1"/>
    <undo index="65535" exp="area" dr="W17:W19" r="W20" sId="1"/>
    <undo index="65535" exp="area" dr="V17:V19" r="V20" sId="1"/>
    <undo index="65535" exp="area" dr="U17:U19" r="U20" sId="1"/>
    <undo index="65535" exp="area" dr="T17:T19" r="T20" sId="1"/>
    <undo index="65535" exp="area" dr="S17:S19" r="S20" sId="1"/>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9">
        <f>T19+U19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9">
        <f>Z19+AA19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16" sId="1" ref="A19:XFD19" action="deleteRow">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9" t="inlineStr">
        <is>
          <t>TOTAL BRĂILA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9">
        <f>SUM(S17:S18)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9">
        <f>SUM(T17:T18)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9">
        <f>SUM(U17:U18)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9">
        <f>SUM(V17:V18)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9">
        <f>SUM(W17:W18)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9">
        <f>SUM(X17:X18)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9">
        <f>SUM(Y17:Y18)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9">
        <f>SUM(Z17:Z18)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9">
        <f>SUM(AA17:AA18)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9">
        <f>SUM(AB17:AB18)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9">
        <f>SUM(AC17:AC18)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9">
        <f>SUM(AD17:AD18)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9">
        <f>SUM(AE17:AE18)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9">
        <f>SUM(AF17:AF18)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9">
        <f>SUM(AG17:AG18)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9">
        <f>SUM(AH17:AH18)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9">
        <f>SUM(AI17:AI18)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9">
        <f>SUM(AJ17:AJ18)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9">
        <f>SUM(AK17:AK18)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17" sId="1" ref="A19:XFD19" action="deleteRow">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9" t="inlineStr">
        <is>
          <t>BRAȘOV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18" sId="1" ref="A21:XFD21" action="deleteRow">
    <undo index="65535" exp="area" ref3D="1" dr="$H$1:$N$1048576" dn="Z_65B035E3_87FA_46C5_996E_864F2C8D0EBC_.wvu.Cols" sId="1"/>
    <rfmt sheetId="1" xfDxf="1" sqref="A21:XFD21" start="0" length="0"/>
    <rcc rId="0" sId="1" dxf="1">
      <nc r="A21">
        <v>3</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1">
        <f>T21+U21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1">
        <f>W21+X21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1">
        <f>Z21+AA21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1">
        <f>AC21+AD21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1">
        <f>S21+V21+Y21+AB21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1">
        <f>AE21+AF21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819" sId="1" ref="A21:XFD21" action="deleteRow">
    <undo index="65535" exp="area" dr="AJ19:AJ21" r="AJ22" sId="1"/>
    <undo index="65535" exp="area" dr="AI19:AI21" r="AI22" sId="1"/>
    <undo index="65535" exp="area" dr="AH19:AH21" r="AH22" sId="1"/>
    <undo index="65535" exp="area" dr="AG19:AG21" r="AG22" sId="1"/>
    <undo index="65535" exp="area" dr="AF19:AF21" r="AF22" sId="1"/>
    <undo index="65535" exp="area" dr="AE19:AE21" r="AE22" sId="1"/>
    <undo index="65535" exp="area" dr="AD19:AD21" r="AD22" sId="1"/>
    <undo index="65535" exp="area" dr="AC19:AC21" r="AC22" sId="1"/>
    <undo index="65535" exp="area" dr="AB19:AB21" r="AB22" sId="1"/>
    <undo index="65535" exp="area" dr="AA19:AA21" r="AA22" sId="1"/>
    <undo index="65535" exp="area" dr="Z19:Z21" r="Z22" sId="1"/>
    <undo index="65535" exp="area" dr="Y19:Y21" r="Y22" sId="1"/>
    <undo index="65535" exp="area" dr="X19:X21" r="X22" sId="1"/>
    <undo index="65535" exp="area" dr="W19:W21" r="W22" sId="1"/>
    <undo index="65535" exp="area" dr="V19:V21" r="V22" sId="1"/>
    <undo index="65535" exp="area" dr="U19:U21" r="U22" sId="1"/>
    <undo index="65535" exp="area" dr="T19:T21" r="T22" sId="1"/>
    <undo index="65535" exp="area" dr="S19:S21" r="S22" sId="1"/>
    <undo index="65535" exp="area" ref3D="1" dr="$H$1:$N$1048576" dn="Z_65B035E3_87FA_46C5_996E_864F2C8D0EBC_.wvu.Cols" sId="1"/>
    <rfmt sheetId="1" xfDxf="1" sqref="A21:XFD21" start="0" length="0"/>
    <rfmt sheetId="1" sqref="A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1">
        <f>T21+U21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1">
        <f>W21+X21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1">
        <f>Z21+AA21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1">
        <f>AC21+AD21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1">
        <f>S21+V21+Y21+AB21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1">
        <f>AE21+AF21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20" sId="1" ref="A21:XFD21" action="deleteRow">
    <undo index="65535" exp="area" ref3D="1" dr="$H$1:$N$1048576" dn="Z_65B035E3_87FA_46C5_996E_864F2C8D0EBC_.wvu.Cols" sId="1"/>
    <rfmt sheetId="1" xfDxf="1" sqref="A21:XFD21" start="0" length="0"/>
    <rfmt sheetId="1" sqref="A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1" t="inlineStr">
        <is>
          <t>TOTAL BRAȘOV</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1">
        <f>SUM(S19:S20)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1">
        <f>SUM(T19:T20)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1">
        <f>SUM(U19:U20)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1">
        <f>SUM(V19:V20)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1">
        <f>SUM(W19:W20)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1">
        <f>SUM(X19:X20)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1">
        <f>SUM(Y19:Y20)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1">
        <f>SUM(Z19:Z20)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1">
        <f>SUM(AA19:AA20)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1">
        <f>SUM(AB19:AB20)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1">
        <f>SUM(AC19:AC20)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1">
        <f>SUM(AD19:AD20)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1">
        <f>SUM(AE19:AE20)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1">
        <f>SUM(AF19:AF20)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1">
        <f>SUM(AG19:AG20)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1">
        <f>SUM(AH19:AH20)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1">
        <f>SUM(AI19:AI20)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1">
        <f>SUM(AJ19:AJ20)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K21" start="0" length="0">
      <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rc>
  <rrc rId="821" sId="1" ref="A21:XFD21" action="deleteRow">
    <undo index="65535" exp="area" ref3D="1" dr="$H$1:$N$1048576" dn="Z_65B035E3_87FA_46C5_996E_864F2C8D0EBC_.wvu.Cols" sId="1"/>
    <rfmt sheetId="1" xfDxf="1" sqref="A21:XFD21" start="0" length="0"/>
    <rfmt sheetId="1" sqref="A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1" t="inlineStr">
        <is>
          <t>BUCUREȘTI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1"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22" sId="1" ref="A23:XFD23" action="deleteRow">
    <undo index="65535" exp="area" dr="AK21:AK23" r="AK24" sId="1"/>
    <undo index="65535" exp="area" dr="AJ21:AJ23" r="AJ24" sId="1"/>
    <undo index="65535" exp="area" dr="AI21:AI23" r="AI24" sId="1"/>
    <undo index="65535" exp="area" dr="AH21:AH23" r="AH24" sId="1"/>
    <undo index="65535" exp="area" dr="AG21:AG23" r="AG24" sId="1"/>
    <undo index="65535" exp="area" dr="AF21:AF23" r="AF24" sId="1"/>
    <undo index="65535" exp="area" dr="AE21:AE23" r="AE24" sId="1"/>
    <undo index="65535" exp="area" dr="AD21:AD23" r="AD24" sId="1"/>
    <undo index="65535" exp="area" dr="AC21:AC23" r="AC24" sId="1"/>
    <undo index="65535" exp="area" dr="AB21:AB23" r="AB24" sId="1"/>
    <undo index="65535" exp="area" dr="AA21:AA23" r="AA24" sId="1"/>
    <undo index="65535" exp="area" dr="Z21:Z23" r="Z24" sId="1"/>
    <undo index="65535" exp="area" dr="Y21:Y23" r="Y24" sId="1"/>
    <undo index="65535" exp="area" dr="X21:X23" r="X24" sId="1"/>
    <undo index="65535" exp="area" dr="W21:W23" r="W24" sId="1"/>
    <undo index="65535" exp="area" dr="V21:V23" r="V24" sId="1"/>
    <undo index="65535" exp="area" dr="U21:U23" r="U24" sId="1"/>
    <undo index="65535" exp="area" dr="T21:T23" r="T24" sId="1"/>
    <undo index="65535" exp="area" dr="S21:S23" r="S24" sId="1"/>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3">
        <f>AC23+AD23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S23+V23+Y23+AB23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23" sId="1" ref="A23:XFD23" action="deleteRow">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3" t="inlineStr">
        <is>
          <r>
            <t xml:space="preserve">TOTAL </t>
          </r>
          <r>
            <rPr>
              <sz val="12"/>
              <rFont val="Calibri"/>
              <family val="2"/>
            </rPr>
            <t>BUCUREȘTI</t>
          </r>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3">
        <f>SUM(S21:S22)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3">
        <f>SUM(T21:T22)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3">
        <f>SUM(U21:U22)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3">
        <f>SUM(V21:V22)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3">
        <f>SUM(W21:W22)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3">
        <f>SUM(X21:X22)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3">
        <f>SUM(Y21:Y22)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3">
        <f>SUM(Z21:Z22)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3">
        <f>SUM(AA21:AA22)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3">
        <f>SUM(AB21:AB22)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3">
        <f>SUM(AC21:AC22)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3">
        <f>SUM(AD21:AD22)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3">
        <f>SUM(AE21:AE22)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3">
        <f>SUM(AF21:AF22)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3">
        <f>SUM(AG21:AG22)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3">
        <f>SUM(AH21:AH22)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3">
        <f>SUM(AI21:AI22)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3">
        <f>SUM(AJ21:AJ22)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3">
        <f>SUM(AK21:AK22)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24" sId="1" ref="A23:XFD23" action="deleteRow">
    <undo index="65535" exp="area" ref3D="1" dr="$H$1:$N$1048576" dn="Z_65B035E3_87FA_46C5_996E_864F2C8D0EBC_.wvu.Cols" sId="1"/>
    <rfmt sheetId="1" xfDxf="1" sqref="A23:XFD23" start="0" length="0"/>
    <rcc rId="0" sId="1" dxf="1">
      <nc r="A23">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3" t="inlineStr">
        <is>
          <t>BUZĂU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3"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25" sId="1" ref="A24:XFD24" action="deleteRow">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24">
        <f>Z24+AA24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26" sId="1" ref="A24:XFD24" action="deleteRow">
    <undo index="65535" exp="area" dr="AK23:AK24" r="AK25" sId="1"/>
    <undo index="65535" exp="area" dr="AJ23:AJ24" r="AJ25" sId="1"/>
    <undo index="65535" exp="area" dr="AI23:AI24" r="AI25" sId="1"/>
    <undo index="65535" exp="area" dr="AH23:AH24" r="AH25" sId="1"/>
    <undo index="65535" exp="area" dr="AG23:AG24" r="AG25" sId="1"/>
    <undo index="65535" exp="area" dr="AF23:AF24" r="AF25" sId="1"/>
    <undo index="65535" exp="area" dr="AE23:AE24" r="AE25" sId="1"/>
    <undo index="65535" exp="area" dr="AD23:AD24" r="AD25" sId="1"/>
    <undo index="65535" exp="area" dr="AC23:AC24" r="AC25" sId="1"/>
    <undo index="65535" exp="area" dr="AB23:AB24" r="AB25" sId="1"/>
    <undo index="65535" exp="area" dr="AA23:AA24" r="AA25" sId="1"/>
    <undo index="65535" exp="area" dr="Z23:Z24" r="Z25" sId="1"/>
    <undo index="65535" exp="area" dr="Y23:Y24" r="Y25" sId="1"/>
    <undo index="65535" exp="area" dr="X23:X24" r="X25" sId="1"/>
    <undo index="65535" exp="area" dr="W23:W24" r="W25" sId="1"/>
    <undo index="65535" exp="area" dr="V23:V24" r="V25" sId="1"/>
    <undo index="65535" exp="area" dr="U23:U24" r="U25" sId="1"/>
    <undo index="65535" exp="area" dr="T23:T24" r="T25" sId="1"/>
    <undo index="65535" exp="area" dr="S23:S24" r="S25" sId="1"/>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24">
        <f>Z24+AA24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27" sId="1" ref="A24:XFD24" action="deleteRow">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4" t="inlineStr">
        <is>
          <t>TOTAL BUZĂU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4">
        <f>SUM(S23:S23)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4">
        <f>SUM(T23:T23)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4">
        <f>SUM(U23:U23)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4">
        <f>SUM(V23:V23)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4">
        <f>SUM(W23:W23)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4">
        <f>SUM(X23:X23)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4">
        <f>SUM(Y23:Y23)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4">
        <f>SUM(Z23:Z23)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4">
        <f>SUM(AA23:AA23)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4">
        <f>SUM(AB23:AB23)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4">
        <f>SUM(AC23:AC23)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4">
        <f>SUM(AD23:AD23)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4">
        <f>SUM(AE23:AE23)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4">
        <f>SUM(AF23:AF23)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4">
        <f>SUM(AG23:AG23)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4">
        <f>SUM(AH23:AH23)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4">
        <f>SUM(AI23:AI23)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4">
        <f>SUM(AJ23:AJ23)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4">
        <f>SUM(AK23:AK23)</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28" sId="1" ref="A24:XFD24" action="deleteRow">
    <undo index="65535" exp="area" ref3D="1" dr="$H$1:$N$1048576" dn="Z_65B035E3_87FA_46C5_996E_864F2C8D0EBC_.wvu.Cols" sId="1"/>
    <rfmt sheetId="1" xfDxf="1" sqref="A24:XFD24" start="0" length="0"/>
    <rcc rId="0" sId="1" dxf="1">
      <nc r="A24">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4" t="inlineStr">
        <is>
          <t>CĂLĂRAȘI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4"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29" sId="1" ref="A24:XFD24" action="deleteRow">
    <undo index="65535" exp="area" dr="AK24:AK26" r="AK27" sId="1"/>
    <undo index="65535" exp="area" dr="AJ24:AJ26" r="AJ27" sId="1"/>
    <undo index="65535" exp="area" dr="AI24:AI26" r="AI27" sId="1"/>
    <undo index="65535" exp="area" dr="AH24:AH26" r="AH27" sId="1"/>
    <undo index="65535" exp="area" dr="AG24:AG26" r="AG27" sId="1"/>
    <undo index="65535" exp="area" dr="AF24:AF26" r="AF27" sId="1"/>
    <undo index="65535" exp="area" dr="AE24:AE26" r="AE27" sId="1"/>
    <undo index="65535" exp="area" dr="AD24:AD26" r="AD27" sId="1"/>
    <undo index="65535" exp="area" dr="AC24:AC26" r="AC27" sId="1"/>
    <undo index="65535" exp="area" dr="AB24:AB26" r="AB27" sId="1"/>
    <undo index="65535" exp="area" dr="AA24:AA26" r="AA27" sId="1"/>
    <undo index="65535" exp="area" dr="Z24:Z26" r="Z27" sId="1"/>
    <undo index="65535" exp="area" dr="Y24:Y26" r="Y27" sId="1"/>
    <undo index="65535" exp="area" dr="X24:X26" r="X27" sId="1"/>
    <undo index="65535" exp="area" dr="W24:W26" r="W27" sId="1"/>
    <undo index="65535" exp="area" dr="V24:V26" r="V27" sId="1"/>
    <undo index="65535" exp="area" dr="U24:U26" r="U27" sId="1"/>
    <undo index="65535" exp="area" dr="T24:T26" r="T27" sId="1"/>
    <undo index="65535" exp="area" dr="S24:S26" r="S27" sId="1"/>
    <undo index="65535" exp="area" ref3D="1" dr="$H$1:$N$1048576" dn="Z_65B035E3_87FA_46C5_996E_864F2C8D0EBC_.wvu.Cols" sId="1"/>
    <rfmt sheetId="1" xfDxf="1" sqref="A24:XFD24" start="0" length="0"/>
    <rcc rId="0" sId="1" dxf="1">
      <nc r="A2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24">
        <f>Z24+AA24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30" sId="1" ref="A24:XFD24" action="deleteRow">
    <undo index="65535" exp="area" dr="AK24:AK25" r="AK26" sId="1"/>
    <undo index="65535" exp="area" dr="AJ24:AJ25" r="AJ26" sId="1"/>
    <undo index="65535" exp="area" dr="AI24:AI25" r="AI26" sId="1"/>
    <undo index="65535" exp="area" dr="AH24:AH25" r="AH26" sId="1"/>
    <undo index="65535" exp="area" dr="AG24:AG25" r="AG26" sId="1"/>
    <undo index="65535" exp="area" dr="AF24:AF25" r="AF26" sId="1"/>
    <undo index="65535" exp="area" dr="AE24:AE25" r="AE26" sId="1"/>
    <undo index="65535" exp="area" dr="AD24:AD25" r="AD26" sId="1"/>
    <undo index="65535" exp="area" dr="AC24:AC25" r="AC26" sId="1"/>
    <undo index="65535" exp="area" dr="AB24:AB25" r="AB26" sId="1"/>
    <undo index="65535" exp="area" dr="AA24:AA25" r="AA26" sId="1"/>
    <undo index="65535" exp="area" dr="Z24:Z25" r="Z26" sId="1"/>
    <undo index="65535" exp="area" dr="Y24:Y25" r="Y26" sId="1"/>
    <undo index="65535" exp="area" dr="X24:X25" r="X26" sId="1"/>
    <undo index="65535" exp="area" dr="W24:W25" r="W26" sId="1"/>
    <undo index="65535" exp="area" dr="V24:V25" r="V26" sId="1"/>
    <undo index="65535" exp="area" dr="U24:U25" r="U26" sId="1"/>
    <undo index="65535" exp="area" dr="T24:T25" r="T26" sId="1"/>
    <undo index="65535" exp="area" dr="S24:S25" r="S26" sId="1"/>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24">
        <f>Z24+AA24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31" sId="1" ref="A24:XFD24" action="deleteRow">
    <undo index="65535" exp="area" dr="AK24" r="AK25" sId="1"/>
    <undo index="65535" exp="area" dr="AJ24" r="AJ25" sId="1"/>
    <undo index="65535" exp="area" dr="AI24" r="AI25" sId="1"/>
    <undo index="65535" exp="area" dr="AH24" r="AH25" sId="1"/>
    <undo index="65535" exp="area" dr="AG24" r="AG25" sId="1"/>
    <undo index="65535" exp="area" dr="AF24" r="AF25" sId="1"/>
    <undo index="65535" exp="area" dr="AE24" r="AE25" sId="1"/>
    <undo index="65535" exp="area" dr="AD24" r="AD25" sId="1"/>
    <undo index="65535" exp="area" dr="AC24" r="AC25" sId="1"/>
    <undo index="65535" exp="area" dr="AB24" r="AB25" sId="1"/>
    <undo index="65535" exp="area" dr="AA24" r="AA25" sId="1"/>
    <undo index="65535" exp="area" dr="Z24" r="Z25" sId="1"/>
    <undo index="65535" exp="area" dr="Y24" r="Y25" sId="1"/>
    <undo index="65535" exp="area" dr="X24" r="X25" sId="1"/>
    <undo index="65535" exp="area" dr="W24" r="W25" sId="1"/>
    <undo index="65535" exp="area" dr="V24" r="V25" sId="1"/>
    <undo index="65535" exp="area" dr="U24" r="U25" sId="1"/>
    <undo index="65535" exp="area" dr="T24" r="T25" sId="1"/>
    <undo index="65535" exp="area" dr="S24" r="S25" sId="1"/>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24">
        <f>Z24+AA24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32" sId="1" ref="A24:XFD24" action="deleteRow">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4" t="inlineStr">
        <is>
          <t>TOTAL CĂLĂRAȘI</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33" sId="1" ref="A24:XFD24" action="deleteRow">
    <undo index="65535" exp="area" ref3D="1" dr="$H$1:$N$1048576" dn="Z_65B035E3_87FA_46C5_996E_864F2C8D0EBC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4" t="inlineStr">
        <is>
          <t>CARAȘ SEVERIN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4"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34" sId="1" ref="A25:XFD25" action="deleteRow">
    <undo index="65535" exp="area" ref3D="1" dr="$H$1:$N$1048576" dn="Z_65B035E3_87FA_46C5_996E_864F2C8D0EBC_.wvu.Cols" sId="1"/>
    <rfmt sheetId="1" xfDxf="1" sqref="A25:XFD25" start="0" length="0"/>
    <rcc rId="0" sId="1" dxf="1">
      <nc r="A2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5">
        <f>S25+V25+Y25+AB25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35" sId="1" ref="A25:XFD25" action="deleteRow">
    <undo index="65535" exp="area" dr="AK24:AK25" r="AK26" sId="1"/>
    <undo index="65535" exp="area" dr="AJ24:AJ25" r="AJ26" sId="1"/>
    <undo index="65535" exp="area" dr="AI24:AI25" r="AI26" sId="1"/>
    <undo index="65535" exp="area" dr="AH24:AH25" r="AH26" sId="1"/>
    <undo index="65535" exp="area" dr="AG24:AG25" r="AG26" sId="1"/>
    <undo index="65535" exp="area" dr="AF24:AF25" r="AF26" sId="1"/>
    <undo index="65535" exp="area" dr="AE24:AE25" r="AE26" sId="1"/>
    <undo index="65535" exp="area" dr="AD24:AD25" r="AD26" sId="1"/>
    <undo index="65535" exp="area" dr="AC24:AC25" r="AC26" sId="1"/>
    <undo index="65535" exp="area" dr="AB24:AB25" r="AB26" sId="1"/>
    <undo index="65535" exp="area" dr="AA24:AA25" r="AA26" sId="1"/>
    <undo index="65535" exp="area" dr="Z24:Z25" r="Z26" sId="1"/>
    <undo index="65535" exp="area" dr="Y24:Y25" r="Y26" sId="1"/>
    <undo index="65535" exp="area" dr="X24:X25" r="X26" sId="1"/>
    <undo index="65535" exp="area" dr="W24:W25" r="W26" sId="1"/>
    <undo index="65535" exp="area" dr="V24:V25" r="V26" sId="1"/>
    <undo index="65535" exp="area" dr="U24:U25" r="U26" sId="1"/>
    <undo index="65535" exp="area" dr="T24:T25" r="T26" sId="1"/>
    <undo index="65535" exp="area" dr="S24:S25" r="S26" sId="1"/>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5">
        <f>S25+V25+Y25+AB25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36" sId="1" ref="A25:XFD25" action="deleteRow">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5" t="inlineStr">
        <is>
          <t>TOTAL CARAȘ SEVERIN</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5">
        <f>SUM(S24:S24)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5">
        <f>SUM(T24:T24)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5">
        <f>SUM(U24:U24)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5">
        <f>SUM(V24:V24)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5">
        <f>SUM(W24:W24)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5">
        <f>SUM(X24:X24)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5">
        <f>SUM(Y24:Y24)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5">
        <f>SUM(Z24:Z24)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5">
        <f>SUM(AA24:AA24)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5">
        <f>SUM(AB24:AB24)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5">
        <f>SUM(AC24:AC24)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5">
        <f>SUM(AD24:AD24)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5">
        <f>SUM(AE24:AE24)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5">
        <f>SUM(AF24:AF24)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5">
        <f>SUM(AG24:AG24)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5">
        <f>SUM(AH24:AH24)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5">
        <f>SUM(AI24:AI24)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5">
        <f>SUM(AJ24:AJ24)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5">
        <f>SUM(AK24:AK24)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37" sId="1" ref="A25:XFD25" action="deleteRow">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5" t="inlineStr">
        <is>
          <t>CLUJ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38" sId="1" ref="A28:XFD28" action="deleteRow">
    <undo index="65535" exp="area" ref3D="1" dr="$H$1:$N$1048576" dn="Z_65B035E3_87FA_46C5_996E_864F2C8D0EBC_.wvu.Cols" sId="1"/>
    <rfmt sheetId="1" xfDxf="1" sqref="A28:XFD28" start="0" length="0"/>
    <rcc rId="0" sId="1" dxf="1">
      <nc r="A28">
        <v>4</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8"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8">
        <f>AC28+AD28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8">
        <f>S28+V28+Y28+AB28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839" sId="1" ref="A28:XFD28" action="deleteRow">
    <undo index="65535" exp="area" ref3D="1" dr="$H$1:$N$1048576" dn="Z_65B035E3_87FA_46C5_996E_864F2C8D0EBC_.wvu.Cols" sId="1"/>
    <rfmt sheetId="1" xfDxf="1" sqref="A28:XFD28" start="0" length="0"/>
    <rfmt sheetId="1" sqref="A2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8"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8">
        <f>AC28+AD28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8">
        <f>S28+V28+Y28+AB28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840" sId="1" ref="A28:XFD28" action="deleteRow">
    <undo index="65535" exp="area" dr="AK25:AK28" r="AK29" sId="1"/>
    <undo index="65535" exp="area" dr="AJ25:AJ28" r="AJ29" sId="1"/>
    <undo index="65535" exp="area" dr="AI25:AI28" r="AI29" sId="1"/>
    <undo index="65535" exp="area" dr="AH25:AH28" r="AH29" sId="1"/>
    <undo index="65535" exp="area" dr="AG25:AG28" r="AG29" sId="1"/>
    <undo index="65535" exp="area" dr="AF25:AF28" r="AF29" sId="1"/>
    <undo index="65535" exp="area" dr="AE25:AE28" r="AE29" sId="1"/>
    <undo index="65535" exp="area" dr="AD25:AD28" r="AD29" sId="1"/>
    <undo index="65535" exp="area" dr="AC25:AC28" r="AC29" sId="1"/>
    <undo index="65535" exp="area" dr="AB25:AB28" r="AB29" sId="1"/>
    <undo index="65535" exp="area" dr="AA25:AA28" r="AA29" sId="1"/>
    <undo index="65535" exp="area" dr="Z25:Z28" r="Z29" sId="1"/>
    <undo index="65535" exp="area" dr="Y25:Y28" r="Y29" sId="1"/>
    <undo index="65535" exp="area" dr="X25:X28" r="X29" sId="1"/>
    <undo index="65535" exp="area" dr="W25:W28" r="W29" sId="1"/>
    <undo index="65535" exp="area" dr="V25:V28" r="V29" sId="1"/>
    <undo index="65535" exp="area" dr="U25:U28" r="U29" sId="1"/>
    <undo index="65535" exp="area" dr="T25:T28" r="T29" sId="1"/>
    <undo index="65535" exp="area" dr="S25:S28" r="S29" sId="1"/>
    <undo index="65535" exp="area" ref3D="1" dr="$H$1:$N$1048576" dn="Z_65B035E3_87FA_46C5_996E_864F2C8D0EBC_.wvu.Cols" sId="1"/>
    <rfmt sheetId="1" xfDxf="1" sqref="A28:XFD28" start="0" length="0"/>
    <rfmt sheetId="1" sqref="A2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8"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8">
        <f>AC28+AD28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8">
        <f>S28+V28+Y28+AB28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841" sId="1" ref="A28:XFD28" action="deleteRow">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8">
        <f>SUM(S25:S27)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8">
        <f>SUM(T25:T27)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8">
        <f>SUM(U25:U27)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8">
        <f>SUM(V25:V27)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8">
        <f>SUM(W25:W27)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8">
        <f>SUM(X25:X27)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8">
        <f>SUM(Y25:Y27)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8">
        <f>SUM(Z25:Z27)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8">
        <f>SUM(AA25:AA27)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8">
        <f>SUM(AB25:AB27)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8">
        <f>SUM(AC25:AC27)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8">
        <f>SUM(AD25:AD27)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8">
        <f>SUM(AE25:AE27)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8">
        <f>SUM(AF25:AF27)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8">
        <f>SUM(AG25:AG27)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8">
        <f>SUM(AH25:AH27)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8">
        <f>SUM(AI25:AI27)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8">
        <f>SUM(AJ25:AJ27)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8">
        <f>SUM(AK25:AK27)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42" sId="1" ref="A28:XFD28" action="deleteRow">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8" t="inlineStr">
        <is>
          <t>CONSTANȚA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8"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43" sId="1" ref="A29:XFD29" action="deleteRow">
    <undo index="65535" exp="area" ref3D="1" dr="$H$1:$N$1048576" dn="Z_65B035E3_87FA_46C5_996E_864F2C8D0EBC_.wvu.Cols" sId="1"/>
    <rfmt sheetId="1" xfDxf="1" sqref="A29:XFD29" start="0" length="0"/>
    <rfmt sheetId="1" sqref="A2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9">
        <f>T29+U29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9">
        <f>W29+X29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9">
        <f>AC29+AD29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9">
        <f>S29+V29+Y29+AB29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9">
        <f>AE29+AF29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44" sId="1" ref="A29:XFD29" action="deleteRow">
    <undo index="65535" exp="area" dr="AK28:AK29" r="AK30" sId="1"/>
    <undo index="65535" exp="area" dr="AJ28:AJ29" r="AJ30" sId="1"/>
    <undo index="65535" exp="area" dr="AI28:AI29" r="AI30" sId="1"/>
    <undo index="65535" exp="area" dr="AH28:AH29" r="AH30" sId="1"/>
    <undo index="65535" exp="area" dr="AG28:AG29" r="AG30" sId="1"/>
    <undo index="65535" exp="area" dr="AF28:AF29" r="AF30" sId="1"/>
    <undo index="65535" exp="area" dr="AE28:AE29" r="AE30" sId="1"/>
    <undo index="65535" exp="area" dr="AD28:AD29" r="AD30" sId="1"/>
    <undo index="65535" exp="area" dr="AC28:AC29" r="AC30" sId="1"/>
    <undo index="65535" exp="area" dr="AB28:AB29" r="AB30" sId="1"/>
    <undo index="65535" exp="area" dr="AA28:AA29" r="AA30" sId="1"/>
    <undo index="65535" exp="area" dr="Z28:Z29" r="Z30" sId="1"/>
    <undo index="65535" exp="area" dr="Y28:Y29" r="Y30" sId="1"/>
    <undo index="65535" exp="area" dr="X28:X29" r="X30" sId="1"/>
    <undo index="65535" exp="area" dr="W28:W29" r="W30" sId="1"/>
    <undo index="65535" exp="area" dr="V28:V29" r="V30" sId="1"/>
    <undo index="65535" exp="area" dr="U28:U29" r="U30" sId="1"/>
    <undo index="65535" exp="area" dr="T28:T29" r="T30" sId="1"/>
    <undo index="65535" exp="area" dr="S28:S29" r="S30" sId="1"/>
    <undo index="65535" exp="area" ref3D="1" dr="$H$1:$N$1048576" dn="Z_65B035E3_87FA_46C5_996E_864F2C8D0EBC_.wvu.Cols" sId="1"/>
    <rfmt sheetId="1" xfDxf="1" sqref="A29:XFD29" start="0" length="0"/>
    <rfmt sheetId="1" sqref="A2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9">
        <f>T29+U29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9">
        <f>W29+X29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9">
        <f>AC29+AD29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9">
        <f>S29+V29+Y29+AB29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9">
        <f>AE29+AF29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45" sId="1" ref="A29:XFD29" action="deleteRow">
    <undo index="65535" exp="area" ref3D="1" dr="$H$1:$N$1048576" dn="Z_65B035E3_87FA_46C5_996E_864F2C8D0EBC_.wvu.Cols" sId="1"/>
    <rfmt sheetId="1" xfDxf="1" sqref="A29:XFD29" start="0" length="0"/>
    <rfmt sheetId="1" sqref="A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H2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9">
        <f>SUM(S28:S28)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9">
        <f>SUM(T28:T28)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9">
        <f>SUM(U28:U28)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9">
        <f>SUM(V28:V28)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9">
        <f>SUM(W28:W28)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9">
        <f>SUM(X28:X28)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9">
        <f>SUM(Y28:Y28)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9">
        <f>SUM(Z28:Z28)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9">
        <f>SUM(AA28:AA28)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9">
        <f>SUM(AB28:AB28)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9">
        <f>SUM(AC28:AC28)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9">
        <f>SUM(AD28:AD28)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9">
        <f>SUM(AE28:AE28)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9">
        <f>SUM(AF28:AF28)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9">
        <f>SUM(AG28:AG28)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9">
        <f>SUM(AH28:AH28)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9">
        <f>SUM(AI28:AI28)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9">
        <f>SUM(AJ28:AJ28)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9">
        <f>SUM(AK28:AK28)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46" sId="1" ref="A29:XFD29" action="deleteRow">
    <undo index="65535" exp="area" ref3D="1" dr="$H$1:$N$1048576" dn="Z_65B035E3_87FA_46C5_996E_864F2C8D0EBC_.wvu.Cols" sId="1"/>
    <rfmt sheetId="1" xfDxf="1" sqref="A29:XFD29" start="0" length="0"/>
    <rfmt sheetId="1" sqref="A2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9" t="inlineStr">
        <is>
          <t>COVASNA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47" sId="1" ref="A29:XFD29" action="deleteRow">
    <undo index="65535" exp="area" dr="AK29:AK31" r="AK32" sId="1"/>
    <undo index="65535" exp="area" dr="AJ29:AJ31" r="AJ32" sId="1"/>
    <undo index="65535" exp="area" dr="AI29:AI31" r="AI32" sId="1"/>
    <undo index="65535" exp="area" dr="AH29:AH31" r="AH32" sId="1"/>
    <undo index="65535" exp="area" dr="AG29:AG31" r="AG32" sId="1"/>
    <undo index="65535" exp="area" dr="AF29:AF31" r="AF32" sId="1"/>
    <undo index="65535" exp="area" dr="AE29:AE31" r="AE32" sId="1"/>
    <undo index="65535" exp="area" dr="AD29:AD31" r="AD32" sId="1"/>
    <undo index="65535" exp="area" dr="AC29:AC31" r="AC32" sId="1"/>
    <undo index="65535" exp="area" dr="AB29:AB31" r="AB32" sId="1"/>
    <undo index="65535" exp="area" dr="AA29:AA31" r="AA32" sId="1"/>
    <undo index="65535" exp="area" dr="Z29:Z31" r="Z32" sId="1"/>
    <undo index="65535" exp="area" dr="Y29:Y31" r="Y32" sId="1"/>
    <undo index="65535" exp="area" dr="X29:X31" r="X32" sId="1"/>
    <undo index="65535" exp="area" dr="W29:W31" r="W32" sId="1"/>
    <undo index="65535" exp="area" dr="V29:V31" r="V32" sId="1"/>
    <undo index="65535" exp="area" dr="U29:U31" r="U32" sId="1"/>
    <undo index="65535" exp="area" dr="T29:T31" r="T32" sId="1"/>
    <undo index="65535" exp="area" dr="S29:S31" r="S32" sId="1"/>
    <undo index="65535" exp="area" ref3D="1" dr="$H$1:$N$1048576" dn="Z_65B035E3_87FA_46C5_996E_864F2C8D0EBC_.wvu.Cols" sId="1"/>
    <rfmt sheetId="1" xfDxf="1" sqref="A29:XFD29" start="0" length="0"/>
    <rcc rId="0" sId="1" dxf="1">
      <nc r="A29">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9">
        <f>T29+U29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9">
        <f>W29+X29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9">
        <f>AC29+AD29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9">
        <f>S29+V29+Y29+AB29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9">
        <f>AE29+AF29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48" sId="1" ref="A29:XFD29" action="deleteRow">
    <undo index="65535" exp="area" dr="AK29:AK30" r="AK31" sId="1"/>
    <undo index="65535" exp="area" dr="AJ29:AJ30" r="AJ31" sId="1"/>
    <undo index="65535" exp="area" dr="AI29:AI30" r="AI31" sId="1"/>
    <undo index="65535" exp="area" dr="AH29:AH30" r="AH31" sId="1"/>
    <undo index="65535" exp="area" dr="AG29:AG30" r="AG31" sId="1"/>
    <undo index="65535" exp="area" dr="AF29:AF30" r="AF31" sId="1"/>
    <undo index="65535" exp="area" dr="AE29:AE30" r="AE31" sId="1"/>
    <undo index="65535" exp="area" dr="AD29:AD30" r="AD31" sId="1"/>
    <undo index="65535" exp="area" dr="AC29:AC30" r="AC31" sId="1"/>
    <undo index="65535" exp="area" dr="AB29:AB30" r="AB31" sId="1"/>
    <undo index="65535" exp="area" dr="AA29:AA30" r="AA31" sId="1"/>
    <undo index="65535" exp="area" dr="Z29:Z30" r="Z31" sId="1"/>
    <undo index="65535" exp="area" dr="Y29:Y30" r="Y31" sId="1"/>
    <undo index="65535" exp="area" dr="X29:X30" r="X31" sId="1"/>
    <undo index="65535" exp="area" dr="W29:W30" r="W31" sId="1"/>
    <undo index="65535" exp="area" dr="V29:V30" r="V31" sId="1"/>
    <undo index="65535" exp="area" dr="U29:U30" r="U31" sId="1"/>
    <undo index="65535" exp="area" dr="T29:T30" r="T31" sId="1"/>
    <undo index="65535" exp="area" dr="S29:S30" r="S31" sId="1"/>
    <undo index="65535" exp="area" ref3D="1" dr="$H$1:$N$1048576" dn="Z_65B035E3_87FA_46C5_996E_864F2C8D0EBC_.wvu.Cols" sId="1"/>
    <rfmt sheetId="1" xfDxf="1" sqref="A29:XFD29" start="0" length="0"/>
    <rcc rId="0" sId="1" dxf="1">
      <nc r="A2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9">
        <f>T29+U29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9">
        <f>W29+X29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9">
        <f>AC29+AD29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9">
        <f>S29+V29+Y29+AB29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9">
        <f>AE29+AF29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49" sId="1" ref="A29:XFD29" action="deleteRow">
    <undo index="65535" exp="area" dr="AK29" r="AK30" sId="1"/>
    <undo index="65535" exp="area" dr="AJ29" r="AJ30" sId="1"/>
    <undo index="65535" exp="area" dr="AI29" r="AI30" sId="1"/>
    <undo index="65535" exp="area" dr="AH29" r="AH30" sId="1"/>
    <undo index="65535" exp="area" dr="AG29" r="AG30" sId="1"/>
    <undo index="65535" exp="area" dr="AF29" r="AF30" sId="1"/>
    <undo index="65535" exp="area" dr="AE29" r="AE30" sId="1"/>
    <undo index="65535" exp="area" dr="AD29" r="AD30" sId="1"/>
    <undo index="65535" exp="area" dr="AC29" r="AC30" sId="1"/>
    <undo index="65535" exp="area" dr="AB29" r="AB30" sId="1"/>
    <undo index="65535" exp="area" dr="AA29" r="AA30" sId="1"/>
    <undo index="65535" exp="area" dr="Z29" r="Z30" sId="1"/>
    <undo index="65535" exp="area" dr="Y29" r="Y30" sId="1"/>
    <undo index="65535" exp="area" dr="X29" r="X30" sId="1"/>
    <undo index="65535" exp="area" dr="W29" r="W30" sId="1"/>
    <undo index="65535" exp="area" dr="V29" r="V30" sId="1"/>
    <undo index="65535" exp="area" dr="U29" r="U30" sId="1"/>
    <undo index="65535" exp="area" dr="T29" r="T30" sId="1"/>
    <undo index="65535" exp="area" dr="S29" r="S30" sId="1"/>
    <undo index="65535" exp="area" ref3D="1" dr="$H$1:$N$1048576" dn="Z_65B035E3_87FA_46C5_996E_864F2C8D0EBC_.wvu.Cols" sId="1"/>
    <rfmt sheetId="1" xfDxf="1" sqref="A29:XFD29" start="0" length="0"/>
    <rfmt sheetId="1" sqref="A2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9">
        <f>T29+U29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9">
        <f>W29+X29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9">
        <f>AC29+AD29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9">
        <f>S29+V29+Y29+AB29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9">
        <f>AE29+AF29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50" sId="1" ref="A29:XFD29" action="deleteRow">
    <undo index="65535" exp="area" ref3D="1" dr="$H$1:$N$1048576" dn="Z_65B035E3_87FA_46C5_996E_864F2C8D0EBC_.wvu.Cols" sId="1"/>
    <rfmt sheetId="1" xfDxf="1" sqref="A29:XFD29" start="0" length="0"/>
    <rfmt sheetId="1" sqref="A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9" t="inlineStr">
        <is>
          <t>TOTAL COVASNA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9">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51" sId="1" ref="A29:XFD29" action="deleteRow">
    <undo index="65535" exp="area" ref3D="1" dr="$H$1:$N$1048576" dn="Z_65B035E3_87FA_46C5_996E_864F2C8D0EBC_.wvu.Cols" sId="1"/>
    <rfmt sheetId="1" xfDxf="1" sqref="A29:XFD29" start="0" length="0"/>
    <rfmt sheetId="1" sqref="A2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9" t="inlineStr">
        <is>
          <t>DÂMBOVIȚA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9">
        <f>W29+X29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9">
        <f>AC29+AD29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52" sId="1" ref="A30:XFD30" action="deleteRow">
    <undo index="65535" exp="area" ref3D="1" dr="$H$1:$N$1048576" dn="Z_65B035E3_87FA_46C5_996E_864F2C8D0EBC_.wvu.Cols" sId="1"/>
    <rfmt sheetId="1" xfDxf="1" sqref="A30:XFD30" start="0" length="0"/>
    <rcc rId="0" sId="1" dxf="1">
      <nc r="A3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0">
        <f>T30+U30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0">
        <f>W30+X30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0">
        <f>Z30+AA30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0">
        <f>AC30+AD30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0">
        <f>S30+V30+Y30+AB30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0">
        <f>AE30+AF30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53" sId="1" ref="A30:XFD30" action="deleteRow">
    <undo index="65535" exp="area" dr="AK29:AK30" r="AK31" sId="1"/>
    <undo index="65535" exp="area" dr="AJ29:AJ30" r="AJ31" sId="1"/>
    <undo index="65535" exp="area" dr="AI29:AI30" r="AI31" sId="1"/>
    <undo index="65535" exp="area" dr="AH29:AH30" r="AH31" sId="1"/>
    <undo index="65535" exp="area" dr="AG29:AG30" r="AG31" sId="1"/>
    <undo index="65535" exp="area" dr="AF29:AF30" r="AF31" sId="1"/>
    <undo index="65535" exp="area" dr="AE29:AE30" r="AE31" sId="1"/>
    <undo index="65535" exp="area" dr="AD29:AD30" r="AD31" sId="1"/>
    <undo index="65535" exp="area" dr="AC29:AC30" r="AC31" sId="1"/>
    <undo index="65535" exp="area" dr="AB29:AB30" r="AB31" sId="1"/>
    <undo index="65535" exp="area" dr="AA29:AA30" r="AA31" sId="1"/>
    <undo index="65535" exp="area" dr="Z29:Z30" r="Z31" sId="1"/>
    <undo index="65535" exp="area" dr="Y29:Y30" r="Y31" sId="1"/>
    <undo index="65535" exp="area" dr="X29:X30" r="X31" sId="1"/>
    <undo index="65535" exp="area" dr="W29:W30" r="W31" sId="1"/>
    <undo index="65535" exp="area" dr="V29:V30" r="V31" sId="1"/>
    <undo index="65535" exp="area" dr="U29:U30" r="U31" sId="1"/>
    <undo index="65535" exp="area" dr="T29:T30" r="T31" sId="1"/>
    <undo index="65535" exp="area" dr="S29:S30" r="S31" sId="1"/>
    <undo index="65535" exp="area" ref3D="1" dr="$H$1:$N$1048576" dn="Z_65B035E3_87FA_46C5_996E_864F2C8D0EBC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0">
        <f>T30+U30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0">
        <f>W30+X30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0">
        <f>Z30+AA30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0">
        <f>AC30+AD30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0">
        <f>S30+V30+Y30+AB30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0">
        <f>AE30+AF30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54" sId="1" ref="A30:XFD30" action="deleteRow">
    <undo index="65535" exp="area" ref3D="1" dr="$H$1:$N$1048576" dn="Z_65B035E3_87FA_46C5_996E_864F2C8D0EBC_.wvu.Cols" sId="1"/>
    <rfmt sheetId="1" xfDxf="1" sqref="A30:XFD30" start="0" length="0"/>
    <rfmt sheetId="1" sqref="A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0" t="inlineStr">
        <is>
          <t>TOTAL DÂMBOVIȚA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0">
        <f>SUM(S29:S29)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0">
        <f>SUM(T29:T29)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0">
        <f>SUM(U29:U29)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0">
        <f>SUM(V29:V29)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0">
        <f>SUM(W29:W29)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0">
        <f>SUM(X29:X29)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0">
        <f>SUM(Y29:Y29)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0">
        <f>SUM(Z29:Z29)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0">
        <f>SUM(AA29:AA29)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0">
        <f>SUM(AB29:AB29)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0">
        <f>SUM(AC29:AC29)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0">
        <f>SUM(AD29:AD29)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0">
        <f>SUM(AE29:AE29)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0">
        <f>SUM(AF29:AF29)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0">
        <f>SUM(AG29:AG29)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0">
        <f>SUM(AH29:AH29)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0">
        <f>SUM(AI29:AI29)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0">
        <f>SUM(AJ29:AJ29)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0">
        <f>SUM(AK29:AK29)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55" sId="1" ref="A30:XFD30" action="deleteRow">
    <undo index="65535" exp="area" ref3D="1" dr="$H$1:$N$1048576" dn="Z_65B035E3_87FA_46C5_996E_864F2C8D0EBC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0" t="inlineStr">
        <is>
          <t>DOLJ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30"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56" sId="1" ref="A32:XFD32" action="deleteRow">
    <undo index="65535" exp="area" dr="AK30:AK32" r="AK33" sId="1"/>
    <undo index="65535" exp="area" dr="AJ30:AJ32" r="AJ33" sId="1"/>
    <undo index="65535" exp="area" dr="AI30:AI32" r="AI33" sId="1"/>
    <undo index="65535" exp="area" dr="AH30:AH32" r="AH33" sId="1"/>
    <undo index="65535" exp="area" dr="AG30:AG32" r="AG33" sId="1"/>
    <undo index="65535" exp="area" dr="AF30:AF32" r="AF33" sId="1"/>
    <undo index="65535" exp="area" dr="AE30:AE32" r="AE33" sId="1"/>
    <undo index="65535" exp="area" dr="AD30:AD32" r="AD33" sId="1"/>
    <undo index="65535" exp="area" dr="AC30:AC32" r="AC33" sId="1"/>
    <undo index="65535" exp="area" dr="AB30:AB32" r="AB33" sId="1"/>
    <undo index="65535" exp="area" dr="AA30:AA32" r="AA33" sId="1"/>
    <undo index="65535" exp="area" dr="Z30:Z32" r="Z33" sId="1"/>
    <undo index="65535" exp="area" dr="Y30:Y32" r="Y33" sId="1"/>
    <undo index="65535" exp="area" dr="X30:X32" r="X33" sId="1"/>
    <undo index="65535" exp="area" dr="W30:W32" r="W33" sId="1"/>
    <undo index="65535" exp="area" dr="V30:V32" r="V33" sId="1"/>
    <undo index="65535" exp="area" dr="U30:U32" r="U33" sId="1"/>
    <undo index="65535" exp="area" dr="T30:T32" r="T33" sId="1"/>
    <undo index="65535" exp="area" dr="S30:S32" r="S33" sId="1"/>
    <undo index="65535" exp="area" ref3D="1" dr="$H$1:$N$1048576" dn="Z_65B035E3_87FA_46C5_996E_864F2C8D0EBC_.wvu.Cols" sId="1"/>
    <rfmt sheetId="1" xfDxf="1" sqref="A32:XFD32" start="0" length="0"/>
    <rfmt sheetId="1" sqref="A3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2">
        <f>T32+U32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2">
        <f>W32+X32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2">
        <f>Z32+AA32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2">
        <f>AC32+AD32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2">
        <f>S32+V32+Y32+AB32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2">
        <f>AE32+AF32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57" sId="1" ref="A32:XFD32" action="deleteRow">
    <undo index="65535" exp="area" ref3D="1" dr="$H$1:$N$1048576" dn="Z_65B035E3_87FA_46C5_996E_864F2C8D0EBC_.wvu.Cols" sId="1"/>
    <rfmt sheetId="1" xfDxf="1" sqref="A32:XFD32" start="0" length="0"/>
    <rfmt sheetId="1" sqref="A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2" t="inlineStr">
        <is>
          <t>TOTAL DOLJ</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2">
        <f>SUM(S30:S31)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2">
        <f>SUM(T30:T31)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2">
        <f>SUM(U30:U31)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2">
        <f>SUM(V30:V31)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2">
        <f>SUM(W30:W31)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2">
        <f>SUM(X30:X31)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2">
        <f>SUM(Y30:Y31)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2">
        <f>SUM(Z30:Z31)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2">
        <f>SUM(AA30:AA31)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2">
        <f>SUM(AB30:AB31)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2">
        <f>SUM(AC30:AC31)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2">
        <f>SUM(AD30:AD31)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2">
        <f>SUM(AE30:AE31)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2">
        <f>SUM(AF30:AF31)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2">
        <f>SUM(AG30:AG31)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2">
        <f>SUM(AH30:AH31)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2">
        <f>SUM(AI30:AI31)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2">
        <f>SUM(AJ30:AJ31)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2">
        <f>SUM(AK30:AK31)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58" sId="1" ref="A32:XFD32" action="deleteRow">
    <undo index="65535" exp="area" ref3D="1" dr="$H$1:$N$1048576" dn="Z_65B035E3_87FA_46C5_996E_864F2C8D0EBC_.wvu.Cols" sId="1"/>
    <rfmt sheetId="1" xfDxf="1" sqref="A32:XFD32" start="0" length="0"/>
    <rfmt sheetId="1" sqref="A3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2" t="inlineStr">
        <is>
          <t>GALAȚI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32"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59" sId="1" ref="A33:XFD33" action="deleteRow">
    <undo index="65535" exp="area" ref3D="1" dr="$H$1:$N$1048576" dn="Z_65B035E3_87FA_46C5_996E_864F2C8D0EBC_.wvu.Cols" sId="1"/>
    <rfmt sheetId="1" xfDxf="1" sqref="A33:XFD33" start="0" length="0"/>
    <rfmt sheetId="1" sqref="A3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3">
        <f>T33+U33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3">
        <f>W33+X33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3">
        <f>AC33+AD33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3">
        <f>S33+V33+Y33+AB33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3">
        <f>AE33+AF33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60" sId="1" ref="A33:XFD33" action="deleteRow">
    <undo index="65535" exp="area" dr="AK32:AK33" r="AK34" sId="1"/>
    <undo index="65535" exp="area" dr="AJ32:AJ33" r="AJ34" sId="1"/>
    <undo index="65535" exp="area" dr="AI32:AI33" r="AI34" sId="1"/>
    <undo index="65535" exp="area" dr="AH32:AH33" r="AH34" sId="1"/>
    <undo index="65535" exp="area" dr="AG32:AG33" r="AG34" sId="1"/>
    <undo index="65535" exp="area" dr="AF32:AF33" r="AF34" sId="1"/>
    <undo index="65535" exp="area" dr="AE32:AE33" r="AE34" sId="1"/>
    <undo index="65535" exp="area" dr="AD32:AD33" r="AD34" sId="1"/>
    <undo index="65535" exp="area" dr="AC32:AC33" r="AC34" sId="1"/>
    <undo index="65535" exp="area" dr="AB32:AB33" r="AB34" sId="1"/>
    <undo index="65535" exp="area" dr="AA32:AA33" r="AA34" sId="1"/>
    <undo index="65535" exp="area" dr="Z32:Z33" r="Z34" sId="1"/>
    <undo index="65535" exp="area" dr="Y32:Y33" r="Y34" sId="1"/>
    <undo index="65535" exp="area" dr="X32:X33" r="X34" sId="1"/>
    <undo index="65535" exp="area" dr="W32:W33" r="W34" sId="1"/>
    <undo index="65535" exp="area" dr="V32:V33" r="V34" sId="1"/>
    <undo index="65535" exp="area" dr="U32:U33" r="U34" sId="1"/>
    <undo index="65535" exp="area" dr="T32:T33" r="T34" sId="1"/>
    <undo index="65535" exp="area" dr="S32:S33" r="S34" sId="1"/>
    <undo index="65535" exp="area" ref3D="1" dr="$H$1:$N$1048576" dn="Z_65B035E3_87FA_46C5_996E_864F2C8D0EBC_.wvu.Cols" sId="1"/>
    <rfmt sheetId="1" xfDxf="1" sqref="A33:XFD33" start="0" length="0"/>
    <rfmt sheetId="1" sqref="A3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3">
        <f>T33+U33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3">
        <f>W33+X33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3">
        <f>AC33+AD33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3">
        <f>S33+V33+Y33+AB33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3">
        <f>AE33+AF33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61" sId="1" ref="A33:XFD33" action="deleteRow">
    <undo index="65535" exp="area" ref3D="1" dr="$H$1:$N$1048576" dn="Z_65B035E3_87FA_46C5_996E_864F2C8D0EBC_.wvu.Cols" sId="1"/>
    <rfmt sheetId="1" xfDxf="1" sqref="A33:XFD33" start="0" length="0"/>
    <rfmt sheetId="1" sqref="A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3" t="inlineStr">
        <is>
          <t>TOTAL GALAȚI</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3">
        <f>SUM(S32:S32)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3">
        <f>SUM(T32:T32)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3">
        <f>SUM(U32:U32)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3">
        <f>SUM(V32:V32)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3">
        <f>SUM(W32:W32)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3">
        <f>SUM(X32:X32)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3">
        <f>SUM(Y32:Y32)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3">
        <f>SUM(Z32:Z32)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3">
        <f>SUM(AA32:AA32)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3">
        <f>SUM(AB32:AB32)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3">
        <f>SUM(AC32:AC32)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3">
        <f>SUM(AD32:AD32)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3">
        <f>SUM(AE32:AE32)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3">
        <f>SUM(AF32:AF32)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3">
        <f>SUM(AG32:AG32)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3">
        <f>SUM(AH32:AH32)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3">
        <f>SUM(AI32:AI32)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3">
        <f>SUM(AJ32:AJ32)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3">
        <f>SUM(AK32:AK32)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62" sId="1" ref="A33:XFD33" action="deleteRow">
    <undo index="65535" exp="area" ref3D="1" dr="$H$1:$N$1048576" dn="Z_65B035E3_87FA_46C5_996E_864F2C8D0EBC_.wvu.Cols" sId="1"/>
    <rfmt sheetId="1" xfDxf="1" sqref="A33:XFD33" start="0" length="0"/>
    <rfmt sheetId="1" sqref="A3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3" t="inlineStr">
        <is>
          <t>GIURGIU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3">
        <f>S33+V33+Y33+AB33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3">
        <f>AE33+AF33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63" sId="1" ref="A34:XFD34" action="deleteRow">
    <undo index="65535" exp="area" ref3D="1" dr="$H$1:$N$1048576" dn="Z_65B035E3_87FA_46C5_996E_864F2C8D0EBC_.wvu.Cols" sId="1"/>
    <rfmt sheetId="1" xfDxf="1" sqref="A34:XFD34" start="0" length="0"/>
    <rcc rId="0" sId="1" dxf="1">
      <nc r="A3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4">
        <f>Z34+AA34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64" sId="1" ref="A34:XFD34" action="deleteRow">
    <undo index="65535" exp="area" dr="AK33:AK34" r="AK35" sId="1"/>
    <undo index="65535" exp="area" dr="AJ33:AJ34" r="AJ35" sId="1"/>
    <undo index="65535" exp="area" dr="AI33:AI34" r="AI35" sId="1"/>
    <undo index="65535" exp="area" dr="AH33:AH34" r="AH35" sId="1"/>
    <undo index="65535" exp="area" dr="AG33:AG34" r="AG35" sId="1"/>
    <undo index="65535" exp="area" dr="AF33:AF34" r="AF35" sId="1"/>
    <undo index="65535" exp="area" dr="AE33:AE34" r="AE35" sId="1"/>
    <undo index="65535" exp="area" dr="AD33:AD34" r="AD35" sId="1"/>
    <undo index="65535" exp="area" dr="AC33:AC34" r="AC35" sId="1"/>
    <undo index="65535" exp="area" dr="AB33:AB34" r="AB35" sId="1"/>
    <undo index="65535" exp="area" dr="AA33:AA34" r="AA35" sId="1"/>
    <undo index="65535" exp="area" dr="Z33:Z34" r="Z35" sId="1"/>
    <undo index="65535" exp="area" dr="Y33:Y34" r="Y35" sId="1"/>
    <undo index="65535" exp="area" dr="X33:X34" r="X35" sId="1"/>
    <undo index="65535" exp="area" dr="W33:W34" r="W35" sId="1"/>
    <undo index="65535" exp="area" dr="V33:V34" r="V35" sId="1"/>
    <undo index="65535" exp="area" dr="U33:U34" r="U35" sId="1"/>
    <undo index="65535" exp="area" dr="T33:T34" r="T35" sId="1"/>
    <undo index="65535" exp="area" dr="S33:S34" r="S35" sId="1"/>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4">
        <f>Z34+AA34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65"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4" t="inlineStr">
        <is>
          <t>TOTAL GIURGIU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4">
        <f>SUM(S33:S33)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4">
        <f>SUM(T33:T33)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4">
        <f>SUM(U33:U33)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4">
        <f>SUM(V33:V33)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4">
        <f>SUM(W33:W33)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4">
        <f>SUM(X33:X33)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4">
        <f>SUM(Y33:Y33)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4">
        <f>SUM(Z33:Z33)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4">
        <f>SUM(AA33:AA33)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4">
        <f>SUM(AB33:AB33)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4">
        <f>SUM(AC33:AC33)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4">
        <f>SUM(AD33:AD33)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4">
        <f>SUM(AE33:AE33)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4">
        <f>SUM(AF33:AF33)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4">
        <f>SUM(AG33:AG33)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4">
        <f>SUM(AH33:AH33)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4">
        <f>SUM(AI33:AI33)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4">
        <f>SUM(AJ33:AJ33)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4">
        <f>SUM(AK33:AK33)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66"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4" t="inlineStr">
        <is>
          <t>GORJ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67" sId="1" ref="A38:XFD38" action="deleteRow">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8" t="inlineStr">
        <is>
          <t>TOTAL GORJ</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8">
        <f>SUM(S34:S37)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8">
        <f>SUM(T34:T37)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8">
        <f>SUM(U34:U37)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8">
        <f>SUM(V34:V37)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8">
        <f>SUM(W34:W37)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8">
        <f>SUM(X34:X37)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8">
        <f>SUM(Y34:Y37)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8">
        <f>SUM(Z34:Z37)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8">
        <f>SUM(AA34:AA37)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8">
        <f>SUM(AB34:AB37)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8">
        <f>SUM(AC34:AC37)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8">
        <f>SUM(AD34:AD37)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8">
        <f>SUM(AE34:AE37)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8">
        <f>SUM(AF34:AF37)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8">
        <f>SUM(AG34:AG37)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8">
        <f>SUM(AH34:AH37)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8">
        <f>SUM(AI34:AI37)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8">
        <f>SUM(AJ34:AJ37)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8">
        <f>SUM(AK34:AK37)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68" sId="1" ref="A38:XFD38" action="deleteRow">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8" t="inlineStr">
        <is>
          <t>HARGHITA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69" sId="1" ref="A40:XFD40" action="deleteRow">
    <undo index="65535" exp="area" ref3D="1" dr="$H$1:$N$1048576" dn="Z_65B035E3_87FA_46C5_996E_864F2C8D0EBC_.wvu.Cols" sId="1"/>
    <rfmt sheetId="1" xfDxf="1" sqref="A40:XFD40" start="0" length="0"/>
    <rcc rId="0" sId="1" dxf="1">
      <nc r="A40">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70" sId="1" ref="A40:XFD40" action="deleteRow">
    <undo index="65535" exp="area" ref3D="1" dr="$H$1:$N$1048576" dn="Z_65B035E3_87FA_46C5_996E_864F2C8D0EBC_.wvu.Cols" sId="1"/>
    <rfmt sheetId="1" xfDxf="1" sqref="A40:XFD40" start="0" length="0"/>
    <rcc rId="0" sId="1" dxf="1">
      <nc r="A40">
        <v>4</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71" sId="1" ref="A40:XFD40" action="deleteRow">
    <undo index="65535" exp="area" dr="AK38:AK40" r="AK41" sId="1"/>
    <undo index="65535" exp="area" dr="AJ38:AJ40" r="AJ41" sId="1"/>
    <undo index="65535" exp="area" dr="AI38:AI40" r="AI41" sId="1"/>
    <undo index="65535" exp="area" dr="AH38:AH40" r="AH41" sId="1"/>
    <undo index="65535" exp="area" dr="AG38:AG40" r="AG41" sId="1"/>
    <undo index="65535" exp="area" dr="AF38:AF40" r="AF41" sId="1"/>
    <undo index="65535" exp="area" dr="AE38:AE40" r="AE41" sId="1"/>
    <undo index="65535" exp="area" dr="AD38:AD40" r="AD41" sId="1"/>
    <undo index="65535" exp="area" dr="AC38:AC40" r="AC41" sId="1"/>
    <undo index="65535" exp="area" dr="AB38:AB40" r="AB41" sId="1"/>
    <undo index="65535" exp="area" dr="AA38:AA40" r="AA41" sId="1"/>
    <undo index="65535" exp="area" dr="Z38:Z40" r="Z41" sId="1"/>
    <undo index="65535" exp="area" dr="Y38:Y40" r="Y41" sId="1"/>
    <undo index="65535" exp="area" dr="X38:X40" r="X41" sId="1"/>
    <undo index="65535" exp="area" dr="W38:W40" r="W41" sId="1"/>
    <undo index="65535" exp="area" dr="V38:V40" r="V41" sId="1"/>
    <undo index="65535" exp="area" dr="U38:U40" r="U41" sId="1"/>
    <undo index="65535" exp="area" dr="T38:T40" r="T41" sId="1"/>
    <undo index="65535" exp="area" dr="S38:S40" r="S41" sId="1"/>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0">
        <f>Z40+AA40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72" sId="1" ref="A40:XFD40" action="deleteRow">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0" t="inlineStr">
        <is>
          <t>TOTAL HARGHITA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4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0">
        <f>SUM(S38:S39)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0">
        <f>SUM(T38:T39)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0">
        <f>SUM(U38:U39)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0">
        <f>SUM(V38:V39)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0">
        <f>SUM(W38:W39)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0">
        <f>SUM(X38:X39)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0">
        <f>SUM(Y38:Y39)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0">
        <f>SUM(Z38:Z39)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0">
        <f>SUM(AA38:AA39)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0">
        <f>SUM(AB38:AB39)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0">
        <f>SUM(AC38:AC39)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0">
        <f>SUM(AD38:AD39)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0">
        <f>SUM(AE38:AE39)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0">
        <f>SUM(AF38:AF39)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0">
        <f>SUM(AG38:AG39)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0">
        <f>SUM(AH38:AH39)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0">
        <f>SUM(AI38:AI39)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0">
        <f>SUM(AJ38:AJ39)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0">
        <f>SUM(AK38:AK39)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73" sId="1" ref="A40:XFD40" action="deleteRow">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0" t="inlineStr">
        <is>
          <t>HUNEDOARA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74" sId="1" ref="A42:XFD42" action="deleteRow">
    <undo index="65535" exp="area" dr="AK40:AK42" r="AK43" sId="1"/>
    <undo index="65535" exp="area" dr="AJ40:AJ42" r="AJ43" sId="1"/>
    <undo index="65535" exp="area" dr="AI40:AI42" r="AI43" sId="1"/>
    <undo index="65535" exp="area" dr="AH40:AH42" r="AH43" sId="1"/>
    <undo index="65535" exp="area" dr="AG40:AG42" r="AG43" sId="1"/>
    <undo index="65535" exp="area" dr="AF40:AF42" r="AF43" sId="1"/>
    <undo index="65535" exp="area" dr="AE40:AE42" r="AE43" sId="1"/>
    <undo index="65535" exp="area" dr="AD40:AD42" r="AD43" sId="1"/>
    <undo index="65535" exp="area" dr="AC40:AC42" r="AC43" sId="1"/>
    <undo index="65535" exp="area" dr="AB40:AB42" r="AB43" sId="1"/>
    <undo index="65535" exp="area" dr="AA40:AA42" r="AA43" sId="1"/>
    <undo index="65535" exp="area" dr="Z40:Z42" r="Z43" sId="1"/>
    <undo index="65535" exp="area" dr="Y40:Y42" r="Y43" sId="1"/>
    <undo index="65535" exp="area" dr="X40:X42" r="X43" sId="1"/>
    <undo index="65535" exp="area" dr="W40:W42" r="W43" sId="1"/>
    <undo index="65535" exp="area" dr="V40:V42" r="V43" sId="1"/>
    <undo index="65535" exp="area" dr="U40:U42" r="U43" sId="1"/>
    <undo index="65535" exp="area" dr="T40:T42" r="T43" sId="1"/>
    <undo index="65535" exp="area" dr="S40:S42" r="S43" sId="1"/>
    <undo index="65535" exp="area" ref3D="1" dr="$H$1:$N$1048576" dn="Z_65B035E3_87FA_46C5_996E_864F2C8D0EBC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75" sId="1" ref="A42:XFD42" action="deleteRow">
    <undo index="65535" exp="area" ref3D="1" dr="$H$1:$N$1048576" dn="Z_65B035E3_87FA_46C5_996E_864F2C8D0EBC_.wvu.Cols" sId="1"/>
    <rfmt sheetId="1" xfDxf="1" sqref="A42:XFD42" start="0" length="0"/>
    <rfmt sheetId="1" sqref="A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2" t="inlineStr">
        <is>
          <t>TOTAL HUNEDOARA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4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2">
        <f>SUM(S40:S41)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2">
        <f>SUM(T40:T41)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2">
        <f>SUM(U40:U41)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2">
        <f>SUM(V40:V41)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2">
        <f>SUM(W40:W41)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2">
        <f>SUM(X40:X41)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2">
        <f>SUM(Y40:Y41)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2">
        <f>SUM(Z40:Z41)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2">
        <f>SUM(AA40:AA41)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2">
        <f>SUM(AB40:AB41)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2">
        <f>SUM(AC40:AC41)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2">
        <f>SUM(AD40:AD41)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2">
        <f>SUM(AE40:AE41)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2">
        <f>SUM(AF40:AF41)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2">
        <f>SUM(AG40:AG41)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2">
        <f>SUM(AH40:AH41)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2">
        <f>SUM(AI40:AI41)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2">
        <f>SUM(AJ40:AJ41)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2">
        <f>SUM(AK40:AK41)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76" sId="1" ref="A42:XFD42" action="deleteRow">
    <undo index="65535" exp="area" ref3D="1" dr="$H$1:$N$1048576" dn="Z_65B035E3_87FA_46C5_996E_864F2C8D0EBC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2" t="inlineStr">
        <is>
          <t>IALOMIȚA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77" sId="1" ref="A44:XFD44" action="deleteRow">
    <undo index="65535" exp="area" dr="AK42:AK44" r="AK45" sId="1"/>
    <undo index="65535" exp="area" dr="AJ42:AJ44" r="AJ45" sId="1"/>
    <undo index="65535" exp="area" dr="AI42:AI44" r="AI45" sId="1"/>
    <undo index="65535" exp="area" dr="AH42:AH44" r="AH45" sId="1"/>
    <undo index="65535" exp="area" dr="AG42:AG44" r="AG45" sId="1"/>
    <undo index="65535" exp="area" dr="AF42:AF44" r="AF45" sId="1"/>
    <undo index="65535" exp="area" dr="AE42:AE44" r="AE45" sId="1"/>
    <undo index="65535" exp="area" dr="AD42:AD44" r="AD45" sId="1"/>
    <undo index="65535" exp="area" dr="AC42:AC44" r="AC45" sId="1"/>
    <undo index="65535" exp="area" dr="AB42:AB44" r="AB45" sId="1"/>
    <undo index="65535" exp="area" dr="AA42:AA44" r="AA45" sId="1"/>
    <undo index="65535" exp="area" dr="Z42:Z44" r="Z45" sId="1"/>
    <undo index="65535" exp="area" dr="Y42:Y44" r="Y45" sId="1"/>
    <undo index="65535" exp="area" dr="X42:X44" r="X45" sId="1"/>
    <undo index="65535" exp="area" dr="W42:W44" r="W45" sId="1"/>
    <undo index="65535" exp="area" dr="V42:V44" r="V45" sId="1"/>
    <undo index="65535" exp="area" dr="U42:U44" r="U45" sId="1"/>
    <undo index="65535" exp="area" dr="T42:T44" r="T45" sId="1"/>
    <undo index="65535" exp="area" dr="S42:S44" r="S45" sId="1"/>
    <undo index="65535" exp="area" ref3D="1" dr="$H$1:$N$1048576" dn="Z_65B035E3_87FA_46C5_996E_864F2C8D0EBC_.wvu.Cols" sId="1"/>
    <rfmt sheetId="1" xfDxf="1" sqref="A44:XFD44" start="0" length="0"/>
    <rfmt sheetId="1" sqref="A4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4">
        <f>T44+U44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4">
        <f>W44+X44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4">
        <f>AC44+AD44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4">
        <f>S44+V44+Y44+AB44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4">
        <f>AE44+AF44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78" sId="1" ref="A44:XFD44" action="deleteRow">
    <undo index="65535" exp="area" ref3D="1" dr="$H$1:$N$1048576" dn="Z_65B035E3_87FA_46C5_996E_864F2C8D0EBC_.wvu.Cols" sId="1"/>
    <rfmt sheetId="1" xfDxf="1" sqref="A44:XFD44" start="0" length="0"/>
    <rfmt sheetId="1" sqref="A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4" t="inlineStr">
        <is>
          <t>TOTAL IALOMIȚA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4">
        <f>SUM(S42:S43)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4">
        <f>SUM(T42:T43)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4">
        <f>SUM(U42:U43)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4">
        <f>SUM(V42:V43)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4">
        <f>SUM(W42:W43)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4">
        <f>SUM(X42:X43)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4">
        <f>SUM(Y42:Y43)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4">
        <f>SUM(Z42:Z43)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4">
        <f>SUM(AA42:AA43)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4">
        <f>SUM(AB42:AB43)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4">
        <f>SUM(AC42:AC43)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4">
        <f>SUM(AD42:AD43)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4">
        <f>SUM(AE42:AE43)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4">
        <f>SUM(AF42:AF43)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4">
        <f>SUM(AG42:AG43)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4">
        <f>SUM(AH42:AH43)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4">
        <f>SUM(AI42:AI43)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4">
        <f>SUM(AJ42:AJ43)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4">
        <f>SUM(AK42:AK43)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79" sId="1" ref="A44:XFD44" action="deleteRow">
    <undo index="65535" exp="area" ref3D="1" dr="$H$1:$N$1048576" dn="Z_65B035E3_87FA_46C5_996E_864F2C8D0EBC_.wvu.Cols" sId="1"/>
    <rfmt sheetId="1" xfDxf="1" sqref="A44:XFD44" start="0" length="0"/>
    <rfmt sheetId="1" sqref="A4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4" t="inlineStr">
        <is>
          <t>IAȘI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80" sId="1" ref="A44:XFD44" action="deleteRow">
    <undo index="65535" exp="area" dr="AK44:AK46" r="AK47" sId="1"/>
    <undo index="65535" exp="area" dr="AJ44:AJ46" r="AJ47" sId="1"/>
    <undo index="65535" exp="area" dr="AI44:AI46" r="AI47" sId="1"/>
    <undo index="65535" exp="area" dr="AH44:AH46" r="AH47" sId="1"/>
    <undo index="65535" exp="area" dr="AG44:AG46" r="AG47" sId="1"/>
    <undo index="65535" exp="area" dr="AF44:AF46" r="AF47" sId="1"/>
    <undo index="65535" exp="area" dr="AE44:AE46" r="AE47" sId="1"/>
    <undo index="65535" exp="area" dr="AD44:AD46" r="AD47" sId="1"/>
    <undo index="65535" exp="area" dr="AC44:AC46" r="AC47" sId="1"/>
    <undo index="65535" exp="area" dr="AB44:AB46" r="AB47" sId="1"/>
    <undo index="65535" exp="area" dr="AA44:AA46" r="AA47" sId="1"/>
    <undo index="65535" exp="area" dr="Z44:Z46" r="Z47" sId="1"/>
    <undo index="65535" exp="area" dr="Y44:Y46" r="Y47" sId="1"/>
    <undo index="65535" exp="area" dr="X44:X46" r="X47" sId="1"/>
    <undo index="65535" exp="area" dr="W44:W46" r="W47" sId="1"/>
    <undo index="65535" exp="area" dr="V44:V46" r="V47" sId="1"/>
    <undo index="65535" exp="area" dr="U44:U46" r="U47" sId="1"/>
    <undo index="65535" exp="area" dr="T44:T46" r="T47" sId="1"/>
    <undo index="65535" exp="area" dr="S44:S46" r="S47" sId="1"/>
    <undo index="65535" exp="area" ref3D="1" dr="$H$1:$N$1048576" dn="Z_65B035E3_87FA_46C5_996E_864F2C8D0EBC_.wvu.Cols" sId="1"/>
    <rfmt sheetId="1" xfDxf="1" sqref="A44:XFD44" start="0" length="0"/>
    <rcc rId="0" sId="1" dxf="1">
      <nc r="A44">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4">
        <f>T44+U44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4">
        <f>W44+X44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4">
        <f>AC44+AD44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4">
        <f>S44+V44+Y44+AB44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4">
        <f>AE44+AF44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81" sId="1" ref="A44:XFD44" action="deleteRow">
    <undo index="65535" exp="area" dr="AK44:AK45" r="AK46" sId="1"/>
    <undo index="65535" exp="area" dr="AJ44:AJ45" r="AJ46" sId="1"/>
    <undo index="65535" exp="area" dr="AI44:AI45" r="AI46" sId="1"/>
    <undo index="65535" exp="area" dr="AH44:AH45" r="AH46" sId="1"/>
    <undo index="65535" exp="area" dr="AG44:AG45" r="AG46" sId="1"/>
    <undo index="65535" exp="area" dr="AF44:AF45" r="AF46" sId="1"/>
    <undo index="65535" exp="area" dr="AE44:AE45" r="AE46" sId="1"/>
    <undo index="65535" exp="area" dr="AD44:AD45" r="AD46" sId="1"/>
    <undo index="65535" exp="area" dr="AC44:AC45" r="AC46" sId="1"/>
    <undo index="65535" exp="area" dr="AB44:AB45" r="AB46" sId="1"/>
    <undo index="65535" exp="area" dr="AA44:AA45" r="AA46" sId="1"/>
    <undo index="65535" exp="area" dr="Z44:Z45" r="Z46" sId="1"/>
    <undo index="65535" exp="area" dr="Y44:Y45" r="Y46" sId="1"/>
    <undo index="65535" exp="area" dr="X44:X45" r="X46" sId="1"/>
    <undo index="65535" exp="area" dr="W44:W45" r="W46" sId="1"/>
    <undo index="65535" exp="area" dr="V44:V45" r="V46" sId="1"/>
    <undo index="65535" exp="area" dr="U44:U45" r="U46" sId="1"/>
    <undo index="65535" exp="area" dr="T44:T45" r="T46" sId="1"/>
    <undo index="65535" exp="area" dr="S44:S45" r="S46" sId="1"/>
    <undo index="65535" exp="area" ref3D="1" dr="$H$1:$N$1048576" dn="Z_65B035E3_87FA_46C5_996E_864F2C8D0EBC_.wvu.Cols" sId="1"/>
    <rfmt sheetId="1" xfDxf="1" sqref="A44:XFD44" start="0" length="0"/>
    <rcc rId="0" sId="1" dxf="1">
      <nc r="A4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4">
        <f>T44+U44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4">
        <f>W44+X44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4">
        <f>AC44+AD44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4">
        <f>S44+V44+Y44+AB44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4">
        <f>AE44+AF44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82" sId="1" ref="A44:XFD44" action="deleteRow">
    <undo index="65535" exp="area" dr="AK44" r="AK45" sId="1"/>
    <undo index="65535" exp="area" dr="AJ44" r="AJ45" sId="1"/>
    <undo index="65535" exp="area" dr="AI44" r="AI45" sId="1"/>
    <undo index="65535" exp="area" dr="AH44" r="AH45" sId="1"/>
    <undo index="65535" exp="area" dr="AG44" r="AG45" sId="1"/>
    <undo index="65535" exp="area" dr="AF44" r="AF45" sId="1"/>
    <undo index="65535" exp="area" dr="AE44" r="AE45" sId="1"/>
    <undo index="65535" exp="area" dr="AD44" r="AD45" sId="1"/>
    <undo index="65535" exp="area" dr="AC44" r="AC45" sId="1"/>
    <undo index="65535" exp="area" dr="AB44" r="AB45" sId="1"/>
    <undo index="65535" exp="area" dr="AA44" r="AA45" sId="1"/>
    <undo index="65535" exp="area" dr="Z44" r="Z45" sId="1"/>
    <undo index="65535" exp="area" dr="Y44" r="Y45" sId="1"/>
    <undo index="65535" exp="area" dr="X44" r="X45" sId="1"/>
    <undo index="65535" exp="area" dr="W44" r="W45" sId="1"/>
    <undo index="65535" exp="area" dr="V44" r="V45" sId="1"/>
    <undo index="65535" exp="area" dr="U44" r="U45" sId="1"/>
    <undo index="65535" exp="area" dr="T44" r="T45" sId="1"/>
    <undo index="65535" exp="area" dr="S44" r="S45" sId="1"/>
    <undo index="65535" exp="area" ref3D="1" dr="$H$1:$N$1048576" dn="Z_65B035E3_87FA_46C5_996E_864F2C8D0EBC_.wvu.Cols" sId="1"/>
    <rfmt sheetId="1" xfDxf="1" sqref="A44:XFD44" start="0" length="0"/>
    <rfmt sheetId="1" sqref="A4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4">
        <f>T44+U44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4">
        <f>W44+X44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4">
        <f>AC44+AD44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4">
        <f>S44+V44+Y44+AB44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4">
        <f>AE44+AF44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83" sId="1" ref="A44:XFD44" action="deleteRow">
    <undo index="65535" exp="area" ref3D="1" dr="$H$1:$N$1048576" dn="Z_65B035E3_87FA_46C5_996E_864F2C8D0EBC_.wvu.Cols" sId="1"/>
    <rfmt sheetId="1" xfDxf="1" sqref="A44:XFD44" start="0" length="0"/>
    <rfmt sheetId="1" sqref="A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4" t="inlineStr">
        <is>
          <t>TOTAL IAȘI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84" sId="1" ref="A44:XFD44" action="deleteRow">
    <undo index="65535" exp="area" ref3D="1" dr="$H$1:$N$1048576" dn="Z_65B035E3_87FA_46C5_996E_864F2C8D0EBC_.wvu.Cols" sId="1"/>
    <rfmt sheetId="1" xfDxf="1" sqref="A44:XFD44" start="0" length="0"/>
    <rfmt sheetId="1" sqref="A4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4" t="inlineStr">
        <is>
          <t>ILFOV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85" sId="1" ref="A44:XFD44" action="deleteRow">
    <undo index="65535" exp="area" dr="AK44:AK46" r="AK47" sId="1"/>
    <undo index="65535" exp="area" dr="AJ44:AJ46" r="AJ47" sId="1"/>
    <undo index="65535" exp="area" dr="AI44:AI46" r="AI47" sId="1"/>
    <undo index="65535" exp="area" dr="AH44:AH46" r="AH47" sId="1"/>
    <undo index="65535" exp="area" dr="AG44:AG46" r="AG47" sId="1"/>
    <undo index="65535" exp="area" dr="AF44:AF46" r="AF47" sId="1"/>
    <undo index="65535" exp="area" dr="AE44:AE46" r="AE47" sId="1"/>
    <undo index="65535" exp="area" dr="AD44:AD46" r="AD47" sId="1"/>
    <undo index="65535" exp="area" dr="AC44:AC46" r="AC47" sId="1"/>
    <undo index="65535" exp="area" dr="AB44:AB46" r="AB47" sId="1"/>
    <undo index="65535" exp="area" dr="AA44:AA46" r="AA47" sId="1"/>
    <undo index="65535" exp="area" dr="Z44:Z46" r="Z47" sId="1"/>
    <undo index="65535" exp="area" dr="Y44:Y46" r="Y47" sId="1"/>
    <undo index="65535" exp="area" dr="X44:X46" r="X47" sId="1"/>
    <undo index="65535" exp="area" dr="W44:W46" r="W47" sId="1"/>
    <undo index="65535" exp="area" dr="V44:V46" r="V47" sId="1"/>
    <undo index="65535" exp="area" dr="U44:U46" r="U47" sId="1"/>
    <undo index="65535" exp="area" dr="T44:T46" r="T47" sId="1"/>
    <undo index="65535" exp="area" dr="S44:S46" r="S47" sId="1"/>
    <undo index="65535" exp="area" ref3D="1" dr="$H$1:$N$1048576" dn="Z_65B035E3_87FA_46C5_996E_864F2C8D0EBC_.wvu.Cols" sId="1"/>
    <rfmt sheetId="1" xfDxf="1" sqref="A44:XFD44" start="0" length="0"/>
    <rcc rId="0" sId="1" dxf="1">
      <nc r="A44">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4"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4">
        <f>T44+U44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4">
        <f>W44+X44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44">
        <f>Z44+AA44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4">
        <f>AC44+AD44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4">
        <f>S44+V44+Y44+AB44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4">
        <f>AE44+AF44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86" sId="1" ref="A44:XFD44" action="deleteRow">
    <undo index="65535" exp="area" dr="AK44:AK45" r="AK46" sId="1"/>
    <undo index="65535" exp="area" dr="AJ44:AJ45" r="AJ46" sId="1"/>
    <undo index="65535" exp="area" dr="AI44:AI45" r="AI46" sId="1"/>
    <undo index="65535" exp="area" dr="AH44:AH45" r="AH46" sId="1"/>
    <undo index="65535" exp="area" dr="AG44:AG45" r="AG46" sId="1"/>
    <undo index="65535" exp="area" dr="AF44:AF45" r="AF46" sId="1"/>
    <undo index="65535" exp="area" dr="AE44:AE45" r="AE46" sId="1"/>
    <undo index="65535" exp="area" dr="AD44:AD45" r="AD46" sId="1"/>
    <undo index="65535" exp="area" dr="AC44:AC45" r="AC46" sId="1"/>
    <undo index="65535" exp="area" dr="AB44:AB45" r="AB46" sId="1"/>
    <undo index="65535" exp="area" dr="AA44:AA45" r="AA46" sId="1"/>
    <undo index="65535" exp="area" dr="Z44:Z45" r="Z46" sId="1"/>
    <undo index="65535" exp="area" dr="Y44:Y45" r="Y46" sId="1"/>
    <undo index="65535" exp="area" dr="X44:X45" r="X46" sId="1"/>
    <undo index="65535" exp="area" dr="W44:W45" r="W46" sId="1"/>
    <undo index="65535" exp="area" dr="V44:V45" r="V46" sId="1"/>
    <undo index="65535" exp="area" dr="U44:U45" r="U46" sId="1"/>
    <undo index="65535" exp="area" dr="T44:T45" r="T46" sId="1"/>
    <undo index="65535" exp="area" dr="S44:S45" r="S46" sId="1"/>
    <undo index="65535" exp="area" ref3D="1" dr="$H$1:$N$1048576" dn="Z_65B035E3_87FA_46C5_996E_864F2C8D0EBC_.wvu.Cols" sId="1"/>
    <rfmt sheetId="1" xfDxf="1" sqref="A44:XFD44" start="0" length="0"/>
    <rcc rId="0" sId="1" dxf="1">
      <nc r="A4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4">
        <f>T44+U44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4">
        <f>W44+X44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4">
        <f>AC44+AD44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4">
        <f>S44+V44+Y44+AB44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4">
        <f>AE44+AF44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87" sId="1" ref="A44:XFD44" action="deleteRow">
    <undo index="65535" exp="area" dr="AK44" r="AK45" sId="1"/>
    <undo index="65535" exp="area" dr="AJ44" r="AJ45" sId="1"/>
    <undo index="65535" exp="area" dr="AI44" r="AI45" sId="1"/>
    <undo index="65535" exp="area" dr="AH44" r="AH45" sId="1"/>
    <undo index="65535" exp="area" dr="AG44" r="AG45" sId="1"/>
    <undo index="65535" exp="area" dr="AF44" r="AF45" sId="1"/>
    <undo index="65535" exp="area" dr="AE44" r="AE45" sId="1"/>
    <undo index="65535" exp="area" dr="AD44" r="AD45" sId="1"/>
    <undo index="65535" exp="area" dr="AC44" r="AC45" sId="1"/>
    <undo index="65535" exp="area" dr="AB44" r="AB45" sId="1"/>
    <undo index="65535" exp="area" dr="AA44" r="AA45" sId="1"/>
    <undo index="65535" exp="area" dr="Z44" r="Z45" sId="1"/>
    <undo index="65535" exp="area" dr="Y44" r="Y45" sId="1"/>
    <undo index="65535" exp="area" dr="X44" r="X45" sId="1"/>
    <undo index="65535" exp="area" dr="W44" r="W45" sId="1"/>
    <undo index="65535" exp="area" dr="V44" r="V45" sId="1"/>
    <undo index="65535" exp="area" dr="U44" r="U45" sId="1"/>
    <undo index="65535" exp="area" dr="T44" r="T45" sId="1"/>
    <undo index="65535" exp="area" dr="S44" r="S45" sId="1"/>
    <undo index="65535" exp="area" ref3D="1" dr="$H$1:$N$1048576" dn="Z_65B035E3_87FA_46C5_996E_864F2C8D0EBC_.wvu.Cols" sId="1"/>
    <rfmt sheetId="1" xfDxf="1" sqref="A44:XFD44" start="0" length="0"/>
    <rfmt sheetId="1" sqref="A4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4">
        <f>T44+U44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4">
        <f>W44+X44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4">
        <f>AC44+AD44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4">
        <f>S44+V44+Y44+AB44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4">
        <f>AE44+AF44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88" sId="1" ref="A44:XFD44" action="deleteRow">
    <undo index="65535" exp="area" ref3D="1" dr="$H$1:$N$1048576" dn="Z_65B035E3_87FA_46C5_996E_864F2C8D0EBC_.wvu.Cols" sId="1"/>
    <rfmt sheetId="1" xfDxf="1" sqref="A44:XFD44" start="0" length="0"/>
    <rfmt sheetId="1" sqref="A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4" t="inlineStr">
        <is>
          <t>TOTAL ILFOV</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89" sId="1" ref="A44:XFD44" action="deleteRow">
    <undo index="65535" exp="area" ref3D="1" dr="$H$1:$N$1048576" dn="Z_65B035E3_87FA_46C5_996E_864F2C8D0EBC_.wvu.Cols" sId="1"/>
    <rfmt sheetId="1" xfDxf="1" sqref="A44:XFD44" start="0" length="0"/>
    <rfmt sheetId="1" sqref="A4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4" t="inlineStr">
        <is>
          <t>MARAMUREȘ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90" sId="1" ref="A45:XFD45" action="deleteRow">
    <undo index="65535" exp="area" ref3D="1" dr="$H$1:$N$1048576" dn="Z_65B035E3_87FA_46C5_996E_864F2C8D0EBC_.wvu.Cols" sId="1"/>
    <rfmt sheetId="1" xfDxf="1" sqref="A45:XFD45" start="0" length="0"/>
    <rcc rId="0" sId="1" dxf="1">
      <nc r="A4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91" sId="1" ref="A45:XFD45" action="deleteRow">
    <undo index="65535" exp="area" dr="AK44:AK45" r="AK46" sId="1"/>
    <undo index="65535" exp="area" dr="AJ44:AJ45" r="AJ46" sId="1"/>
    <undo index="65535" exp="area" dr="AI44:AI45" r="AI46" sId="1"/>
    <undo index="65535" exp="area" dr="AH44:AH45" r="AH46" sId="1"/>
    <undo index="65535" exp="area" dr="AG44:AG45" r="AG46" sId="1"/>
    <undo index="65535" exp="area" dr="AF44:AF45" r="AF46" sId="1"/>
    <undo index="65535" exp="area" dr="AE44:AE45" r="AE46" sId="1"/>
    <undo index="65535" exp="area" dr="AD44:AD45" r="AD46" sId="1"/>
    <undo index="65535" exp="area" dr="AC44:AC45" r="AC46" sId="1"/>
    <undo index="65535" exp="area" dr="AB44:AB45" r="AB46" sId="1"/>
    <undo index="65535" exp="area" dr="AA44:AA45" r="AA46" sId="1"/>
    <undo index="65535" exp="area" dr="Z44:Z45" r="Z46" sId="1"/>
    <undo index="65535" exp="area" dr="Y44:Y45" r="Y46" sId="1"/>
    <undo index="65535" exp="area" dr="X44:X45" r="X46" sId="1"/>
    <undo index="65535" exp="area" dr="W44:W45" r="W46" sId="1"/>
    <undo index="65535" exp="area" dr="V44:V45" r="V46" sId="1"/>
    <undo index="65535" exp="area" dr="U44:U45" r="U46" sId="1"/>
    <undo index="65535" exp="area" dr="T44:T45" r="T46" sId="1"/>
    <undo index="65535" exp="area" dr="S44:S45" r="S46" sId="1"/>
    <undo index="65535" exp="area" ref3D="1" dr="$H$1:$N$1048576" dn="Z_65B035E3_87FA_46C5_996E_864F2C8D0EBC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92" sId="1" ref="A45:XFD45" action="deleteRow">
    <undo index="65535" exp="area" ref3D="1" dr="$H$1:$N$1048576" dn="Z_65B035E3_87FA_46C5_996E_864F2C8D0EBC_.wvu.Cols" sId="1"/>
    <rfmt sheetId="1" xfDxf="1" sqref="A45:XFD45" start="0" length="0"/>
    <rfmt sheetId="1" sqref="A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5" t="inlineStr">
        <is>
          <t>TOTAL MARAMUREȘ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5">
        <f>SUM(S44:S44)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5">
        <f>SUM(T44:T44)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5">
        <f>SUM(U44:U44)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5">
        <f>SUM(V44:V44)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5">
        <f>SUM(W44:W44)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5">
        <f>SUM(X44:X44)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5">
        <f>SUM(Y44:Y44)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5">
        <f>SUM(Z44:Z44)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5">
        <f>SUM(AA44:AA44)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5">
        <f>SUM(AB44:AB44)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5">
        <f>SUM(AC44:AC44)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5">
        <f>SUM(AD44:AD44)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5">
        <f>SUM(AE44:AE44)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5">
        <f>SUM(AF44:AF44)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5">
        <f>SUM(AG44:AG44)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5">
        <f>SUM(AH44:AH44)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5">
        <f>SUM(AI44:AI44)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5">
        <f>SUM(AJ44:AJ44)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5">
        <f>SUM(AK44:AK44)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93" sId="1" ref="A45:XFD45" action="deleteRow">
    <undo index="65535" exp="area" ref3D="1" dr="$H$1:$N$1048576" dn="Z_65B035E3_87FA_46C5_996E_864F2C8D0EBC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5" t="inlineStr">
        <is>
          <t>MEHEDINȚI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94" sId="1" ref="A46:XFD46" action="deleteRow">
    <undo index="65535" exp="area" ref3D="1" dr="$H$1:$N$1048576" dn="Z_65B035E3_87FA_46C5_996E_864F2C8D0EBC_.wvu.Cols" sId="1"/>
    <rfmt sheetId="1" xfDxf="1" sqref="A46:XFD46" start="0" length="0"/>
    <rcc rId="0" sId="1" dxf="1">
      <nc r="A4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95" sId="1" ref="A46:XFD46" action="deleteRow">
    <undo index="65535" exp="area" dr="AK45:AK46" r="AK47" sId="1"/>
    <undo index="65535" exp="area" dr="AJ45:AJ46" r="AJ47" sId="1"/>
    <undo index="65535" exp="area" dr="AI45:AI46" r="AI47" sId="1"/>
    <undo index="65535" exp="area" dr="AH45:AH46" r="AH47" sId="1"/>
    <undo index="65535" exp="area" dr="AG45:AG46" r="AG47" sId="1"/>
    <undo index="65535" exp="area" dr="AF45:AF46" r="AF47" sId="1"/>
    <undo index="65535" exp="area" dr="AE45:AE46" r="AE47" sId="1"/>
    <undo index="65535" exp="area" dr="AD45:AD46" r="AD47" sId="1"/>
    <undo index="65535" exp="area" dr="AC45:AC46" r="AC47" sId="1"/>
    <undo index="65535" exp="area" dr="AB45:AB46" r="AB47" sId="1"/>
    <undo index="65535" exp="area" dr="AA45:AA46" r="AA47" sId="1"/>
    <undo index="65535" exp="area" dr="Z45:Z46" r="Z47" sId="1"/>
    <undo index="65535" exp="area" dr="Y45:Y46" r="Y47" sId="1"/>
    <undo index="65535" exp="area" dr="X45:X46" r="X47" sId="1"/>
    <undo index="65535" exp="area" dr="W45:W46" r="W47" sId="1"/>
    <undo index="65535" exp="area" dr="V45:V46" r="V47" sId="1"/>
    <undo index="65535" exp="area" dr="U45:U46" r="U47" sId="1"/>
    <undo index="65535" exp="area" dr="T45:T46" r="T47" sId="1"/>
    <undo index="65535" exp="area" dr="S45:S46" r="S47" sId="1"/>
    <undo index="65535" exp="area" ref3D="1" dr="$H$1:$N$1048576" dn="Z_65B035E3_87FA_46C5_996E_864F2C8D0EBC_.wvu.Cols" sId="1"/>
    <rfmt sheetId="1" xfDxf="1" sqref="A46:XFD46" start="0" length="0"/>
    <rfmt sheetId="1" sqref="A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96" sId="1" ref="A46:XFD46" action="deleteRow">
    <undo index="65535" exp="area" ref3D="1" dr="$H$1:$N$1048576" dn="Z_65B035E3_87FA_46C5_996E_864F2C8D0EBC_.wvu.Cols" sId="1"/>
    <rfmt sheetId="1" xfDxf="1" sqref="A46:XFD46" start="0" length="0"/>
    <rfmt sheetId="1" sqref="A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6" t="inlineStr">
        <is>
          <t>TOTAL MEHEDINȚI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6">
        <f>SUM(S45:S45)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6">
        <f>SUM(T45:T45)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6">
        <f>SUM(U45:U45)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6">
        <f>SUM(V45:V45)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6">
        <f>SUM(W45:W45)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6">
        <f>SUM(X45:X45)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6">
        <f>SUM(Y45:Y45)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6">
        <f>SUM(Z45:Z45)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6">
        <f>SUM(AA45:AA45)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6">
        <f>SUM(AB45:AB45)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6">
        <f>SUM(AC45:AC45)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6">
        <f>SUM(AD45:AD45)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6">
        <f>SUM(AE45:AE45)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6">
        <f>SUM(AF45:AF45)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6">
        <f>SUM(AG45:AG45)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6">
        <f>SUM(AH45:AH45)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6">
        <f>SUM(AI45:AI45)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6">
        <f>SUM(AJ45:AJ45)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6">
        <f>SUM(AK45:AK45)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897" sId="1" ref="A46:XFD46" action="deleteRow">
    <undo index="65535" exp="area" ref3D="1" dr="$H$1:$N$1048576" dn="Z_65B035E3_87FA_46C5_996E_864F2C8D0EBC_.wvu.Cols" sId="1"/>
    <rfmt sheetId="1" xfDxf="1" sqref="A46:XFD46" start="0" length="0"/>
    <rfmt sheetId="1" sqref="A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6" t="inlineStr">
        <is>
          <t>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98" sId="1" ref="A48:XFD48" action="deleteRow">
    <undo index="65535" exp="area" dr="AK46:AK48" r="AK49" sId="1"/>
    <undo index="65535" exp="area" dr="AJ46:AJ48" r="AJ49" sId="1"/>
    <undo index="65535" exp="area" dr="AI46:AI48" r="AI49" sId="1"/>
    <undo index="65535" exp="area" dr="AH46:AH48" r="AH49" sId="1"/>
    <undo index="65535" exp="area" dr="AG46:AG48" r="AG49" sId="1"/>
    <undo index="65535" exp="area" dr="AF46:AF48" r="AF49" sId="1"/>
    <undo index="65535" exp="area" dr="AE46:AE48" r="AE49" sId="1"/>
    <undo index="65535" exp="area" dr="AD46:AD48" r="AD49" sId="1"/>
    <undo index="65535" exp="area" dr="AC46:AC48" r="AC49" sId="1"/>
    <undo index="65535" exp="area" dr="AB46:AB48" r="AB49" sId="1"/>
    <undo index="65535" exp="area" dr="AA46:AA48" r="AA49" sId="1"/>
    <undo index="65535" exp="area" dr="Z46:Z48" r="Z49" sId="1"/>
    <undo index="65535" exp="area" dr="Y46:Y48" r="Y49" sId="1"/>
    <undo index="65535" exp="area" dr="X46:X48" r="X49" sId="1"/>
    <undo index="65535" exp="area" dr="W46:W48" r="W49" sId="1"/>
    <undo index="65535" exp="area" dr="V46:V48" r="V49" sId="1"/>
    <undo index="65535" exp="area" dr="U46:U48" r="U49" sId="1"/>
    <undo index="65535" exp="area" dr="T46:T48" r="T49" sId="1"/>
    <undo index="65535" exp="area" dr="S46:S48" r="S49" sId="1"/>
    <undo index="65535" exp="area" ref3D="1" dr="$H$1:$N$1048576" dn="Z_65B035E3_87FA_46C5_996E_864F2C8D0EBC_.wvu.Cols" sId="1"/>
    <rfmt sheetId="1" xfDxf="1" sqref="A48:XFD48" start="0" length="0"/>
    <rfmt sheetId="1" sqref="A4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8">
        <f>T48+U48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8">
        <f>W48+X48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8">
        <f>Z48+AA48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8">
        <f>AC48+AD48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8">
        <f>S48+V48+Y48+AB48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8">
        <f>AE48+AF48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899" sId="1" ref="A48:XFD48" action="deleteRow">
    <undo index="65535" exp="area" ref3D="1" dr="$H$1:$N$1048576" dn="Z_65B035E3_87FA_46C5_996E_864F2C8D0EBC_.wvu.Cols" sId="1"/>
    <rfmt sheetId="1" xfDxf="1" sqref="A48:XFD48" start="0" length="0"/>
    <rfmt sheetId="1" sqref="A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8" t="inlineStr">
        <is>
          <t>TOTAL MUREȘ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8">
        <f>SUM(S46:S47)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8">
        <f>SUM(T46:T47)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8">
        <f>SUM(U46:U47)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8">
        <f>SUM(V46:V47)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8">
        <f>SUM(W46:W47)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8">
        <f>SUM(X46:X47)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8">
        <f>SUM(Y46:Y47)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8">
        <f>SUM(Z46:Z47)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8">
        <f>SUM(AA46:AA47)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8">
        <f>SUM(AB46:AB47)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8">
        <f>SUM(AC46:AC47)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8">
        <f>SUM(AD46:AD47)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8">
        <f>SUM(AE46:AE47)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8">
        <f>SUM(AF46:AF47)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8">
        <f>SUM(AG46:AG47)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8">
        <f>SUM(AH46:AH47)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8">
        <f>SUM(AI46:AI47)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8">
        <f>SUM(AJ46:AJ47)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8">
        <f>SUM(AK46:AK47)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00" sId="1" ref="A48:XFD48" action="deleteRow">
    <undo index="65535" exp="area" ref3D="1" dr="$H$1:$N$1048576" dn="Z_65B035E3_87FA_46C5_996E_864F2C8D0EBC_.wvu.Cols" sId="1"/>
    <rfmt sheetId="1" xfDxf="1" sqref="A48:XFD48" start="0" length="0"/>
    <rfmt sheetId="1" sqref="A4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8" t="inlineStr">
        <is>
          <t>OLT</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01" sId="1" ref="A49:XFD49" action="deleteRow">
    <undo index="65535" exp="area" ref3D="1" dr="$H$1:$N$1048576" dn="Z_65B035E3_87FA_46C5_996E_864F2C8D0EBC_.wvu.Cols" sId="1"/>
    <rfmt sheetId="1" xfDxf="1" sqref="A49:XFD49" start="0" length="0"/>
    <rcc rId="0" sId="1" dxf="1">
      <nc r="A4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9">
        <f>T49+U49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9">
        <f>W49+X49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9">
        <f>Z49+AA49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9">
        <f>AC49+AD49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9">
        <f>S49+V49+Y49+AB49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9">
        <f>AE49+AF49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02" sId="1" ref="A49:XFD49" action="deleteRow">
    <undo index="65535" exp="area" dr="AK48:AK49" r="AK50" sId="1"/>
    <undo index="65535" exp="area" dr="AJ48:AJ49" r="AJ50" sId="1"/>
    <undo index="65535" exp="area" dr="AI48:AI49" r="AI50" sId="1"/>
    <undo index="65535" exp="area" dr="AH48:AH49" r="AH50" sId="1"/>
    <undo index="65535" exp="area" dr="AG48:AG49" r="AG50" sId="1"/>
    <undo index="65535" exp="area" dr="AF48:AF49" r="AF50" sId="1"/>
    <undo index="65535" exp="area" dr="AE48:AE49" r="AE50" sId="1"/>
    <undo index="65535" exp="area" dr="AD48:AD49" r="AD50" sId="1"/>
    <undo index="65535" exp="area" dr="AC48:AC49" r="AC50" sId="1"/>
    <undo index="65535" exp="area" dr="AB48:AB49" r="AB50" sId="1"/>
    <undo index="65535" exp="area" dr="AA48:AA49" r="AA50" sId="1"/>
    <undo index="65535" exp="area" dr="Z48:Z49" r="Z50" sId="1"/>
    <undo index="65535" exp="area" dr="Y48:Y49" r="Y50" sId="1"/>
    <undo index="65535" exp="area" dr="X48:X49" r="X50" sId="1"/>
    <undo index="65535" exp="area" dr="W48:W49" r="W50" sId="1"/>
    <undo index="65535" exp="area" dr="V48:V49" r="V50" sId="1"/>
    <undo index="65535" exp="area" dr="U48:U49" r="U50" sId="1"/>
    <undo index="65535" exp="area" dr="T48:T49" r="T50" sId="1"/>
    <undo index="65535" exp="area" dr="S48:S49" r="S50" sId="1"/>
    <undo index="65535" exp="area" ref3D="1" dr="$H$1:$N$1048576" dn="Z_65B035E3_87FA_46C5_996E_864F2C8D0EBC_.wvu.Cols" sId="1"/>
    <rfmt sheetId="1" xfDxf="1" sqref="A49:XFD49" start="0" length="0"/>
    <rfmt sheetId="1" sqref="A4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9">
        <f>T49+U49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9">
        <f>W49+X49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9">
        <f>Z49+AA49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9">
        <f>AC49+AD49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9">
        <f>S49+V49+Y49+AB49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9">
        <f>AE49+AF49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03" sId="1" ref="A49:XFD49" action="deleteRow">
    <undo index="65535" exp="area" ref3D="1" dr="$H$1:$N$1048576" dn="Z_65B035E3_87FA_46C5_996E_864F2C8D0EBC_.wvu.Cols" sId="1"/>
    <rfmt sheetId="1" xfDxf="1" sqref="A49:XFD49" start="0" length="0"/>
    <rfmt sheetId="1" sqref="A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9" t="inlineStr">
        <is>
          <t>TOTAL OLT</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9">
        <f>SUM(S48:S48)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9">
        <f>SUM(T48:T48)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9">
        <f>SUM(U48:U48)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9">
        <f>SUM(V48:V48)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9">
        <f>SUM(W48:W48)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9">
        <f>SUM(X48:X48)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9">
        <f>SUM(Y48:Y48)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9">
        <f>SUM(Z48:Z48)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9">
        <f>SUM(AA48:AA48)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9">
        <f>SUM(AB48:AB48)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9">
        <f>SUM(AC48:AC48)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9">
        <f>SUM(AD48:AD48)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9">
        <f>SUM(AE48:AE48)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9">
        <f>SUM(AF48:AF48)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9">
        <f>SUM(AG48:AG48)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9">
        <f>SUM(AH48:AH48)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9">
        <f>SUM(AI48:AI48)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9">
        <f>SUM(AJ48:AJ48)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9">
        <f>SUM(AK48:AK48)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04" sId="1" ref="A49:XFD49" action="deleteRow">
    <undo index="65535" exp="area" ref3D="1" dr="$H$1:$N$1048576" dn="Z_65B035E3_87FA_46C5_996E_864F2C8D0EBC_.wvu.Cols" sId="1"/>
    <rfmt sheetId="1" xfDxf="1" sqref="A49:XFD49" start="0" length="0"/>
    <rfmt sheetId="1" sqref="A4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9" t="inlineStr">
        <is>
          <t>PRAHOVA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9"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05" sId="1" ref="A60:XFD60" action="deleteRow">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0" t="inlineStr">
        <is>
          <t>TOTAL SĂLAJ</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0">
        <f>SUM(S56:S59)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0">
        <f>SUM(T56:T59)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0">
        <f>SUM(U56:U59)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0">
        <f>SUM(V56:V59)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0">
        <f>SUM(W56:W59)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0">
        <f>SUM(X56:X59)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0">
        <f>SUM(Y56:Y59)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0">
        <f>SUM(Z56:Z59)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0">
        <f>SUM(AA56:AA59)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0">
        <f>SUM(AB56:AB59)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0">
        <f>SUM(AC56:AC59)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0">
        <f>SUM(AD56:AD59)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0">
        <f>SUM(AE56:AE59)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0">
        <f>SUM(AF56:AF59)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0">
        <f>SUM(AG56:AG59)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0">
        <f>SUM(AH56:AH59)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60">
        <f>SUM(AI56:AI59)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60">
        <f>SUM(AJ56:AJ59)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60">
        <f>SUM(AK56:AK59)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06" sId="1" ref="A60:XFD60" action="deleteRow">
    <undo index="65535" exp="area" ref3D="1" dr="$H$1:$N$1048576" dn="Z_65B035E3_87FA_46C5_996E_864F2C8D0EBC_.wvu.Cols" sId="1"/>
    <rfmt sheetId="1" xfDxf="1" sqref="A60:XFD60" start="0" length="0"/>
    <rfmt sheetId="1" sqref="A6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0" t="inlineStr">
        <is>
          <t>SATU MARE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07" sId="1" ref="A60:XFD60" action="deleteRow">
    <undo index="65535" exp="area" dr="AK60:AK62" r="AK63" sId="1"/>
    <undo index="65535" exp="area" dr="AJ60:AJ62" r="AJ63" sId="1"/>
    <undo index="65535" exp="area" dr="AI60:AI62" r="AI63" sId="1"/>
    <undo index="65535" exp="area" dr="AH60:AH62" r="AH63" sId="1"/>
    <undo index="65535" exp="area" dr="AG60:AG62" r="AG63" sId="1"/>
    <undo index="65535" exp="area" dr="AF60:AF62" r="AF63" sId="1"/>
    <undo index="65535" exp="area" dr="AE60:AE62" r="AE63" sId="1"/>
    <undo index="65535" exp="area" dr="AD60:AD62" r="AD63" sId="1"/>
    <undo index="65535" exp="area" dr="AC60:AC62" r="AC63" sId="1"/>
    <undo index="65535" exp="area" dr="AB60:AB62" r="AB63" sId="1"/>
    <undo index="65535" exp="area" dr="AA60:AA62" r="AA63" sId="1"/>
    <undo index="65535" exp="area" dr="Z60:Z62" r="Z63" sId="1"/>
    <undo index="65535" exp="area" dr="Y60:Y62" r="Y63" sId="1"/>
    <undo index="65535" exp="area" dr="X60:X62" r="X63" sId="1"/>
    <undo index="65535" exp="area" dr="W60:W62" r="W63" sId="1"/>
    <undo index="65535" exp="area" dr="V60:V62" r="V63" sId="1"/>
    <undo index="65535" exp="area" dr="U60:U62" r="U63" sId="1"/>
    <undo index="65535" exp="area" dr="T60:T62" r="T63" sId="1"/>
    <undo index="65535" exp="area" dr="S60:S62" r="S63" sId="1"/>
    <undo index="65535" exp="area" ref3D="1" dr="$H$1:$N$1048576" dn="Z_65B035E3_87FA_46C5_996E_864F2C8D0EBC_.wvu.Cols" sId="1"/>
    <rfmt sheetId="1" xfDxf="1" sqref="A60:XFD60" start="0" length="0"/>
    <rcc rId="0" sId="1" dxf="1">
      <nc r="A60">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08" sId="1" ref="A60:XFD60" action="deleteRow">
    <undo index="65535" exp="area" dr="AK60:AK61" r="AK62" sId="1"/>
    <undo index="65535" exp="area" dr="AJ60:AJ61" r="AJ62" sId="1"/>
    <undo index="65535" exp="area" dr="AI60:AI61" r="AI62" sId="1"/>
    <undo index="65535" exp="area" dr="AH60:AH61" r="AH62" sId="1"/>
    <undo index="65535" exp="area" dr="AG60:AG61" r="AG62" sId="1"/>
    <undo index="65535" exp="area" dr="AF60:AF61" r="AF62" sId="1"/>
    <undo index="65535" exp="area" dr="AE60:AE61" r="AE62" sId="1"/>
    <undo index="65535" exp="area" dr="AD60:AD61" r="AD62" sId="1"/>
    <undo index="65535" exp="area" dr="AC60:AC61" r="AC62" sId="1"/>
    <undo index="65535" exp="area" dr="AB60:AB61" r="AB62" sId="1"/>
    <undo index="65535" exp="area" dr="AA60:AA61" r="AA62" sId="1"/>
    <undo index="65535" exp="area" dr="Z60:Z61" r="Z62" sId="1"/>
    <undo index="65535" exp="area" dr="Y60:Y61" r="Y62" sId="1"/>
    <undo index="65535" exp="area" dr="X60:X61" r="X62" sId="1"/>
    <undo index="65535" exp="area" dr="W60:W61" r="W62" sId="1"/>
    <undo index="65535" exp="area" dr="V60:V61" r="V62" sId="1"/>
    <undo index="65535" exp="area" dr="U60:U61" r="U62" sId="1"/>
    <undo index="65535" exp="area" dr="T60:T61" r="T62" sId="1"/>
    <undo index="65535" exp="area" dr="S60:S61" r="S62" sId="1"/>
    <undo index="65535" exp="area" ref3D="1" dr="$H$1:$N$1048576" dn="Z_65B035E3_87FA_46C5_996E_864F2C8D0EBC_.wvu.Cols" sId="1"/>
    <rfmt sheetId="1" xfDxf="1" sqref="A60:XFD60" start="0" length="0"/>
    <rcc rId="0" sId="1" dxf="1">
      <nc r="A6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09" sId="1" ref="A60:XFD60" action="deleteRow">
    <undo index="65535" exp="area" dr="AK60" r="AK61" sId="1"/>
    <undo index="65535" exp="area" dr="AJ60" r="AJ61" sId="1"/>
    <undo index="65535" exp="area" dr="AI60" r="AI61" sId="1"/>
    <undo index="65535" exp="area" dr="AH60" r="AH61" sId="1"/>
    <undo index="65535" exp="area" dr="AG60" r="AG61" sId="1"/>
    <undo index="65535" exp="area" dr="AF60" r="AF61" sId="1"/>
    <undo index="65535" exp="area" dr="AE60" r="AE61" sId="1"/>
    <undo index="65535" exp="area" dr="AD60" r="AD61" sId="1"/>
    <undo index="65535" exp="area" dr="AC60" r="AC61" sId="1"/>
    <undo index="65535" exp="area" dr="AB60" r="AB61" sId="1"/>
    <undo index="65535" exp="area" dr="AA60" r="AA61" sId="1"/>
    <undo index="65535" exp="area" dr="Z60" r="Z61" sId="1"/>
    <undo index="65535" exp="area" dr="Y60" r="Y61" sId="1"/>
    <undo index="65535" exp="area" dr="X60" r="X61" sId="1"/>
    <undo index="65535" exp="area" dr="W60" r="W61" sId="1"/>
    <undo index="65535" exp="area" dr="V60" r="V61" sId="1"/>
    <undo index="65535" exp="area" dr="U60" r="U61" sId="1"/>
    <undo index="65535" exp="area" dr="T60" r="T61" sId="1"/>
    <undo index="65535" exp="area" dr="S60" r="S61" sId="1"/>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10" sId="1" ref="A60:XFD60" action="deleteRow">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0" t="inlineStr">
        <is>
          <t>TOTAL SATU MARE</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11" sId="1" ref="A60:XFD60" action="deleteRow">
    <undo index="65535" exp="area" ref3D="1" dr="$H$1:$N$1048576" dn="Z_65B035E3_87FA_46C5_996E_864F2C8D0EBC_.wvu.Cols" sId="1"/>
    <rfmt sheetId="1" xfDxf="1" sqref="A60:XFD60" start="0" length="0"/>
    <rfmt sheetId="1" sqref="A6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0" t="inlineStr">
        <is>
          <t>SIBIU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12" sId="1" ref="A60:XFD60" action="deleteRow">
    <undo index="65535" exp="area" dr="AK60:AK62" r="AK63" sId="1"/>
    <undo index="65535" exp="area" dr="AJ60:AJ62" r="AJ63" sId="1"/>
    <undo index="65535" exp="area" dr="AI60:AI62" r="AI63" sId="1"/>
    <undo index="65535" exp="area" dr="AH60:AH62" r="AH63" sId="1"/>
    <undo index="65535" exp="area" dr="AG60:AG62" r="AG63" sId="1"/>
    <undo index="65535" exp="area" dr="AF60:AF62" r="AF63" sId="1"/>
    <undo index="65535" exp="area" dr="AE60:AE62" r="AE63" sId="1"/>
    <undo index="65535" exp="area" dr="AD60:AD62" r="AD63" sId="1"/>
    <undo index="65535" exp="area" dr="AC60:AC62" r="AC63" sId="1"/>
    <undo index="65535" exp="area" dr="AB60:AB62" r="AB63" sId="1"/>
    <undo index="65535" exp="area" dr="AA60:AA62" r="AA63" sId="1"/>
    <undo index="65535" exp="area" dr="Z60:Z62" r="Z63" sId="1"/>
    <undo index="65535" exp="area" dr="Y60:Y62" r="Y63" sId="1"/>
    <undo index="65535" exp="area" dr="X60:X62" r="X63" sId="1"/>
    <undo index="65535" exp="area" dr="W60:W62" r="W63" sId="1"/>
    <undo index="65535" exp="area" dr="V60:V62" r="V63" sId="1"/>
    <undo index="65535" exp="area" dr="U60:U62" r="U63" sId="1"/>
    <undo index="65535" exp="area" dr="T60:T62" r="T63" sId="1"/>
    <undo index="65535" exp="area" dr="S60:S62" r="S63" sId="1"/>
    <undo index="65535" exp="area" ref3D="1" dr="$H$1:$N$1048576" dn="Z_65B035E3_87FA_46C5_996E_864F2C8D0EBC_.wvu.Cols" sId="1"/>
    <rfmt sheetId="1" xfDxf="1" sqref="A60:XFD60" start="0" length="0"/>
    <rcc rId="0" sId="1" dxf="1">
      <nc r="A60">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13" sId="1" ref="A60:XFD60" action="deleteRow">
    <undo index="65535" exp="area" dr="AK60:AK61" r="AK62" sId="1"/>
    <undo index="65535" exp="area" dr="AJ60:AJ61" r="AJ62" sId="1"/>
    <undo index="65535" exp="area" dr="AI60:AI61" r="AI62" sId="1"/>
    <undo index="65535" exp="area" dr="AH60:AH61" r="AH62" sId="1"/>
    <undo index="65535" exp="area" dr="AG60:AG61" r="AG62" sId="1"/>
    <undo index="65535" exp="area" dr="AF60:AF61" r="AF62" sId="1"/>
    <undo index="65535" exp="area" dr="AE60:AE61" r="AE62" sId="1"/>
    <undo index="65535" exp="area" dr="AD60:AD61" r="AD62" sId="1"/>
    <undo index="65535" exp="area" dr="AC60:AC61" r="AC62" sId="1"/>
    <undo index="65535" exp="area" dr="AB60:AB61" r="AB62" sId="1"/>
    <undo index="65535" exp="area" dr="AA60:AA61" r="AA62" sId="1"/>
    <undo index="65535" exp="area" dr="Z60:Z61" r="Z62" sId="1"/>
    <undo index="65535" exp="area" dr="Y60:Y61" r="Y62" sId="1"/>
    <undo index="65535" exp="area" dr="X60:X61" r="X62" sId="1"/>
    <undo index="65535" exp="area" dr="W60:W61" r="W62" sId="1"/>
    <undo index="65535" exp="area" dr="V60:V61" r="V62" sId="1"/>
    <undo index="65535" exp="area" dr="U60:U61" r="U62" sId="1"/>
    <undo index="65535" exp="area" dr="T60:T61" r="T62" sId="1"/>
    <undo index="65535" exp="area" dr="S60:S61" r="S62" sId="1"/>
    <undo index="65535" exp="area" ref3D="1" dr="$H$1:$N$1048576" dn="Z_65B035E3_87FA_46C5_996E_864F2C8D0EBC_.wvu.Cols" sId="1"/>
    <rfmt sheetId="1" xfDxf="1" sqref="A60:XFD60" start="0" length="0"/>
    <rcc rId="0" sId="1" dxf="1">
      <nc r="A6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14" sId="1" ref="A60:XFD60" action="deleteRow">
    <undo index="65535" exp="area" dr="AK60" r="AK61" sId="1"/>
    <undo index="65535" exp="area" dr="AJ60" r="AJ61" sId="1"/>
    <undo index="65535" exp="area" dr="AI60" r="AI61" sId="1"/>
    <undo index="65535" exp="area" dr="AH60" r="AH61" sId="1"/>
    <undo index="65535" exp="area" dr="AG60" r="AG61" sId="1"/>
    <undo index="65535" exp="area" dr="AF60" r="AF61" sId="1"/>
    <undo index="65535" exp="area" dr="AE60" r="AE61" sId="1"/>
    <undo index="65535" exp="area" dr="AD60" r="AD61" sId="1"/>
    <undo index="65535" exp="area" dr="AC60" r="AC61" sId="1"/>
    <undo index="65535" exp="area" dr="AB60" r="AB61" sId="1"/>
    <undo index="65535" exp="area" dr="AA60" r="AA61" sId="1"/>
    <undo index="65535" exp="area" dr="Z60" r="Z61" sId="1"/>
    <undo index="65535" exp="area" dr="Y60" r="Y61" sId="1"/>
    <undo index="65535" exp="area" dr="X60" r="X61" sId="1"/>
    <undo index="65535" exp="area" dr="W60" r="W61" sId="1"/>
    <undo index="65535" exp="area" dr="V60" r="V61" sId="1"/>
    <undo index="65535" exp="area" dr="U60" r="U61" sId="1"/>
    <undo index="65535" exp="area" dr="T60" r="T61" sId="1"/>
    <undo index="65535" exp="area" dr="S60" r="S61" sId="1"/>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15" sId="1" ref="A60:XFD60" action="deleteRow">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0" t="inlineStr">
        <is>
          <t>TOTAL SIBIU</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16" sId="1" ref="A60:XFD60" action="deleteRow">
    <undo index="65535" exp="area" ref3D="1" dr="$H$1:$N$1048576" dn="Z_65B035E3_87FA_46C5_996E_864F2C8D0EBC_.wvu.Cols" sId="1"/>
    <rfmt sheetId="1" xfDxf="1" sqref="A60:XFD60" start="0" length="0"/>
    <rfmt sheetId="1" sqref="A6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0" t="inlineStr">
        <is>
          <t>SUCEAVA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17" sId="1" ref="A60:XFD60" action="deleteRow">
    <undo index="65535" exp="area" dr="AK60:AK62" r="AK63" sId="1"/>
    <undo index="65535" exp="area" dr="AJ60:AJ62" r="AJ63" sId="1"/>
    <undo index="65535" exp="area" dr="AI60:AI62" r="AI63" sId="1"/>
    <undo index="65535" exp="area" dr="AH60:AH62" r="AH63" sId="1"/>
    <undo index="65535" exp="area" dr="AG60:AG62" r="AG63" sId="1"/>
    <undo index="65535" exp="area" dr="AF60:AF62" r="AF63" sId="1"/>
    <undo index="65535" exp="area" dr="AE60:AE62" r="AE63" sId="1"/>
    <undo index="65535" exp="area" dr="AD60:AD62" r="AD63" sId="1"/>
    <undo index="65535" exp="area" dr="AC60:AC62" r="AC63" sId="1"/>
    <undo index="65535" exp="area" dr="AB60:AB62" r="AB63" sId="1"/>
    <undo index="65535" exp="area" dr="AA60:AA62" r="AA63" sId="1"/>
    <undo index="65535" exp="area" dr="Z60:Z62" r="Z63" sId="1"/>
    <undo index="65535" exp="area" dr="Y60:Y62" r="Y63" sId="1"/>
    <undo index="65535" exp="area" dr="X60:X62" r="X63" sId="1"/>
    <undo index="65535" exp="area" dr="W60:W62" r="W63" sId="1"/>
    <undo index="65535" exp="area" dr="V60:V62" r="V63" sId="1"/>
    <undo index="65535" exp="area" dr="U60:U62" r="U63" sId="1"/>
    <undo index="65535" exp="area" dr="T60:T62" r="T63" sId="1"/>
    <undo index="65535" exp="area" dr="S60:S62" r="S63" sId="1"/>
    <undo index="65535" exp="area" ref3D="1" dr="$H$1:$N$1048576" dn="Z_65B035E3_87FA_46C5_996E_864F2C8D0EBC_.wvu.Cols" sId="1"/>
    <rfmt sheetId="1" xfDxf="1" sqref="A60:XFD60" start="0" length="0"/>
    <rcc rId="0" sId="1" dxf="1">
      <nc r="A60">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18" sId="1" ref="A60:XFD60" action="deleteRow">
    <undo index="65535" exp="area" dr="AK60:AK61" r="AK62" sId="1"/>
    <undo index="65535" exp="area" dr="AJ60:AJ61" r="AJ62" sId="1"/>
    <undo index="65535" exp="area" dr="AI60:AI61" r="AI62" sId="1"/>
    <undo index="65535" exp="area" dr="AH60:AH61" r="AH62" sId="1"/>
    <undo index="65535" exp="area" dr="AG60:AG61" r="AG62" sId="1"/>
    <undo index="65535" exp="area" dr="AF60:AF61" r="AF62" sId="1"/>
    <undo index="65535" exp="area" dr="AE60:AE61" r="AE62" sId="1"/>
    <undo index="65535" exp="area" dr="AD60:AD61" r="AD62" sId="1"/>
    <undo index="65535" exp="area" dr="AC60:AC61" r="AC62" sId="1"/>
    <undo index="65535" exp="area" dr="AB60:AB61" r="AB62" sId="1"/>
    <undo index="65535" exp="area" dr="AA60:AA61" r="AA62" sId="1"/>
    <undo index="65535" exp="area" dr="Z60:Z61" r="Z62" sId="1"/>
    <undo index="65535" exp="area" dr="Y60:Y61" r="Y62" sId="1"/>
    <undo index="65535" exp="area" dr="X60:X61" r="X62" sId="1"/>
    <undo index="65535" exp="area" dr="W60:W61" r="W62" sId="1"/>
    <undo index="65535" exp="area" dr="V60:V61" r="V62" sId="1"/>
    <undo index="65535" exp="area" dr="U60:U61" r="U62" sId="1"/>
    <undo index="65535" exp="area" dr="T60:T61" r="T62" sId="1"/>
    <undo index="65535" exp="area" dr="S60:S61" r="S62" sId="1"/>
    <undo index="65535" exp="area" ref3D="1" dr="$H$1:$N$1048576" dn="Z_65B035E3_87FA_46C5_996E_864F2C8D0EBC_.wvu.Cols" sId="1"/>
    <rfmt sheetId="1" xfDxf="1" sqref="A60:XFD60" start="0" length="0"/>
    <rcc rId="0" sId="1" dxf="1">
      <nc r="A6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19" sId="1" ref="A60:XFD60" action="deleteRow">
    <undo index="65535" exp="area" dr="AK60" r="AK61" sId="1"/>
    <undo index="65535" exp="area" dr="AJ60" r="AJ61" sId="1"/>
    <undo index="65535" exp="area" dr="AI60" r="AI61" sId="1"/>
    <undo index="65535" exp="area" dr="AH60" r="AH61" sId="1"/>
    <undo index="65535" exp="area" dr="AG60" r="AG61" sId="1"/>
    <undo index="65535" exp="area" dr="AF60" r="AF61" sId="1"/>
    <undo index="65535" exp="area" dr="AE60" r="AE61" sId="1"/>
    <undo index="65535" exp="area" dr="AD60" r="AD61" sId="1"/>
    <undo index="65535" exp="area" dr="AC60" r="AC61" sId="1"/>
    <undo index="65535" exp="area" dr="AB60" r="AB61" sId="1"/>
    <undo index="65535" exp="area" dr="AA60" r="AA61" sId="1"/>
    <undo index="65535" exp="area" dr="Z60" r="Z61" sId="1"/>
    <undo index="65535" exp="area" dr="Y60" r="Y61" sId="1"/>
    <undo index="65535" exp="area" dr="X60" r="X61" sId="1"/>
    <undo index="65535" exp="area" dr="W60" r="W61" sId="1"/>
    <undo index="65535" exp="area" dr="V60" r="V61" sId="1"/>
    <undo index="65535" exp="area" dr="U60" r="U61" sId="1"/>
    <undo index="65535" exp="area" dr="T60" r="T61" sId="1"/>
    <undo index="65535" exp="area" dr="S60" r="S61" sId="1"/>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20" sId="1" ref="A60:XFD60" action="deleteRow">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0" t="inlineStr">
        <is>
          <t>TOTAL SUCEAVA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21" sId="1" ref="A60:XFD60" action="deleteRow">
    <undo index="65535" exp="area" ref3D="1" dr="$H$1:$N$1048576" dn="Z_65B035E3_87FA_46C5_996E_864F2C8D0EBC_.wvu.Cols" sId="1"/>
    <rfmt sheetId="1" xfDxf="1" sqref="A60:XFD60" start="0" length="0"/>
    <rfmt sheetId="1" sqref="A6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0" t="inlineStr">
        <is>
          <t>TELEORMAN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22" sId="1" ref="A51:XFD51" action="deleteRow">
    <undo index="65535" exp="area" ref3D="1" dr="$H$1:$N$1048576" dn="Z_65B035E3_87FA_46C5_996E_864F2C8D0EBC_.wvu.Cols" sId="1"/>
    <rfmt sheetId="1" xfDxf="1" sqref="A51:XFD51" start="0" length="0"/>
    <rfmt sheetId="1" sqref="A5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51"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1">
        <f>T51+U51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5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5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5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5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1">
        <f>Z51+AA51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1">
        <f>AC51+AD51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1"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23" sId="1" ref="A51:XFD51" action="deleteRow">
    <undo index="65535" exp="area" ref3D="1" dr="$H$1:$N$1048576" dn="Z_65B035E3_87FA_46C5_996E_864F2C8D0EBC_.wvu.Cols" sId="1"/>
    <rfmt sheetId="1" xfDxf="1" sqref="A51:XFD51" start="0" length="0"/>
    <rfmt sheetId="1" sqref="A5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51"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1">
        <f>T51+U51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5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5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5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5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1">
        <f>Z51+AA51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1">
        <f>AC51+AD51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1"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24" sId="1" ref="A51:XFD51" action="deleteRow">
    <undo index="65535" exp="area" dr="AK49:AK51" r="AK52" sId="1"/>
    <undo index="65535" exp="area" dr="AJ49:AJ51" r="AJ52" sId="1"/>
    <undo index="65535" exp="area" dr="AI49:AI51" r="AI52" sId="1"/>
    <undo index="65535" exp="area" dr="AH49:AH51" r="AH52" sId="1"/>
    <undo index="65535" exp="area" dr="AG49:AG51" r="AG52" sId="1"/>
    <undo index="65535" exp="area" dr="AF49:AF51" r="AF52" sId="1"/>
    <undo index="65535" exp="area" dr="AE49:AE51" r="AE52" sId="1"/>
    <undo index="65535" exp="area" dr="AD49:AD51" r="AD52" sId="1"/>
    <undo index="65535" exp="area" dr="AC49:AC51" r="AC52" sId="1"/>
    <undo index="65535" exp="area" dr="AB49:AB51" r="AB52" sId="1"/>
    <undo index="65535" exp="area" dr="AA49:AA51" r="AA52" sId="1"/>
    <undo index="65535" exp="area" dr="Z49:Z51" r="Z52" sId="1"/>
    <undo index="65535" exp="area" dr="Y49:Y51" r="Y52" sId="1"/>
    <undo index="65535" exp="area" dr="X49:X51" r="X52" sId="1"/>
    <undo index="65535" exp="area" dr="W49:W51" r="W52" sId="1"/>
    <undo index="65535" exp="area" dr="V49:V51" r="V52" sId="1"/>
    <undo index="65535" exp="area" dr="U49:U51" r="U52" sId="1"/>
    <undo index="65535" exp="area" dr="T49:T51" r="T52" sId="1"/>
    <undo index="65535" exp="area" dr="S49:S51" r="S52" sId="1"/>
    <undo index="65535" exp="area" ref3D="1" dr="$H$1:$N$1048576" dn="Z_65B035E3_87FA_46C5_996E_864F2C8D0EBC_.wvu.Cols" sId="1"/>
    <rfmt sheetId="1" xfDxf="1" sqref="A51:XFD51" start="0" length="0"/>
    <rfmt sheetId="1" sqref="A5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1">
        <f>T51+U51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1">
        <f>Z51+AA51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1">
        <f>AC51+AD51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25" sId="1" ref="A51:XFD51" action="deleteRow">
    <undo index="65535" exp="area" ref3D="1" dr="$H$1:$N$1048576" dn="Z_65B035E3_87FA_46C5_996E_864F2C8D0EBC_.wvu.Cols" sId="1"/>
    <rfmt sheetId="1" xfDxf="1" sqref="A51:XFD51" start="0" length="0"/>
    <rfmt sheetId="1" sqref="A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1" t="inlineStr">
        <is>
          <t>TOTAL PRAHOVA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1">
        <f>SUM(S49:S50)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1">
        <f>SUM(T49:T50)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1">
        <f>SUM(U49:U50)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1">
        <f>SUM(V49:V50)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1">
        <f>SUM(W49:W50)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1">
        <f>SUM(X49:X50)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1">
        <f>SUM(Y49:Y50)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1">
        <f>SUM(Z49:Z50)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1">
        <f>SUM(AA49:AA50)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1">
        <f>SUM(AB49:AB50)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1">
        <f>SUM(AC49:AC50)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1">
        <f>SUM(AD49:AD50)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1">
        <f>SUM(AE49:AE50)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1">
        <f>SUM(AF49:AF50)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1">
        <f>SUM(AG49:AG50)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1">
        <f>SUM(AH49:AH50)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1">
        <f>SUM(AI49:AI50)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1">
        <f>SUM(AJ49:AJ50)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1">
        <f>SUM(AK49:AK50)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26" sId="1" ref="A51:XFD51" action="deleteRow">
    <undo index="65535" exp="area" ref3D="1" dr="$H$1:$N$1048576" dn="Z_65B035E3_87FA_46C5_996E_864F2C8D0EBC_.wvu.Cols" sId="1"/>
    <rfmt sheetId="1" xfDxf="1" sqref="A51:XFD51" start="0" length="0"/>
    <rfmt sheetId="1" sqref="A5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1" t="inlineStr">
        <is>
          <t>SĂLAJ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27" sId="1" ref="A51:XFD51" action="deleteRow">
    <undo index="65535" exp="area" ref3D="1" dr="$H$1:$N$1048576" dn="Z_65B035E3_87FA_46C5_996E_864F2C8D0EBC_.wvu.Cols" sId="1"/>
    <rfmt sheetId="1" xfDxf="1" sqref="A51:XFD51" start="0" length="0"/>
    <rcc rId="0" sId="1" dxf="1">
      <nc r="A51">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1">
        <f>T51+U51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1">
        <f>AC51+AD51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28" sId="1" ref="A51:XFD51" action="deleteRow">
    <undo index="65535" exp="area" ref3D="1" dr="$H$1:$N$1048576" dn="Z_65B035E3_87FA_46C5_996E_864F2C8D0EBC_.wvu.Cols" sId="1"/>
    <rfmt sheetId="1" xfDxf="1" sqref="A51:XFD51" start="0" length="0"/>
    <rcc rId="0" sId="1" dxf="1">
      <nc r="A51">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1">
        <f>T51+U51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1">
        <f>AC51+AD51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29" sId="1" ref="A51:XFD51" action="deleteRow">
    <undo index="65535" exp="area" ref3D="1" dr="$H$1:$N$1048576" dn="Z_65B035E3_87FA_46C5_996E_864F2C8D0EBC_.wvu.Cols" sId="1"/>
    <rfmt sheetId="1" xfDxf="1" sqref="A51:XFD51" start="0" length="0"/>
    <rfmt sheetId="1" sqref="A5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1">
        <f>T51+U51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1">
        <f>AC51+AD51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30" sId="1" ref="A51:XFD51" action="deleteRow">
    <undo index="65535" exp="area" ref3D="1" dr="$H$1:$N$1048576" dn="Z_65B035E3_87FA_46C5_996E_864F2C8D0EBC_.wvu.Cols" sId="1"/>
    <rfmt sheetId="1" xfDxf="1" sqref="A51:XFD51" start="0" length="0"/>
    <rfmt sheetId="1" sqref="A5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1">
        <f>T51+U51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1">
        <f>W51+X51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1">
        <f>AC51+AD51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1">
        <f>S51+V51+Y51+AB51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1">
        <f>AE51+AF51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31" sId="1" ref="A52:XFD52" action="deleteRow">
    <undo index="65535" exp="area" ref3D="1" dr="$H$1:$N$1048576" dn="Z_65B035E3_87FA_46C5_996E_864F2C8D0EBC_.wvu.Cols" sId="1"/>
    <rfmt sheetId="1" xfDxf="1" sqref="A52:XFD52" start="0" length="0"/>
    <rcc rId="0" sId="1" dxf="1">
      <nc r="A5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2">
        <f>T52+U52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2">
        <f>W52+X52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bottom style="thin">
            <color indexed="64"/>
          </bottom>
        </border>
      </dxf>
    </rfmt>
    <rfmt sheetId="1" sqref="X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bottom style="thin">
            <color indexed="64"/>
          </bottom>
        </border>
      </dxf>
    </rfmt>
    <rcc rId="0" sId="1" s="1" dxf="1">
      <nc r="Y52">
        <f>Z52+AA52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bottom style="thin">
            <color indexed="64"/>
          </bottom>
        </border>
      </dxf>
    </rfmt>
    <rfmt sheetId="1" sqref="AA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2">
        <f>AC52+AD52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2">
        <f>S52+V52+Y52+AB52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2">
        <f>AE52+AF52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32" sId="1" ref="A52:XFD52" action="deleteRow">
    <undo index="65535" exp="area" dr="AK51:AK52" r="AK53" sId="1"/>
    <undo index="65535" exp="area" dr="AJ51:AJ52" r="AJ53" sId="1"/>
    <undo index="65535" exp="area" dr="AI51:AI52" r="AI53" sId="1"/>
    <undo index="65535" exp="area" dr="AH51:AH52" r="AH53" sId="1"/>
    <undo index="65535" exp="area" dr="AG51:AG52" r="AG53" sId="1"/>
    <undo index="65535" exp="area" dr="AF51:AF52" r="AF53" sId="1"/>
    <undo index="65535" exp="area" dr="AE51:AE52" r="AE53" sId="1"/>
    <undo index="65535" exp="area" dr="AD51:AD52" r="AD53" sId="1"/>
    <undo index="65535" exp="area" dr="AC51:AC52" r="AC53" sId="1"/>
    <undo index="65535" exp="area" dr="AB51:AB52" r="AB53" sId="1"/>
    <undo index="65535" exp="area" dr="AA51:AA52" r="AA53" sId="1"/>
    <undo index="65535" exp="area" dr="Z51:Z52" r="Z53" sId="1"/>
    <undo index="65535" exp="area" dr="Y51:Y52" r="Y53" sId="1"/>
    <undo index="65535" exp="area" dr="X51:X52" r="X53" sId="1"/>
    <undo index="65535" exp="area" dr="W51:W52" r="W53" sId="1"/>
    <undo index="65535" exp="area" dr="V51:V52" r="V53" sId="1"/>
    <undo index="65535" exp="area" dr="U51:U52" r="U53" sId="1"/>
    <undo index="65535" exp="area" dr="T51:T52" r="T53" sId="1"/>
    <undo index="65535" exp="area" dr="S51:S52" r="S53" sId="1"/>
    <undo index="65535" exp="area" ref3D="1" dr="$H$1:$N$1048576" dn="Z_65B035E3_87FA_46C5_996E_864F2C8D0EBC_.wvu.Cols" sId="1"/>
    <rfmt sheetId="1" xfDxf="1" sqref="A52:XFD52" start="0" length="0"/>
    <rfmt sheetId="1" sqref="A5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2">
        <f>T52+U52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2">
        <f>W52+X52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2">
        <f>Z52+AA52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2">
        <f>AC52+AD52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2">
        <f>S52+V52+Y52+AB52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2">
        <f>AE52+AF52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33" sId="1" ref="A52:XFD52" action="deleteRow">
    <undo index="65535" exp="area" ref3D="1" dr="$H$1:$N$1048576" dn="Z_65B035E3_87FA_46C5_996E_864F2C8D0EBC_.wvu.Cols" sId="1"/>
    <rfmt sheetId="1" xfDxf="1" sqref="A52:XFD52" start="0" length="0"/>
    <rfmt sheetId="1" sqref="A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2" t="inlineStr">
        <is>
          <t>TOTAL TELEORMAN</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2">
        <f>SUM(S51:S51)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2">
        <f>SUM(T51:T51)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2">
        <f>SUM(U51:U51)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2">
        <f>SUM(V51:V51)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2">
        <f>SUM(W51:W51)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2">
        <f>SUM(X51:X51)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2">
        <f>SUM(Y51:Y51)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2">
        <f>SUM(Z51:Z51)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2">
        <f>SUM(AA51:AA51)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2">
        <f>SUM(AB51:AB51)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2">
        <f>SUM(AC51:AC51)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2">
        <f>SUM(AD51:AD51)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2">
        <f>SUM(AE51:AE51)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2">
        <f>SUM(AF51:AF51)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2">
        <f>SUM(AG51:AG51)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2">
        <f>SUM(AH51:AH51)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2">
        <f>SUM(AI51:AI51)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2">
        <f>SUM(AJ51:AJ51)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2">
        <f>SUM(AK51:AK51)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34" sId="1" ref="A52:XFD52" action="deleteRow">
    <undo index="65535" exp="area" ref3D="1" dr="$H$1:$N$1048576" dn="Z_65B035E3_87FA_46C5_996E_864F2C8D0EBC_.wvu.Cols" sId="1"/>
    <rfmt sheetId="1" xfDxf="1" sqref="A52:XFD52" start="0" length="0"/>
    <rfmt sheetId="1" sqref="A5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2"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2" t="inlineStr">
        <is>
          <t>TIMIȘ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35" sId="1" ref="A53:XFD53" action="deleteRow">
    <undo index="65535" exp="area" ref3D="1" dr="$H$1:$N$1048576" dn="Z_65B035E3_87FA_46C5_996E_864F2C8D0EBC_.wvu.Cols" sId="1"/>
    <rfmt sheetId="1" xfDxf="1" sqref="A53:XFD53" start="0" length="0"/>
    <rcc rId="0" sId="1" dxf="1">
      <nc r="A53">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3">
        <f>T53+U53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3">
        <f>W53+X53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3">
        <f>Z53+AA53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3">
        <f>AC53+AD53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3">
        <f>S53+V53+Y53+AB53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3">
        <f>AE53+AF53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36" sId="1" ref="A53:XFD53" action="deleteRow">
    <undo index="65535" exp="area" dr="AK52:AK53" r="AK54" sId="1"/>
    <undo index="65535" exp="area" dr="AJ52:AJ53" r="AJ54" sId="1"/>
    <undo index="65535" exp="area" dr="AI52:AI53" r="AI54" sId="1"/>
    <undo index="65535" exp="area" dr="AH52:AH53" r="AH54" sId="1"/>
    <undo index="65535" exp="area" dr="AG52:AG53" r="AG54" sId="1"/>
    <undo index="65535" exp="area" dr="AF52:AF53" r="AF54" sId="1"/>
    <undo index="65535" exp="area" dr="AE52:AE53" r="AE54" sId="1"/>
    <undo index="65535" exp="area" dr="AD52:AD53" r="AD54" sId="1"/>
    <undo index="65535" exp="area" dr="AC52:AC53" r="AC54" sId="1"/>
    <undo index="65535" exp="area" dr="AB52:AB53" r="AB54" sId="1"/>
    <undo index="65535" exp="area" dr="AA52:AA53" r="AA54" sId="1"/>
    <undo index="65535" exp="area" dr="Z52:Z53" r="Z54" sId="1"/>
    <undo index="65535" exp="area" dr="Y52:Y53" r="Y54" sId="1"/>
    <undo index="65535" exp="area" dr="X52:X53" r="X54" sId="1"/>
    <undo index="65535" exp="area" dr="W52:W53" r="W54" sId="1"/>
    <undo index="65535" exp="area" dr="V52:V53" r="V54" sId="1"/>
    <undo index="65535" exp="area" dr="U52:U53" r="U54" sId="1"/>
    <undo index="65535" exp="area" dr="T52:T53" r="T54" sId="1"/>
    <undo index="65535" exp="area" dr="S52:S53" r="S54" sId="1"/>
    <undo index="65535" exp="area" ref3D="1" dr="$H$1:$N$1048576" dn="Z_65B035E3_87FA_46C5_996E_864F2C8D0EBC_.wvu.Cols" sId="1"/>
    <rfmt sheetId="1" xfDxf="1" sqref="A53:XFD53" start="0" length="0"/>
    <rfmt sheetId="1" sqref="A5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3">
        <f>T53+U53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3">
        <f>W53+X53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3">
        <f>Z53+AA53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3">
        <f>AC53+AD53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3">
        <f>S53+V53+Y53+AB53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3">
        <f>AE53+AF53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37" sId="1" ref="A53:XFD53" action="deleteRow">
    <undo index="65535" exp="area" ref3D="1" dr="$H$1:$N$1048576" dn="Z_65B035E3_87FA_46C5_996E_864F2C8D0EBC_.wvu.Cols" sId="1"/>
    <rfmt sheetId="1" xfDxf="1" sqref="A53:XFD53" start="0" length="0"/>
    <rfmt sheetId="1" sqref="A5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3" t="inlineStr">
        <is>
          <t>TOTAL TIMIȘ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3">
        <f>SUM(S52:S52)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3">
        <f>SUM(T52:T52)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3">
        <f>SUM(U52:U52)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3">
        <f>SUM(V52:V52)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3">
        <f>SUM(W52:W52)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3">
        <f>SUM(X52:X52)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3">
        <f>SUM(Y52:Y52)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3">
        <f>SUM(Z52:Z52)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3">
        <f>SUM(AA52:AA52)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3">
        <f>SUM(AB52:AB52)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3">
        <f>SUM(AC52:AC52)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3">
        <f>SUM(AD52:AD52)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3">
        <f>SUM(AE52:AE52)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3">
        <f>SUM(AF52:AF52)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3">
        <f>SUM(AG52:AG52)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3">
        <f>SUM(AH52:AH52)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3">
        <f>SUM(AI52:AI52)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3">
        <f>SUM(AJ52:AJ52)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3">
        <f>SUM(AK52:AK52)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38" sId="1" ref="A53:XFD53" action="deleteRow">
    <undo index="65535" exp="area" ref3D="1" dr="$H$1:$N$1048576" dn="Z_65B035E3_87FA_46C5_996E_864F2C8D0EBC_.wvu.Cols" sId="1"/>
    <rfmt sheetId="1" xfDxf="1" sqref="A53:XFD53" start="0" length="0"/>
    <rfmt sheetId="1" sqref="A53"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3"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3" t="inlineStr">
        <is>
          <t>TULCEA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3"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39" sId="1" ref="A54:XFD54" action="deleteRow">
    <undo index="65535" exp="area" ref3D="1" dr="$H$1:$N$1048576" dn="Z_65B035E3_87FA_46C5_996E_864F2C8D0EBC_.wvu.Cols" sId="1"/>
    <rfmt sheetId="1" xfDxf="1" sqref="A54:XFD54" start="0" length="0"/>
    <rcc rId="0" sId="1" dxf="1">
      <nc r="A5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4">
        <f>T54+U54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4">
        <f>W54+X54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4">
        <f>Z54+AA54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4">
        <f>AC54+AD54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4">
        <f>S54+V54+Y54+AB54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4">
        <f>AE54+AF54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40" sId="1" ref="A54:XFD54" action="deleteRow">
    <undo index="65535" exp="area" dr="AK53:AK54" r="AK55" sId="1"/>
    <undo index="65535" exp="area" dr="AJ53:AJ54" r="AJ55" sId="1"/>
    <undo index="65535" exp="area" dr="AI53:AI54" r="AI55" sId="1"/>
    <undo index="65535" exp="area" dr="AH53:AH54" r="AH55" sId="1"/>
    <undo index="65535" exp="area" dr="AG53:AG54" r="AG55" sId="1"/>
    <undo index="65535" exp="area" dr="AF53:AF54" r="AF55" sId="1"/>
    <undo index="65535" exp="area" dr="AE53:AE54" r="AE55" sId="1"/>
    <undo index="65535" exp="area" dr="AD53:AD54" r="AD55" sId="1"/>
    <undo index="65535" exp="area" dr="AC53:AC54" r="AC55" sId="1"/>
    <undo index="65535" exp="area" dr="AB53:AB54" r="AB55" sId="1"/>
    <undo index="65535" exp="area" dr="AA53:AA54" r="AA55" sId="1"/>
    <undo index="65535" exp="area" dr="Z53:Z54" r="Z55" sId="1"/>
    <undo index="65535" exp="area" dr="Y53:Y54" r="Y55" sId="1"/>
    <undo index="65535" exp="area" dr="X53:X54" r="X55" sId="1"/>
    <undo index="65535" exp="area" dr="W53:W54" r="W55" sId="1"/>
    <undo index="65535" exp="area" dr="V53:V54" r="V55" sId="1"/>
    <undo index="65535" exp="area" dr="U53:U54" r="U55" sId="1"/>
    <undo index="65535" exp="area" dr="T53:T54" r="T55" sId="1"/>
    <undo index="65535" exp="area" dr="S53:S54" r="S55" sId="1"/>
    <undo index="65535" exp="area" ref3D="1" dr="$H$1:$N$1048576" dn="Z_65B035E3_87FA_46C5_996E_864F2C8D0EBC_.wvu.Cols"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4">
        <f>T54+U54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4">
        <f>W54+X54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4">
        <f>Z54+AA54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4">
        <f>AC54+AD54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4">
        <f>S54+V54+Y54+AB54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4">
        <f>AE54+AF54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41" sId="1" ref="A54:XFD54" action="deleteRow">
    <undo index="65535" exp="area" ref3D="1" dr="$H$1:$N$1048576" dn="Z_65B035E3_87FA_46C5_996E_864F2C8D0EBC_.wvu.Cols" sId="1"/>
    <rfmt sheetId="1" xfDxf="1" sqref="A54:XFD54" start="0" length="0"/>
    <rfmt sheetId="1" sqref="A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4" t="inlineStr">
        <is>
          <t>TOTAL TULCEA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4">
        <f>SUM(S53:S53)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4">
        <f>SUM(T53:T53)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4">
        <f>SUM(U53:U53)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4">
        <f>SUM(V53:V53)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4">
        <f>SUM(W53:W53)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4">
        <f>SUM(X53:X53)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4">
        <f>SUM(Y53:Y53)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4">
        <f>SUM(Z53:Z53)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4">
        <f>SUM(AA53:AA53)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4">
        <f>SUM(AB53:AB53)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4">
        <f>SUM(AC53:AC53)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4">
        <f>SUM(AD53:AD53)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4">
        <f>SUM(AE53:AE53)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4">
        <f>SUM(AF53:AF53)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4">
        <f>SUM(AG53:AG53)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4">
        <f>SUM(AH53:AH53)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4">
        <f>SUM(AI53:AI53)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4">
        <f>SUM(AJ53:AJ53)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4">
        <f>SUM(AK53:AK53)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42" sId="1" ref="A54:XFD54" action="deleteRow">
    <undo index="65535" exp="area" ref3D="1" dr="$H$1:$N$1048576" dn="Z_65B035E3_87FA_46C5_996E_864F2C8D0EBC_.wvu.Cols" sId="1"/>
    <rfmt sheetId="1" xfDxf="1" sqref="A54:XFD54" start="0" length="0"/>
    <rfmt sheetId="1" sqref="A5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4" t="inlineStr">
        <is>
          <t>VÂLCEA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5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43" sId="1" ref="A55:XFD55" action="deleteRow">
    <undo index="65535" exp="area" ref3D="1" dr="$H$1:$N$1048576" dn="Z_65B035E3_87FA_46C5_996E_864F2C8D0EBC_.wvu.Cols" sId="1"/>
    <rfmt sheetId="1" xfDxf="1" sqref="A55:XFD55" start="0" length="0"/>
    <rcc rId="0" sId="1" dxf="1">
      <nc r="A5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5">
        <f>T55+U55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5">
        <f>W55+X55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5">
        <f>Z55+AA55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5">
        <f>AC55+AD55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5">
        <f>S55+V55+Y55+AB55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5">
        <f>AE55+AF55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44" sId="1" ref="A55:XFD55" action="deleteRow">
    <undo index="65535" exp="area" dr="AK54:AK55" r="AK56" sId="1"/>
    <undo index="65535" exp="area" dr="AJ54:AJ55" r="AJ56" sId="1"/>
    <undo index="65535" exp="area" dr="AI54:AI55" r="AI56" sId="1"/>
    <undo index="65535" exp="area" dr="AH54:AH55" r="AH56" sId="1"/>
    <undo index="65535" exp="area" dr="AG54:AG55" r="AG56" sId="1"/>
    <undo index="65535" exp="area" dr="AF54:AF55" r="AF56" sId="1"/>
    <undo index="65535" exp="area" dr="AE54:AE55" r="AE56" sId="1"/>
    <undo index="65535" exp="area" dr="AD54:AD55" r="AD56" sId="1"/>
    <undo index="65535" exp="area" dr="AC54:AC55" r="AC56" sId="1"/>
    <undo index="65535" exp="area" dr="AB54:AB55" r="AB56" sId="1"/>
    <undo index="65535" exp="area" dr="AA54:AA55" r="AA56" sId="1"/>
    <undo index="65535" exp="area" dr="Z54:Z55" r="Z56" sId="1"/>
    <undo index="65535" exp="area" dr="Y54:Y55" r="Y56" sId="1"/>
    <undo index="65535" exp="area" dr="X54:X55" r="X56" sId="1"/>
    <undo index="65535" exp="area" dr="W54:W55" r="W56" sId="1"/>
    <undo index="65535" exp="area" dr="V54:V55" r="V56" sId="1"/>
    <undo index="65535" exp="area" dr="U54:U55" r="U56" sId="1"/>
    <undo index="65535" exp="area" dr="T54:T55" r="T56" sId="1"/>
    <undo index="65535" exp="area" dr="S54:S55" r="S56" sId="1"/>
    <undo index="65535" exp="area" ref3D="1" dr="$H$1:$N$1048576" dn="Z_65B035E3_87FA_46C5_996E_864F2C8D0EBC_.wvu.Cols" sId="1"/>
    <rfmt sheetId="1" xfDxf="1" sqref="A55:XFD55" start="0" length="0"/>
    <rfmt sheetId="1" sqref="A5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5">
        <f>T55+U55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5">
        <f>W55+X55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5">
        <f>Z55+AA55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5">
        <f>AC55+AD55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5">
        <f>S55+V55+Y55+AB55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5">
        <f>AE55+AF55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45" sId="1" ref="A55:XFD55" action="deleteRow">
    <undo index="65535" exp="area" ref3D="1" dr="$H$1:$N$1048576" dn="Z_65B035E3_87FA_46C5_996E_864F2C8D0EBC_.wvu.Cols" sId="1"/>
    <rfmt sheetId="1" xfDxf="1" sqref="A55:XFD55" start="0" length="0"/>
    <rfmt sheetId="1" sqref="A5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5" t="inlineStr">
        <is>
          <t>TOTAL VÂLCEA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5">
        <f>SUM(S54:S54)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5">
        <f>SUM(T54:T54)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5">
        <f>SUM(U54:U54)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5">
        <f>SUM(V54:V54)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5">
        <f>SUM(W54:W54)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5">
        <f>SUM(X54:X54)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5">
        <f>SUM(Y54:Y54)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5">
        <f>SUM(Z54:Z54)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5">
        <f>SUM(AA54:AA54)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5">
        <f>SUM(AB54:AB54)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5">
        <f>SUM(AC54:AC54)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5">
        <f>SUM(AD54:AD54)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5">
        <f>SUM(AE54:AE54)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5">
        <f>SUM(AF54:AF54)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5">
        <f>SUM(AG54:AG54)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5">
        <f>SUM(AH54:AH54)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5">
        <f>SUM(AI54:AI54)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5">
        <f>SUM(AJ54:AJ54)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5">
        <f>SUM(AK54:AK54)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46" sId="1" ref="A55:XFD55" action="deleteRow">
    <undo index="65535" exp="area" ref3D="1" dr="$H$1:$N$1048576" dn="Z_65B035E3_87FA_46C5_996E_864F2C8D0EBC_.wvu.Cols" sId="1"/>
    <rfmt sheetId="1" xfDxf="1" sqref="A55:XFD55" start="0" length="0"/>
    <rfmt sheetId="1" sqref="A5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5" t="inlineStr">
        <is>
          <t>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5">
        <f>AC55+AD55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5">
        <f>S55+V55+Y55+AB55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5">
        <f>AE55+AF55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47" sId="1" ref="A59:XFD59" action="deleteRow">
    <undo index="65535" exp="area" dr="AK55:AK59" r="AK60" sId="1"/>
    <undo index="65535" exp="area" dr="AJ55:AJ59" r="AJ60" sId="1"/>
    <undo index="65535" exp="area" dr="AI55:AI59" r="AI60" sId="1"/>
    <undo index="65535" exp="area" dr="AH55:AH59" r="AH60" sId="1"/>
    <undo index="65535" exp="area" dr="AG55:AG59" r="AG60" sId="1"/>
    <undo index="65535" exp="area" dr="AF55:AF59" r="AF60" sId="1"/>
    <undo index="65535" exp="area" dr="AE55:AE59" r="AE60" sId="1"/>
    <undo index="65535" exp="area" dr="AD55:AD59" r="AD60" sId="1"/>
    <undo index="65535" exp="area" dr="AC55:AC59" r="AC60" sId="1"/>
    <undo index="65535" exp="area" dr="AB55:AB59" r="AB60" sId="1"/>
    <undo index="65535" exp="area" dr="AA55:AA59" r="AA60" sId="1"/>
    <undo index="65535" exp="area" dr="Z55:Z59" r="Z60" sId="1"/>
    <undo index="65535" exp="area" dr="Y55:Y59" r="Y60" sId="1"/>
    <undo index="65535" exp="area" dr="X55:X59" r="X60" sId="1"/>
    <undo index="65535" exp="area" dr="W55:W59" r="W60" sId="1"/>
    <undo index="65535" exp="area" dr="V55:V59" r="V60" sId="1"/>
    <undo index="65535" exp="area" dr="U55:U59" r="U60" sId="1"/>
    <undo index="65535" exp="area" dr="T55:T59" r="T60" sId="1"/>
    <undo index="65535" exp="area" dr="S55:S59" r="S60" sId="1"/>
    <undo index="65535" exp="area" ref3D="1" dr="$H$1:$N$1048576" dn="Z_65B035E3_87FA_46C5_996E_864F2C8D0EBC_.wvu.Cols" sId="1"/>
    <rfmt sheetId="1" xfDxf="1" sqref="A59:XFD59" start="0" length="0"/>
    <rfmt sheetId="1" sqref="A5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9"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59">
        <f>T59+U59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5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5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9">
        <f>W59+X59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5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5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9">
        <f>Z59+AA59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5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5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5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5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9">
        <f>S59+V59+Y59+AB59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5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59">
        <f>AE59+AF59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48" sId="1" ref="A59:XFD59" action="deleteRow">
    <undo index="65535" exp="area" ref3D="1" dr="$H$1:$N$1048576" dn="Z_65B035E3_87FA_46C5_996E_864F2C8D0EBC_.wvu.Cols" sId="1"/>
    <rfmt sheetId="1" xfDxf="1" sqref="A59:XFD59" start="0" length="0"/>
    <rfmt sheetId="1" sqref="A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9" t="inlineStr">
        <is>
          <t>TOTAL VASLUI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9">
        <f>SUM(S55:S58)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9">
        <f>SUM(T55:T58)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9">
        <f>SUM(U55:U58)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9">
        <f>SUM(V55:V58)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9">
        <f>SUM(W55:W58)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9">
        <f>SUM(X55:X58)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9">
        <f>SUM(Y55:Y58)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9">
        <f>SUM(Z55:Z58)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9">
        <f>SUM(AA55:AA58)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9">
        <f>SUM(AB55:AB58)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9">
        <f>SUM(AC55:AC58)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9">
        <f>SUM(AD55:AD58)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9">
        <f>SUM(AE55:AE58)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9">
        <f>SUM(AF55:AF58)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9">
        <f>SUM(AG55:AG58)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9">
        <f>SUM(AH55:AH58)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9">
        <f>SUM(AI55:AI58)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9">
        <f>SUM(AJ55:AJ58)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9">
        <f>SUM(AK55:AK58)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49" sId="1" ref="A59:XFD59" action="deleteRow">
    <undo index="65535" exp="area" ref3D="1" dr="$A$6:$AL$59" dn="Z_FE50EAC0_52A5_4C33_B973_65E93D03D3EA_.wvu.FilterData" sId="1"/>
    <undo index="65535" exp="area" ref3D="1" dr="$A$1:$AK$59" dn="Z_C408A2F1_296F_4EAD_B15B_336D73846FDD_.wvu.FilterData" sId="1"/>
    <undo index="65535" exp="area" ref3D="1" dr="$H$1:$N$1048576" dn="Z_65B035E3_87FA_46C5_996E_864F2C8D0EBC_.wvu.Cols" sId="1"/>
    <undo index="65535" exp="area" ref3D="1" dr="$A$1:$R$59" dn="Z_5AAA4DFE_88B1_4674_95ED_5FCD7A50BC22_.wvu.FilterData" sId="1"/>
    <rfmt sheetId="1" xfDxf="1" sqref="A59:XFD59" start="0" length="0"/>
    <rfmt sheetId="1" sqref="A5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9" t="inlineStr">
        <is>
          <t>VRANCEA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9">
        <f>AC59+AD59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9">
        <f>S59+V59+Y59+AB59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9">
        <f>AE59+AF59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50" sId="1" ref="A60:XFD60" action="deleteRow">
    <undo index="65535" exp="area" ref3D="1" dr="$H$1:$N$1048576" dn="Z_65B035E3_87FA_46C5_996E_864F2C8D0EBC_.wvu.Cols" sId="1"/>
    <rfmt sheetId="1" xfDxf="1" sqref="A60:XFD60" start="0" length="0"/>
    <rcc rId="0" sId="1" dxf="1">
      <nc r="A6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0">
        <f>Z60+AA60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51" sId="1" ref="A60:XFD60" action="deleteRow">
    <undo index="65535" exp="area" dr="AK59:AK60" r="AK61" sId="1"/>
    <undo index="65535" exp="area" dr="AJ59:AJ60" r="AJ61" sId="1"/>
    <undo index="65535" exp="area" dr="AI59:AI60" r="AI61" sId="1"/>
    <undo index="65535" exp="area" dr="AH59:AH60" r="AH61" sId="1"/>
    <undo index="65535" exp="area" dr="AG59:AG60" r="AG61" sId="1"/>
    <undo index="65535" exp="area" dr="AF59:AF60" r="AF61" sId="1"/>
    <undo index="65535" exp="area" dr="AE59:AE60" r="AE61" sId="1"/>
    <undo index="65535" exp="area" dr="AD59:AD60" r="AD61" sId="1"/>
    <undo index="65535" exp="area" dr="AC59:AC60" r="AC61" sId="1"/>
    <undo index="65535" exp="area" dr="AB59:AB60" r="AB61" sId="1"/>
    <undo index="65535" exp="area" dr="AA59:AA60" r="AA61" sId="1"/>
    <undo index="65535" exp="area" dr="Z59:Z60" r="Z61" sId="1"/>
    <undo index="65535" exp="area" dr="Y59:Y60" r="Y61" sId="1"/>
    <undo index="65535" exp="area" dr="X59:X60" r="X61" sId="1"/>
    <undo index="65535" exp="area" dr="W59:W60" r="W61" sId="1"/>
    <undo index="65535" exp="area" dr="V59:V60" r="V61" sId="1"/>
    <undo index="65535" exp="area" dr="U59:U60" r="U61" sId="1"/>
    <undo index="65535" exp="area" dr="T59:T60" r="T61" sId="1"/>
    <undo index="65535" exp="area" dr="S59:S60" r="S61" sId="1"/>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0">
        <f>Z60+AA60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52" sId="1" ref="A60:XFD60" action="deleteRow">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0" t="inlineStr">
        <is>
          <t>TOTAL VRANCEA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0">
        <f>SUM(S59:S59)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0">
        <f>SUM(T59:T59)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0">
        <f>SUM(U59:U59)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0">
        <f>SUM(V59:V59)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0">
        <f>SUM(W59:W59)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0">
        <f>SUM(X59:X59)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0">
        <f>SUM(Y59:Y59)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0">
        <f>SUM(Z59:Z59)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0">
        <f>SUM(AA59:AA59)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0">
        <f>SUM(AB59:AB59)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0">
        <f>SUM(AC59:AC59)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0">
        <f>SUM(AD59:AD59)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0">
        <f>SUM(AE59:AE59)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0">
        <f>SUM(AF59:AF59)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0">
        <f>SUM(AG59:AG59)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0">
        <f>SUM(AH59:AH59)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60">
        <f>SUM(AI59:AI59)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60">
        <f>SUM(AJ59:AJ59)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60">
        <f>SUM(AK59:AK59)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53" sId="1" ref="A60:XFD60" action="deleteRow">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0" t="inlineStr">
        <is>
          <t xml:space="preserve"> Proiect cu acoperire națională</t>
        </is>
      </nc>
      <ndxf>
        <font>
          <b/>
          <sz val="12"/>
          <color auto="1"/>
          <name val="Calibri"/>
          <family val="2"/>
          <charset val="238"/>
          <scheme val="minor"/>
        </font>
        <alignment horizontal="center" vertical="center"/>
        <border outline="0">
          <left style="thin">
            <color indexed="64"/>
          </left>
          <right style="thin">
            <color indexed="64"/>
          </right>
          <top style="thin">
            <color indexed="64"/>
          </top>
          <bottom style="thin">
            <color indexed="64"/>
          </bottom>
        </border>
      </ndxf>
    </rcc>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954"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55"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56"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57"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58"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59"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60"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61"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62"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63"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64"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65"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66"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67"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68"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69"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70"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71"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72" sId="1" ref="A181:XFD181" action="deleteRow">
    <undo index="65535" exp="area" dr="AD60:AD181" r="AD185" sId="1"/>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8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8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973" sId="1" ref="A181:XFD181" action="deleteRow">
    <undo index="65535" exp="area" dr="AC60:AC181" r="AC184" sId="1"/>
    <undo index="65535" exp="area" dr="X60:X181" r="X184" sId="1"/>
    <undo index="65535" exp="area" dr="W60:W181" r="W184" sId="1"/>
    <undo index="65535" exp="area" dr="U60:U181" r="U184" sId="1"/>
    <undo index="65535" exp="area" dr="T60:T181" r="T184" sId="1"/>
    <undo index="65535" exp="area" ref3D="1" dr="$A$6:$AL$181" dn="Z_7C1B4D6D_D666_48DD_AB17_E00791B6F0B6_.wvu.FilterData" sId="1"/>
    <undo index="65535" exp="area" ref3D="1" dr="$A$1:$AK$181" dn="Z_65C35D6D_934F_4431_BA92_90255FC17BA4_.wvu.FilterData" sId="1"/>
    <undo index="65535" exp="area" ref3D="1" dr="$H$1:$N$1048576" dn="Z_65B035E3_87FA_46C5_996E_864F2C8D0EBC_.wvu.Cols" sId="1"/>
    <rfmt sheetId="1" xfDxf="1" sqref="A181:XFD181" start="0" length="0"/>
    <rfmt sheetId="1" sqref="I181" start="0" length="0">
      <dxf>
        <alignment horizontal="center" vertical="top"/>
      </dxf>
    </rfmt>
    <rfmt sheetId="1" sqref="J181" start="0" length="0">
      <dxf>
        <font>
          <sz val="8"/>
          <color theme="1"/>
          <name val="Calibri"/>
          <family val="2"/>
          <charset val="238"/>
          <scheme val="minor"/>
        </font>
        <alignment vertical="top" wrapText="1"/>
      </dxf>
    </rfmt>
    <rcc rId="0" sId="1" dxf="1">
      <nc r="M181">
        <f>S181/AE181*100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cc rId="0" sId="1" s="1" dxf="1">
      <nc r="S181">
        <f>T181+U181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V181">
        <f>W181+X181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Y181">
        <f>Z181+AA181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AB181">
        <f>AC181+AD181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E18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1" sqref="AG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rc>
  <rrc rId="97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1" sqref="S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T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U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V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W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X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Y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Z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A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B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C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D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E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F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G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qref="AI181" start="0" length="0">
      <dxf>
        <alignment vertical="top" wrapText="1"/>
      </dxf>
    </rfmt>
  </rrc>
  <rrc rId="975" sId="1" ref="A181:XFD181" action="deleteRow">
    <undo index="65535" exp="area" ref3D="1" dr="$H$1:$N$1048576" dn="Z_65B035E3_87FA_46C5_996E_864F2C8D0EBC_.wvu.Cols" sId="1"/>
    <rfmt sheetId="1" xfDxf="1" sqref="A181:XFD181" start="0" length="0"/>
    <rfmt sheetId="1" sqref="I181" start="0" length="0">
      <dxf>
        <alignment horizontal="center" vertical="top"/>
      </dxf>
    </rfmt>
    <rfmt sheetId="1" sqref="M181"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1" sqref="S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V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Y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B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E18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1" sqref="AG1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rc>
  <rrc rId="976" sId="1" ref="A181:XFD181" action="deleteRow">
    <undo index="65535" exp="area" ref3D="1" dr="$H$1:$N$1048576" dn="Z_65B035E3_87FA_46C5_996E_864F2C8D0EBC_.wvu.Cols" sId="1"/>
    <rfmt sheetId="1" xfDxf="1" sqref="A181:XFD181" start="0" length="0"/>
    <rfmt sheetId="1" sqref="A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D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E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F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cc rId="0" sId="1" dxf="1">
      <nc r="G181" t="inlineStr">
        <is>
          <t>TOTAL - ACOPERIRE NAȚIONALĂ</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18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81">
        <f>SUM(S60:S155)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81">
        <f>SUM(T60:T180)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81">
        <f>SUM(U60:U180)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81">
        <f>SUM(V60:V155)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81">
        <f>SUM(W60:W180)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81">
        <f>SUM(X60:X180)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81">
        <f>SUM(Y60:Y155)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81">
        <f>SUM(Z60:Z155)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81">
        <f>SUM(AA60:AA155)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81">
        <f>SUM(AB60:AB155)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81">
        <f>SUM(AC60:AC180)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81">
        <f>SUM(AD60:AD180)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81">
        <f>SUM(AE60:AE155)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81">
        <f>SUM(AF60:AF155)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81">
        <f>SUM(AG60:AG155)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81">
        <f>SUM(AH60:AH155)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81">
        <f>SUM(AI60:AI155)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81">
        <f>SUM(AJ60:AJ155)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81">
        <f>SUM(AK60:AK155)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977" sId="1" ref="A181:XFD181" action="deleteRow">
    <undo index="65535" exp="area" ref3D="1" dr="$A$6:$AL$181" dn="Z_DB41C7D7_14F0_4834_A7BD_0F1115A89C8E_.wvu.FilterData" sId="1"/>
    <undo index="65535" exp="area" ref3D="1" dr="$A$6:$AL$181" dn="Z_D56F5ED6_74F2_4AA3_9A98_EE5750FE63AF_.wvu.FilterData" sId="1"/>
    <undo index="65535" exp="area" ref3D="1" dr="$A$6:$AL$181" dn="Z_B31B819C_CFEB_4B80_9AED_AC603C39BE78_.wvu.FilterData" sId="1"/>
    <undo index="65535" exp="area" ref3D="1" dr="$A$6:$AL$181" dn="Z_65B035E3_87FA_46C5_996E_864F2C8D0EBC_.wvu.FilterData" sId="1"/>
    <undo index="65535" exp="area" ref3D="1" dr="$H$1:$N$1048576" dn="Z_65B035E3_87FA_46C5_996E_864F2C8D0EBC_.wvu.Cols" sId="1"/>
    <undo index="65535" exp="area" ref3D="1" dr="$A$3:$AK$181" dn="Z_250231BB_5F02_4B46_B1CA_B904A9B40BA2_.wvu.FilterData" sId="1"/>
    <rfmt sheetId="1" xfDxf="1" sqref="A181:XFD181" start="0" length="0"/>
    <rfmt sheetId="1" sqref="A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C1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81" start="0" length="0">
      <dxf>
        <font>
          <sz val="12"/>
          <color theme="1"/>
          <name val="Calibri"/>
          <family val="2"/>
          <charset val="238"/>
          <scheme val="minor"/>
        </font>
        <fill>
          <patternFill patternType="solid">
            <bgColor theme="0"/>
          </patternFill>
        </fill>
        <alignment vertical="center"/>
        <border outline="0">
          <left style="thin">
            <color indexed="64"/>
          </left>
          <right style="thin">
            <color indexed="64"/>
          </right>
          <top style="thin">
            <color indexed="64"/>
          </top>
          <bottom style="thin">
            <color indexed="64"/>
          </bottom>
        </border>
      </dxf>
    </rfmt>
    <rfmt sheetId="1" sqref="F181" start="0" length="0">
      <dxf>
        <font>
          <sz val="12"/>
          <color theme="1"/>
          <name val="Calibri"/>
          <family val="2"/>
          <charset val="238"/>
          <scheme val="minor"/>
        </font>
        <fill>
          <patternFill patternType="solid">
            <bgColor rgb="FFFFFF00"/>
          </patternFill>
        </fill>
        <alignment vertical="center"/>
        <border outline="0">
          <left style="thin">
            <color indexed="64"/>
          </left>
          <right style="thin">
            <color indexed="64"/>
          </right>
          <top style="thin">
            <color indexed="64"/>
          </top>
          <bottom style="thin">
            <color indexed="64"/>
          </bottom>
        </border>
      </dxf>
    </rfmt>
    <rfmt sheetId="1" sqref="G1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name val="Calibri"/>
          <family val="2"/>
          <charset val="238"/>
          <scheme val="minor"/>
        </font>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1">
        <f>T181+U181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T18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U18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V181">
        <f>W181+X181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W18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X18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Y181">
        <f>Z181+AA181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Z18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A18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AB181">
        <f>AC181+AD181</f>
      </nc>
      <ndxf>
        <font>
          <sz val="12"/>
          <color auto="1"/>
          <name val="Calibri"/>
          <family val="2"/>
          <charset val="238"/>
          <scheme val="minor"/>
        </font>
        <numFmt numFmtId="165" formatCode="#,##0.00_ ;\-#,##0.00\ "/>
        <alignment vertical="center" wrapText="1"/>
        <border outline="0">
          <left style="thin">
            <color indexed="64"/>
          </left>
          <right style="thin">
            <color indexed="64"/>
          </right>
          <top style="thin">
            <color indexed="64"/>
          </top>
          <bottom style="thin">
            <color indexed="64"/>
          </bottom>
        </border>
      </ndxf>
    </rcc>
    <rfmt sheetId="1" s="1" sqref="AC18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D18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AE181">
        <f>S181+V181+Y181+AB181</f>
      </nc>
      <ndxf>
        <font>
          <sz val="12"/>
          <color auto="1"/>
          <name val="Calibri"/>
          <family val="2"/>
          <charset val="238"/>
          <scheme val="minor"/>
        </font>
        <numFmt numFmtId="165" formatCode="#,##0.00_ ;\-#,##0.00\ "/>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1" sqref="AF181" start="0" length="0">
      <dxf>
        <font>
          <sz val="12"/>
          <color auto="1"/>
          <name val="Calibri"/>
          <family val="2"/>
          <charset val="238"/>
          <scheme val="minor"/>
        </font>
        <numFmt numFmtId="165" formatCode="#,##0.00_ ;\-#,##0.00\ "/>
        <alignment vertical="center" wrapText="1"/>
        <border outline="0">
          <left style="thin">
            <color indexed="64"/>
          </left>
          <right style="thin">
            <color indexed="64"/>
          </right>
          <top style="thin">
            <color indexed="64"/>
          </top>
          <bottom style="thin">
            <color indexed="64"/>
          </bottom>
        </border>
      </dxf>
    </rfmt>
    <rcc rId="0" sId="1" s="1" dxf="1">
      <nc r="AG181">
        <f>AE181+AF181</f>
      </nc>
      <ndxf>
        <font>
          <sz val="12"/>
          <color auto="1"/>
          <name val="Calibri"/>
          <family val="2"/>
          <charset val="238"/>
          <scheme val="minor"/>
        </font>
        <numFmt numFmtId="165" formatCode="#,##0.00_ ;\-#,##0.00\ "/>
        <alignment horizontal="center" vertical="center" wrapText="1"/>
        <border outline="0">
          <left style="thin">
            <color indexed="64"/>
          </left>
          <right style="thin">
            <color indexed="64"/>
          </right>
          <top style="thin">
            <color indexed="64"/>
          </top>
          <bottom style="thin">
            <color indexed="64"/>
          </bottom>
        </border>
      </ndxf>
    </rcc>
    <rfmt sheetId="1" sqref="AH181" start="0" length="0">
      <dxf>
        <font>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81" start="0" length="0">
      <dxf>
        <font>
          <sz val="12"/>
          <color theme="1"/>
          <name val="Trebuchet MS"/>
          <family val="2"/>
          <charset val="238"/>
          <scheme val="none"/>
        </font>
        <numFmt numFmtId="19" formatCode="dd/mm/yyyy"/>
        <alignment vertical="center" wrapText="1"/>
        <border outline="0">
          <left style="thin">
            <color indexed="64"/>
          </left>
          <right style="thin">
            <color indexed="64"/>
          </right>
          <top style="thin">
            <color indexed="64"/>
          </top>
          <bottom style="thin">
            <color indexed="64"/>
          </bottom>
        </border>
      </dxf>
    </rfmt>
    <rfmt sheetId="1" sqref="AJ181" start="0" length="0">
      <dxf>
        <font>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181" start="0" length="0">
      <dxf>
        <font>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rc>
  <rrc rId="978" sId="1" ref="A181:XFD181" action="deleteRow">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dxf>
    </rfmt>
    <rfmt sheetId="1" sqref="B181" start="0" length="0">
      <dxf>
        <font>
          <sz val="12"/>
          <color auto="1"/>
          <name val="Calibri"/>
          <family val="2"/>
          <charset val="238"/>
          <scheme val="minor"/>
        </font>
        <fill>
          <patternFill patternType="solid">
            <bgColor rgb="FFFFFF00"/>
          </patternFill>
        </fill>
        <alignment horizontal="center" vertical="center" wrapText="1"/>
      </dxf>
    </rfmt>
    <rfmt sheetId="1" sqref="C181" start="0" length="0">
      <dxf>
        <font>
          <b/>
          <sz val="12"/>
          <color auto="1"/>
          <name val="Calibri"/>
          <family val="2"/>
          <charset val="238"/>
          <scheme val="minor"/>
        </font>
        <fill>
          <patternFill patternType="solid">
            <bgColor rgb="FFFFFF00"/>
          </patternFill>
        </fill>
        <alignment horizontal="center" vertical="center" wrapText="1"/>
      </dxf>
    </rfmt>
    <rfmt sheetId="1" sqref="D181" start="0" length="0">
      <dxf>
        <font>
          <sz val="12"/>
          <color auto="1"/>
          <name val="Calibri"/>
          <family val="2"/>
          <charset val="238"/>
          <scheme val="minor"/>
        </font>
        <fill>
          <patternFill patternType="solid">
            <bgColor rgb="FFFFFF00"/>
          </patternFill>
        </fill>
        <alignment horizontal="center" vertical="center" wrapText="1"/>
      </dxf>
    </rfmt>
    <rfmt sheetId="1" sqref="E181" start="0" length="0">
      <dxf>
        <font>
          <sz val="12"/>
          <color theme="1"/>
          <name val="Calibri"/>
          <family val="2"/>
          <charset val="238"/>
          <scheme val="minor"/>
        </font>
        <fill>
          <patternFill patternType="solid">
            <bgColor theme="0"/>
          </patternFill>
        </fill>
        <alignment vertical="center"/>
      </dxf>
    </rfmt>
    <rfmt sheetId="1" sqref="F181" start="0" length="0">
      <dxf>
        <font>
          <sz val="12"/>
          <color theme="1"/>
          <name val="Calibri"/>
          <family val="2"/>
          <charset val="238"/>
          <scheme val="minor"/>
        </font>
        <fill>
          <patternFill patternType="solid">
            <bgColor rgb="FFFFFF00"/>
          </patternFill>
        </fill>
        <alignment vertical="center"/>
      </dxf>
    </rfmt>
    <rfmt sheetId="1" sqref="G181" start="0" length="0">
      <dxf>
        <font>
          <sz val="12"/>
          <color auto="1"/>
          <name val="Calibri"/>
          <family val="2"/>
          <charset val="238"/>
          <scheme val="minor"/>
        </font>
        <alignment horizontal="left" vertical="center" wrapText="1"/>
      </dxf>
    </rfmt>
    <rfmt sheetId="1" sqref="H181" start="0" length="0">
      <dxf>
        <font>
          <sz val="12"/>
          <color auto="1"/>
          <name val="Calibri"/>
          <family val="2"/>
          <charset val="238"/>
          <scheme val="minor"/>
        </font>
        <alignment horizontal="left" vertical="center" wrapText="1"/>
      </dxf>
    </rfmt>
    <rfmt sheetId="1" sqref="I181" start="0" length="0">
      <dxf>
        <font>
          <sz val="12"/>
          <color auto="1"/>
          <name val="Calibri"/>
          <family val="2"/>
          <charset val="238"/>
          <scheme val="minor"/>
        </font>
        <fill>
          <patternFill patternType="solid">
            <bgColor rgb="FFFFFF00"/>
          </patternFill>
        </fill>
        <alignment horizontal="center" vertical="center" wrapText="1"/>
      </dxf>
    </rfmt>
    <rfmt sheetId="1" sqref="J181" start="0" length="0">
      <dxf>
        <font>
          <sz val="12"/>
          <color auto="1"/>
          <name val="Calibri"/>
          <family val="2"/>
          <charset val="238"/>
          <scheme val="minor"/>
        </font>
        <alignment horizontal="justify" vertical="center" wrapText="1"/>
      </dxf>
    </rfmt>
    <rfmt sheetId="1" sqref="K181" start="0" length="0">
      <dxf>
        <font>
          <sz val="12"/>
          <color auto="1"/>
          <name val="Calibri"/>
          <family val="2"/>
          <charset val="238"/>
          <scheme val="minor"/>
        </font>
        <numFmt numFmtId="19" formatCode="dd/mm/yyyy"/>
        <alignment horizontal="center" vertical="center" wrapText="1"/>
      </dxf>
    </rfmt>
    <rfmt sheetId="1" sqref="L181" start="0" length="0">
      <dxf>
        <font>
          <sz val="12"/>
          <color auto="1"/>
          <name val="Calibri"/>
          <family val="2"/>
          <charset val="238"/>
          <scheme val="minor"/>
        </font>
        <numFmt numFmtId="19" formatCode="dd/mm/yyyy"/>
        <alignment horizontal="center" vertical="center" wrapText="1"/>
      </dxf>
    </rfmt>
    <rfmt sheetId="1" sqref="M181" start="0" length="0">
      <dxf>
        <font>
          <sz val="12"/>
          <color auto="1"/>
          <name val="Calibri"/>
          <family val="2"/>
          <charset val="238"/>
          <scheme val="minor"/>
        </font>
        <numFmt numFmtId="164" formatCode="0.000000000"/>
        <alignment horizontal="center" vertical="center" wrapText="1"/>
      </dxf>
    </rfmt>
    <rfmt sheetId="1" sqref="N181" start="0" length="0">
      <dxf>
        <font>
          <sz val="12"/>
          <color auto="1"/>
          <name val="Calibri"/>
          <family val="2"/>
          <charset val="238"/>
          <scheme val="minor"/>
        </font>
        <fill>
          <patternFill patternType="solid">
            <bgColor theme="0"/>
          </patternFill>
        </fill>
        <alignment horizontal="center" vertical="center" wrapText="1"/>
      </dxf>
    </rfmt>
    <rfmt sheetId="1" sqref="O181" start="0" length="0">
      <dxf>
        <font>
          <sz val="12"/>
          <color auto="1"/>
          <name val="Calibri"/>
          <family val="2"/>
          <charset val="238"/>
          <scheme val="minor"/>
        </font>
        <fill>
          <patternFill patternType="solid">
            <bgColor theme="0"/>
          </patternFill>
        </fill>
        <alignment horizontal="center" vertical="center" wrapText="1"/>
      </dxf>
    </rfmt>
    <rfmt sheetId="1" sqref="P181" start="0" length="0">
      <dxf>
        <font>
          <sz val="12"/>
          <color auto="1"/>
          <name val="Calibri"/>
          <family val="2"/>
          <charset val="238"/>
          <scheme val="minor"/>
        </font>
        <fill>
          <patternFill patternType="solid">
            <bgColor theme="0"/>
          </patternFill>
        </fill>
        <alignment horizontal="center" vertical="center" wrapText="1"/>
      </dxf>
    </rfmt>
    <rfmt sheetId="1" sqref="Q181" start="0" length="0">
      <dxf>
        <font>
          <sz val="12"/>
          <color theme="1"/>
          <name val="Calibri"/>
          <family val="2"/>
          <charset val="238"/>
          <scheme val="minor"/>
        </font>
        <fill>
          <patternFill patternType="solid">
            <bgColor theme="0"/>
          </patternFill>
        </fill>
        <alignment horizontal="center" vertical="center" wrapText="1"/>
      </dxf>
    </rfmt>
    <rfmt sheetId="1" sqref="R181" start="0" length="0">
      <dxf>
        <font>
          <sz val="12"/>
          <color auto="1"/>
          <name val="Calibri"/>
          <family val="2"/>
          <charset val="238"/>
          <scheme val="minor"/>
        </font>
        <alignment horizontal="center" vertical="center" wrapText="1"/>
      </dxf>
    </rfmt>
    <rfmt sheetId="1" s="1" sqref="S181" start="0" length="0">
      <dxf>
        <font>
          <sz val="12"/>
          <color auto="1"/>
          <name val="Calibri"/>
          <family val="2"/>
          <charset val="238"/>
          <scheme val="minor"/>
        </font>
        <numFmt numFmtId="165" formatCode="#,##0.00_ ;\-#,##0.00\ "/>
        <alignment vertical="center" wrapText="1"/>
      </dxf>
    </rfmt>
    <rfmt sheetId="1" s="1" sqref="T18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U18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V181" start="0" length="0">
      <dxf>
        <font>
          <sz val="12"/>
          <color auto="1"/>
          <name val="Calibri"/>
          <family val="2"/>
          <charset val="238"/>
          <scheme val="minor"/>
        </font>
        <numFmt numFmtId="165" formatCode="#,##0.00_ ;\-#,##0.00\ "/>
        <alignment vertical="center" wrapText="1"/>
      </dxf>
    </rfmt>
    <rfmt sheetId="1" s="1" sqref="W18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X18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Y181" start="0" length="0">
      <dxf>
        <font>
          <sz val="12"/>
          <color auto="1"/>
          <name val="Calibri"/>
          <family val="2"/>
          <charset val="238"/>
          <scheme val="minor"/>
        </font>
        <numFmt numFmtId="165" formatCode="#,##0.00_ ;\-#,##0.00\ "/>
        <alignment vertical="center" wrapText="1"/>
      </dxf>
    </rfmt>
    <rfmt sheetId="1" s="1" sqref="Z18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A18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B181" start="0" length="0">
      <dxf>
        <font>
          <sz val="12"/>
          <color auto="1"/>
          <name val="Calibri"/>
          <family val="2"/>
          <charset val="238"/>
          <scheme val="minor"/>
        </font>
        <numFmt numFmtId="165" formatCode="#,##0.00_ ;\-#,##0.00\ "/>
        <alignment vertical="center" wrapText="1"/>
      </dxf>
    </rfmt>
    <rfmt sheetId="1" s="1" sqref="AC18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D18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E181" start="0" length="0">
      <dxf>
        <font>
          <sz val="12"/>
          <color auto="1"/>
          <name val="Calibri"/>
          <family val="2"/>
          <charset val="238"/>
          <scheme val="minor"/>
        </font>
        <numFmt numFmtId="165" formatCode="#,##0.00_ ;\-#,##0.00\ "/>
        <fill>
          <patternFill patternType="solid">
            <bgColor theme="0"/>
          </patternFill>
        </fill>
        <alignment vertical="center" wrapText="1"/>
      </dxf>
    </rfmt>
    <rfmt sheetId="1" s="1" sqref="AF181" start="0" length="0">
      <dxf>
        <font>
          <sz val="12"/>
          <color auto="1"/>
          <name val="Calibri"/>
          <family val="2"/>
          <charset val="238"/>
          <scheme val="minor"/>
        </font>
        <numFmt numFmtId="165" formatCode="#,##0.00_ ;\-#,##0.00\ "/>
        <alignment vertical="center" wrapText="1"/>
      </dxf>
    </rfmt>
    <rfmt sheetId="1" s="1" sqref="AG181" start="0" length="0">
      <dxf>
        <font>
          <sz val="12"/>
          <color auto="1"/>
          <name val="Calibri"/>
          <family val="2"/>
          <charset val="238"/>
          <scheme val="minor"/>
        </font>
        <numFmt numFmtId="165" formatCode="#,##0.00_ ;\-#,##0.00\ "/>
        <alignment vertical="center" wrapText="1"/>
      </dxf>
    </rfmt>
    <rfmt sheetId="1" sqref="AH181" start="0" length="0">
      <dxf>
        <font>
          <sz val="12"/>
          <color auto="1"/>
          <name val="Calibri"/>
          <family val="2"/>
          <charset val="238"/>
          <scheme val="minor"/>
        </font>
        <numFmt numFmtId="3" formatCode="#,##0"/>
        <alignment vertical="center" wrapText="1"/>
      </dxf>
    </rfmt>
    <rfmt sheetId="1" sqref="AI181" start="0" length="0">
      <dxf>
        <font>
          <sz val="12"/>
          <color theme="1"/>
          <name val="Trebuchet MS"/>
          <family val="2"/>
          <charset val="238"/>
          <scheme val="none"/>
        </font>
        <numFmt numFmtId="19" formatCode="dd/mm/yyyy"/>
        <alignment vertical="center" wrapText="1"/>
      </dxf>
    </rfmt>
    <rfmt sheetId="1" sqref="AJ181" start="0" length="0">
      <dxf>
        <font>
          <sz val="12"/>
          <color auto="1"/>
          <name val="Calibri"/>
          <family val="2"/>
          <charset val="238"/>
          <scheme val="minor"/>
        </font>
        <numFmt numFmtId="4" formatCode="#,##0.00"/>
        <alignment vertical="center" wrapText="1"/>
      </dxf>
    </rfmt>
    <rfmt sheetId="1" sqref="AK181" start="0" length="0">
      <dxf>
        <font>
          <sz val="12"/>
          <color auto="1"/>
          <name val="Calibri"/>
          <family val="2"/>
          <charset val="238"/>
          <scheme val="minor"/>
        </font>
        <numFmt numFmtId="4" formatCode="#,##0.00"/>
        <alignment vertical="center" wrapText="1"/>
      </dxf>
    </rfmt>
  </rrc>
  <rrc rId="979" sId="1" ref="A181:XFD181" action="deleteRow">
    <undo index="65535" exp="area" dr="$F$7:$F$181" r="AK202" sId="1"/>
    <undo index="0" exp="area" dr="AK$7:AK$181" r="AK202" sId="1"/>
    <undo index="65535" exp="area" dr="$F$7:$F$181" r="AJ202" sId="1"/>
    <undo index="0" exp="area" dr="AJ$7:AJ$181" r="AJ202" sId="1"/>
    <undo index="65535" exp="area" dr="$F$7:$F$181" r="AG202" sId="1"/>
    <undo index="0" exp="area" dr="AG$7:AG$181" r="AG202" sId="1"/>
    <undo index="65535" exp="area" dr="$F$7:$F$181" r="AF202" sId="1"/>
    <undo index="0" exp="area" dr="AF$7:AF$181" r="AF202" sId="1"/>
    <undo index="65535" exp="area" dr="$F$7:$F$181" r="AE202" sId="1"/>
    <undo index="0" exp="area" dr="AE$7:AE$181" r="AE202" sId="1"/>
    <undo index="65535" exp="area" dr="$F$7:$F$181" r="AD202" sId="1"/>
    <undo index="0" exp="area" dr="AD$7:AD$181" r="AD202" sId="1"/>
    <undo index="65535" exp="area" dr="$F$7:$F$181" r="AC202" sId="1"/>
    <undo index="0" exp="area" dr="AC$7:AC$181" r="AC202" sId="1"/>
    <undo index="65535" exp="area" dr="$F$7:$F$181" r="AB202" sId="1"/>
    <undo index="0" exp="area" dr="AB$7:AB$181" r="AB202" sId="1"/>
    <undo index="65535" exp="area" dr="$F$60:$F$181" r="AA202" sId="1"/>
    <undo index="0" exp="area" dr="AA$60:AA$181" r="AA202" sId="1"/>
    <undo index="65535" exp="area" dr="$F$60:$F$181" r="Z202" sId="1"/>
    <undo index="0" exp="area" dr="Z$60:Z$181" r="Z202" sId="1"/>
    <undo index="65535" exp="area" dr="$F$60:$F$181" r="Y202" sId="1"/>
    <undo index="0" exp="area" dr="Y$60:Y$181" r="Y202" sId="1"/>
    <undo index="65535" exp="area" dr="$F$7:$F$181" r="X202" sId="1"/>
    <undo index="0" exp="area" dr="X$7:X$181" r="X202" sId="1"/>
    <undo index="65535" exp="area" dr="$F$7:$F$181" r="W202" sId="1"/>
    <undo index="0" exp="area" dr="W$7:W$181" r="W202" sId="1"/>
    <undo index="65535" exp="area" dr="$F$7:$F$181" r="V202" sId="1"/>
    <undo index="0" exp="area" dr="V$7:V$181" r="V202" sId="1"/>
    <undo index="65535" exp="area" dr="$F$7:$F$181" r="U202" sId="1"/>
    <undo index="0" exp="area" dr="U$7:U$181" r="U202" sId="1"/>
    <undo index="65535" exp="area" dr="$F$7:$F$181" r="T202" sId="1"/>
    <undo index="0" exp="area" dr="T$7:T$181" r="T202" sId="1"/>
    <undo index="65535" exp="area" dr="$F$7:$F$181" r="S202" sId="1"/>
    <undo index="0" exp="area" dr="S$7:S$181" r="S202" sId="1"/>
    <undo index="65535" exp="area" dr="$F$7:$F$181" r="AK200" sId="1"/>
    <undo index="0" exp="area" dr="AK$7:AK$181" r="AK200" sId="1"/>
    <undo index="65535" exp="area" dr="$F$7:$F$181" r="AJ200" sId="1"/>
    <undo index="0" exp="area" dr="AJ$7:AJ$181" r="AJ200" sId="1"/>
    <undo index="65535" exp="area" dr="$F$7:$F$181" r="AG200" sId="1"/>
    <undo index="0" exp="area" dr="AG$7:AG$181" r="AG200" sId="1"/>
    <undo index="65535" exp="area" dr="$F$7:$F$181" r="AF200" sId="1"/>
    <undo index="0" exp="area" dr="AF$7:AF$181" r="AF200" sId="1"/>
    <undo index="65535" exp="area" dr="$F$7:$F$181" r="AE200" sId="1"/>
    <undo index="0" exp="area" dr="AE$7:AE$181" r="AE200" sId="1"/>
    <undo index="65535" exp="area" dr="$F$7:$F$181" r="AD200" sId="1"/>
    <undo index="0" exp="area" dr="AD$7:AD$181" r="AD200" sId="1"/>
    <undo index="65535" exp="area" dr="$F$7:$F$181" r="AC200" sId="1"/>
    <undo index="0" exp="area" dr="AC$7:AC$181" r="AC200" sId="1"/>
    <undo index="65535" exp="area" dr="$F$7:$F$181" r="AB200" sId="1"/>
    <undo index="0" exp="area" dr="AB$7:AB$181" r="AB200" sId="1"/>
    <undo index="65535" exp="area" dr="$F$7:$F$181" r="AA200" sId="1"/>
    <undo index="0" exp="area" dr="AA$7:AA$181" r="AA200" sId="1"/>
    <undo index="65535" exp="area" dr="$F$7:$F$181" r="Z200" sId="1"/>
    <undo index="0" exp="area" dr="Z$7:Z$181" r="Z200" sId="1"/>
    <undo index="65535" exp="area" dr="$F$7:$F$181" r="Y200" sId="1"/>
    <undo index="0" exp="area" dr="Y$7:Y$181" r="Y200" sId="1"/>
    <undo index="65535" exp="area" dr="$F$7:$F$181" r="X200" sId="1"/>
    <undo index="0" exp="area" dr="X$7:X$181" r="X200" sId="1"/>
    <undo index="65535" exp="area" dr="$F$7:$F$181" r="W200" sId="1"/>
    <undo index="0" exp="area" dr="W$7:W$181" r="W200" sId="1"/>
    <undo index="65535" exp="area" dr="$F$7:$F$181" r="V200" sId="1"/>
    <undo index="0" exp="area" dr="V$7:V$181" r="V200" sId="1"/>
    <undo index="65535" exp="area" dr="$F$7:$F$181" r="U200" sId="1"/>
    <undo index="0" exp="area" dr="U$7:U$181" r="U200" sId="1"/>
    <undo index="65535" exp="area" dr="$F$7:$F$181" r="T200" sId="1"/>
    <undo index="0" exp="area" dr="T$7:T$181" r="T200" sId="1"/>
    <undo index="65535" exp="area" dr="$F$7:$F$181" r="S200" sId="1"/>
    <undo index="0" exp="area" dr="S$7:S$181" r="S200" sId="1"/>
    <undo index="0" exp="area" dr="F$7:F$181" r="D200" sId="1"/>
    <undo index="65535" exp="area" dr="$F$7:$F$181" r="AK199" sId="1"/>
    <undo index="0" exp="area" dr="AK$7:AK$181" r="AK199" sId="1"/>
    <undo index="65535" exp="area" dr="$F$7:$F$181" r="AJ199" sId="1"/>
    <undo index="0" exp="area" dr="AJ$7:AJ$181" r="AJ199" sId="1"/>
    <undo index="65535" exp="area" dr="$F$7:$F$181" r="AG199" sId="1"/>
    <undo index="0" exp="area" dr="AG$7:AG$181" r="AG199" sId="1"/>
    <undo index="65535" exp="area" dr="$F$7:$F$181" r="AF199" sId="1"/>
    <undo index="0" exp="area" dr="AF$7:AF$181" r="AF199" sId="1"/>
    <undo index="65535" exp="area" dr="$F$7:$F$181" r="AE199" sId="1"/>
    <undo index="0" exp="area" dr="AE$7:AE$181" r="AE199" sId="1"/>
    <undo index="65535" exp="area" dr="$F$7:$F$181" r="AD199" sId="1"/>
    <undo index="0" exp="area" dr="AD$7:AD$181" r="AD199" sId="1"/>
    <undo index="65535" exp="area" dr="$F$7:$F$181" r="AC199" sId="1"/>
    <undo index="0" exp="area" dr="AC$7:AC$181" r="AC199" sId="1"/>
    <undo index="65535" exp="area" dr="$F$7:$F$181" r="AB199" sId="1"/>
    <undo index="0" exp="area" dr="AB$7:AB$181" r="AB199" sId="1"/>
    <undo index="65535" exp="area" dr="$F$7:$F$181" r="AA199" sId="1"/>
    <undo index="0" exp="area" dr="AA$7:AA$181" r="AA199" sId="1"/>
    <undo index="65535" exp="area" dr="$F$7:$F$181" r="Z199" sId="1"/>
    <undo index="0" exp="area" dr="Z$7:Z$181" r="Z199" sId="1"/>
    <undo index="65535" exp="area" dr="$F$7:$F$181" r="Y199" sId="1"/>
    <undo index="0" exp="area" dr="Y$7:Y$181" r="Y199" sId="1"/>
    <undo index="65535" exp="area" dr="$F$7:$F$181" r="X199" sId="1"/>
    <undo index="0" exp="area" dr="X$7:X$181" r="X199" sId="1"/>
    <undo index="65535" exp="area" dr="$F$7:$F$181" r="W199" sId="1"/>
    <undo index="0" exp="area" dr="W$7:W$181" r="W199" sId="1"/>
    <undo index="65535" exp="area" dr="$F$7:$F$181" r="V199" sId="1"/>
    <undo index="0" exp="area" dr="V$7:V$181" r="V199" sId="1"/>
    <undo index="65535" exp="area" dr="$F$7:$F$181" r="U199" sId="1"/>
    <undo index="0" exp="area" dr="U$7:U$181" r="U199" sId="1"/>
    <undo index="65535" exp="area" dr="$F$7:$F$181" r="T199" sId="1"/>
    <undo index="0" exp="area" dr="T$7:T$181" r="T199" sId="1"/>
    <undo index="65535" exp="area" dr="$F$7:$F$181" r="S199" sId="1"/>
    <undo index="0" exp="area" dr="S$7:S$181" r="S199" sId="1"/>
    <undo index="0" exp="area" dr="F$7:F$181" r="D199" sId="1"/>
    <undo index="65535" exp="area" dr="$F$7:$F$181" r="AK198" sId="1"/>
    <undo index="0" exp="area" dr="AK$7:AK$181" r="AK198" sId="1"/>
    <undo index="65535" exp="area" dr="$F$7:$F$181" r="AJ198" sId="1"/>
    <undo index="0" exp="area" dr="AJ$7:AJ$181" r="AJ198" sId="1"/>
    <undo index="65535" exp="area" dr="$F$7:$F$181" r="AG198" sId="1"/>
    <undo index="0" exp="area" dr="AG$7:AG$181" r="AG198" sId="1"/>
    <undo index="65535" exp="area" dr="$F$7:$F$181" r="AF198" sId="1"/>
    <undo index="0" exp="area" dr="AF$7:AF$181" r="AF198" sId="1"/>
    <undo index="65535" exp="area" dr="$F$7:$F$181" r="AE198" sId="1"/>
    <undo index="0" exp="area" dr="AE$7:AE$181" r="AE198" sId="1"/>
    <undo index="65535" exp="area" dr="$F$7:$F$181" r="AD198" sId="1"/>
    <undo index="0" exp="area" dr="AD$7:AD$181" r="AD198" sId="1"/>
    <undo index="65535" exp="area" dr="$F$7:$F$181" r="AC198" sId="1"/>
    <undo index="0" exp="area" dr="AC$7:AC$181" r="AC198" sId="1"/>
    <undo index="65535" exp="area" dr="$F$7:$F$181" r="AB198" sId="1"/>
    <undo index="0" exp="area" dr="AB$7:AB$181" r="AB198" sId="1"/>
    <undo index="65535" exp="area" dr="$F$7:$F$181" r="AA198" sId="1"/>
    <undo index="0" exp="area" dr="AA$7:AA$181" r="AA198" sId="1"/>
    <undo index="65535" exp="area" dr="$F$7:$F$181" r="Z198" sId="1"/>
    <undo index="0" exp="area" dr="Z$7:Z$181" r="Z198" sId="1"/>
    <undo index="65535" exp="area" dr="$F$7:$F$181" r="Y198" sId="1"/>
    <undo index="0" exp="area" dr="Y$7:Y$181" r="Y198" sId="1"/>
    <undo index="65535" exp="area" dr="$F$7:$F$181" r="X198" sId="1"/>
    <undo index="0" exp="area" dr="X$7:X$181" r="X198" sId="1"/>
    <undo index="65535" exp="area" dr="$F$7:$F$181" r="W198" sId="1"/>
    <undo index="0" exp="area" dr="W$7:W$181" r="W198" sId="1"/>
    <undo index="65535" exp="area" dr="$F$7:$F$181" r="V198" sId="1"/>
    <undo index="0" exp="area" dr="V$7:V$181" r="V198" sId="1"/>
    <undo index="65535" exp="area" dr="$F$7:$F$181" r="U198" sId="1"/>
    <undo index="0" exp="area" dr="U$7:U$181" r="U198" sId="1"/>
    <undo index="65535" exp="area" dr="$F$7:$F$181" r="T198" sId="1"/>
    <undo index="0" exp="area" dr="T$7:T$181" r="T198" sId="1"/>
    <undo index="65535" exp="area" dr="$F$7:$F$181" r="S198" sId="1"/>
    <undo index="0" exp="area" dr="S$7:S$181" r="S198" sId="1"/>
    <undo index="0" exp="area" dr="F$7:F$181" r="D198" sId="1"/>
    <undo index="65535" exp="area" dr="$F$7:$F$181" r="AK197" sId="1"/>
    <undo index="0" exp="area" dr="AK$7:AK$181" r="AK197" sId="1"/>
    <undo index="65535" exp="area" dr="$F$7:$F$181" r="AJ197" sId="1"/>
    <undo index="0" exp="area" dr="AJ$7:AJ$181" r="AJ197" sId="1"/>
    <undo index="65535" exp="area" dr="$F$7:$F$181" r="AG197" sId="1"/>
    <undo index="0" exp="area" dr="AG$7:AG$181" r="AG197" sId="1"/>
    <undo index="65535" exp="area" dr="$F$7:$F$181" r="AF197" sId="1"/>
    <undo index="0" exp="area" dr="AF$7:AF$181" r="AF197" sId="1"/>
    <undo index="65535" exp="area" dr="$F$7:$F$181" r="AE197" sId="1"/>
    <undo index="0" exp="area" dr="AE$7:AE$181" r="AE197" sId="1"/>
    <undo index="65535" exp="area" dr="$F$7:$F$181" r="AD197" sId="1"/>
    <undo index="0" exp="area" dr="AD$7:AD$181" r="AD197" sId="1"/>
    <undo index="65535" exp="area" dr="$F$7:$F$181" r="AC197" sId="1"/>
    <undo index="0" exp="area" dr="AC$7:AC$181" r="AC197" sId="1"/>
    <undo index="65535" exp="area" dr="$F$7:$F$181" r="AB197" sId="1"/>
    <undo index="0" exp="area" dr="AB$7:AB$181" r="AB197" sId="1"/>
    <undo index="65535" exp="area" dr="$F$7:$F$181" r="AA197" sId="1"/>
    <undo index="0" exp="area" dr="AA$7:AA$181" r="AA197" sId="1"/>
    <undo index="65535" exp="area" dr="$F$7:$F$181" r="Z197" sId="1"/>
    <undo index="0" exp="area" dr="Z$7:Z$181" r="Z197" sId="1"/>
    <undo index="65535" exp="area" dr="$F$7:$F$181" r="Y197" sId="1"/>
    <undo index="0" exp="area" dr="Y$7:Y$181" r="Y197" sId="1"/>
    <undo index="65535" exp="area" dr="$F$7:$F$181" r="X197" sId="1"/>
    <undo index="0" exp="area" dr="X$7:X$181" r="X197" sId="1"/>
    <undo index="65535" exp="area" dr="$F$7:$F$181" r="W197" sId="1"/>
    <undo index="0" exp="area" dr="W$7:W$181" r="W197" sId="1"/>
    <undo index="65535" exp="area" dr="$F$7:$F$181" r="V197" sId="1"/>
    <undo index="0" exp="area" dr="V$7:V$181" r="V197" sId="1"/>
    <undo index="65535" exp="area" dr="$F$7:$F$181" r="U197" sId="1"/>
    <undo index="0" exp="area" dr="U$7:U$181" r="U197" sId="1"/>
    <undo index="65535" exp="area" dr="$F$7:$F$181" r="T197" sId="1"/>
    <undo index="0" exp="area" dr="T$7:T$181" r="T197" sId="1"/>
    <undo index="65535" exp="area" dr="$F$7:$F$181" r="S197" sId="1"/>
    <undo index="0" exp="area" dr="S$7:S$181" r="S197" sId="1"/>
    <undo index="0" exp="area" dr="F$7:F$181" r="D197" sId="1"/>
    <undo index="65535" exp="area" dr="$F$7:$F$181" r="AK196" sId="1"/>
    <undo index="0" exp="area" dr="AK$7:AK$181" r="AK196" sId="1"/>
    <undo index="65535" exp="area" dr="$F$7:$F$181" r="AJ196" sId="1"/>
    <undo index="0" exp="area" dr="AJ$7:AJ$181" r="AJ196" sId="1"/>
    <undo index="65535" exp="area" dr="$F$7:$F$181" r="AG196" sId="1"/>
    <undo index="0" exp="area" dr="AG$7:AG$181" r="AG196" sId="1"/>
    <undo index="65535" exp="area" dr="$F$7:$F$181" r="AF196" sId="1"/>
    <undo index="0" exp="area" dr="AF$7:AF$181" r="AF196" sId="1"/>
    <undo index="65535" exp="area" dr="$F$7:$F$181" r="AE196" sId="1"/>
    <undo index="0" exp="area" dr="AE$7:AE$181" r="AE196" sId="1"/>
    <undo index="65535" exp="area" dr="$F$7:$F$181" r="AD196" sId="1"/>
    <undo index="0" exp="area" dr="AD$7:AD$181" r="AD196" sId="1"/>
    <undo index="65535" exp="area" dr="$F$7:$F$181" r="AC196" sId="1"/>
    <undo index="0" exp="area" dr="AC$7:AC$181" r="AC196" sId="1"/>
    <undo index="65535" exp="area" dr="$F$7:$F$181" r="AB196" sId="1"/>
    <undo index="0" exp="area" dr="AB$7:AB$181" r="AB196" sId="1"/>
    <undo index="65535" exp="area" dr="$F$7:$F$181" r="AA196" sId="1"/>
    <undo index="0" exp="area" dr="AA$7:AA$181" r="AA196" sId="1"/>
    <undo index="65535" exp="area" dr="$F$7:$F$181" r="Z196" sId="1"/>
    <undo index="0" exp="area" dr="Z$7:Z$181" r="Z196" sId="1"/>
    <undo index="65535" exp="area" dr="$F$7:$F$181" r="Y196" sId="1"/>
    <undo index="0" exp="area" dr="Y$7:Y$181" r="Y196" sId="1"/>
    <undo index="65535" exp="area" dr="$F$7:$F$181" r="X196" sId="1"/>
    <undo index="0" exp="area" dr="X$7:X$181" r="X196" sId="1"/>
    <undo index="65535" exp="area" dr="$F$7:$F$181" r="W196" sId="1"/>
    <undo index="0" exp="area" dr="W$7:W$181" r="W196" sId="1"/>
    <undo index="65535" exp="area" dr="$F$7:$F$181" r="V196" sId="1"/>
    <undo index="0" exp="area" dr="V$7:V$181" r="V196" sId="1"/>
    <undo index="65535" exp="area" dr="$F$7:$F$181" r="U196" sId="1"/>
    <undo index="0" exp="area" dr="U$7:U$181" r="U196" sId="1"/>
    <undo index="65535" exp="area" dr="$F$7:$F$181" r="T196" sId="1"/>
    <undo index="0" exp="area" dr="T$7:T$181" r="T196" sId="1"/>
    <undo index="65535" exp="area" dr="$F$7:$F$181" r="S196" sId="1"/>
    <undo index="0" exp="area" dr="S$7:S$181" r="S196" sId="1"/>
    <undo index="0" exp="area" dr="F$7:F$181" r="D196" sId="1"/>
    <undo index="65535" exp="area" dr="$F$7:$F$181" r="AK195" sId="1"/>
    <undo index="0" exp="area" dr="AK$7:AK$181" r="AK195" sId="1"/>
    <undo index="65535" exp="area" dr="$F$7:$F$181" r="AJ195" sId="1"/>
    <undo index="0" exp="area" dr="AJ$7:AJ$181" r="AJ195" sId="1"/>
    <undo index="65535" exp="area" dr="$F$7:$F$181" r="AG195" sId="1"/>
    <undo index="0" exp="area" dr="AG$7:AG$181" r="AG195" sId="1"/>
    <undo index="65535" exp="area" dr="$F$7:$F$181" r="AF195" sId="1"/>
    <undo index="0" exp="area" dr="AF$7:AF$181" r="AF195" sId="1"/>
    <undo index="65535" exp="area" dr="$F$7:$F$181" r="AE195" sId="1"/>
    <undo index="0" exp="area" dr="AE$7:AE$181" r="AE195" sId="1"/>
    <undo index="65535" exp="area" dr="$F$7:$F$181" r="AD195" sId="1"/>
    <undo index="0" exp="area" dr="AD$7:AD$181" r="AD195" sId="1"/>
    <undo index="65535" exp="area" dr="$F$7:$F$181" r="AC195" sId="1"/>
    <undo index="0" exp="area" dr="AC$7:AC$181" r="AC195" sId="1"/>
    <undo index="65535" exp="area" dr="$F$7:$F$181" r="AB195" sId="1"/>
    <undo index="0" exp="area" dr="AB$7:AB$181" r="AB195" sId="1"/>
    <undo index="65535" exp="area" dr="$F$7:$F$181" r="AA195" sId="1"/>
    <undo index="0" exp="area" dr="AA$7:AA$181" r="AA195" sId="1"/>
    <undo index="65535" exp="area" dr="$F$7:$F$181" r="Z195" sId="1"/>
    <undo index="0" exp="area" dr="Z$7:Z$181" r="Z195" sId="1"/>
    <undo index="65535" exp="area" dr="$F$7:$F$181" r="Y195" sId="1"/>
    <undo index="0" exp="area" dr="Y$7:Y$181" r="Y195" sId="1"/>
    <undo index="65535" exp="area" dr="$F$7:$F$181" r="X195" sId="1"/>
    <undo index="0" exp="area" dr="X$7:X$181" r="X195" sId="1"/>
    <undo index="65535" exp="area" dr="$F$7:$F$181" r="W195" sId="1"/>
    <undo index="0" exp="area" dr="W$7:W$181" r="W195" sId="1"/>
    <undo index="65535" exp="area" dr="$F$7:$F$181" r="V195" sId="1"/>
    <undo index="0" exp="area" dr="V$7:V$181" r="V195" sId="1"/>
    <undo index="65535" exp="area" dr="$F$7:$F$181" r="U195" sId="1"/>
    <undo index="0" exp="area" dr="U$7:U$181" r="U195" sId="1"/>
    <undo index="65535" exp="area" dr="$F$7:$F$181" r="T195" sId="1"/>
    <undo index="0" exp="area" dr="T$7:T$181" r="T195" sId="1"/>
    <undo index="65535" exp="area" dr="$F$7:$F$181" r="S195" sId="1"/>
    <undo index="0" exp="area" dr="S$7:S$181" r="S195" sId="1"/>
    <undo index="0" exp="area" dr="F$7:F$181" r="D195" sId="1"/>
    <undo index="65535" exp="area" dr="$F$7:$F$181" r="AK194" sId="1"/>
    <undo index="0" exp="area" dr="AK$7:AK$181" r="AK194" sId="1"/>
    <undo index="65535" exp="area" dr="$F$7:$F$181" r="AJ194" sId="1"/>
    <undo index="0" exp="area" dr="AJ$7:AJ$181" r="AJ194" sId="1"/>
    <undo index="65535" exp="area" dr="$F$7:$F$181" r="AG194" sId="1"/>
    <undo index="0" exp="area" dr="AG$7:AG$181" r="AG194" sId="1"/>
    <undo index="65535" exp="area" dr="$F$7:$F$181" r="AF194" sId="1"/>
    <undo index="0" exp="area" dr="AF$7:AF$181" r="AF194" sId="1"/>
    <undo index="65535" exp="area" dr="$F$7:$F$181" r="AE194" sId="1"/>
    <undo index="0" exp="area" dr="AE$7:AE$181" r="AE194" sId="1"/>
    <undo index="65535" exp="area" dr="$F$7:$F$181" r="AD194" sId="1"/>
    <undo index="0" exp="area" dr="AD$7:AD$181" r="AD194" sId="1"/>
    <undo index="65535" exp="area" dr="$F$7:$F$181" r="AC194" sId="1"/>
    <undo index="0" exp="area" dr="AC$7:AC$181" r="AC194" sId="1"/>
    <undo index="65535" exp="area" dr="$F$7:$F$181" r="AB194" sId="1"/>
    <undo index="0" exp="area" dr="AB$7:AB$181" r="AB194" sId="1"/>
    <undo index="65535" exp="area" dr="$F$7:$F$181" r="AA194" sId="1"/>
    <undo index="0" exp="area" dr="AA$7:AA$181" r="AA194" sId="1"/>
    <undo index="65535" exp="area" dr="$F$7:$F$181" r="Z194" sId="1"/>
    <undo index="0" exp="area" dr="Z$7:Z$181" r="Z194" sId="1"/>
    <undo index="65535" exp="area" dr="$F$7:$F$181" r="Y194" sId="1"/>
    <undo index="0" exp="area" dr="Y$7:Y$181" r="Y194" sId="1"/>
    <undo index="65535" exp="area" dr="$F$7:$F$181" r="X194" sId="1"/>
    <undo index="0" exp="area" dr="X$7:X$181" r="X194" sId="1"/>
    <undo index="65535" exp="area" dr="$F$7:$F$181" r="W194" sId="1"/>
    <undo index="0" exp="area" dr="W$7:W$181" r="W194" sId="1"/>
    <undo index="65535" exp="area" dr="$F$7:$F$181" r="V194" sId="1"/>
    <undo index="0" exp="area" dr="V$7:V$181" r="V194" sId="1"/>
    <undo index="65535" exp="area" dr="$F$7:$F$181" r="U194" sId="1"/>
    <undo index="0" exp="area" dr="U$7:U$181" r="U194" sId="1"/>
    <undo index="65535" exp="area" dr="$F$7:$F$181" r="T194" sId="1"/>
    <undo index="0" exp="area" dr="T$7:T$181" r="T194" sId="1"/>
    <undo index="65535" exp="area" dr="$F$7:$F$181" r="S194" sId="1"/>
    <undo index="0" exp="area" dr="S$7:S$181" r="S194" sId="1"/>
    <undo index="0" exp="area" dr="F$7:F$181" r="D194" sId="1"/>
    <undo index="65535" exp="area" dr="$F$7:$F$181" r="AK193" sId="1"/>
    <undo index="0" exp="area" dr="AK$7:AK$181" r="AK193" sId="1"/>
    <undo index="65535" exp="area" dr="$F$7:$F$181" r="AJ193" sId="1"/>
    <undo index="0" exp="area" dr="AJ$7:AJ$181" r="AJ193" sId="1"/>
    <undo index="65535" exp="area" dr="$F$7:$F$181" r="AG193" sId="1"/>
    <undo index="0" exp="area" dr="AG$7:AG$181" r="AG193" sId="1"/>
    <undo index="65535" exp="area" dr="$F$7:$F$181" r="AF193" sId="1"/>
    <undo index="0" exp="area" dr="AF$7:AF$181" r="AF193" sId="1"/>
    <undo index="65535" exp="area" dr="$F$7:$F$181" r="AE193" sId="1"/>
    <undo index="0" exp="area" dr="AE$7:AE$181" r="AE193" sId="1"/>
    <undo index="65535" exp="area" dr="$F$7:$F$181" r="AD193" sId="1"/>
    <undo index="0" exp="area" dr="AD$7:AD$181" r="AD193" sId="1"/>
    <undo index="65535" exp="area" dr="$F$7:$F$181" r="AC193" sId="1"/>
    <undo index="0" exp="area" dr="AC$7:AC$181" r="AC193" sId="1"/>
    <undo index="65535" exp="area" dr="$F$7:$F$181" r="AB193" sId="1"/>
    <undo index="0" exp="area" dr="AB$7:AB$181" r="AB193" sId="1"/>
    <undo index="65535" exp="area" dr="$F$7:$F$181" r="AA193" sId="1"/>
    <undo index="0" exp="area" dr="AA$7:AA$181" r="AA193" sId="1"/>
    <undo index="65535" exp="area" dr="$F$7:$F$181" r="Z193" sId="1"/>
    <undo index="0" exp="area" dr="Z$7:Z$181" r="Z193" sId="1"/>
    <undo index="65535" exp="area" dr="$F$7:$F$181" r="Y193" sId="1"/>
    <undo index="0" exp="area" dr="Y$7:Y$181" r="Y193" sId="1"/>
    <undo index="65535" exp="area" dr="$F$7:$F$181" r="X193" sId="1"/>
    <undo index="0" exp="area" dr="X$7:X$181" r="X193" sId="1"/>
    <undo index="65535" exp="area" dr="$F$7:$F$181" r="W193" sId="1"/>
    <undo index="0" exp="area" dr="W$7:W$181" r="W193" sId="1"/>
    <undo index="65535" exp="area" dr="$F$7:$F$181" r="V193" sId="1"/>
    <undo index="0" exp="area" dr="V$7:V$181" r="V193" sId="1"/>
    <undo index="65535" exp="area" dr="$F$7:$F$181" r="U193" sId="1"/>
    <undo index="0" exp="area" dr="U$7:U$181" r="U193" sId="1"/>
    <undo index="65535" exp="area" dr="$F$7:$F$181" r="T193" sId="1"/>
    <undo index="0" exp="area" dr="T$7:T$181" r="T193" sId="1"/>
    <undo index="65535" exp="area" dr="$F$7:$F$181" r="S193" sId="1"/>
    <undo index="0" exp="area" dr="S$7:S$181" r="S193" sId="1"/>
    <undo index="0" exp="area" dr="F$7:F$181" r="D193" sId="1"/>
    <undo index="65535" exp="area" dr="$F$7:$F$181" r="AK192" sId="1"/>
    <undo index="0" exp="area" dr="AK$7:AK$181" r="AK192" sId="1"/>
    <undo index="65535" exp="area" dr="$F$7:$F$181" r="AJ192" sId="1"/>
    <undo index="0" exp="area" dr="AJ$7:AJ$181" r="AJ192" sId="1"/>
    <undo index="65535" exp="area" dr="$F$7:$F$181" r="AG192" sId="1"/>
    <undo index="0" exp="area" dr="AG$7:AG$181" r="AG192" sId="1"/>
    <undo index="65535" exp="area" dr="$F$7:$F$181" r="AF192" sId="1"/>
    <undo index="0" exp="area" dr="AF$7:AF$181" r="AF192" sId="1"/>
    <undo index="65535" exp="area" dr="$F$7:$F$181" r="AE192" sId="1"/>
    <undo index="0" exp="area" dr="AE$7:AE$181" r="AE192" sId="1"/>
    <undo index="65535" exp="area" dr="$F$7:$F$181" r="AD192" sId="1"/>
    <undo index="0" exp="area" dr="AD$7:AD$181" r="AD192" sId="1"/>
    <undo index="65535" exp="area" dr="$F$7:$F$181" r="AC192" sId="1"/>
    <undo index="0" exp="area" dr="AC$7:AC$181" r="AC192" sId="1"/>
    <undo index="65535" exp="area" dr="$F$7:$F$181" r="AB192" sId="1"/>
    <undo index="0" exp="area" dr="AB$7:AB$181" r="AB192" sId="1"/>
    <undo index="65535" exp="area" dr="$F$7:$F$181" r="AA192" sId="1"/>
    <undo index="0" exp="area" dr="AA$7:AA$181" r="AA192" sId="1"/>
    <undo index="65535" exp="area" dr="$F$7:$F$181" r="Z192" sId="1"/>
    <undo index="0" exp="area" dr="Z$7:Z$181" r="Z192" sId="1"/>
    <undo index="65535" exp="area" dr="$F$7:$F$181" r="Y192" sId="1"/>
    <undo index="0" exp="area" dr="Y$7:Y$181" r="Y192" sId="1"/>
    <undo index="65535" exp="area" dr="$F$7:$F$181" r="X192" sId="1"/>
    <undo index="0" exp="area" dr="X$7:X$181" r="X192" sId="1"/>
    <undo index="65535" exp="area" dr="$F$7:$F$181" r="W192" sId="1"/>
    <undo index="0" exp="area" dr="W$7:W$181" r="W192" sId="1"/>
    <undo index="65535" exp="area" dr="$F$7:$F$181" r="V192" sId="1"/>
    <undo index="0" exp="area" dr="V$7:V$181" r="V192" sId="1"/>
    <undo index="65535" exp="area" dr="$F$7:$F$181" r="U192" sId="1"/>
    <undo index="0" exp="area" dr="U$7:U$181" r="U192" sId="1"/>
    <undo index="65535" exp="area" dr="$F$7:$F$181" r="T192" sId="1"/>
    <undo index="0" exp="area" dr="T$7:T$181" r="T192" sId="1"/>
    <undo index="65535" exp="area" dr="$F$7:$F$181" r="S192" sId="1"/>
    <undo index="0" exp="area" dr="S$7:S$181" r="S192" sId="1"/>
    <undo index="0" exp="area" dr="F$7:F$181" r="D192" sId="1"/>
    <undo index="65535" exp="area" dr="$F$7:$F$181" r="AK191" sId="1"/>
    <undo index="0" exp="area" dr="AK$7:AK$181" r="AK191" sId="1"/>
    <undo index="65535" exp="area" dr="$F$7:$F$181" r="AJ191" sId="1"/>
    <undo index="0" exp="area" dr="AJ$7:AJ$181" r="AJ191" sId="1"/>
    <undo index="65535" exp="area" dr="$F$7:$F$181" r="AG191" sId="1"/>
    <undo index="0" exp="area" dr="AG$7:AG$181" r="AG191" sId="1"/>
    <undo index="65535" exp="area" dr="$F$7:$F$181" r="AF191" sId="1"/>
    <undo index="0" exp="area" dr="AF$7:AF$181" r="AF191" sId="1"/>
    <undo index="65535" exp="area" dr="$F$7:$F$181" r="AE191" sId="1"/>
    <undo index="0" exp="area" dr="AE$7:AE$181" r="AE191" sId="1"/>
    <undo index="65535" exp="area" dr="$F$7:$F$181" r="AD191" sId="1"/>
    <undo index="0" exp="area" dr="AD$7:AD$181" r="AD191" sId="1"/>
    <undo index="65535" exp="area" dr="$F$7:$F$181" r="AC191" sId="1"/>
    <undo index="0" exp="area" dr="AC$7:AC$181" r="AC191" sId="1"/>
    <undo index="65535" exp="area" dr="$F$7:$F$181" r="AB191" sId="1"/>
    <undo index="0" exp="area" dr="AB$7:AB$181" r="AB191" sId="1"/>
    <undo index="65535" exp="area" dr="$F$7:$F$181" r="AA191" sId="1"/>
    <undo index="0" exp="area" dr="AA$7:AA$181" r="AA191" sId="1"/>
    <undo index="65535" exp="area" dr="$F$7:$F$181" r="Z191" sId="1"/>
    <undo index="0" exp="area" dr="Z$7:Z$181" r="Z191" sId="1"/>
    <undo index="65535" exp="area" dr="$F$7:$F$181" r="Y191" sId="1"/>
    <undo index="0" exp="area" dr="Y$7:Y$181" r="Y191" sId="1"/>
    <undo index="65535" exp="area" dr="$F$7:$F$181" r="X191" sId="1"/>
    <undo index="0" exp="area" dr="X$7:X$181" r="X191" sId="1"/>
    <undo index="65535" exp="area" dr="$F$7:$F$181" r="W191" sId="1"/>
    <undo index="0" exp="area" dr="W$7:W$181" r="W191" sId="1"/>
    <undo index="65535" exp="area" dr="$F$7:$F$181" r="V191" sId="1"/>
    <undo index="0" exp="area" dr="V$7:V$181" r="V191" sId="1"/>
    <undo index="65535" exp="area" dr="$F$7:$F$181" r="U191" sId="1"/>
    <undo index="0" exp="area" dr="U$7:U$181" r="U191" sId="1"/>
    <undo index="65535" exp="area" dr="$F$7:$F$181" r="T191" sId="1"/>
    <undo index="0" exp="area" dr="T$7:T$181" r="T191" sId="1"/>
    <undo index="65535" exp="area" dr="$F$7:$F$181" r="S191" sId="1"/>
    <undo index="0" exp="area" dr="S$7:S$181" r="S191" sId="1"/>
    <undo index="0" exp="area" dr="F$7:F$181" r="D191" sId="1"/>
    <undo index="65535" exp="area" dr="$F$7:$F$181" r="AK190" sId="1"/>
    <undo index="0" exp="area" dr="AK$7:AK$181" r="AK190" sId="1"/>
    <undo index="65535" exp="area" dr="$F$7:$F$181" r="AJ190" sId="1"/>
    <undo index="0" exp="area" dr="AJ$7:AJ$181" r="AJ190" sId="1"/>
    <undo index="65535" exp="area" dr="$F$7:$F$181" r="AG190" sId="1"/>
    <undo index="0" exp="area" dr="AG$7:AG$181" r="AG190" sId="1"/>
    <undo index="65535" exp="area" dr="$F$7:$F$181" r="AF190" sId="1"/>
    <undo index="0" exp="area" dr="AF$7:AF$181" r="AF190" sId="1"/>
    <undo index="65535" exp="area" dr="$F$7:$F$181" r="AE190" sId="1"/>
    <undo index="0" exp="area" dr="AE$7:AE$181" r="AE190" sId="1"/>
    <undo index="65535" exp="area" dr="$F$7:$F$181" r="AD190" sId="1"/>
    <undo index="0" exp="area" dr="AD$7:AD$181" r="AD190" sId="1"/>
    <undo index="65535" exp="area" dr="$F$7:$F$181" r="AC190" sId="1"/>
    <undo index="0" exp="area" dr="AC$7:AC$181" r="AC190" sId="1"/>
    <undo index="65535" exp="area" dr="$F$7:$F$181" r="AB190" sId="1"/>
    <undo index="0" exp="area" dr="AB$7:AB$181" r="AB190" sId="1"/>
    <undo index="65535" exp="area" dr="$F$7:$F$181" r="AA190" sId="1"/>
    <undo index="0" exp="area" dr="AA$7:AA$181" r="AA190" sId="1"/>
    <undo index="65535" exp="area" dr="$F$7:$F$181" r="Z190" sId="1"/>
    <undo index="0" exp="area" dr="Z$7:Z$181" r="Z190" sId="1"/>
    <undo index="65535" exp="area" dr="$F$7:$F$181" r="Y190" sId="1"/>
    <undo index="0" exp="area" dr="Y$7:Y$181" r="Y190" sId="1"/>
    <undo index="65535" exp="area" dr="$F$7:$F$181" r="X190" sId="1"/>
    <undo index="0" exp="area" dr="X$7:X$181" r="X190" sId="1"/>
    <undo index="65535" exp="area" dr="$F$7:$F$181" r="W190" sId="1"/>
    <undo index="0" exp="area" dr="W$7:W$181" r="W190" sId="1"/>
    <undo index="65535" exp="area" dr="$F$7:$F$181" r="V190" sId="1"/>
    <undo index="0" exp="area" dr="V$7:V$181" r="V190" sId="1"/>
    <undo index="65535" exp="area" dr="$F$7:$F$181" r="U190" sId="1"/>
    <undo index="0" exp="area" dr="U$7:U$181" r="U190" sId="1"/>
    <undo index="65535" exp="area" dr="$F$7:$F$181" r="T190" sId="1"/>
    <undo index="0" exp="area" dr="T$7:T$181" r="T190" sId="1"/>
    <undo index="65535" exp="area" dr="$F$7:$F$181" r="S190" sId="1"/>
    <undo index="0" exp="area" dr="S$7:S$181" r="S190" sId="1"/>
    <undo index="0" exp="area" dr="F$7:F$181" r="D190" sId="1"/>
    <undo index="65535" exp="area" dr="$F$7:$F$181" r="AK188" sId="1"/>
    <undo index="0" exp="area" dr="AK$7:AK$181" r="AK188" sId="1"/>
    <undo index="65535" exp="area" dr="$F$7:$F$181" r="AJ188" sId="1"/>
    <undo index="0" exp="area" dr="AJ$7:AJ$181" r="AJ188" sId="1"/>
    <undo index="65535" exp="area" dr="$F$7:$F$181" r="AG188" sId="1"/>
    <undo index="0" exp="area" dr="AG$7:AG$181" r="AG188" sId="1"/>
    <undo index="65535" exp="area" dr="$F$7:$F$181" r="AF188" sId="1"/>
    <undo index="0" exp="area" dr="AF$7:AF$181" r="AF188" sId="1"/>
    <undo index="65535" exp="area" dr="$F$7:$F$181" r="AE188" sId="1"/>
    <undo index="0" exp="area" dr="AE$7:AE$181" r="AE188" sId="1"/>
    <undo index="65535" exp="area" dr="$F$7:$F$181" r="AD188" sId="1"/>
    <undo index="0" exp="area" dr="AD$7:AD$181" r="AD188" sId="1"/>
    <undo index="65535" exp="area" dr="$F$7:$F$181" r="AC188" sId="1"/>
    <undo index="0" exp="area" dr="AC$7:AC$181" r="AC188" sId="1"/>
    <undo index="65535" exp="area" dr="$F$7:$F$181" r="AB188" sId="1"/>
    <undo index="0" exp="area" dr="AB$7:AB$181" r="AB188" sId="1"/>
    <undo index="65535" exp="area" dr="$F$7:$F$181" r="AA188" sId="1"/>
    <undo index="0" exp="area" dr="AA$7:AA$181" r="AA188" sId="1"/>
    <undo index="65535" exp="area" dr="$F$7:$F$181" r="Z188" sId="1"/>
    <undo index="0" exp="area" dr="Z$7:Z$181" r="Z188" sId="1"/>
    <undo index="65535" exp="area" dr="$F$7:$F$181" r="Y188" sId="1"/>
    <undo index="0" exp="area" dr="Y$7:Y$181" r="Y188" sId="1"/>
    <undo index="65535" exp="area" dr="$F$7:$F$181" r="X188" sId="1"/>
    <undo index="0" exp="area" dr="X$7:X$181" r="X188" sId="1"/>
    <undo index="65535" exp="area" dr="$F$7:$F$181" r="W188" sId="1"/>
    <undo index="0" exp="area" dr="W$7:W$181" r="W188" sId="1"/>
    <undo index="65535" exp="area" dr="$F$7:$F$181" r="V188" sId="1"/>
    <undo index="0" exp="area" dr="V$7:V$181" r="V188" sId="1"/>
    <undo index="65535" exp="area" dr="$F$7:$F$181" r="U188" sId="1"/>
    <undo index="0" exp="area" dr="U$7:U$181" r="U188" sId="1"/>
    <undo index="65535" exp="area" dr="$F$7:$F$181" r="T188" sId="1"/>
    <undo index="0" exp="area" dr="T$7:T$181" r="T188" sId="1"/>
    <undo index="65535" exp="area" dr="$F$7:$F$181" r="S188" sId="1"/>
    <undo index="0" exp="area" dr="S$7:S$181" r="S188" sId="1"/>
    <undo index="0" exp="area" dr="F$7:F$181" r="D188" sId="1"/>
    <undo index="65535" exp="area" dr="$F$7:$F$181" r="AK187" sId="1"/>
    <undo index="0" exp="area" dr="AK$7:AK$181" r="AK187" sId="1"/>
    <undo index="65535" exp="area" dr="$F$7:$F$181" r="AJ187" sId="1"/>
    <undo index="0" exp="area" dr="AJ$7:AJ$181" r="AJ187" sId="1"/>
    <undo index="65535" exp="area" dr="$F$7:$F$181" r="AG187" sId="1"/>
    <undo index="0" exp="area" dr="AG$7:AG$181" r="AG187" sId="1"/>
    <undo index="65535" exp="area" dr="$F$7:$F$181" r="AF187" sId="1"/>
    <undo index="0" exp="area" dr="AF$7:AF$181" r="AF187" sId="1"/>
    <undo index="65535" exp="area" dr="$F$7:$F$181" r="AE187" sId="1"/>
    <undo index="0" exp="area" dr="AE$7:AE$181" r="AE187" sId="1"/>
    <undo index="65535" exp="area" dr="$F$7:$F$181" r="AD187" sId="1"/>
    <undo index="0" exp="area" dr="AD$7:AD$181" r="AD187" sId="1"/>
    <undo index="65535" exp="area" dr="$F$7:$F$181" r="AC187" sId="1"/>
    <undo index="0" exp="area" dr="AC$7:AC$181" r="AC187" sId="1"/>
    <undo index="65535" exp="area" dr="$F$7:$F$181" r="AB187" sId="1"/>
    <undo index="0" exp="area" dr="AB$7:AB$181" r="AB187" sId="1"/>
    <undo index="65535" exp="area" dr="$F$7:$F$181" r="AA187" sId="1"/>
    <undo index="0" exp="area" dr="AA$7:AA$181" r="AA187" sId="1"/>
    <undo index="65535" exp="area" dr="$F$7:$F$181" r="Z187" sId="1"/>
    <undo index="0" exp="area" dr="Z$7:Z$181" r="Z187" sId="1"/>
    <undo index="65535" exp="area" dr="$F$7:$F$181" r="Y187" sId="1"/>
    <undo index="0" exp="area" dr="Y$7:Y$181" r="Y187" sId="1"/>
    <undo index="65535" exp="area" dr="$F$7:$F$181" r="X187" sId="1"/>
    <undo index="0" exp="area" dr="X$7:X$181" r="X187" sId="1"/>
    <undo index="65535" exp="area" dr="$F$7:$F$181" r="W187" sId="1"/>
    <undo index="0" exp="area" dr="W$7:W$181" r="W187" sId="1"/>
    <undo index="65535" exp="area" dr="$F$7:$F$181" r="V187" sId="1"/>
    <undo index="0" exp="area" dr="V$7:V$181" r="V187" sId="1"/>
    <undo index="65535" exp="area" dr="$F$7:$F$181" r="U187" sId="1"/>
    <undo index="0" exp="area" dr="U$7:U$181" r="U187" sId="1"/>
    <undo index="65535" exp="area" dr="$F$7:$F$181" r="T187" sId="1"/>
    <undo index="0" exp="area" dr="T$7:T$181" r="T187" sId="1"/>
    <undo index="65535" exp="area" dr="$F$7:$F$181" r="S187" sId="1"/>
    <undo index="0" exp="area" dr="S$7:S$181" r="S187" sId="1"/>
    <undo index="0" exp="area" dr="F$7:F$181" r="D187" sId="1"/>
    <undo index="65535" exp="area" dr="$F$7:$F$181" r="AK186" sId="1"/>
    <undo index="0" exp="area" dr="AK$7:AK$181" r="AK186" sId="1"/>
    <undo index="65535" exp="area" dr="$F$7:$F$181" r="AJ186" sId="1"/>
    <undo index="0" exp="area" dr="AJ$7:AJ$181" r="AJ186" sId="1"/>
    <undo index="65535" exp="area" dr="$F$7:$F$181" r="AG186" sId="1"/>
    <undo index="0" exp="area" dr="AG$7:AG$181" r="AG186" sId="1"/>
    <undo index="65535" exp="area" dr="$F$7:$F$181" r="AF186" sId="1"/>
    <undo index="0" exp="area" dr="AF$7:AF$181" r="AF186" sId="1"/>
    <undo index="65535" exp="area" dr="$F$7:$F$181" r="AE186" sId="1"/>
    <undo index="0" exp="area" dr="AE$7:AE$181" r="AE186" sId="1"/>
    <undo index="65535" exp="area" dr="$F$7:$F$181" r="AD186" sId="1"/>
    <undo index="0" exp="area" dr="AD$7:AD$181" r="AD186" sId="1"/>
    <undo index="65535" exp="area" dr="$F$7:$F$181" r="AC186" sId="1"/>
    <undo index="0" exp="area" dr="AC$7:AC$181" r="AC186" sId="1"/>
    <undo index="65535" exp="area" dr="$F$7:$F$181" r="AB186" sId="1"/>
    <undo index="0" exp="area" dr="AB$7:AB$181" r="AB186" sId="1"/>
    <undo index="65535" exp="area" dr="$F$7:$F$181" r="AA186" sId="1"/>
    <undo index="0" exp="area" dr="AA$7:AA$181" r="AA186" sId="1"/>
    <undo index="65535" exp="area" dr="$F$7:$F$181" r="Z186" sId="1"/>
    <undo index="0" exp="area" dr="Z$7:Z$181" r="Z186" sId="1"/>
    <undo index="65535" exp="area" dr="$F$7:$F$181" r="Y186" sId="1"/>
    <undo index="0" exp="area" dr="Y$7:Y$181" r="Y186" sId="1"/>
    <undo index="65535" exp="area" dr="$F$7:$F$181" r="X186" sId="1"/>
    <undo index="0" exp="area" dr="X$7:X$181" r="X186" sId="1"/>
    <undo index="65535" exp="area" dr="$F$7:$F$181" r="W186" sId="1"/>
    <undo index="0" exp="area" dr="W$7:W$181" r="W186" sId="1"/>
    <undo index="65535" exp="area" dr="$F$7:$F$181" r="V186" sId="1"/>
    <undo index="0" exp="area" dr="V$7:V$181" r="V186" sId="1"/>
    <undo index="65535" exp="area" dr="$F$7:$F$181" r="U186" sId="1"/>
    <undo index="0" exp="area" dr="U$7:U$181" r="U186" sId="1"/>
    <undo index="65535" exp="area" dr="$F$7:$F$181" r="T186" sId="1"/>
    <undo index="0" exp="area" dr="T$7:T$181" r="T186" sId="1"/>
    <undo index="65535" exp="area" dr="$F$7:$F$181" r="S186" sId="1"/>
    <undo index="0" exp="area" dr="S$7:S$181" r="S186" sId="1"/>
    <undo index="0" exp="area" dr="F$7:F$181" r="D186" sId="1"/>
    <undo index="65535" exp="area" dr="$F$7:$F$181" r="AK185" sId="1"/>
    <undo index="0" exp="area" dr="AK$7:AK$181" r="AK185" sId="1"/>
    <undo index="65535" exp="area" dr="$F$7:$F$181" r="AJ185" sId="1"/>
    <undo index="0" exp="area" dr="AJ$7:AJ$181" r="AJ185" sId="1"/>
    <undo index="65535" exp="area" dr="$F$7:$F$181" r="AG185" sId="1"/>
    <undo index="0" exp="area" dr="AG$7:AG$181" r="AG185" sId="1"/>
    <undo index="65535" exp="area" dr="$F$7:$F$181" r="AF185" sId="1"/>
    <undo index="0" exp="area" dr="AF$7:AF$181" r="AF185" sId="1"/>
    <undo index="65535" exp="area" dr="$F$7:$F$181" r="AE185" sId="1"/>
    <undo index="0" exp="area" dr="AE$7:AE$181" r="AE185" sId="1"/>
    <undo index="65535" exp="area" dr="$F$7:$F$181" r="AD185" sId="1"/>
    <undo index="0" exp="area" dr="AD$7:AD$181" r="AD185" sId="1"/>
    <undo index="65535" exp="area" dr="$F$7:$F$181" r="AC185" sId="1"/>
    <undo index="0" exp="area" dr="AC$7:AC$181" r="AC185" sId="1"/>
    <undo index="65535" exp="area" dr="$F$7:$F$181" r="AB185" sId="1"/>
    <undo index="0" exp="area" dr="AB$7:AB$181" r="AB185" sId="1"/>
    <undo index="65535" exp="area" dr="$F$7:$F$181" r="AA185" sId="1"/>
    <undo index="0" exp="area" dr="AA$7:AA$181" r="AA185" sId="1"/>
    <undo index="65535" exp="area" dr="$F$7:$F$181" r="Z185" sId="1"/>
    <undo index="0" exp="area" dr="Z$7:Z$181" r="Z185" sId="1"/>
    <undo index="65535" exp="area" dr="$F$7:$F$181" r="Y185" sId="1"/>
    <undo index="0" exp="area" dr="Y$7:Y$181" r="Y185" sId="1"/>
    <undo index="65535" exp="area" dr="$F$7:$F$181" r="X185" sId="1"/>
    <undo index="0" exp="area" dr="X$7:X$181" r="X185" sId="1"/>
    <undo index="65535" exp="area" dr="$F$7:$F$181" r="W185" sId="1"/>
    <undo index="0" exp="area" dr="W$7:W$181" r="W185" sId="1"/>
    <undo index="65535" exp="area" dr="$F$7:$F$181" r="V185" sId="1"/>
    <undo index="0" exp="area" dr="V$7:V$181" r="V185" sId="1"/>
    <undo index="65535" exp="area" dr="$F$7:$F$181" r="U185" sId="1"/>
    <undo index="0" exp="area" dr="U$7:U$181" r="U185" sId="1"/>
    <undo index="65535" exp="area" dr="$F$7:$F$181" r="T185" sId="1"/>
    <undo index="0" exp="area" dr="T$7:T$181" r="T185" sId="1"/>
    <undo index="65535" exp="area" dr="$F$7:$F$181" r="S185" sId="1"/>
    <undo index="0" exp="area" dr="S$7:S$181" r="S185" sId="1"/>
    <undo index="0" exp="area" dr="F$60:F$181" r="D185" sId="1"/>
    <undo index="65535" exp="area" dr="$F$7:$F$181" r="AK184" sId="1"/>
    <undo index="0" exp="area" dr="AK$7:AK$181" r="AK184" sId="1"/>
    <undo index="65535" exp="area" dr="$F$7:$F$181" r="AJ184" sId="1"/>
    <undo index="0" exp="area" dr="AJ$7:AJ$181" r="AJ184" sId="1"/>
    <undo index="65535" exp="area" dr="$F$7:$F$181" r="AG184" sId="1"/>
    <undo index="0" exp="area" dr="AG$7:AG$181" r="AG184" sId="1"/>
    <undo index="65535" exp="area" dr="$F$7:$F$181" r="AF184" sId="1"/>
    <undo index="0" exp="area" dr="AF$7:AF$181" r="AF184" sId="1"/>
    <undo index="65535" exp="area" dr="$F$7:$F$181" r="AE184" sId="1"/>
    <undo index="0" exp="area" dr="AE$7:AE$181" r="AE184" sId="1"/>
    <undo index="65535" exp="area" dr="$F$7:$F$181" r="AD184" sId="1"/>
    <undo index="0" exp="area" dr="AD$7:AD$181" r="AD184" sId="1"/>
    <undo index="65535" exp="area" dr="$F$7:$F$181" r="AC184" sId="1"/>
    <undo index="0" exp="area" dr="AC$7:AC$181" r="AC184" sId="1"/>
    <undo index="65535" exp="area" dr="$F$7:$F$181" r="AB184" sId="1"/>
    <undo index="0" exp="area" dr="AB$7:AB$181" r="AB184" sId="1"/>
    <undo index="65535" exp="area" dr="$F$7:$F$181" r="AA184" sId="1"/>
    <undo index="0" exp="area" dr="AA$7:AA$181" r="AA184" sId="1"/>
    <undo index="65535" exp="area" dr="$F$7:$F$181" r="Z184" sId="1"/>
    <undo index="0" exp="area" dr="Z$7:Z$181" r="Z184" sId="1"/>
    <undo index="65535" exp="area" dr="$F$7:$F$181" r="Y184" sId="1"/>
    <undo index="0" exp="area" dr="Y$7:Y$181" r="Y184" sId="1"/>
    <undo index="65535" exp="area" dr="$F$7:$F$181" r="X184" sId="1"/>
    <undo index="0" exp="area" dr="X$7:X$181" r="X184" sId="1"/>
    <undo index="65535" exp="area" dr="$F$7:$F$181" r="W184" sId="1"/>
    <undo index="0" exp="area" dr="W$7:W$181" r="W184" sId="1"/>
    <undo index="65535" exp="area" dr="$F$7:$F$181" r="V184" sId="1"/>
    <undo index="0" exp="area" dr="V$7:V$181" r="V184" sId="1"/>
    <undo index="65535" exp="area" dr="$F$7:$F$181" r="U184" sId="1"/>
    <undo index="0" exp="area" dr="U$7:U$181" r="U184" sId="1"/>
    <undo index="65535" exp="area" dr="$F$7:$F$181" r="T184" sId="1"/>
    <undo index="0" exp="area" dr="T$7:T$181" r="T184" sId="1"/>
    <undo index="65535" exp="area" dr="$F$7:$F$181" r="S184" sId="1"/>
    <undo index="0" exp="area" dr="S$7:S$181" r="S184" sId="1"/>
    <undo index="0" exp="area" dr="F$7:F$181" r="D184" sId="1"/>
    <undo index="65535" exp="area" dr="$F$7:$F$181" r="AK183" sId="1"/>
    <undo index="0" exp="area" dr="AK$7:AK$181" r="AK183" sId="1"/>
    <undo index="65535" exp="area" dr="$F$7:$F$181" r="AJ183" sId="1"/>
    <undo index="0" exp="area" dr="AJ$7:AJ$181" r="AJ183" sId="1"/>
    <undo index="65535" exp="area" dr="$F$7:$F$181" r="AG183" sId="1"/>
    <undo index="0" exp="area" dr="AG$7:AG$181" r="AG183" sId="1"/>
    <undo index="65535" exp="area" dr="$F$7:$F$181" r="AF183" sId="1"/>
    <undo index="0" exp="area" dr="AF$7:AF$181" r="AF183" sId="1"/>
    <undo index="65535" exp="area" dr="$F$7:$F$181" r="AE183" sId="1"/>
    <undo index="0" exp="area" dr="AE$7:AE$181" r="AE183" sId="1"/>
    <undo index="65535" exp="area" dr="$F$7:$F$181" r="AD183" sId="1"/>
    <undo index="0" exp="area" dr="AD$7:AD$181" r="AD183" sId="1"/>
    <undo index="65535" exp="area" dr="$F$7:$F$181" r="AC183" sId="1"/>
    <undo index="0" exp="area" dr="AC$7:AC$181" r="AC183" sId="1"/>
    <undo index="65535" exp="area" dr="$F$7:$F$181" r="AB183" sId="1"/>
    <undo index="0" exp="area" dr="AB$7:AB$181" r="AB183" sId="1"/>
    <undo index="65535" exp="area" dr="$F$7:$F$181" r="AA183" sId="1"/>
    <undo index="0" exp="area" dr="AA$7:AA$181" r="AA183" sId="1"/>
    <undo index="65535" exp="area" dr="$F$7:$F$181" r="Z183" sId="1"/>
    <undo index="0" exp="area" dr="Z$7:Z$181" r="Z183" sId="1"/>
    <undo index="65535" exp="area" dr="$F$7:$F$181" r="Y183" sId="1"/>
    <undo index="0" exp="area" dr="Y$7:Y$181" r="Y183" sId="1"/>
    <undo index="65535" exp="area" dr="$F$7:$F$181" r="X183" sId="1"/>
    <undo index="0" exp="area" dr="X$7:X$181" r="X183" sId="1"/>
    <undo index="65535" exp="area" dr="$F$7:$F$181" r="W183" sId="1"/>
    <undo index="0" exp="area" dr="W$7:W$181" r="W183" sId="1"/>
    <undo index="65535" exp="area" dr="$F$7:$F$181" r="V183" sId="1"/>
    <undo index="0" exp="area" dr="V$7:V$181" r="V183" sId="1"/>
    <undo index="65535" exp="area" dr="$F$7:$F$181" r="U183" sId="1"/>
    <undo index="0" exp="area" dr="U$7:U$181" r="U183" sId="1"/>
    <undo index="65535" exp="area" dr="$F$7:$F$181" r="T183" sId="1"/>
    <undo index="0" exp="area" dr="T$7:T$181" r="T183" sId="1"/>
    <undo index="65535" exp="area" dr="$F$7:$F$181" r="S183" sId="1"/>
    <undo index="0" exp="area" dr="S$7:S$181" r="S183" sId="1"/>
    <undo index="0" exp="area" dr="F$7:F$181" r="D183" sId="1"/>
    <undo index="65535" exp="area" dr="$F$7:$F$181" r="AK182" sId="1"/>
    <undo index="0" exp="area" dr="AK$7:AK$181" r="AK182" sId="1"/>
    <undo index="65535" exp="area" dr="$F$7:$F$181" r="AJ182" sId="1"/>
    <undo index="0" exp="area" dr="AJ$7:AJ$181" r="AJ182" sId="1"/>
    <undo index="65535" exp="area" dr="$F$7:$F$181" r="AG182" sId="1"/>
    <undo index="0" exp="area" dr="AG$7:AG$181" r="AG182" sId="1"/>
    <undo index="65535" exp="area" dr="$F$7:$F$181" r="AF182" sId="1"/>
    <undo index="0" exp="area" dr="AF$7:AF$181" r="AF182" sId="1"/>
    <undo index="65535" exp="area" dr="$F$7:$F$181" r="AE182" sId="1"/>
    <undo index="0" exp="area" dr="AE$7:AE$181" r="AE182" sId="1"/>
    <undo index="65535" exp="area" dr="$F$7:$F$181" r="AD182" sId="1"/>
    <undo index="0" exp="area" dr="AD$7:AD$181" r="AD182" sId="1"/>
    <undo index="65535" exp="area" dr="$F$7:$F$181" r="AC182" sId="1"/>
    <undo index="0" exp="area" dr="AC$7:AC$181" r="AC182" sId="1"/>
    <undo index="65535" exp="area" dr="$F$7:$F$181" r="AB182" sId="1"/>
    <undo index="0" exp="area" dr="AB$7:AB$181" r="AB182" sId="1"/>
    <undo index="65535" exp="area" dr="$F$7:$F$181" r="AA182" sId="1"/>
    <undo index="0" exp="area" dr="AA$7:AA$181" r="AA182" sId="1"/>
    <undo index="65535" exp="area" dr="$F$7:$F$181" r="Z182" sId="1"/>
    <undo index="0" exp="area" dr="Z$7:Z$181" r="Z182" sId="1"/>
    <undo index="65535" exp="area" dr="$F$7:$F$181" r="Y182" sId="1"/>
    <undo index="0" exp="area" dr="Y$7:Y$181" r="Y182" sId="1"/>
    <undo index="65535" exp="area" dr="$F$7:$F$181" r="X182" sId="1"/>
    <undo index="0" exp="area" dr="X$7:X$181" r="X182" sId="1"/>
    <undo index="65535" exp="area" dr="$F$7:$F$181" r="W182" sId="1"/>
    <undo index="0" exp="area" dr="W$7:W$181" r="W182" sId="1"/>
    <undo index="65535" exp="area" dr="$F$7:$F$181" r="V182" sId="1"/>
    <undo index="0" exp="area" dr="V$7:V$181" r="V182" sId="1"/>
    <undo index="65535" exp="area" dr="$F$7:$F$181" r="U182" sId="1"/>
    <undo index="0" exp="area" dr="U$7:U$181" r="U182" sId="1"/>
    <undo index="65535" exp="area" dr="$F$7:$F$181" r="T182" sId="1"/>
    <undo index="0" exp="area" dr="T$7:T$181" r="T182" sId="1"/>
    <undo index="65535" exp="area" dr="$F$7:$F$181" r="S182" sId="1"/>
    <undo index="0" exp="area" dr="S$7:S$181" r="S182" sId="1"/>
    <undo index="0" exp="area" dr="F$7:F$181" r="D182" sId="1"/>
    <undo index="65535" exp="area" ref3D="1" dr="$H$1:$N$1048576" dn="Z_65B035E3_87FA_46C5_996E_864F2C8D0EBC_.wvu.Cols" sId="1"/>
    <rfmt sheetId="1" xfDxf="1" sqref="A181:XFD181" start="0" length="0"/>
    <rfmt sheetId="1" sqref="A181" start="0" length="0">
      <dxf>
        <font>
          <sz val="12"/>
          <color auto="1"/>
          <name val="Calibri"/>
          <family val="2"/>
          <charset val="238"/>
          <scheme val="minor"/>
        </font>
        <alignment horizontal="center" vertical="center" wrapText="1"/>
      </dxf>
    </rfmt>
    <rfmt sheetId="1" sqref="B181" start="0" length="0">
      <dxf>
        <font>
          <sz val="12"/>
          <color auto="1"/>
          <name val="Calibri"/>
          <family val="2"/>
          <charset val="238"/>
          <scheme val="minor"/>
        </font>
        <fill>
          <patternFill patternType="solid">
            <bgColor rgb="FFFFFF00"/>
          </patternFill>
        </fill>
        <alignment horizontal="center" vertical="center" wrapText="1"/>
      </dxf>
    </rfmt>
    <rfmt sheetId="1" sqref="C181" start="0" length="0">
      <dxf>
        <font>
          <b/>
          <sz val="12"/>
          <color theme="1"/>
          <name val="Calibri"/>
          <family val="2"/>
          <charset val="238"/>
          <scheme val="minor"/>
        </font>
        <fill>
          <patternFill patternType="solid">
            <bgColor rgb="FFFFFF00"/>
          </patternFill>
        </fill>
      </dxf>
    </rfmt>
    <rfmt sheetId="1" sqref="D181" start="0" length="0">
      <dxf>
        <font>
          <sz val="12"/>
          <color theme="1"/>
          <name val="Calibri"/>
          <family val="2"/>
          <charset val="238"/>
          <scheme val="minor"/>
        </font>
        <fill>
          <patternFill patternType="solid">
            <bgColor rgb="FFFFFF00"/>
          </patternFill>
        </fill>
      </dxf>
    </rfmt>
    <rfmt sheetId="1" sqref="E181" start="0" length="0">
      <dxf>
        <font>
          <sz val="12"/>
          <color theme="1"/>
          <name val="Calibri"/>
          <family val="2"/>
          <charset val="238"/>
          <scheme val="minor"/>
        </font>
      </dxf>
    </rfmt>
    <rfmt sheetId="1" sqref="F181" start="0" length="0">
      <dxf>
        <font>
          <sz val="12"/>
          <color theme="1"/>
          <name val="Calibri"/>
          <family val="2"/>
          <charset val="238"/>
          <scheme val="minor"/>
        </font>
        <fill>
          <patternFill patternType="solid">
            <bgColor rgb="FFFFFF00"/>
          </patternFill>
        </fill>
      </dxf>
    </rfmt>
    <rfmt sheetId="1" sqref="G181" start="0" length="0">
      <dxf>
        <font>
          <sz val="12"/>
          <color theme="1"/>
          <name val="Calibri"/>
          <family val="2"/>
          <charset val="238"/>
          <scheme val="minor"/>
        </font>
        <alignment horizontal="left" vertical="top"/>
      </dxf>
    </rfmt>
    <rfmt sheetId="1" sqref="H181" start="0" length="0">
      <dxf>
        <font>
          <sz val="12"/>
          <color theme="1"/>
          <name val="Calibri"/>
          <family val="2"/>
          <charset val="238"/>
          <scheme val="minor"/>
        </font>
        <alignment horizontal="left" vertical="top"/>
      </dxf>
    </rfmt>
    <rfmt sheetId="1" sqref="I181" start="0" length="0">
      <dxf>
        <font>
          <sz val="12"/>
          <color theme="1"/>
          <name val="Calibri"/>
          <family val="2"/>
          <charset val="238"/>
          <scheme val="minor"/>
        </font>
        <fill>
          <patternFill patternType="solid">
            <bgColor rgb="FFFFFF00"/>
          </patternFill>
        </fill>
        <alignment horizontal="center" vertical="top"/>
      </dxf>
    </rfmt>
    <rfmt sheetId="1" sqref="J181" start="0" length="0">
      <dxf>
        <font>
          <sz val="12"/>
          <color theme="1"/>
          <name val="Calibri"/>
          <family val="2"/>
          <charset val="238"/>
          <scheme val="minor"/>
        </font>
      </dxf>
    </rfmt>
    <rfmt sheetId="1" sqref="K181" start="0" length="0">
      <dxf>
        <font>
          <sz val="12"/>
          <color theme="1"/>
          <name val="Calibri"/>
          <family val="2"/>
          <charset val="238"/>
          <scheme val="minor"/>
        </font>
        <alignment horizontal="center" vertical="top"/>
      </dxf>
    </rfmt>
    <rfmt sheetId="1" sqref="L181" start="0" length="0">
      <dxf>
        <font>
          <sz val="12"/>
          <color theme="1"/>
          <name val="Calibri"/>
          <family val="2"/>
          <charset val="238"/>
          <scheme val="minor"/>
        </font>
        <alignment horizontal="center" vertical="top"/>
      </dxf>
    </rfmt>
    <rfmt sheetId="1" sqref="M181" start="0" length="0">
      <dxf>
        <font>
          <sz val="12"/>
          <color theme="1"/>
          <name val="Calibri"/>
          <family val="2"/>
          <charset val="238"/>
          <scheme val="minor"/>
        </font>
        <alignment horizontal="center" vertical="top"/>
      </dxf>
    </rfmt>
    <rfmt sheetId="1" sqref="N181" start="0" length="0">
      <dxf>
        <font>
          <sz val="12"/>
          <color theme="1"/>
          <name val="Calibri"/>
          <family val="2"/>
          <charset val="238"/>
          <scheme val="minor"/>
        </font>
        <alignment horizontal="center" vertical="top"/>
      </dxf>
    </rfmt>
    <rfmt sheetId="1" sqref="O181" start="0" length="0">
      <dxf>
        <font>
          <sz val="12"/>
          <color theme="1"/>
          <name val="Calibri"/>
          <family val="2"/>
          <charset val="238"/>
          <scheme val="minor"/>
        </font>
        <alignment horizontal="center" vertical="top"/>
      </dxf>
    </rfmt>
    <rfmt sheetId="1" sqref="P181" start="0" length="0">
      <dxf>
        <font>
          <sz val="12"/>
          <color theme="1"/>
          <name val="Calibri"/>
          <family val="2"/>
          <charset val="238"/>
          <scheme val="minor"/>
        </font>
        <alignment horizontal="center" vertical="top"/>
      </dxf>
    </rfmt>
    <rfmt sheetId="1" sqref="Q181" start="0" length="0">
      <dxf>
        <font>
          <sz val="12"/>
          <color theme="1"/>
          <name val="Calibri"/>
          <family val="2"/>
          <charset val="238"/>
          <scheme val="minor"/>
        </font>
        <alignment horizontal="center" vertical="top"/>
      </dxf>
    </rfmt>
    <rfmt sheetId="1" sqref="R181" start="0" length="0">
      <dxf>
        <font>
          <sz val="12"/>
          <color theme="1"/>
          <name val="Calibri"/>
          <family val="2"/>
          <charset val="238"/>
          <scheme val="minor"/>
        </font>
        <alignment horizontal="center" vertical="top"/>
      </dxf>
    </rfmt>
    <rfmt sheetId="1" sqref="S181" start="0" length="0">
      <dxf>
        <font>
          <sz val="12"/>
          <color theme="1"/>
          <name val="Calibri"/>
          <family val="2"/>
          <charset val="238"/>
          <scheme val="minor"/>
        </font>
        <numFmt numFmtId="2" formatCode="0.00"/>
      </dxf>
    </rfmt>
    <rfmt sheetId="1" sqref="T181" start="0" length="0">
      <dxf>
        <font>
          <sz val="12"/>
          <color theme="1"/>
          <name val="Calibri"/>
          <family val="2"/>
          <charset val="238"/>
          <scheme val="minor"/>
        </font>
        <numFmt numFmtId="2" formatCode="0.00"/>
        <fill>
          <patternFill patternType="solid">
            <bgColor rgb="FFFFFF00"/>
          </patternFill>
        </fill>
      </dxf>
    </rfmt>
    <rfmt sheetId="1" sqref="U181" start="0" length="0">
      <dxf>
        <font>
          <sz val="12"/>
          <color theme="1"/>
          <name val="Calibri"/>
          <family val="2"/>
          <charset val="238"/>
          <scheme val="minor"/>
        </font>
        <numFmt numFmtId="2" formatCode="0.00"/>
        <fill>
          <patternFill patternType="solid">
            <bgColor rgb="FFFFFF00"/>
          </patternFill>
        </fill>
      </dxf>
    </rfmt>
    <rfmt sheetId="1" sqref="V181" start="0" length="0">
      <dxf>
        <font>
          <sz val="12"/>
          <color theme="1"/>
          <name val="Calibri"/>
          <family val="2"/>
          <charset val="238"/>
          <scheme val="minor"/>
        </font>
        <numFmt numFmtId="2" formatCode="0.00"/>
      </dxf>
    </rfmt>
    <rfmt sheetId="1" sqref="W181" start="0" length="0">
      <dxf>
        <font>
          <sz val="12"/>
          <color theme="1"/>
          <name val="Calibri"/>
          <family val="2"/>
          <charset val="238"/>
          <scheme val="minor"/>
        </font>
        <numFmt numFmtId="2" formatCode="0.00"/>
        <fill>
          <patternFill patternType="solid">
            <bgColor rgb="FFFFFF00"/>
          </patternFill>
        </fill>
      </dxf>
    </rfmt>
    <rfmt sheetId="1" sqref="X181" start="0" length="0">
      <dxf>
        <font>
          <sz val="12"/>
          <color theme="1"/>
          <name val="Calibri"/>
          <family val="2"/>
          <charset val="238"/>
          <scheme val="minor"/>
        </font>
        <numFmt numFmtId="2" formatCode="0.00"/>
        <fill>
          <patternFill patternType="solid">
            <bgColor rgb="FFFFFF00"/>
          </patternFill>
        </fill>
      </dxf>
    </rfmt>
    <rfmt sheetId="1" sqref="Y181" start="0" length="0">
      <dxf>
        <font>
          <sz val="12"/>
          <color theme="1"/>
          <name val="Calibri"/>
          <family val="2"/>
          <charset val="238"/>
          <scheme val="minor"/>
        </font>
        <numFmt numFmtId="2" formatCode="0.00"/>
      </dxf>
    </rfmt>
    <rfmt sheetId="1" sqref="Z181" start="0" length="0">
      <dxf>
        <font>
          <sz val="12"/>
          <color theme="1"/>
          <name val="Calibri"/>
          <family val="2"/>
          <charset val="238"/>
          <scheme val="minor"/>
        </font>
        <numFmt numFmtId="2" formatCode="0.00"/>
        <fill>
          <patternFill patternType="solid">
            <bgColor rgb="FFFFFF00"/>
          </patternFill>
        </fill>
      </dxf>
    </rfmt>
    <rcc rId="0" sId="1" dxf="1">
      <nc r="AA181" t="inlineStr">
        <is>
          <t>,</t>
        </is>
      </nc>
      <ndxf>
        <font>
          <sz val="12"/>
          <color theme="1"/>
          <name val="Calibri"/>
          <family val="2"/>
          <charset val="238"/>
          <scheme val="minor"/>
        </font>
        <numFmt numFmtId="2" formatCode="0.00"/>
        <fill>
          <patternFill patternType="solid">
            <bgColor rgb="FFFFFF00"/>
          </patternFill>
        </fill>
      </ndxf>
    </rcc>
    <rfmt sheetId="1" sqref="AB181" start="0" length="0">
      <dxf>
        <font>
          <sz val="12"/>
          <color theme="1"/>
          <name val="Calibri"/>
          <family val="2"/>
          <charset val="238"/>
          <scheme val="minor"/>
        </font>
        <numFmt numFmtId="2" formatCode="0.00"/>
      </dxf>
    </rfmt>
    <rfmt sheetId="1" sqref="AC181" start="0" length="0">
      <dxf>
        <font>
          <sz val="12"/>
          <color theme="1"/>
          <name val="Calibri"/>
          <family val="2"/>
          <charset val="238"/>
          <scheme val="minor"/>
        </font>
        <numFmt numFmtId="2" formatCode="0.00"/>
        <fill>
          <patternFill patternType="solid">
            <bgColor rgb="FFFFFF00"/>
          </patternFill>
        </fill>
      </dxf>
    </rfmt>
    <rfmt sheetId="1" sqref="AD181" start="0" length="0">
      <dxf>
        <font>
          <sz val="12"/>
          <color theme="1"/>
          <name val="Calibri"/>
          <family val="2"/>
          <charset val="238"/>
          <scheme val="minor"/>
        </font>
        <numFmt numFmtId="2" formatCode="0.00"/>
        <fill>
          <patternFill patternType="solid">
            <bgColor rgb="FFFFFF00"/>
          </patternFill>
        </fill>
      </dxf>
    </rfmt>
    <rfmt sheetId="1" sqref="AE181" start="0" length="0">
      <dxf>
        <font>
          <sz val="12"/>
          <color theme="1"/>
          <name val="Calibri"/>
          <family val="2"/>
          <charset val="238"/>
          <scheme val="minor"/>
        </font>
        <numFmt numFmtId="2" formatCode="0.00"/>
        <fill>
          <patternFill patternType="solid">
            <bgColor theme="0"/>
          </patternFill>
        </fill>
      </dxf>
    </rfmt>
    <rfmt sheetId="1" sqref="AF181" start="0" length="0">
      <dxf>
        <font>
          <sz val="12"/>
          <color theme="1"/>
          <name val="Calibri"/>
          <family val="2"/>
          <charset val="238"/>
          <scheme val="minor"/>
        </font>
        <numFmt numFmtId="2" formatCode="0.00"/>
      </dxf>
    </rfmt>
    <rfmt sheetId="1" sqref="AG181" start="0" length="0">
      <dxf>
        <font>
          <sz val="12"/>
          <color theme="1"/>
          <name val="Calibri"/>
          <family val="2"/>
          <charset val="238"/>
          <scheme val="minor"/>
        </font>
        <numFmt numFmtId="2" formatCode="0.00"/>
      </dxf>
    </rfmt>
    <rfmt sheetId="1" sqref="AH181" start="0" length="0">
      <dxf>
        <font>
          <sz val="12"/>
          <color theme="1"/>
          <name val="Calibri"/>
          <family val="2"/>
          <charset val="238"/>
          <scheme val="minor"/>
        </font>
      </dxf>
    </rfmt>
    <rfmt sheetId="1" sqref="AI181" start="0" length="0">
      <dxf>
        <font>
          <sz val="12"/>
          <color theme="1"/>
          <name val="Calibri"/>
          <family val="2"/>
          <charset val="238"/>
          <scheme val="minor"/>
        </font>
      </dxf>
    </rfmt>
    <rfmt sheetId="1" sqref="AJ181" start="0" length="0">
      <dxf>
        <font>
          <sz val="12"/>
          <color theme="1"/>
          <name val="Calibri"/>
          <family val="2"/>
          <charset val="238"/>
          <scheme val="minor"/>
        </font>
      </dxf>
    </rfmt>
    <rfmt sheetId="1" sqref="AK181" start="0" length="0">
      <dxf>
        <font>
          <sz val="12"/>
          <color theme="1"/>
          <name val="Calibri"/>
          <family val="2"/>
          <charset val="238"/>
          <scheme val="minor"/>
        </font>
      </dxf>
    </rfmt>
  </rrc>
  <rrc rId="980" sId="1" ref="A181:XFD181" action="deleteRow">
    <undo index="65535" exp="area" dr="AK181:AK187" r="AK188" sId="1"/>
    <undo index="65535" exp="area" dr="AJ181:AJ187" r="AJ188" sId="1"/>
    <undo index="65535" exp="area" dr="AI181:AI187" r="AI188" sId="1"/>
    <undo index="65535" exp="area" dr="AH181:AH187" r="AH188" sId="1"/>
    <undo index="65535" exp="area" dr="AG181:AG187" r="AG188" sId="1"/>
    <undo index="65535" exp="area" dr="AF181:AF187" r="AF188" sId="1"/>
    <undo index="65535" exp="area" dr="AE181:AE187" r="AE188" sId="1"/>
    <undo index="65535" exp="area" dr="AD181:AD187" r="AD188" sId="1"/>
    <undo index="65535" exp="area" dr="AC181:AC187" r="AC188" sId="1"/>
    <undo index="65535" exp="area" dr="AB181:AB187" r="AB188" sId="1"/>
    <undo index="65535" exp="area" dr="AA181:AA187" r="AA188" sId="1"/>
    <undo index="65535" exp="area" dr="Z181:Z187" r="Z188" sId="1"/>
    <undo index="65535" exp="area" dr="Y181:Y187" r="Y188" sId="1"/>
    <undo index="65535" exp="area" dr="X181:X187" r="X188" sId="1"/>
    <undo index="65535" exp="area" dr="W181:W187" r="W188" sId="1"/>
    <undo index="65535" exp="area" dr="V181:V187" r="V188" sId="1"/>
    <undo index="65535" exp="area" dr="U181:U187" r="U188" sId="1"/>
    <undo index="65535" exp="area" dr="T181:T187" r="T188" sId="1"/>
    <undo index="65535" exp="area" dr="S181:S187" r="S188" sId="1"/>
    <undo index="65535" exp="area" dr="D181:D187" r="D188" sId="1"/>
    <undo index="65535" exp="area" ref3D="1" dr="$H$1:$N$1048576" dn="Z_65B035E3_87FA_46C5_996E_864F2C8D0EBC_.wvu.Cols" sId="1"/>
    <rfmt sheetId="1" xfDxf="1" sqref="A181:XFD181" start="0" length="0">
      <dxf>
        <font>
          <b/>
        </font>
      </dxf>
    </rfmt>
    <rfmt sheetId="1" sqref="A181" start="0" length="0">
      <dxf>
        <font>
          <b val="0"/>
          <sz val="12"/>
        </font>
        <fill>
          <patternFill patternType="solid">
            <bgColor theme="0" tint="-0.14999847407452621"/>
          </patternFill>
        </fill>
        <border outline="0">
          <left style="thin">
            <color indexed="64"/>
          </left>
          <right style="thin">
            <color indexed="64"/>
          </right>
          <top style="thin">
            <color indexed="64"/>
          </top>
          <bottom style="thin">
            <color indexed="64"/>
          </bottom>
        </border>
      </dxf>
    </rfmt>
    <rfmt sheetId="1" sqref="B181" start="0" length="0">
      <dxf>
        <font>
          <b val="0"/>
          <sz val="12"/>
        </font>
        <fill>
          <patternFill patternType="solid">
            <bgColor rgb="FFFFFF00"/>
          </patternFill>
        </fill>
        <border outline="0">
          <left style="thin">
            <color indexed="64"/>
          </left>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IP1/2015</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81" sId="1" ref="A181:XFD181" action="deleteRow">
    <undo index="65535" exp="area" dr="AK181:AK186" r="AK187" sId="1"/>
    <undo index="65535" exp="area" dr="AJ181:AJ186" r="AJ187" sId="1"/>
    <undo index="65535" exp="area" dr="AI181:AI186" r="AI187" sId="1"/>
    <undo index="65535" exp="area" dr="AH181:AH186" r="AH187" sId="1"/>
    <undo index="65535" exp="area" dr="AG181:AG186" r="AG187" sId="1"/>
    <undo index="65535" exp="area" dr="AF181:AF186" r="AF187" sId="1"/>
    <undo index="65535" exp="area" dr="AE181:AE186" r="AE187" sId="1"/>
    <undo index="65535" exp="area" dr="AD181:AD186" r="AD187" sId="1"/>
    <undo index="65535" exp="area" dr="AC181:AC186" r="AC187" sId="1"/>
    <undo index="65535" exp="area" dr="AB181:AB186" r="AB187" sId="1"/>
    <undo index="65535" exp="area" dr="AA181:AA186" r="AA187" sId="1"/>
    <undo index="65535" exp="area" dr="Z181:Z186" r="Z187" sId="1"/>
    <undo index="65535" exp="area" dr="Y181:Y186" r="Y187" sId="1"/>
    <undo index="65535" exp="area" dr="X181:X186" r="X187" sId="1"/>
    <undo index="65535" exp="area" dr="W181:W186" r="W187" sId="1"/>
    <undo index="65535" exp="area" dr="V181:V186" r="V187" sId="1"/>
    <undo index="65535" exp="area" dr="U181:U186" r="U187" sId="1"/>
    <undo index="65535" exp="area" dr="T181:T186" r="T187" sId="1"/>
    <undo index="65535" exp="area" dr="S181:S186" r="S187" sId="1"/>
    <undo index="65535" exp="area" dr="D181:D186" r="D187" sId="1"/>
    <undo index="65535" exp="area" ref3D="1" dr="$H$1:$N$1048576" dn="Z_65B035E3_87FA_46C5_996E_864F2C8D0EBC_.wvu.Cols" sId="1"/>
    <rfmt sheetId="1" xfDxf="1" sqref="A181:XFD181" start="0" length="0">
      <dxf>
        <font>
          <b/>
          <sz val="12"/>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IP3/2016</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82" sId="1" ref="A181:XFD181" action="deleteRow">
    <undo index="65535" exp="area" dr="AK181:AK185" r="AK186" sId="1"/>
    <undo index="65535" exp="area" dr="AJ181:AJ185" r="AJ186" sId="1"/>
    <undo index="65535" exp="area" dr="AI181:AI185" r="AI186" sId="1"/>
    <undo index="65535" exp="area" dr="AH181:AH185" r="AH186" sId="1"/>
    <undo index="65535" exp="area" dr="AG181:AG185" r="AG186" sId="1"/>
    <undo index="65535" exp="area" dr="AF181:AF185" r="AF186" sId="1"/>
    <undo index="65535" exp="area" dr="AE181:AE185" r="AE186" sId="1"/>
    <undo index="65535" exp="area" dr="AD181:AD185" r="AD186" sId="1"/>
    <undo index="65535" exp="area" dr="AC181:AC185" r="AC186" sId="1"/>
    <undo index="65535" exp="area" dr="AB181:AB185" r="AB186" sId="1"/>
    <undo index="65535" exp="area" dr="AA181:AA185" r="AA186" sId="1"/>
    <undo index="65535" exp="area" dr="Z181:Z185" r="Z186" sId="1"/>
    <undo index="65535" exp="area" dr="Y181:Y185" r="Y186" sId="1"/>
    <undo index="65535" exp="area" dr="X181:X185" r="X186" sId="1"/>
    <undo index="65535" exp="area" dr="W181:W185" r="W186" sId="1"/>
    <undo index="65535" exp="area" dr="V181:V185" r="V186" sId="1"/>
    <undo index="65535" exp="area" dr="U181:U185" r="U186" sId="1"/>
    <undo index="65535" exp="area" dr="T181:T185" r="T186" sId="1"/>
    <undo index="65535" exp="area" dr="S181:S185" r="S186" sId="1"/>
    <undo index="65535" exp="area" dr="D181:D185" r="D186" sId="1"/>
    <undo index="65535" exp="area" ref3D="1" dr="$H$1:$N$1048576" dn="Z_65B035E3_87FA_46C5_996E_864F2C8D0EBC_.wvu.Cols" sId="1"/>
    <rfmt sheetId="1" xfDxf="1" sqref="A181:XFD181" start="0" length="0">
      <dxf>
        <font>
          <b/>
          <sz val="12"/>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IP5/2016</t>
        </is>
      </nc>
      <ndxf>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83" sId="1" ref="A181:XFD181" action="deleteRow">
    <undo index="65535" exp="area" dr="AK181:AK184" r="AK185" sId="1"/>
    <undo index="65535" exp="area" dr="AJ181:AJ184" r="AJ185" sId="1"/>
    <undo index="65535" exp="area" dr="AI181:AI184" r="AI185" sId="1"/>
    <undo index="65535" exp="area" dr="AH181:AH184" r="AH185" sId="1"/>
    <undo index="65535" exp="area" dr="AG181:AG184" r="AG185" sId="1"/>
    <undo index="65535" exp="area" dr="AF181:AF184" r="AF185" sId="1"/>
    <undo index="65535" exp="area" dr="AE181:AE184" r="AE185" sId="1"/>
    <undo index="65535" exp="area" dr="AD181:AD184" r="AD185" sId="1"/>
    <undo index="65535" exp="area" dr="AC181:AC184" r="AC185" sId="1"/>
    <undo index="65535" exp="area" dr="AB181:AB184" r="AB185" sId="1"/>
    <undo index="65535" exp="area" dr="AA181:AA184" r="AA185" sId="1"/>
    <undo index="65535" exp="area" dr="Z181:Z184" r="Z185" sId="1"/>
    <undo index="65535" exp="area" dr="Y181:Y184" r="Y185" sId="1"/>
    <undo index="65535" exp="area" dr="X181:X184" r="X185" sId="1"/>
    <undo index="65535" exp="area" dr="W181:W184" r="W185" sId="1"/>
    <undo index="65535" exp="area" dr="V181:V184" r="V185" sId="1"/>
    <undo index="65535" exp="area" dr="U181:U184" r="U185" sId="1"/>
    <undo index="65535" exp="area" dr="T181:T184" r="T185" sId="1"/>
    <undo index="65535" exp="area" dr="S181:S184" r="S185" sId="1"/>
    <undo index="65535" exp="area" dr="D181:D184" r="D185"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COUNTIFS(F$60:F$180,$F181)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IP4/2016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84" sId="1" ref="A181:XFD181" action="deleteRow">
    <undo index="65535" exp="area" dr="AK181:AK183" r="AK184" sId="1"/>
    <undo index="65535" exp="area" dr="AJ181:AJ183" r="AJ184" sId="1"/>
    <undo index="65535" exp="area" dr="AI181:AI183" r="AI184" sId="1"/>
    <undo index="65535" exp="area" dr="AH181:AH183" r="AH184" sId="1"/>
    <undo index="65535" exp="area" dr="AG181:AG183" r="AG184" sId="1"/>
    <undo index="65535" exp="area" dr="AF181:AF183" r="AF184" sId="1"/>
    <undo index="65535" exp="area" dr="AE181:AE183" r="AE184" sId="1"/>
    <undo index="65535" exp="area" dr="AD181:AD183" r="AD184" sId="1"/>
    <undo index="65535" exp="area" dr="AC181:AC183" r="AC184" sId="1"/>
    <undo index="65535" exp="area" dr="AB181:AB183" r="AB184" sId="1"/>
    <undo index="65535" exp="area" dr="AA181:AA183" r="AA184" sId="1"/>
    <undo index="65535" exp="area" dr="Z181:Z183" r="Z184" sId="1"/>
    <undo index="65535" exp="area" dr="Y181:Y183" r="Y184" sId="1"/>
    <undo index="65535" exp="area" dr="X181:X183" r="X184" sId="1"/>
    <undo index="65535" exp="area" dr="W181:W183" r="W184" sId="1"/>
    <undo index="65535" exp="area" dr="V181:V183" r="V184" sId="1"/>
    <undo index="65535" exp="area" dr="U181:U183" r="U184" sId="1"/>
    <undo index="65535" exp="area" dr="T181:T183" r="T184" sId="1"/>
    <undo index="65535" exp="area" dr="S181:S183" r="S184" sId="1"/>
    <undo index="65535" exp="area" dr="D181:D183" r="D184"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IP6/2016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85" sId="1" ref="A181:XFD181" action="deleteRow">
    <undo index="65535" exp="area" dr="AK181:AK182" r="AK183" sId="1"/>
    <undo index="65535" exp="area" dr="AJ181:AJ182" r="AJ183" sId="1"/>
    <undo index="65535" exp="area" dr="AI181:AI182" r="AI183" sId="1"/>
    <undo index="65535" exp="area" dr="AH181:AH182" r="AH183" sId="1"/>
    <undo index="65535" exp="area" dr="AG181:AG182" r="AG183" sId="1"/>
    <undo index="65535" exp="area" dr="AF181:AF182" r="AF183" sId="1"/>
    <undo index="65535" exp="area" dr="AE181:AE182" r="AE183" sId="1"/>
    <undo index="65535" exp="area" dr="AD181:AD182" r="AD183" sId="1"/>
    <undo index="65535" exp="area" dr="AC181:AC182" r="AC183" sId="1"/>
    <undo index="65535" exp="area" dr="AB181:AB182" r="AB183" sId="1"/>
    <undo index="65535" exp="area" dr="AA181:AA182" r="AA183" sId="1"/>
    <undo index="65535" exp="area" dr="Z181:Z182" r="Z183" sId="1"/>
    <undo index="65535" exp="area" dr="Y181:Y182" r="Y183" sId="1"/>
    <undo index="65535" exp="area" dr="X181:X182" r="X183" sId="1"/>
    <undo index="65535" exp="area" dr="W181:W182" r="W183" sId="1"/>
    <undo index="65535" exp="area" dr="V181:V182" r="V183" sId="1"/>
    <undo index="65535" exp="area" dr="U181:U182" r="U183" sId="1"/>
    <undo index="65535" exp="area" dr="T181:T182" r="T183" sId="1"/>
    <undo index="65535" exp="area" dr="S181:S182" r="S183" sId="1"/>
    <undo index="65535" exp="area" dr="D181:D182" r="D183"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CP 2/2017 (MySMIS: POCA/111/1/1)</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86" sId="1" ref="A181:XFD181" action="deleteRow">
    <undo index="65535" exp="area" dr="AK181" r="AK182" sId="1"/>
    <undo index="65535" exp="area" dr="AJ181" r="AJ182" sId="1"/>
    <undo index="65535" exp="area" dr="AI181" r="AI182" sId="1"/>
    <undo index="65535" exp="area" dr="AH181" r="AH182" sId="1"/>
    <undo index="65535" exp="area" dr="AG181" r="AG182" sId="1"/>
    <undo index="65535" exp="area" dr="AF181" r="AF182" sId="1"/>
    <undo index="65535" exp="area" dr="AE181" r="AE182" sId="1"/>
    <undo index="65535" exp="area" dr="AD181" r="AD182" sId="1"/>
    <undo index="65535" exp="area" dr="AC181" r="AC182" sId="1"/>
    <undo index="65535" exp="area" dr="AB181" r="AB182" sId="1"/>
    <undo index="65535" exp="area" dr="AA181" r="AA182" sId="1"/>
    <undo index="65535" exp="area" dr="Z181" r="Z182" sId="1"/>
    <undo index="65535" exp="area" dr="Y181" r="Y182" sId="1"/>
    <undo index="65535" exp="area" dr="X181" r="X182" sId="1"/>
    <undo index="65535" exp="area" dr="W181" r="W182" sId="1"/>
    <undo index="65535" exp="area" dr="V181" r="V182" sId="1"/>
    <undo index="65535" exp="area" dr="U181" r="U182" sId="1"/>
    <undo index="65535" exp="area" dr="T181" r="T182" sId="1"/>
    <undo index="65535" exp="area" dr="S181" r="S182" sId="1"/>
    <undo index="65535" exp="area" dr="D181" r="D182"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IP8/2017 (MySMIS:
POCA/129/1/1)</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87" sId="1" ref="A181:XFD181" action="deleteRow">
    <undo index="0" exp="ref" v="1" dr="AK181" r="AK195" sId="1"/>
    <undo index="0" exp="ref" v="1" dr="AJ181" r="AJ195" sId="1"/>
    <undo index="0" exp="ref" v="1" dr="AI181" r="AI195" sId="1"/>
    <undo index="0" exp="ref" v="1" dr="AH181" r="AH195" sId="1"/>
    <undo index="0" exp="ref" v="1" dr="AG181" r="AG195" sId="1"/>
    <undo index="0" exp="ref" v="1" dr="AF181" r="AF195" sId="1"/>
    <undo index="0" exp="ref" v="1" dr="AE181" r="AE195" sId="1"/>
    <undo index="0" exp="ref" v="1" dr="AD181" r="AD195" sId="1"/>
    <undo index="0" exp="ref" v="1" dr="AC181" r="AC195" sId="1"/>
    <undo index="0" exp="ref" v="1" dr="AB181" r="AB195" sId="1"/>
    <undo index="0" exp="ref" v="1" dr="AA181" r="AA195" sId="1"/>
    <undo index="0" exp="ref" v="1" dr="Z181" r="Z195" sId="1"/>
    <undo index="0" exp="ref" v="1" dr="Y181" r="Y195" sId="1"/>
    <undo index="0" exp="ref" v="1" dr="X181" r="X195" sId="1"/>
    <undo index="0" exp="ref" v="1" dr="W181" r="W195" sId="1"/>
    <undo index="0" exp="ref" v="1" dr="V181" r="V195" sId="1"/>
    <undo index="0" exp="ref" v="1" dr="U181" r="U195" sId="1"/>
    <undo index="0" exp="ref" v="1" dr="T181" r="T195" sId="1"/>
    <undo index="0" exp="ref" v="1" dr="S181" r="S195" sId="1"/>
    <undo index="65535" exp="ref" v="1" dr="D181" r="D195"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numFmt numFmtId="4" formatCode="#,##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SUM(#REF!)</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 AXA 1</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181"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18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H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I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J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rc>
  <rrc rId="988" sId="1" ref="A181:XFD181" action="deleteRow">
    <undo index="65535" exp="area" dr="AK181:AK191" r="AK192" sId="1"/>
    <undo index="65535" exp="area" dr="AJ181:AJ191" r="AJ192" sId="1"/>
    <undo index="65535" exp="area" dr="AI181:AI191" r="AI192" sId="1"/>
    <undo index="65535" exp="area" dr="AH181:AH191" r="AH192" sId="1"/>
    <undo index="65535" exp="area" dr="AG181:AG191" r="AG192" sId="1"/>
    <undo index="65535" exp="area" dr="AF181:AF191" r="AF192" sId="1"/>
    <undo index="65535" exp="area" dr="AE181:AE191" r="AE192" sId="1"/>
    <undo index="65535" exp="area" dr="AD181:AD191" r="AD192" sId="1"/>
    <undo index="65535" exp="area" dr="AC181:AC191" r="AC192" sId="1"/>
    <undo index="65535" exp="area" dr="AB181:AB191" r="AB192" sId="1"/>
    <undo index="65535" exp="area" dr="AA181:AA191" r="AA192" sId="1"/>
    <undo index="65535" exp="area" dr="Z181:Z191" r="Z192" sId="1"/>
    <undo index="65535" exp="area" dr="Y181:Y191" r="Y192" sId="1"/>
    <undo index="65535" exp="area" dr="X181:X191" r="X192" sId="1"/>
    <undo index="65535" exp="area" dr="W181:W191" r="W192" sId="1"/>
    <undo index="65535" exp="area" dr="V181:V191" r="V192" sId="1"/>
    <undo index="65535" exp="area" dr="U181:U191" r="U192" sId="1"/>
    <undo index="65535" exp="area" dr="T181:T191" r="T192" sId="1"/>
    <undo index="65535" exp="area" dr="S181:S191" r="S192" sId="1"/>
    <undo index="65535" exp="area" dr="D181:D191" r="D192"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IP2/2015</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89" sId="1" ref="A181:XFD181" action="deleteRow">
    <undo index="65535" exp="area" dr="AK181:AK190" r="AK191" sId="1"/>
    <undo index="65535" exp="area" dr="AJ181:AJ190" r="AJ191" sId="1"/>
    <undo index="65535" exp="area" dr="AI181:AI190" r="AI191" sId="1"/>
    <undo index="65535" exp="area" dr="AH181:AH190" r="AH191" sId="1"/>
    <undo index="65535" exp="area" dr="AG181:AG190" r="AG191" sId="1"/>
    <undo index="65535" exp="area" dr="AF181:AF190" r="AF191" sId="1"/>
    <undo index="65535" exp="area" dr="AE181:AE190" r="AE191" sId="1"/>
    <undo index="65535" exp="area" dr="AD181:AD190" r="AD191" sId="1"/>
    <undo index="65535" exp="area" dr="AC181:AC190" r="AC191" sId="1"/>
    <undo index="65535" exp="area" dr="AB181:AB190" r="AB191" sId="1"/>
    <undo index="65535" exp="area" dr="AA181:AA190" r="AA191" sId="1"/>
    <undo index="65535" exp="area" dr="Z181:Z190" r="Z191" sId="1"/>
    <undo index="65535" exp="area" dr="Y181:Y190" r="Y191" sId="1"/>
    <undo index="65535" exp="area" dr="X181:X190" r="X191" sId="1"/>
    <undo index="65535" exp="area" dr="W181:W190" r="W191" sId="1"/>
    <undo index="65535" exp="area" dr="V181:V190" r="V191" sId="1"/>
    <undo index="65535" exp="area" dr="U181:U190" r="U191" sId="1"/>
    <undo index="65535" exp="area" dr="T181:T190" r="T191" sId="1"/>
    <undo index="65535" exp="area" dr="S181:S190" r="S191" sId="1"/>
    <undo index="65535" exp="area" dr="D181:D190" r="D191"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IP7/2017</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90" sId="1" ref="A181:XFD181" action="deleteRow">
    <undo index="65535" exp="area" dr="AK181:AK189" r="AK190" sId="1"/>
    <undo index="65535" exp="area" dr="AJ181:AJ189" r="AJ190" sId="1"/>
    <undo index="65535" exp="area" dr="AI181:AI189" r="AI190" sId="1"/>
    <undo index="65535" exp="area" dr="AH181:AH189" r="AH190" sId="1"/>
    <undo index="65535" exp="area" dr="AG181:AG189" r="AG190" sId="1"/>
    <undo index="65535" exp="area" dr="AF181:AF189" r="AF190" sId="1"/>
    <undo index="65535" exp="area" dr="AE181:AE189" r="AE190" sId="1"/>
    <undo index="65535" exp="area" dr="AD181:AD189" r="AD190" sId="1"/>
    <undo index="65535" exp="area" dr="AC181:AC189" r="AC190" sId="1"/>
    <undo index="65535" exp="area" dr="AB181:AB189" r="AB190" sId="1"/>
    <undo index="65535" exp="area" dr="AA181:AA189" r="AA190" sId="1"/>
    <undo index="65535" exp="area" dr="Z181:Z189" r="Z190" sId="1"/>
    <undo index="65535" exp="area" dr="Y181:Y189" r="Y190" sId="1"/>
    <undo index="65535" exp="area" dr="X181:X189" r="X190" sId="1"/>
    <undo index="65535" exp="area" dr="W181:W189" r="W190" sId="1"/>
    <undo index="65535" exp="area" dr="V181:V189" r="V190" sId="1"/>
    <undo index="65535" exp="area" dr="U181:U189" r="U190" sId="1"/>
    <undo index="65535" exp="area" dr="T181:T189" r="T190" sId="1"/>
    <undo index="65535" exp="area" dr="S181:S189" r="S190" sId="1"/>
    <undo index="65535" exp="area" dr="D181:D189" r="D190"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CP4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91" sId="1" ref="A181:XFD181" action="deleteRow">
    <undo index="65535" exp="area" dr="AK181:AK188" r="AK189" sId="1"/>
    <undo index="65535" exp="area" dr="AJ181:AJ188" r="AJ189" sId="1"/>
    <undo index="65535" exp="area" dr="AI181:AI188" r="AI189" sId="1"/>
    <undo index="65535" exp="area" dr="AH181:AH188" r="AH189" sId="1"/>
    <undo index="65535" exp="area" dr="AG181:AG188" r="AG189" sId="1"/>
    <undo index="65535" exp="area" dr="AF181:AF188" r="AF189" sId="1"/>
    <undo index="65535" exp="area" dr="AE181:AE188" r="AE189" sId="1"/>
    <undo index="65535" exp="area" dr="AD181:AD188" r="AD189" sId="1"/>
    <undo index="65535" exp="area" dr="AC181:AC188" r="AC189" sId="1"/>
    <undo index="65535" exp="area" dr="AB181:AB188" r="AB189" sId="1"/>
    <undo index="65535" exp="area" dr="AA181:AA188" r="AA189" sId="1"/>
    <undo index="65535" exp="area" dr="Z181:Z188" r="Z189" sId="1"/>
    <undo index="65535" exp="area" dr="Y181:Y188" r="Y189" sId="1"/>
    <undo index="65535" exp="area" dr="X181:X188" r="X189" sId="1"/>
    <undo index="65535" exp="area" dr="W181:W188" r="W189" sId="1"/>
    <undo index="65535" exp="area" dr="V181:V188" r="V189" sId="1"/>
    <undo index="65535" exp="area" dr="U181:U188" r="U189" sId="1"/>
    <undo index="65535" exp="area" dr="T181:T188" r="T189" sId="1"/>
    <undo index="65535" exp="area" dr="S181:S188" r="S189" sId="1"/>
    <undo index="65535" exp="area" dr="D181:D188" r="D189"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CP4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92" sId="1" ref="A181:XFD181" action="deleteRow">
    <undo index="65535" exp="area" dr="AK181:AK187" r="AK188" sId="1"/>
    <undo index="65535" exp="area" dr="AJ181:AJ187" r="AJ188" sId="1"/>
    <undo index="65535" exp="area" dr="AI181:AI187" r="AI188" sId="1"/>
    <undo index="65535" exp="area" dr="AH181:AH187" r="AH188" sId="1"/>
    <undo index="65535" exp="area" dr="AG181:AG187" r="AG188" sId="1"/>
    <undo index="65535" exp="area" dr="AF181:AF187" r="AF188" sId="1"/>
    <undo index="65535" exp="area" dr="AE181:AE187" r="AE188" sId="1"/>
    <undo index="65535" exp="area" dr="AD181:AD187" r="AD188" sId="1"/>
    <undo index="65535" exp="area" dr="AC181:AC187" r="AC188" sId="1"/>
    <undo index="65535" exp="area" dr="AB181:AB187" r="AB188" sId="1"/>
    <undo index="65535" exp="area" dr="AA181:AA187" r="AA188" sId="1"/>
    <undo index="65535" exp="area" dr="Z181:Z187" r="Z188" sId="1"/>
    <undo index="65535" exp="area" dr="Y181:Y187" r="Y188" sId="1"/>
    <undo index="65535" exp="area" dr="X181:X187" r="X188" sId="1"/>
    <undo index="65535" exp="area" dr="W181:W187" r="W188" sId="1"/>
    <undo index="65535" exp="area" dr="V181:V187" r="V188" sId="1"/>
    <undo index="65535" exp="area" dr="U181:U187" r="U188" sId="1"/>
    <undo index="65535" exp="area" dr="T181:T187" r="T188" sId="1"/>
    <undo index="65535" exp="area" dr="S181:S187" r="S188" sId="1"/>
    <undo index="65535" exp="area" dr="D181:D187" r="D188"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CP6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93" sId="1" ref="A181:XFD181" action="deleteRow">
    <undo index="65535" exp="area" dr="AK181:AK186" r="AK187" sId="1"/>
    <undo index="65535" exp="area" dr="AJ181:AJ186" r="AJ187" sId="1"/>
    <undo index="65535" exp="area" dr="AI181:AI186" r="AI187" sId="1"/>
    <undo index="65535" exp="area" dr="AH181:AH186" r="AH187" sId="1"/>
    <undo index="65535" exp="area" dr="AG181:AG186" r="AG187" sId="1"/>
    <undo index="65535" exp="area" dr="AF181:AF186" r="AF187" sId="1"/>
    <undo index="65535" exp="area" dr="AE181:AE186" r="AE187" sId="1"/>
    <undo index="65535" exp="area" dr="AD181:AD186" r="AD187" sId="1"/>
    <undo index="65535" exp="area" dr="AC181:AC186" r="AC187" sId="1"/>
    <undo index="65535" exp="area" dr="AB181:AB186" r="AB187" sId="1"/>
    <undo index="65535" exp="area" dr="AA181:AA186" r="AA187" sId="1"/>
    <undo index="65535" exp="area" dr="Z181:Z186" r="Z187" sId="1"/>
    <undo index="65535" exp="area" dr="Y181:Y186" r="Y187" sId="1"/>
    <undo index="65535" exp="area" dr="X181:X186" r="X187" sId="1"/>
    <undo index="65535" exp="area" dr="W181:W186" r="W187" sId="1"/>
    <undo index="65535" exp="area" dr="V181:V186" r="V187" sId="1"/>
    <undo index="65535" exp="area" dr="U181:U186" r="U187" sId="1"/>
    <undo index="65535" exp="area" dr="T181:T186" r="T187" sId="1"/>
    <undo index="65535" exp="area" dr="S181:S186" r="S187" sId="1"/>
    <undo index="65535" exp="area" dr="D181:D186" r="D187"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CP6 more /2018</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94" sId="1" ref="A181:XFD181" action="deleteRow">
    <undo index="65535" exp="area" dr="AK181:AK185" r="AK186" sId="1"/>
    <undo index="65535" exp="area" dr="AJ181:AJ185" r="AJ186" sId="1"/>
    <undo index="65535" exp="area" dr="AI181:AI185" r="AI186" sId="1"/>
    <undo index="65535" exp="area" dr="AH181:AH185" r="AH186" sId="1"/>
    <undo index="65535" exp="area" dr="AG181:AG185" r="AG186" sId="1"/>
    <undo index="65535" exp="area" dr="AF181:AF185" r="AF186" sId="1"/>
    <undo index="65535" exp="area" dr="AE181:AE185" r="AE186" sId="1"/>
    <undo index="65535" exp="area" dr="AD181:AD185" r="AD186" sId="1"/>
    <undo index="65535" exp="area" dr="AC181:AC185" r="AC186" sId="1"/>
    <undo index="65535" exp="area" dr="AB181:AB185" r="AB186" sId="1"/>
    <undo index="65535" exp="area" dr="AA181:AA185" r="AA186" sId="1"/>
    <undo index="65535" exp="area" dr="Z181:Z185" r="Z186" sId="1"/>
    <undo index="65535" exp="area" dr="Y181:Y185" r="Y186" sId="1"/>
    <undo index="65535" exp="area" dr="X181:X185" r="X186" sId="1"/>
    <undo index="65535" exp="area" dr="W181:W185" r="W186" sId="1"/>
    <undo index="65535" exp="area" dr="V181:V185" r="V186" sId="1"/>
    <undo index="65535" exp="area" dr="U181:U185" r="U186" sId="1"/>
    <undo index="65535" exp="area" dr="T181:T185" r="T186" sId="1"/>
    <undo index="65535" exp="area" dr="S181:S185" r="S186" sId="1"/>
    <undo index="65535" exp="area" dr="D181:D185" r="D186"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CP1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95" sId="1" ref="A181:XFD181" action="deleteRow">
    <undo index="65535" exp="area" dr="AK181:AK184" r="AK185" sId="1"/>
    <undo index="65535" exp="area" dr="AJ181:AJ184" r="AJ185" sId="1"/>
    <undo index="65535" exp="area" dr="AI181:AI184" r="AI185" sId="1"/>
    <undo index="65535" exp="area" dr="AH181:AH184" r="AH185" sId="1"/>
    <undo index="65535" exp="area" dr="AG181:AG184" r="AG185" sId="1"/>
    <undo index="65535" exp="area" dr="AF181:AF184" r="AF185" sId="1"/>
    <undo index="65535" exp="area" dr="AE181:AE184" r="AE185" sId="1"/>
    <undo index="65535" exp="area" dr="AD181:AD184" r="AD185" sId="1"/>
    <undo index="65535" exp="area" dr="AC181:AC184" r="AC185" sId="1"/>
    <undo index="65535" exp="area" dr="AB181:AB184" r="AB185" sId="1"/>
    <undo index="65535" exp="area" dr="AA181:AA184" r="AA185" sId="1"/>
    <undo index="65535" exp="area" dr="Z181:Z184" r="Z185" sId="1"/>
    <undo index="65535" exp="area" dr="Y181:Y184" r="Y185" sId="1"/>
    <undo index="65535" exp="area" dr="X181:X184" r="X185" sId="1"/>
    <undo index="65535" exp="area" dr="W181:W184" r="W185" sId="1"/>
    <undo index="65535" exp="area" dr="V181:V184" r="V185" sId="1"/>
    <undo index="65535" exp="area" dr="U181:U184" r="U185" sId="1"/>
    <undo index="65535" exp="area" dr="T181:T184" r="T185" sId="1"/>
    <undo index="65535" exp="area" dr="S181:S184" r="S185" sId="1"/>
    <undo index="65535" exp="area" dr="D181:D184" r="D185"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CP1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96" sId="1" ref="A181:XFD181" action="deleteRow">
    <undo index="65535" exp="area" dr="AK181:AK183" r="AK184" sId="1"/>
    <undo index="65535" exp="area" dr="AJ181:AJ183" r="AJ184" sId="1"/>
    <undo index="65535" exp="area" dr="AI181:AI183" r="AI184" sId="1"/>
    <undo index="65535" exp="area" dr="AH181:AH183" r="AH184" sId="1"/>
    <undo index="65535" exp="area" dr="AG181:AG183" r="AG184" sId="1"/>
    <undo index="65535" exp="area" dr="AF181:AF183" r="AF184" sId="1"/>
    <undo index="65535" exp="area" dr="AE181:AE183" r="AE184" sId="1"/>
    <undo index="65535" exp="area" dr="AD181:AD183" r="AD184" sId="1"/>
    <undo index="65535" exp="area" dr="AC181:AC183" r="AC184" sId="1"/>
    <undo index="65535" exp="area" dr="AB181:AB183" r="AB184" sId="1"/>
    <undo index="65535" exp="area" dr="AA181:AA183" r="AA184" sId="1"/>
    <undo index="65535" exp="area" dr="Z181:Z183" r="Z184" sId="1"/>
    <undo index="65535" exp="area" dr="Y181:Y183" r="Y184" sId="1"/>
    <undo index="65535" exp="area" dr="X181:X183" r="X184" sId="1"/>
    <undo index="65535" exp="area" dr="W181:W183" r="W184" sId="1"/>
    <undo index="65535" exp="area" dr="V181:V183" r="V184" sId="1"/>
    <undo index="65535" exp="area" dr="U181:U183" r="U184" sId="1"/>
    <undo index="65535" exp="area" dr="T181:T183" r="T184" sId="1"/>
    <undo index="65535" exp="area" dr="S181:S183" r="S184" sId="1"/>
    <undo index="65535" exp="area" dr="D181:D183" r="D184"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CP 5/2017 (MySMIS: POCA/130/2/2)</t>
        </is>
      </nc>
      <n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97" sId="1" ref="A181:XFD181" action="deleteRow">
    <undo index="65535" exp="area" dr="AK181:AK182" r="AK183" sId="1"/>
    <undo index="65535" exp="area" dr="AJ181:AJ182" r="AJ183" sId="1"/>
    <undo index="65535" exp="area" dr="AI181:AI182" r="AI183" sId="1"/>
    <undo index="65535" exp="area" dr="AH181:AH182" r="AH183" sId="1"/>
    <undo index="65535" exp="area" dr="AG181:AG182" r="AG183" sId="1"/>
    <undo index="65535" exp="area" dr="AF181:AF182" r="AF183" sId="1"/>
    <undo index="65535" exp="area" dr="AE181:AE182" r="AE183" sId="1"/>
    <undo index="65535" exp="area" dr="AD181:AD182" r="AD183" sId="1"/>
    <undo index="65535" exp="area" dr="AC181:AC182" r="AC183" sId="1"/>
    <undo index="65535" exp="area" dr="AB181:AB182" r="AB183" sId="1"/>
    <undo index="65535" exp="area" dr="AA181:AA182" r="AA183" sId="1"/>
    <undo index="65535" exp="area" dr="Z181:Z182" r="Z183" sId="1"/>
    <undo index="65535" exp="area" dr="Y181:Y182" r="Y183" sId="1"/>
    <undo index="65535" exp="area" dr="X181:X182" r="X183" sId="1"/>
    <undo index="65535" exp="area" dr="W181:W182" r="W183" sId="1"/>
    <undo index="65535" exp="area" dr="V181:V182" r="V183" sId="1"/>
    <undo index="65535" exp="area" dr="U181:U182" r="U183" sId="1"/>
    <undo index="65535" exp="area" dr="T181:T182" r="T183" sId="1"/>
    <undo index="65535" exp="area" dr="S181:S182" r="S183" sId="1"/>
    <undo index="65535" exp="area" dr="D181:D182" r="D183"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CP3/2017 (MySMIS: POCA/113/2/3)</t>
        </is>
      </nc>
      <n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98" sId="1" ref="A181:XFD181" action="deleteRow">
    <undo index="65535" exp="area" dr="AK181" r="AK182" sId="1"/>
    <undo index="65535" exp="area" dr="AJ181" r="AJ182" sId="1"/>
    <undo index="65535" exp="area" dr="AI181" r="AI182" sId="1"/>
    <undo index="65535" exp="area" dr="AH181" r="AH182" sId="1"/>
    <undo index="65535" exp="area" dr="AG181" r="AG182" sId="1"/>
    <undo index="65535" exp="area" dr="AF181" r="AF182" sId="1"/>
    <undo index="65535" exp="area" dr="AE181" r="AE182" sId="1"/>
    <undo index="65535" exp="area" dr="AD181" r="AD182" sId="1"/>
    <undo index="65535" exp="area" dr="AC181" r="AC182" sId="1"/>
    <undo index="65535" exp="area" dr="AB181" r="AB182" sId="1"/>
    <undo index="65535" exp="area" dr="AA181" r="AA182" sId="1"/>
    <undo index="65535" exp="area" dr="Z181" r="Z182" sId="1"/>
    <undo index="65535" exp="area" dr="Y181" r="Y182" sId="1"/>
    <undo index="65535" exp="area" dr="X181" r="X182" sId="1"/>
    <undo index="65535" exp="area" dr="W181" r="W182" sId="1"/>
    <undo index="65535" exp="area" dr="V181" r="V182" sId="1"/>
    <undo index="65535" exp="area" dr="U181" r="U182" sId="1"/>
    <undo index="65535" exp="area" dr="T181" r="T182" sId="1"/>
    <undo index="65535" exp="area" dr="S181" r="S182" sId="1"/>
    <undo index="65535" exp="area" dr="D181" r="D182"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COUNTIFS(F$7:F$180,$F181)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IP9/2017 (MySMIS:
POCA/131/2/3)</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81">
        <f>SUMIFS(Y$7:Y$180,$F$7:$F$180,$F181)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81">
        <f>SUMIFS(Z$7:Z$180,$F$7:$F$180,$F181)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81">
        <f>SUMIFS(AA$7:AA$180,$F$7:$F$180,$F181)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999" sId="1" ref="A181:XFD181" action="deleteRow">
    <undo index="65535" exp="ref" v="1" dr="AK181" r="AK183" sId="1"/>
    <undo index="65535" exp="ref" v="1" dr="AJ181" r="AJ183" sId="1"/>
    <undo index="65535" exp="ref" v="1" dr="AI181" r="AI183" sId="1"/>
    <undo index="65535" exp="ref" v="1" dr="AH181" r="AH183" sId="1"/>
    <undo index="65535" exp="ref" v="1" dr="AG181" r="AG183" sId="1"/>
    <undo index="65535" exp="ref" v="1" dr="AF181" r="AF183" sId="1"/>
    <undo index="65535" exp="ref" v="1" dr="AE181" r="AE183" sId="1"/>
    <undo index="65535" exp="ref" v="1" dr="AD181" r="AD183" sId="1"/>
    <undo index="65535" exp="ref" v="1" dr="AC181" r="AC183" sId="1"/>
    <undo index="65535" exp="ref" v="1" dr="AB181" r="AB183" sId="1"/>
    <undo index="65535" exp="ref" v="1" dr="AA181" r="AA183" sId="1"/>
    <undo index="65535" exp="ref" v="1" dr="Z181" r="Z183" sId="1"/>
    <undo index="65535" exp="ref" v="1" dr="Y181" r="Y183" sId="1"/>
    <undo index="65535" exp="ref" v="1" dr="X181" r="X183" sId="1"/>
    <undo index="65535" exp="ref" v="1" dr="W181" r="W183" sId="1"/>
    <undo index="65535" exp="ref" v="1" dr="V181" r="V183" sId="1"/>
    <undo index="65535" exp="ref" v="1" dr="U181" r="U183" sId="1"/>
    <undo index="65535" exp="ref" v="1" dr="T181" r="T183" sId="1"/>
    <undo index="65535" exp="ref" v="1" dr="S181" r="S183" sId="1"/>
    <undo index="65535" exp="ref" v="1" dr="D181" r="D183"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s="1" dxf="1">
      <nc r="D181">
        <f>SUM(#REF!)</f>
      </nc>
      <ndxf>
        <font>
          <sz val="12"/>
          <color auto="1"/>
          <name val="Calibri"/>
          <family val="2"/>
          <charset val="238"/>
          <scheme val="minor"/>
        </font>
        <numFmt numFmtId="166" formatCode="#,##0_ ;\-#,##0\ "/>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 AXA 2</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181"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18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H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I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J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8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rc>
  <rrc rId="1000" sId="1" ref="A181:XFD181" action="deleteRow">
    <undo index="65535" exp="ref" v="1" dr="AK181" r="AK182" sId="1"/>
    <undo index="65535" exp="ref" v="1" dr="AJ181" r="AJ182" sId="1"/>
    <undo index="65535" exp="ref" v="1" dr="AI181" r="AI182" sId="1"/>
    <undo index="65535" exp="ref" v="1" dr="AH181" r="AH182" sId="1"/>
    <undo index="65535" exp="ref" v="1" dr="AG181" r="AG182" sId="1"/>
    <undo index="65535" exp="ref" v="1" dr="AF181" r="AF182" sId="1"/>
    <undo index="65535" exp="ref" v="1" dr="AE181" r="AE182" sId="1"/>
    <undo index="65535" exp="ref" v="1" dr="AD181" r="AD182" sId="1"/>
    <undo index="65535" exp="ref" v="1" dr="AC181" r="AC182" sId="1"/>
    <undo index="65535" exp="ref" v="1" dr="AB181" r="AB182" sId="1"/>
    <undo index="65535" exp="ref" v="1" dr="AA181" r="AA182" sId="1"/>
    <undo index="65535" exp="ref" v="1" dr="Z181" r="Z182" sId="1"/>
    <undo index="65535" exp="ref" v="1" dr="Y181" r="Y182" sId="1"/>
    <undo index="65535" exp="ref" v="1" dr="X181" r="X182" sId="1"/>
    <undo index="65535" exp="ref" v="1" dr="W181" r="W182" sId="1"/>
    <undo index="65535" exp="ref" v="1" dr="V181" r="V182" sId="1"/>
    <undo index="65535" exp="ref" v="1" dr="U181" r="U182" sId="1"/>
    <undo index="65535" exp="ref" v="1" dr="T181" r="T182" sId="1"/>
    <undo index="65535" exp="ref" v="1" dr="S181" r="S182" sId="1"/>
    <undo index="0" exp="ref" v="1" dr="D181" r="D182" sId="1"/>
    <undo index="65535" exp="area" ref3D="1" dr="$H$1:$N$1048576" dn="Z_65B035E3_87FA_46C5_996E_864F2C8D0EBC_.wvu.Cols" sId="1"/>
    <rfmt sheetId="1" xfDxf="1" sqref="A181:XFD181" start="0" length="0">
      <dxf>
        <font>
          <b/>
        </font>
      </dxf>
    </rfmt>
    <rfmt sheetId="1" sqref="A181"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1"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81">
        <f>COUNT(C106:C108)</f>
      </nc>
      <n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81" t="inlineStr">
        <is>
          <t>TOTAL AXA 3</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cc rId="0" sId="1" dxf="1">
      <nc r="F181" t="inlineStr">
        <is>
          <t>AT 1/2016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8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8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81"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8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8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81"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81"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8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81">
        <f>SUMIFS(S$7:S$180,$F$7:$F$180,$F181)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81">
        <f>SUMIFS(T$7:T$180,$F$7:$F$180,$F181)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81">
        <f>SUMIFS(U$7:U$180,$F$7:$F$180,$F181)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81">
        <f>SUMIFS(V$7:V$180,$F$7:$F$180,$F181)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81">
        <f>SUMIFS(W$7:W$180,$F$7:$F$180,$F181)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81">
        <f>SUMIFS(X$7:X$180,$F$7:$F$180,$F181)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81">
        <f>SUMIFS(Y$60:Y$180,$F$60:$F$180,$F181)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81">
        <f>SUMIFS(Z$60:Z$180,$F$60:$F$180,$F181)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81">
        <f>SUMIFS(AA$60:AA$180,$F$60:$F$180,$F181)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81">
        <f>SUMIFS(AB$7:AB$180,$F$7:$F$180,$F181)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81">
        <f>SUMIFS(AC$7:AC$180,$F$7:$F$180,$F181)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81">
        <f>SUMIFS(AD$7:AD$180,$F$7:$F$180,$F181)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81">
        <f>SUMIFS(AE$7:AE$180,$F$7:$F$180,$F181)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81">
        <f>SUMIFS(AF$7:AF$180,$F$7:$F$180,$F181)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81">
        <f>SUMIFS(AG$7:AG$180,$F$7:$F$180,$F181)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1" sqref="AH181"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fmt sheetId="1" s="1" sqref="AI181"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cc rId="0" sId="1" s="1" dxf="1">
      <nc r="AJ181">
        <f>SUMIFS(AJ$7:AJ$180,$F$7:$F$180,$F181)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81">
        <f>SUMIFS(AK$7:AK$180,$F$7:$F$180,$F181)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rc>
  <rrc rId="1001" sId="1" ref="A181:XFD181" action="deleteRow">
    <undo index="65535" exp="ref" v="1" dr="AB181" r="Y188" sId="1"/>
    <undo index="0" exp="ref" v="1" dr="Y181" r="Y188" sId="1"/>
    <undo index="65535" exp="area" ref3D="1" dr="$A$1:$AK$181" dn="Z_FE50EAC0_52A5_4C33_B973_65E93D03D3EA_.wvu.PrintArea" sId="1"/>
    <undo index="65535" exp="area" ref3D="1" dr="$A$6:$AK$181" dn="Z_F52D90D4_508D_43B6_8295_6D179E5F0FEB_.wvu.FilterData" sId="1"/>
    <undo index="65535" exp="area" ref3D="1" dr="$A$6:$AK$181" dn="Z_EFE45138_A2B3_46EB_8A69_D9745D73FBF5_.wvu.FilterData" sId="1"/>
    <undo index="65535" exp="area" ref3D="1" dr="$A$1:$AK$181" dn="Z_EF10298D_3F59_43F1_9A86_8C1CCA3B5D93_.wvu.PrintArea" sId="1"/>
    <undo index="65535" exp="area" ref3D="1" dr="$A$6:$AK$181" dn="Z_EF10298D_3F59_43F1_9A86_8C1CCA3B5D93_.wvu.FilterData" sId="1"/>
    <undo index="65535" exp="area" ref3D="1" dr="$A$1:$AK$181" dn="Z_EB0F2E6A_FA33_479E_9A47_8E3494FBB4DE_.wvu.PrintArea" sId="1"/>
    <undo index="65535" exp="area" ref3D="1" dr="$A$6:$AK$181" dn="Z_EB0F2E6A_FA33_479E_9A47_8E3494FBB4DE_.wvu.FilterData" sId="1"/>
    <undo index="65535" exp="area" ref3D="1" dr="$A$1:$AK$181" dn="Z_EA64E7D7_BA48_4965_B650_778AE412FE0C_.wvu.PrintArea" sId="1"/>
    <undo index="65535" exp="area" ref3D="1" dr="$A$6:$AK$181" dn="Z_EA64E7D7_BA48_4965_B650_778AE412FE0C_.wvu.FilterData" sId="1"/>
    <undo index="65535" exp="area" ref3D="1" dr="$A$6:$AK$181" dn="Z_DE09B69C_7EEF_4060_8E06_F7DEC4B96D7E_.wvu.FilterData" sId="1"/>
    <undo index="65535" exp="area" ref3D="1" dr="$A$6:$AK$181" dn="Z_DD93CA86_AFD6_4C47_828D_70472BFCD288_.wvu.FilterData" sId="1"/>
    <undo index="65535" exp="area" ref3D="1" dr="$A$1:$AK$181" dn="Z_DBDE1601_9C1D_48CB_9D8B_BB8B9D15A5FF_.wvu.PrintArea" sId="1"/>
    <undo index="65535" exp="area" ref3D="1" dr="$A$6:$AK$181" dn="Z_DBDE1601_9C1D_48CB_9D8B_BB8B9D15A5FF_.wvu.FilterData" sId="1"/>
    <undo index="65535" exp="area" ref3D="1" dr="$A$6:$AK$181" dn="Z_DB43929D_F4B7_43FF_975F_960476D189E8_.wvu.FilterData" sId="1"/>
    <undo index="65535" exp="area" ref3D="1" dr="$A$6:$AK$181" dn="Z_D802EE0F_98B9_4410_B31B_4ACC0EC9C9BC_.wvu.FilterData" sId="1"/>
    <undo index="65535" exp="area" ref3D="1" dr="$A$6:$AK$181" dn="Z_C71F80D5_B6C1_4ED9_B18D_D719D69F5A47_.wvu.FilterData" sId="1"/>
    <undo index="65535" exp="area" ref3D="1" dr="$A$1:$AK$181" dn="Z_C408A2F1_296F_4EAD_B15B_336D73846FDD_.wvu.PrintArea" sId="1"/>
    <undo index="65535" exp="area" ref3D="1" dr="$A$1:$AK$181" dn="Z_C3502361_AD2C_4705_878B_D12169ED60B1_.wvu.PrintArea" sId="1"/>
    <undo index="65535" exp="area" ref3D="1" dr="$A$6:$AK$181" dn="Z_C3502361_AD2C_4705_878B_D12169ED60B1_.wvu.FilterData" sId="1"/>
    <undo index="65535" exp="area" ref3D="1" dr="$A$6:$AK$181" dn="Z_AECBC9F6_D9DE_4043_9C2F_160F7ECDAD3D_.wvu.FilterData" sId="1"/>
    <undo index="65535" exp="area" ref3D="1" dr="$A$1:$AK$181" dn="Z_A87F3E0E_3A8E_4B82_8170_33752259B7DB_.wvu.PrintArea" sId="1"/>
    <undo index="65535" exp="area" ref3D="1" dr="$A$6:$AK$181" dn="Z_A87F3E0E_3A8E_4B82_8170_33752259B7DB_.wvu.FilterData" sId="1"/>
    <undo index="65535" exp="area" ref3D="1" dr="$A$1:$AK$181" dn="Z_A5B1481C_EF26_486A_984F_85CDDC2FD94F_.wvu.PrintArea" sId="1"/>
    <undo index="65535" exp="area" ref3D="1" dr="$A$6:$AK$181" dn="Z_A5B1481C_EF26_486A_984F_85CDDC2FD94F_.wvu.FilterData" sId="1"/>
    <undo index="65535" exp="area" ref3D="1" dr="$A$1:$AK$181" dn="Z_9EA5E3FA_46F1_4729_828C_4A08518018C1_.wvu.PrintArea" sId="1"/>
    <undo index="65535" exp="area" ref3D="1" dr="$A$6:$AK$181" dn="Z_9EA5E3FA_46F1_4729_828C_4A08518018C1_.wvu.FilterData" sId="1"/>
    <undo index="65535" exp="area" ref3D="1" dr="$A$1:$AK$181" dn="Z_9980B309_0131_4577_BF29_212714399FDF_.wvu.PrintArea" sId="1"/>
    <undo index="65535" exp="area" ref3D="1" dr="$A$6:$AK$181" dn="Z_9980B309_0131_4577_BF29_212714399FDF_.wvu.FilterData" sId="1"/>
    <undo index="65535" exp="area" ref3D="1" dr="$A$6:$AK$181" dn="Z_923E7374_9C36_4380_9E0A_313EA2F408F0_.wvu.FilterData" sId="1"/>
    <undo index="65535" exp="area" ref3D="1" dr="$A$6:$AK$181" dn="Z_91199DA1_59E7_4345_8CB7_A1085C901326_.wvu.FilterData" sId="1"/>
    <undo index="65535" exp="area" ref3D="1" dr="$A$1:$AK$181" dn="Z_905D93EA_5662_45AB_8995_A9908B3E5D52_.wvu.PrintArea" sId="1"/>
    <undo index="65535" exp="area" ref3D="1" dr="$A$6:$AK$181" dn="Z_902D3CAF_0577_4A3F_A86A_C01FD8CA4695_.wvu.FilterData" sId="1"/>
    <undo index="65535" exp="area" ref3D="1" dr="$A$1:$AK$181" dn="Z_901F9774_8BE7_424D_87C2_1026F3FA2E93_.wvu.PrintArea" sId="1"/>
    <undo index="65535" exp="area" ref3D="1" dr="$A$6:$AK$181" dn="Z_831F7439_6937_483F_B601_184FEF5CECFD_.wvu.FilterData" sId="1"/>
    <undo index="65535" exp="area" ref3D="1" dr="$A$6:$AK$181" dn="Z_7D2F4374_D571_49E4_B659_129D2AFDC43C_.wvu.FilterData" sId="1"/>
    <undo index="65535" exp="area" ref3D="1" dr="$A$1:$AK$181" dn="Z_7C1B4D6D_D666_48DD_AB17_E00791B6F0B6_.wvu.PrintArea" sId="1"/>
    <undo index="65535" exp="area" ref3D="1" dr="$A$1:$AK$181" dn="Z_747340EB_2B31_46D2_ACDE_4FA91E2B50F6_.wvu.PrintArea" sId="1"/>
    <undo index="65535" exp="area" ref3D="1" dr="$A$6:$AK$181" dn="Z_6CE52079_5576_45A5_9A9F_9CA970D849EF_.wvu.FilterData" sId="1"/>
    <undo index="65535" exp="area" ref3D="1" dr="$A$1:$AK$181" dn="Z_65C35D6D_934F_4431_BA92_90255FC17BA4_.wvu.PrintArea" sId="1"/>
    <undo index="65535" exp="area" ref3D="1" dr="$A$1:$AK$181" dn="Z_65B035E3_87FA_46C5_996E_864F2C8D0EBC_.wvu.PrintArea" sId="1"/>
    <undo index="65535" exp="area" ref3D="1" dr="$H$1:$N$1048576" dn="Z_65B035E3_87FA_46C5_996E_864F2C8D0EBC_.wvu.Cols" sId="1"/>
    <undo index="65535" exp="area" ref3D="1" dr="$A$1:$AK$181" dn="Z_5AAA4DFE_88B1_4674_95ED_5FCD7A50BC22_.wvu.PrintArea" sId="1"/>
    <undo index="65535" exp="area" ref3D="1" dr="$A$1:$AK$181" dn="Z_53ED3D47_B2C0_43A1_9A1E_F030D529F74C_.wvu.PrintArea" sId="1"/>
    <undo index="65535" exp="area" ref3D="1" dr="$A$6:$AK$181" dn="Z_53ED3D47_B2C0_43A1_9A1E_F030D529F74C_.wvu.FilterData" sId="1"/>
    <undo index="65535" exp="area" ref3D="1" dr="$A$6:$AK$181" dn="Z_4FDB167B_D56E_45D4_B120_847D0871AA6B_.wvu.FilterData" sId="1"/>
    <undo index="65535" exp="area" ref3D="1" dr="$A$1:$AK$181" dn="Z_4A704C95_E622_4A95_8431_12F79C4CAD21_.wvu.PrintArea" sId="1"/>
    <undo index="65535" exp="area" ref3D="1" dr="$A$6:$AK$181" dn="Z_4A704C95_E622_4A95_8431_12F79C4CAD21_.wvu.FilterData" sId="1"/>
    <undo index="65535" exp="area" ref3D="1" dr="$A$6:$AK$181" dn="Z_41AA4E5D_9625_4478_B720_2BD6AE34E699_.wvu.FilterData" sId="1"/>
    <undo index="65535" exp="area" ref3D="1" dr="$A$1:$AK$181" dn="Z_3AFE79CE_CE75_447D_8C73_1AE63A224CBA_.wvu.PrintArea" sId="1"/>
    <undo index="65535" exp="area" ref3D="1" dr="$A$6:$AK$181" dn="Z_3AFE79CE_CE75_447D_8C73_1AE63A224CBA_.wvu.FilterData" sId="1"/>
    <undo index="65535" exp="area" ref3D="1" dr="$A$6:$AK$181" dn="Z_38C68E87_361F_434A_8BE4_BA2AF4CB3868_.wvu.FilterData" sId="1"/>
    <undo index="65535" exp="area" ref3D="1" dr="$A$1:$AK$181" dn="Z_36624B2D_80F9_4F79_AC4A_B3547C36F23F_.wvu.PrintArea" sId="1"/>
    <undo index="65535" exp="area" ref3D="1" dr="$A$1:$AK$181" dn="Print_Area" sId="1"/>
    <undo index="65535" exp="area" ref3D="1" dr="$A$6:$AK$181" dn="Z_2547C3D7_22F7_4CAF_8E48_C8F3425DB942_.wvu.FilterData" sId="1"/>
    <undo index="65535" exp="area" ref3D="1" dr="$A$6:$AK$181" dn="Z_305BEEB9_C99E_4E52_A4AB_56EA1595A366_.wvu.FilterData" sId="1"/>
    <undo index="65535" exp="area" ref3D="1" dr="$A$6:$AK$181" dn="_FilterDatabase" sId="1"/>
    <undo index="65535" exp="area" ref3D="1" dr="$A$6:$AK$181" dn="Z_17F4A6A1_469E_46FB_A3A0_041FC3712E3B_.wvu.FilterData" sId="1"/>
    <undo index="65535" exp="area" ref3D="1" dr="$A$6:$AK$181" dn="Z_0585DD1B_89D4_4278_953B_FA6D57DCCE82_.wvu.FilterData" sId="1"/>
    <undo index="65535" exp="area" ref3D="1" dr="$A$6:$AK$181" dn="Z_324E461A_DC75_4814_87BA_41F170D0ED0B_.wvu.FilterData" sId="1"/>
    <undo index="65535" exp="area" ref3D="1" dr="$A$6:$AK$181" dn="Z_36624B2D_80F9_4F79_AC4A_B3547C36F23F_.wvu.FilterData" sId="1"/>
    <rfmt sheetId="1" xfDxf="1" sqref="A181:XFD181" start="0" length="0">
      <dxf>
        <font>
          <b/>
        </font>
      </dxf>
    </rfmt>
    <rfmt sheetId="1" sqref="A181"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81" start="0" length="0">
      <dxf>
        <font>
          <sz val="12"/>
          <color auto="1"/>
        </font>
        <fill>
          <patternFill patternType="solid">
            <bgColor rgb="FFFFFF00"/>
          </patternFill>
        </fill>
        <alignment horizontal="center" vertical="center" wrapText="1"/>
        <border outline="0">
          <right style="thin">
            <color indexed="64"/>
          </right>
          <top style="thin">
            <color indexed="64"/>
          </top>
        </border>
      </dxf>
    </rfmt>
    <rfmt sheetId="1" sqref="C181"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cc rId="0" sId="1" dxf="1">
      <nc r="D181">
        <f>#REF!+#REF!+#REF!</f>
      </nc>
      <ndxf>
        <font>
          <sz val="12"/>
        </font>
        <numFmt numFmtId="1" formatCode="0"/>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cc rId="0" sId="1" dxf="1">
      <nc r="E181" t="inlineStr">
        <is>
          <t>TOTAL</t>
        </is>
      </nc>
      <ndxf>
        <font>
          <sz val="12"/>
        </font>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fmt sheetId="1" sqref="F181"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medium">
            <color indexed="64"/>
          </bottom>
        </border>
      </dxf>
    </rfmt>
    <rfmt sheetId="1" sqref="G181" start="0" length="0">
      <dxf>
        <font>
          <sz val="12"/>
        </font>
        <fill>
          <patternFill patternType="solid">
            <bgColor rgb="FFFFFF00"/>
          </patternFill>
        </fill>
        <alignment horizontal="left" vertical="top"/>
        <border outline="0">
          <left style="thin">
            <color indexed="64"/>
          </left>
          <right style="thin">
            <color indexed="64"/>
          </right>
          <top style="thin">
            <color indexed="64"/>
          </top>
          <bottom style="medium">
            <color indexed="64"/>
          </bottom>
        </border>
      </dxf>
    </rfmt>
    <rfmt sheetId="1" sqref="H181" start="0" length="0">
      <dxf>
        <font>
          <sz val="12"/>
        </font>
        <fill>
          <patternFill patternType="solid">
            <bgColor rgb="FFFFFF00"/>
          </patternFill>
        </fill>
        <alignment horizontal="left" vertical="top"/>
        <border outline="0">
          <left style="thin">
            <color indexed="64"/>
          </left>
          <right style="thin">
            <color indexed="64"/>
          </right>
          <top style="thin">
            <color indexed="64"/>
          </top>
        </border>
      </dxf>
    </rfmt>
    <rfmt sheetId="1" sqref="I181" start="0" length="0">
      <dxf>
        <font>
          <sz val="12"/>
        </font>
        <fill>
          <patternFill patternType="solid">
            <bgColor rgb="FFFFFF00"/>
          </patternFill>
        </fill>
        <alignment horizontal="center" vertical="top"/>
        <border outline="0">
          <left style="thin">
            <color indexed="64"/>
          </left>
          <right style="thin">
            <color indexed="64"/>
          </right>
          <top style="thin">
            <color indexed="64"/>
          </top>
        </border>
      </dxf>
    </rfmt>
    <rfmt sheetId="1" sqref="J181"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fmt sheetId="1" sqref="K18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L18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M18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N18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O18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P18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Q18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R18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cc rId="0" sId="1" s="1" dxf="1">
      <nc r="S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T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U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V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W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X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Y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Z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A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B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C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D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E181">
        <f>#REF!+#REF!+#REF!+0.01</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F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G18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H181">
        <f>#REF!+#REF!+#REF!</f>
      </nc>
      <ndxf>
        <font>
          <sz val="12"/>
          <color theme="1"/>
          <name val="Calibri"/>
          <family val="2"/>
          <charset val="238"/>
          <scheme val="minor"/>
        </font>
        <numFmt numFmtId="35"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I181">
        <f>#REF!+#REF!+#REF!</f>
      </nc>
      <ndxf>
        <font>
          <sz val="12"/>
          <color theme="1"/>
          <name val="Calibri"/>
          <family val="2"/>
          <charset val="238"/>
          <scheme val="minor"/>
        </font>
        <numFmt numFmtId="35"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J181">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K181">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rc>
  <rrc rId="100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cc rId="0" sId="1" dxf="1">
      <nc r="S181" t="inlineStr">
        <is>
          <t xml:space="preserve">Finanțare acordată </t>
        </is>
      </nc>
      <ndxf>
        <font>
          <b/>
          <sz val="12"/>
          <color auto="1"/>
          <name val="Calibri"/>
          <family val="2"/>
          <charset val="238"/>
          <scheme val="minor"/>
        </font>
        <numFmt numFmtId="4" formatCode="#,##0.00"/>
        <alignment horizontal="center" vertical="center" wrapText="1"/>
        <border outline="0">
          <left style="thin">
            <color indexed="64"/>
          </left>
          <top style="thin">
            <color indexed="64"/>
          </top>
          <bottom style="thin">
            <color indexed="64"/>
          </bottom>
        </border>
      </ndxf>
    </rcc>
    <rfmt sheetId="1" sqref="T181"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U181"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V181"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W181" start="0" length="0">
      <dxf>
        <alignment horizontal="center" vertical="center" wrapText="1"/>
        <border outline="0">
          <top style="thin">
            <color indexed="64"/>
          </top>
          <bottom style="thin">
            <color indexed="64"/>
          </bottom>
        </border>
      </dxf>
    </rfmt>
    <rfmt sheetId="1" sqref="X181" start="0" length="0">
      <dxf>
        <alignment horizontal="center" vertical="center" wrapText="1"/>
        <border outline="0">
          <right style="thin">
            <color indexed="64"/>
          </right>
          <top style="thin">
            <color indexed="64"/>
          </top>
          <bottom style="thin">
            <color indexed="64"/>
          </bottom>
        </border>
      </dxf>
    </rfmt>
    <rcc rId="0" sId="1" dxf="1">
      <nc r="Y181" t="inlineStr">
        <is>
          <t>Contribuția proprie a beneficiarului</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Z18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18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dxf="1">
      <nc r="AB181" t="inlineStr">
        <is>
          <t>Contribuție privată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C18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18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dxf="1">
      <nc r="AE181" t="inlineStr">
        <is>
          <t xml:space="preserve">Valoarea eligibila </t>
        </is>
      </nc>
      <n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dxf="1">
      <nc r="AF181" t="inlineStr">
        <is>
          <t>Cheltuieli neeligibile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G18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181"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81"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cc rId="0" sId="1" dxf="1">
      <nc r="AJ181"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K181" t="inlineStr">
        <is>
          <t>Contribuția națională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rc>
  <rrc rId="100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cc rId="0" sId="1" dxf="1">
      <nc r="S181"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T181"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U181"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V181" t="inlineStr">
        <is>
          <t>Buget național</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W181"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X181"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Y18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Z181"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AA181"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AB18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C18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18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181"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18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G18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181"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81"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18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18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rc>
  <rrc rId="100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0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cc rId="0" sId="1">
      <nc r="Y181" t="inlineStr">
        <is>
          <t xml:space="preserve"> </t>
        </is>
      </nc>
    </rcc>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cc rId="0" sId="1" dxf="1">
      <nc r="AG181">
        <f>AG103-11771303.25</f>
      </nc>
      <ndxf>
        <numFmt numFmtId="165" formatCode="#,##0.00_ ;\-#,##0.00\ "/>
      </ndxf>
    </rcc>
    <rfmt sheetId="1" sqref="AI181" start="0" length="0">
      <dxf>
        <alignment vertical="top" wrapText="1"/>
      </dxf>
    </rfmt>
  </rrc>
  <rrc rId="100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G181" start="0" length="0">
      <dxf>
        <numFmt numFmtId="165" formatCode="#,##0.00_ ;\-#,##0.00\ "/>
      </dxf>
    </rfmt>
    <rfmt sheetId="1" sqref="AI181" start="0" length="0">
      <dxf>
        <alignment vertical="top" wrapText="1"/>
      </dxf>
    </rfmt>
    <rfmt sheetId="1" sqref="AJ181" start="0" length="0">
      <dxf>
        <numFmt numFmtId="4" formatCode="#,##0.00"/>
      </dxf>
    </rfmt>
  </rrc>
  <rrc rId="100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08" sId="1" ref="A181:XFD181" action="deleteRow">
    <undo index="65535" exp="area" ref3D="1" dr="$C$1:$C$181" dn="Z_901F9774_8BE7_424D_87C2_1026F3FA2E93_.wvu.FilterData" sId="1"/>
    <undo index="65535" exp="area" ref3D="1" dr="$C$1:$C$181" dn="Z_7C389A6C_C379_45EF_8779_FEC15F27C7E7_.wvu.FilterData" sId="1"/>
    <undo index="65535" exp="area" ref3D="1" dr="$B$1:$B$181" dn="Z_747340EB_2B31_46D2_ACDE_4FA91E2B50F6_.wvu.FilterData" sId="1"/>
    <undo index="65535" exp="area" ref3D="1" dr="$H$1:$N$1048576" dn="Z_65B035E3_87FA_46C5_996E_864F2C8D0EBC_.wvu.Cols" sId="1"/>
    <undo index="65535" exp="area" ref3D="1" dr="$C$1:$C$181" dn="Z_59EBF1CB_AF85_469A_B1D0_E57CB0203158_.wvu.FilterData" sId="1"/>
    <undo index="65535" exp="area" ref3D="1" dr="$C$1:$C$181" dn="Z_4C2A0B30_0070_415E_A110_A9BCC2779710_.wvu.FilterData" sId="1"/>
    <undo index="65535" exp="area" ref3D="1" dr="$C$1:$C$181" dn="Z_15F03B40_FCDD_463A_AE42_63F6121ACBED_.wvu.FilterData"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cc rId="0" sId="1" dxf="1">
      <nc r="Y181">
        <f>#REF!+#REF!</f>
      </nc>
      <ndxf>
        <numFmt numFmtId="165" formatCode="#,##0.00_ ;\-#,##0.00\ "/>
      </ndxf>
    </rcc>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0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1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1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1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1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1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1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1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1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1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1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2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2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2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2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2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2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2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2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2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2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3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3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3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3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3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3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3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3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3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3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4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4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4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4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4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4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4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4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4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4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5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5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5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5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5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5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5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5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5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5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6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6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6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6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6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6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6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6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6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6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7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7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7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7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7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7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7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7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7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7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8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8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8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8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8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8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8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8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8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8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9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9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9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9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9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9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9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9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9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09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0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0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0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0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0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0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0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0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0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0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1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1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1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1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1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1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1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1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1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1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2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2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2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2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2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2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2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2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2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2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3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3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3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3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3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3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3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3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3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3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4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4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4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4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4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4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4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4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4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4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5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5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5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5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5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5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5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5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5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5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6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6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6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6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6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6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6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6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6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6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7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7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7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7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7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7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7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7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7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7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8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8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8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8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8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8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8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8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8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8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9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9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9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9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9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9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9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9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9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19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0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0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0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0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0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0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0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0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0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0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1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1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1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1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1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1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1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1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1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1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2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2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2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2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2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2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2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2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2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2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3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3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32"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33"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34"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35"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36"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37"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38"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39"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40"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rc rId="1241" sId="1" ref="A181:XFD181" action="deleteRow">
    <undo index="65535" exp="area" ref3D="1" dr="$H$1:$N$1048576" dn="Z_65B035E3_87FA_46C5_996E_864F2C8D0EBC_.wvu.Cols" sId="1"/>
    <rfmt sheetId="1" xfDxf="1" sqref="A181:XFD181" start="0" length="0"/>
    <rfmt sheetId="1" sqref="B181" start="0" length="0">
      <dxf>
        <fill>
          <patternFill patternType="solid">
            <bgColor rgb="FFFFFF00"/>
          </patternFill>
        </fill>
      </dxf>
    </rfmt>
    <rfmt sheetId="1" sqref="C181" start="0" length="0">
      <dxf>
        <font>
          <b/>
          <sz val="11"/>
          <color theme="1"/>
          <name val="Calibri"/>
          <family val="2"/>
          <charset val="238"/>
          <scheme val="minor"/>
        </font>
        <fill>
          <patternFill patternType="solid">
            <bgColor rgb="FFFFFF00"/>
          </patternFill>
        </fill>
      </dxf>
    </rfmt>
    <rfmt sheetId="1" sqref="D181" start="0" length="0">
      <dxf>
        <fill>
          <patternFill patternType="solid">
            <bgColor rgb="FFFFFF00"/>
          </patternFill>
        </fill>
      </dxf>
    </rfmt>
    <rfmt sheetId="1" sqref="F181" start="0" length="0">
      <dxf>
        <fill>
          <patternFill patternType="solid">
            <bgColor rgb="FFFFFF00"/>
          </patternFill>
        </fill>
      </dxf>
    </rfmt>
    <rfmt sheetId="1" sqref="G181" start="0" length="0">
      <dxf>
        <alignment horizontal="left" vertical="top"/>
      </dxf>
    </rfmt>
    <rfmt sheetId="1" sqref="H181" start="0" length="0">
      <dxf>
        <alignment horizontal="left" vertical="top"/>
      </dxf>
    </rfmt>
    <rfmt sheetId="1" sqref="I181" start="0" length="0">
      <dxf>
        <fill>
          <patternFill patternType="solid">
            <bgColor rgb="FFFFFF00"/>
          </patternFill>
        </fill>
        <alignment horizontal="center" vertical="top"/>
      </dxf>
    </rfmt>
    <rfmt sheetId="1" sqref="K181" start="0" length="0">
      <dxf>
        <alignment horizontal="center" vertical="top"/>
      </dxf>
    </rfmt>
    <rfmt sheetId="1" sqref="L181" start="0" length="0">
      <dxf>
        <alignment horizontal="center" vertical="top"/>
      </dxf>
    </rfmt>
    <rfmt sheetId="1" sqref="M181" start="0" length="0">
      <dxf>
        <alignment horizontal="center" vertical="top"/>
      </dxf>
    </rfmt>
    <rfmt sheetId="1" sqref="N181" start="0" length="0">
      <dxf>
        <alignment horizontal="center" vertical="top"/>
      </dxf>
    </rfmt>
    <rfmt sheetId="1" sqref="O181" start="0" length="0">
      <dxf>
        <alignment horizontal="center" vertical="top"/>
      </dxf>
    </rfmt>
    <rfmt sheetId="1" sqref="P181" start="0" length="0">
      <dxf>
        <alignment horizontal="center" vertical="top"/>
      </dxf>
    </rfmt>
    <rfmt sheetId="1" sqref="Q181" start="0" length="0">
      <dxf>
        <alignment horizontal="center" vertical="top"/>
      </dxf>
    </rfmt>
    <rfmt sheetId="1" sqref="R181" start="0" length="0">
      <dxf>
        <alignment horizontal="center" vertical="top"/>
      </dxf>
    </rfmt>
    <rfmt sheetId="1" sqref="T181" start="0" length="0">
      <dxf>
        <fill>
          <patternFill patternType="solid">
            <bgColor rgb="FFFFFF00"/>
          </patternFill>
        </fill>
      </dxf>
    </rfmt>
    <rfmt sheetId="1" sqref="U181" start="0" length="0">
      <dxf>
        <fill>
          <patternFill patternType="solid">
            <bgColor rgb="FFFFFF00"/>
          </patternFill>
        </fill>
      </dxf>
    </rfmt>
    <rfmt sheetId="1" sqref="W181" start="0" length="0">
      <dxf>
        <fill>
          <patternFill patternType="solid">
            <bgColor rgb="FFFFFF00"/>
          </patternFill>
        </fill>
      </dxf>
    </rfmt>
    <rfmt sheetId="1" sqref="X181" start="0" length="0">
      <dxf>
        <fill>
          <patternFill patternType="solid">
            <bgColor rgb="FFFFFF00"/>
          </patternFill>
        </fill>
      </dxf>
    </rfmt>
    <rfmt sheetId="1" sqref="Z181" start="0" length="0">
      <dxf>
        <fill>
          <patternFill patternType="solid">
            <bgColor rgb="FFFFFF00"/>
          </patternFill>
        </fill>
      </dxf>
    </rfmt>
    <rfmt sheetId="1" sqref="AA181" start="0" length="0">
      <dxf>
        <fill>
          <patternFill patternType="solid">
            <bgColor rgb="FFFFFF00"/>
          </patternFill>
        </fill>
      </dxf>
    </rfmt>
    <rfmt sheetId="1" sqref="AC181" start="0" length="0">
      <dxf>
        <fill>
          <patternFill patternType="solid">
            <bgColor rgb="FFFFFF00"/>
          </patternFill>
        </fill>
      </dxf>
    </rfmt>
    <rfmt sheetId="1" sqref="AD181" start="0" length="0">
      <dxf>
        <fill>
          <patternFill patternType="solid">
            <bgColor rgb="FFFFFF00"/>
          </patternFill>
        </fill>
      </dxf>
    </rfmt>
    <rfmt sheetId="1" sqref="AE181" start="0" length="0">
      <dxf>
        <fill>
          <patternFill patternType="solid">
            <bgColor theme="0"/>
          </patternFill>
        </fill>
      </dxf>
    </rfmt>
    <rfmt sheetId="1" sqref="AI181" start="0" length="0">
      <dxf>
        <alignment vertical="top" wrapText="1"/>
      </dxf>
    </rfmt>
  </rrc>
  <rcv guid="{4A704C95-E622-4A95-8431-12F79C4CAD21}" action="delete"/>
  <rdn rId="0" localSheetId="1" customView="1" name="Z_4A704C95_E622_4A95_8431_12F79C4CAD21_.wvu.PrintArea" hidden="1" oldHidden="1">
    <formula>Sheet1!$A$1:$AK$180</formula>
    <oldFormula>Sheet1!$A$1:$AK$180</oldFormula>
  </rdn>
  <rdn rId="0" localSheetId="1" customView="1" name="Z_4A704C95_E622_4A95_8431_12F79C4CAD21_.wvu.FilterData" hidden="1" oldHidden="1">
    <formula>Sheet1!$A$6:$AK$180</formula>
    <oldFormula>Sheet1!$A$6:$AK$180</oldFormula>
  </rdn>
  <rcv guid="{4A704C95-E622-4A95-8431-12F79C4CAD21}"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 start="0" length="0">
    <dxf>
      <border outline="0">
        <left style="medium">
          <color indexed="64"/>
        </left>
      </border>
    </dxf>
  </rfmt>
  <rcc rId="1244" sId="1" odxf="1" dxf="1">
    <oc r="A11">
      <v>1</v>
    </oc>
    <nc r="A11">
      <v>5</v>
    </nc>
    <odxf>
      <border outline="0">
        <left style="medium">
          <color indexed="64"/>
        </left>
      </border>
    </odxf>
    <ndxf>
      <border outline="0">
        <left style="thin">
          <color indexed="64"/>
        </left>
      </border>
    </ndxf>
  </rcc>
  <rcc rId="1245" sId="1">
    <oc r="A12">
      <v>1</v>
    </oc>
    <nc r="A12">
      <v>6</v>
    </nc>
  </rcc>
  <rcc rId="1246" sId="1">
    <oc r="A13">
      <v>2</v>
    </oc>
    <nc r="A13">
      <v>7</v>
    </nc>
  </rcc>
  <rcc rId="1247" sId="1" odxf="1" dxf="1">
    <oc r="A14">
      <v>3</v>
    </oc>
    <nc r="A14">
      <v>8</v>
    </nc>
    <odxf>
      <border outline="0">
        <left style="medium">
          <color indexed="64"/>
        </left>
      </border>
    </odxf>
    <ndxf>
      <border outline="0">
        <left style="thin">
          <color indexed="64"/>
        </left>
      </border>
    </ndxf>
  </rcc>
  <rcc rId="1248" sId="1">
    <oc r="A15">
      <v>1</v>
    </oc>
    <nc r="A15">
      <v>9</v>
    </nc>
  </rcc>
  <rcc rId="1249" sId="1">
    <oc r="A16">
      <v>1</v>
    </oc>
    <nc r="A16">
      <v>10</v>
    </nc>
  </rcc>
  <rcc rId="1250" sId="1">
    <oc r="A17">
      <v>1</v>
    </oc>
    <nc r="A17">
      <v>11</v>
    </nc>
  </rcc>
  <rcc rId="1251" sId="1" odxf="1" dxf="1">
    <oc r="A18">
      <v>2</v>
    </oc>
    <nc r="A18">
      <v>12</v>
    </nc>
    <odxf>
      <border outline="0">
        <left style="thin">
          <color indexed="64"/>
        </left>
      </border>
    </odxf>
    <ndxf>
      <border outline="0">
        <left style="medium">
          <color indexed="64"/>
        </left>
      </border>
    </ndxf>
  </rcc>
  <rcc rId="1252" sId="1">
    <oc r="A19">
      <v>1</v>
    </oc>
    <nc r="A19">
      <v>13</v>
    </nc>
  </rcc>
  <rcc rId="1253" sId="1" odxf="1" dxf="1">
    <oc r="A20">
      <v>2</v>
    </oc>
    <nc r="A20">
      <v>14</v>
    </nc>
    <odxf>
      <border outline="0">
        <left style="medium">
          <color indexed="64"/>
        </left>
      </border>
    </odxf>
    <ndxf>
      <border outline="0">
        <left style="thin">
          <color indexed="64"/>
        </left>
      </border>
    </ndxf>
  </rcc>
  <rcc rId="1254" sId="1">
    <oc r="A21">
      <v>1</v>
    </oc>
    <nc r="A21">
      <v>15</v>
    </nc>
  </rcc>
  <rcc rId="1255" sId="1" odxf="1" dxf="1">
    <oc r="A22">
      <v>2</v>
    </oc>
    <nc r="A22">
      <v>16</v>
    </nc>
    <odxf>
      <font>
        <b/>
        <sz val="12"/>
        <color auto="1"/>
      </font>
    </odxf>
    <ndxf>
      <font>
        <b val="0"/>
        <sz val="12"/>
        <color auto="1"/>
      </font>
    </ndxf>
  </rcc>
  <rcc rId="1256" sId="1" odxf="1" dxf="1">
    <oc r="A23">
      <v>2</v>
    </oc>
    <nc r="A23">
      <v>17</v>
    </nc>
    <odxf>
      <font>
        <b/>
        <sz val="12"/>
        <color auto="1"/>
      </font>
      <border outline="0">
        <left style="medium">
          <color indexed="64"/>
        </left>
      </border>
    </odxf>
    <ndxf>
      <font>
        <b val="0"/>
        <sz val="12"/>
        <color auto="1"/>
      </font>
      <border outline="0">
        <left style="thin">
          <color indexed="64"/>
        </left>
      </border>
    </ndxf>
  </rcc>
  <rcc rId="1257" sId="1" odxf="1" dxf="1">
    <oc r="A24">
      <v>1</v>
    </oc>
    <nc r="A24">
      <v>18</v>
    </nc>
    <odxf>
      <font>
        <b/>
        <sz val="12"/>
        <color auto="1"/>
      </font>
    </odxf>
    <ndxf>
      <font>
        <b val="0"/>
        <sz val="12"/>
        <color auto="1"/>
      </font>
    </ndxf>
  </rcc>
  <rcc rId="1258" sId="1">
    <oc r="A25">
      <v>1</v>
    </oc>
    <nc r="A25">
      <v>19</v>
    </nc>
  </rcc>
  <rcc rId="1259" sId="1" odxf="1" dxf="1">
    <oc r="A26">
      <v>2</v>
    </oc>
    <nc r="A26">
      <v>20</v>
    </nc>
    <odxf>
      <border outline="0">
        <left style="medium">
          <color indexed="64"/>
        </left>
      </border>
    </odxf>
    <ndxf>
      <border outline="0">
        <left style="thin">
          <color indexed="64"/>
        </left>
      </border>
    </ndxf>
  </rcc>
  <rcc rId="1260" sId="1">
    <oc r="A27">
      <v>3</v>
    </oc>
    <nc r="A27">
      <v>21</v>
    </nc>
  </rcc>
  <rcc rId="1261" sId="1" odxf="1" dxf="1">
    <oc r="A28">
      <v>76</v>
    </oc>
    <nc r="A28">
      <v>22</v>
    </nc>
    <odxf>
      <border outline="0">
        <left style="thin">
          <color indexed="64"/>
        </left>
      </border>
    </odxf>
    <ndxf>
      <border outline="0">
        <left style="medium">
          <color indexed="64"/>
        </left>
      </border>
    </ndxf>
  </rcc>
  <rcc rId="1262" sId="1" odxf="1" dxf="1">
    <oc r="A29">
      <v>1</v>
    </oc>
    <nc r="A29">
      <v>23</v>
    </nc>
    <odxf>
      <border outline="0">
        <left style="medium">
          <color indexed="64"/>
        </left>
      </border>
    </odxf>
    <ndxf>
      <border outline="0">
        <left style="thin">
          <color indexed="64"/>
        </left>
      </border>
    </ndxf>
  </rcc>
  <rcc rId="1263" sId="1">
    <oc r="A30">
      <v>1</v>
    </oc>
    <nc r="A30">
      <v>24</v>
    </nc>
  </rcc>
  <rcc rId="1264" sId="1" odxf="1" dxf="1">
    <oc r="A31">
      <v>2</v>
    </oc>
    <nc r="A31">
      <v>25</v>
    </nc>
    <odxf>
      <font>
        <b/>
        <sz val="12"/>
        <color auto="1"/>
      </font>
    </odxf>
    <ndxf>
      <font>
        <b val="0"/>
        <sz val="12"/>
        <color auto="1"/>
      </font>
    </ndxf>
  </rcc>
  <rcc rId="1265" sId="1" odxf="1" dxf="1">
    <oc r="A32">
      <v>1</v>
    </oc>
    <nc r="A32">
      <v>26</v>
    </nc>
    <odxf>
      <border outline="0">
        <left style="medium">
          <color indexed="64"/>
        </left>
      </border>
    </odxf>
    <ndxf>
      <border outline="0">
        <left style="thin">
          <color indexed="64"/>
        </left>
      </border>
    </ndxf>
  </rcc>
  <rcc rId="1266" sId="1" odxf="1" dxf="1">
    <oc r="A33">
      <v>1</v>
    </oc>
    <nc r="A33">
      <v>27</v>
    </nc>
    <odxf>
      <border outline="0">
        <left style="thin">
          <color indexed="64"/>
        </left>
      </border>
    </odxf>
    <ndxf>
      <border outline="0">
        <left style="medium">
          <color indexed="64"/>
        </left>
      </border>
    </ndxf>
  </rcc>
  <rcc rId="1267" sId="1" odxf="1" dxf="1">
    <oc r="A34">
      <v>1</v>
    </oc>
    <nc r="A34">
      <v>28</v>
    </nc>
    <odxf>
      <border outline="0">
        <left style="thin">
          <color indexed="64"/>
        </left>
      </border>
    </odxf>
    <ndxf>
      <border outline="0">
        <left style="medium">
          <color indexed="64"/>
        </left>
      </border>
    </ndxf>
  </rcc>
  <rcc rId="1268" sId="1" odxf="1" dxf="1">
    <oc r="A35">
      <v>2</v>
    </oc>
    <nc r="A35">
      <v>29</v>
    </nc>
    <odxf>
      <font>
        <b/>
        <sz val="12"/>
        <color auto="1"/>
      </font>
      <border outline="0">
        <left style="medium">
          <color indexed="64"/>
        </left>
      </border>
    </odxf>
    <ndxf>
      <font>
        <b val="0"/>
        <sz val="12"/>
        <color auto="1"/>
      </font>
      <border outline="0">
        <left style="thin">
          <color indexed="64"/>
        </left>
      </border>
    </ndxf>
  </rcc>
  <rcc rId="1269" sId="1" odxf="1" dxf="1">
    <oc r="A36">
      <v>3</v>
    </oc>
    <nc r="A36">
      <v>30</v>
    </nc>
    <odxf>
      <border outline="0">
        <left style="thin">
          <color indexed="64"/>
        </left>
      </border>
    </odxf>
    <ndxf>
      <border outline="0">
        <left style="medium">
          <color indexed="64"/>
        </left>
      </border>
    </ndxf>
  </rcc>
  <rcc rId="1270" sId="1" odxf="1" dxf="1">
    <oc r="A37">
      <v>4</v>
    </oc>
    <nc r="A37">
      <v>31</v>
    </nc>
    <odxf>
      <font>
        <b/>
        <sz val="12"/>
        <color auto="1"/>
      </font>
    </odxf>
    <ndxf>
      <font>
        <b val="0"/>
        <sz val="12"/>
        <color auto="1"/>
      </font>
    </ndxf>
  </rcc>
  <rcc rId="1271" sId="1" odxf="1" dxf="1">
    <oc r="A38">
      <v>1</v>
    </oc>
    <nc r="A38">
      <v>32</v>
    </nc>
    <odxf>
      <border outline="0">
        <left style="medium">
          <color indexed="64"/>
        </left>
      </border>
    </odxf>
    <ndxf>
      <border outline="0">
        <left style="thin">
          <color indexed="64"/>
        </left>
      </border>
    </ndxf>
  </rcc>
  <rcc rId="1272" sId="1" odxf="1" dxf="1">
    <oc r="A39">
      <v>2</v>
    </oc>
    <nc r="A39">
      <v>33</v>
    </nc>
    <odxf>
      <font>
        <b/>
        <sz val="12"/>
        <color auto="1"/>
      </font>
    </odxf>
    <ndxf>
      <font>
        <b val="0"/>
        <sz val="12"/>
        <color auto="1"/>
      </font>
    </ndxf>
  </rcc>
  <rcc rId="1273" sId="1">
    <oc r="A40">
      <v>1</v>
    </oc>
    <nc r="A40">
      <v>34</v>
    </nc>
  </rcc>
  <rcc rId="1274" sId="1" odxf="1" dxf="1">
    <oc r="A41">
      <v>2</v>
    </oc>
    <nc r="A41">
      <v>35</v>
    </nc>
    <odxf>
      <font>
        <b/>
        <sz val="12"/>
        <color auto="1"/>
      </font>
      <border outline="0">
        <left style="medium">
          <color indexed="64"/>
        </left>
      </border>
    </odxf>
    <ndxf>
      <font>
        <b val="0"/>
        <sz val="12"/>
        <color auto="1"/>
      </font>
      <border outline="0">
        <left style="thin">
          <color indexed="64"/>
        </left>
      </border>
    </ndxf>
  </rcc>
  <rcc rId="1275" sId="1">
    <oc r="A42">
      <v>1</v>
    </oc>
    <nc r="A42">
      <v>36</v>
    </nc>
  </rcc>
  <rcc rId="1276" sId="1">
    <oc r="A43">
      <v>2</v>
    </oc>
    <nc r="A43">
      <v>37</v>
    </nc>
  </rcc>
  <rcc rId="1277" sId="1" odxf="1" dxf="1">
    <oc r="A44">
      <v>1</v>
    </oc>
    <nc r="A44">
      <v>38</v>
    </nc>
    <odxf>
      <border outline="0">
        <left style="medium">
          <color indexed="64"/>
        </left>
      </border>
    </odxf>
    <ndxf>
      <border outline="0">
        <left style="thin">
          <color indexed="64"/>
        </left>
      </border>
    </ndxf>
  </rcc>
  <rcc rId="1278" sId="1">
    <oc r="A45">
      <v>1</v>
    </oc>
    <nc r="A45">
      <v>39</v>
    </nc>
  </rcc>
  <rcc rId="1279" sId="1">
    <oc r="A46">
      <v>1</v>
    </oc>
    <nc r="A46">
      <v>40</v>
    </nc>
  </rcc>
  <rcc rId="1280" sId="1" odxf="1" dxf="1">
    <oc r="A47">
      <v>2</v>
    </oc>
    <nc r="A47">
      <v>41</v>
    </nc>
    <odxf>
      <font>
        <sz val="12"/>
        <color auto="1"/>
      </font>
      <border outline="0">
        <left style="medium">
          <color indexed="64"/>
        </left>
      </border>
    </odxf>
    <ndxf>
      <font>
        <sz val="12"/>
        <color auto="1"/>
      </font>
      <border outline="0">
        <left style="thin">
          <color indexed="64"/>
        </left>
      </border>
    </ndxf>
  </rcc>
  <rcc rId="1281" sId="1">
    <oc r="A48">
      <v>1</v>
    </oc>
    <nc r="A48">
      <v>42</v>
    </nc>
  </rcc>
  <rcc rId="1282" sId="1">
    <oc r="A49">
      <v>1</v>
    </oc>
    <nc r="A49">
      <v>43</v>
    </nc>
  </rcc>
  <rcc rId="1283" sId="1" odxf="1" dxf="1">
    <oc r="A50">
      <v>2</v>
    </oc>
    <nc r="A50">
      <v>44</v>
    </nc>
    <odxf>
      <border outline="0">
        <left style="medium">
          <color indexed="64"/>
        </left>
      </border>
    </odxf>
    <ndxf>
      <border outline="0">
        <left style="thin">
          <color indexed="64"/>
        </left>
      </border>
    </ndxf>
  </rcc>
  <rcc rId="1284" sId="1">
    <oc r="A51">
      <v>1</v>
    </oc>
    <nc r="A51">
      <v>45</v>
    </nc>
  </rcc>
  <rcc rId="1285" sId="1">
    <oc r="A52">
      <v>1</v>
    </oc>
    <nc r="A52">
      <v>46</v>
    </nc>
  </rcc>
  <rcc rId="1286" sId="1" odxf="1" dxf="1">
    <oc r="A53">
      <v>1</v>
    </oc>
    <nc r="A53">
      <v>47</v>
    </nc>
    <odxf>
      <border outline="0">
        <left style="medium">
          <color indexed="64"/>
        </left>
      </border>
    </odxf>
    <ndxf>
      <border outline="0">
        <left style="thin">
          <color indexed="64"/>
        </left>
      </border>
    </ndxf>
  </rcc>
  <rcc rId="1287" sId="1">
    <oc r="A54">
      <v>1</v>
    </oc>
    <nc r="A54">
      <v>48</v>
    </nc>
  </rcc>
  <rcc rId="1288" sId="1">
    <oc r="A55">
      <v>1</v>
    </oc>
    <nc r="A55">
      <v>49</v>
    </nc>
  </rcc>
  <rcc rId="1289" sId="1" odxf="1" dxf="1">
    <oc r="A56">
      <v>2</v>
    </oc>
    <nc r="A56">
      <v>50</v>
    </nc>
    <odxf>
      <border outline="0">
        <left style="medium">
          <color indexed="64"/>
        </left>
      </border>
    </odxf>
    <ndxf>
      <border outline="0">
        <left style="thin">
          <color indexed="64"/>
        </left>
      </border>
    </ndxf>
  </rcc>
  <rcc rId="1290" sId="1">
    <oc r="A57">
      <v>3</v>
    </oc>
    <nc r="A57">
      <v>51</v>
    </nc>
  </rcc>
  <rfmt sheetId="1" sqref="A58" start="0" length="0">
    <dxf>
      <font>
        <sz val="12"/>
        <color auto="1"/>
        <name val="Calibri"/>
        <family val="2"/>
        <charset val="238"/>
        <scheme val="minor"/>
      </font>
    </dxf>
  </rfmt>
  <rcc rId="1291" sId="1" odxf="1" dxf="1">
    <nc r="A59">
      <v>53</v>
    </nc>
    <odxf>
      <font>
        <sz val="12"/>
        <color auto="1"/>
      </font>
      <border outline="0">
        <left style="medium">
          <color indexed="64"/>
        </left>
      </border>
    </odxf>
    <ndxf>
      <font>
        <sz val="12"/>
        <color auto="1"/>
      </font>
      <border outline="0">
        <left style="thin">
          <color indexed="64"/>
        </left>
      </border>
    </ndxf>
  </rcc>
  <rfmt sheetId="1" sqref="A62" start="0" length="0">
    <dxf>
      <border outline="0">
        <left style="thin">
          <color indexed="64"/>
        </left>
      </border>
    </dxf>
  </rfmt>
  <rfmt sheetId="1" sqref="A65" start="0" length="0">
    <dxf>
      <border outline="0">
        <left style="thin">
          <color indexed="64"/>
        </left>
      </border>
    </dxf>
  </rfmt>
  <rfmt sheetId="1" sqref="A68" start="0" length="0">
    <dxf>
      <border outline="0">
        <left style="thin">
          <color indexed="64"/>
        </left>
      </border>
    </dxf>
  </rfmt>
  <rfmt sheetId="1" sqref="A71" start="0" length="0">
    <dxf>
      <border outline="0">
        <left style="thin">
          <color indexed="64"/>
        </left>
      </border>
    </dxf>
  </rfmt>
  <rfmt sheetId="1" sqref="A74" start="0" length="0">
    <dxf>
      <border outline="0">
        <left style="thin">
          <color indexed="64"/>
        </left>
      </border>
    </dxf>
  </rfmt>
  <rfmt sheetId="1" sqref="A77" start="0" length="0">
    <dxf>
      <border outline="0">
        <left style="thin">
          <color indexed="64"/>
        </left>
      </border>
    </dxf>
  </rfmt>
  <rfmt sheetId="1" sqref="A80" start="0" length="0">
    <dxf>
      <border outline="0">
        <left style="thin">
          <color indexed="64"/>
        </left>
      </border>
    </dxf>
  </rfmt>
  <rfmt sheetId="1" sqref="A83" start="0" length="0">
    <dxf>
      <border outline="0">
        <left style="thin">
          <color indexed="64"/>
        </left>
      </border>
    </dxf>
  </rfmt>
  <rfmt sheetId="1" sqref="A86" start="0" length="0">
    <dxf>
      <border outline="0">
        <left style="thin">
          <color indexed="64"/>
        </left>
      </border>
    </dxf>
  </rfmt>
  <rfmt sheetId="1" sqref="A89" start="0" length="0">
    <dxf>
      <border outline="0">
        <left style="thin">
          <color indexed="64"/>
        </left>
      </border>
    </dxf>
  </rfmt>
  <rfmt sheetId="1" sqref="A92" start="0" length="0">
    <dxf>
      <border outline="0">
        <left style="thin">
          <color indexed="64"/>
        </left>
      </border>
    </dxf>
  </rfmt>
  <rfmt sheetId="1" sqref="A95" start="0" length="0">
    <dxf>
      <border outline="0">
        <left style="thin">
          <color indexed="64"/>
        </left>
      </border>
    </dxf>
  </rfmt>
  <rfmt sheetId="1" sqref="A98" start="0" length="0">
    <dxf>
      <border outline="0">
        <left style="thin">
          <color indexed="64"/>
        </left>
      </border>
    </dxf>
  </rfmt>
  <rfmt sheetId="1" sqref="A101" start="0" length="0">
    <dxf>
      <border outline="0">
        <left style="thin">
          <color indexed="64"/>
        </left>
      </border>
    </dxf>
  </rfmt>
  <rfmt sheetId="1" sqref="A104" start="0" length="0">
    <dxf>
      <border outline="0">
        <left style="thin">
          <color indexed="64"/>
        </left>
      </border>
    </dxf>
  </rfmt>
  <rfmt sheetId="1" sqref="A107" start="0" length="0">
    <dxf>
      <border outline="0">
        <left style="thin">
          <color indexed="64"/>
        </left>
      </border>
    </dxf>
  </rfmt>
  <rfmt sheetId="1" sqref="A110" start="0" length="0">
    <dxf>
      <border outline="0">
        <left style="thin">
          <color indexed="64"/>
        </left>
      </border>
    </dxf>
  </rfmt>
  <rfmt sheetId="1" sqref="A113" start="0" length="0">
    <dxf>
      <border outline="0">
        <left style="thin">
          <color indexed="64"/>
        </left>
      </border>
    </dxf>
  </rfmt>
  <rfmt sheetId="1" sqref="A116" start="0" length="0">
    <dxf>
      <border outline="0">
        <left style="thin">
          <color indexed="64"/>
        </left>
      </border>
    </dxf>
  </rfmt>
  <rfmt sheetId="1" sqref="A119" start="0" length="0">
    <dxf>
      <border outline="0">
        <left style="thin">
          <color indexed="64"/>
        </left>
      </border>
    </dxf>
  </rfmt>
  <rfmt sheetId="1" sqref="A122" start="0" length="0">
    <dxf>
      <border outline="0">
        <left style="thin">
          <color indexed="64"/>
        </left>
      </border>
    </dxf>
  </rfmt>
  <rfmt sheetId="1" sqref="A125" start="0" length="0">
    <dxf>
      <border outline="0">
        <left style="thin">
          <color indexed="64"/>
        </left>
      </border>
    </dxf>
  </rfmt>
  <rfmt sheetId="1" sqref="A128" start="0" length="0">
    <dxf>
      <border outline="0">
        <left style="thin">
          <color indexed="64"/>
        </left>
      </border>
    </dxf>
  </rfmt>
  <rfmt sheetId="1" sqref="A131" start="0" length="0">
    <dxf>
      <border outline="0">
        <left style="thin">
          <color indexed="64"/>
        </left>
      </border>
    </dxf>
  </rfmt>
  <rfmt sheetId="1" sqref="A134" start="0" length="0">
    <dxf>
      <border outline="0">
        <left style="thin">
          <color indexed="64"/>
        </left>
      </border>
    </dxf>
  </rfmt>
  <rfmt sheetId="1" sqref="A137" start="0" length="0">
    <dxf>
      <border outline="0">
        <left style="thin">
          <color indexed="64"/>
        </left>
      </border>
    </dxf>
  </rfmt>
  <rfmt sheetId="1" sqref="A140" start="0" length="0">
    <dxf>
      <border outline="0">
        <left style="thin">
          <color indexed="64"/>
        </left>
      </border>
    </dxf>
  </rfmt>
  <rfmt sheetId="1" sqref="A143" start="0" length="0">
    <dxf>
      <border outline="0">
        <left style="thin">
          <color indexed="64"/>
        </left>
      </border>
    </dxf>
  </rfmt>
  <rfmt sheetId="1" sqref="A146" start="0" length="0">
    <dxf>
      <border outline="0">
        <left style="thin">
          <color indexed="64"/>
        </left>
      </border>
    </dxf>
  </rfmt>
  <rfmt sheetId="1" sqref="A149" start="0" length="0">
    <dxf>
      <border outline="0">
        <left style="thin">
          <color indexed="64"/>
        </left>
      </border>
    </dxf>
  </rfmt>
  <rfmt sheetId="1" sqref="A152" start="0" length="0">
    <dxf>
      <border outline="0">
        <left style="thin">
          <color indexed="64"/>
        </left>
      </border>
    </dxf>
  </rfmt>
  <rfmt sheetId="1" sqref="A155" start="0" length="0">
    <dxf>
      <border outline="0">
        <left style="thin">
          <color indexed="64"/>
        </left>
      </border>
    </dxf>
  </rfmt>
  <rfmt sheetId="1" sqref="A158" start="0" length="0">
    <dxf>
      <border outline="0">
        <left style="thin">
          <color indexed="64"/>
        </left>
      </border>
    </dxf>
  </rfmt>
  <rfmt sheetId="1" sqref="A161" start="0" length="0">
    <dxf>
      <border outline="0">
        <left style="thin">
          <color indexed="64"/>
        </left>
      </border>
    </dxf>
  </rfmt>
  <rfmt sheetId="1" s="1" sqref="A163" start="0" length="0">
    <dxf/>
  </rfmt>
  <rfmt sheetId="1" sqref="A164" start="0" length="0">
    <dxf>
      <border outline="0">
        <left style="thin">
          <color indexed="64"/>
        </left>
      </border>
    </dxf>
  </rfmt>
  <rfmt sheetId="1" sqref="A167" start="0" length="0">
    <dxf>
      <border outline="0">
        <left style="thin">
          <color indexed="64"/>
        </left>
      </border>
    </dxf>
  </rfmt>
  <rfmt sheetId="1" sqref="A170" start="0" length="0">
    <dxf>
      <border outline="0">
        <left style="thin">
          <color indexed="64"/>
        </left>
      </border>
    </dxf>
  </rfmt>
  <rfmt sheetId="1" sqref="A173" start="0" length="0">
    <dxf>
      <border outline="0">
        <left style="thin">
          <color indexed="64"/>
        </left>
      </border>
    </dxf>
  </rfmt>
  <rfmt sheetId="1" sqref="A176" start="0" length="0">
    <dxf>
      <border outline="0">
        <left style="thin">
          <color indexed="64"/>
        </left>
      </border>
    </dxf>
  </rfmt>
  <rfmt sheetId="1" sqref="A179" start="0" length="0">
    <dxf>
      <border outline="0">
        <left style="thin">
          <color indexed="64"/>
        </left>
      </border>
    </dxf>
  </rfmt>
  <rrc rId="1292" sId="1" ref="A59:XFD59" action="deleteRow">
    <undo index="65535" exp="area" ref3D="1" dr="$H$1:$N$1048576" dn="Z_65B035E3_87FA_46C5_996E_864F2C8D0EBC_.wvu.Cols" sId="1"/>
    <rfmt sheetId="1" xfDxf="1" sqref="A59:XFD59" start="0" length="0">
      <dxf/>
    </rfmt>
    <rcc rId="0" sId="1" dxf="1">
      <nc r="A59">
        <v>53</v>
      </nc>
      <ndxf>
        <font>
          <sz val="12"/>
          <color auto="1"/>
        </font>
        <alignment horizontal="center" vertical="center" wrapText="1"/>
        <border outline="0">
          <left style="thin">
            <color indexed="64"/>
          </left>
          <right style="thin">
            <color indexed="64"/>
          </right>
          <top style="thin">
            <color indexed="64"/>
          </top>
          <bottom style="thin">
            <color indexed="64"/>
          </bottom>
        </border>
      </ndxf>
    </rcc>
    <rfmt sheetId="1" sqref="B5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F5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59" start="0" length="0">
      <dxf>
        <alignment vertical="top" wrapText="1"/>
      </dxf>
    </rfmt>
    <rfmt sheetId="1" sqref="I5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9"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5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L5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M59" start="0" length="0">
      <dxf>
        <font>
          <sz val="12"/>
          <color auto="1"/>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5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5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5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5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R59"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1" sqref="S59"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59"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9"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9" start="0" length="0">
      <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9"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9"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59"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59"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9"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9"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9"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9"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9" start="0" length="0">
      <dxf>
        <font>
          <sz val="12"/>
          <color auto="1"/>
          <name val="Calibri"/>
          <family val="2"/>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9"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9"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59"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9"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umFmtId="4">
      <nc r="AJ59">
        <v>0</v>
      </nc>
      <n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umFmtId="4">
      <nc r="AK59">
        <v>0</v>
      </nc>
      <n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ndxf>
    </rcc>
  </rrc>
  <rcc rId="1293" sId="1">
    <oc r="A58">
      <v>1</v>
    </oc>
    <nc r="A58">
      <v>52</v>
    </nc>
  </rcc>
  <rcc rId="1294" sId="1" odxf="1" dxf="1">
    <oc r="A59">
      <v>1</v>
    </oc>
    <nc r="A59">
      <v>53</v>
    </nc>
    <ndxf>
      <border outline="0">
        <left style="thin">
          <color indexed="64"/>
        </left>
      </border>
    </ndxf>
  </rcc>
  <rcc rId="1295" sId="1">
    <oc r="A60">
      <v>2</v>
    </oc>
    <nc r="A60">
      <v>54</v>
    </nc>
  </rcc>
  <rcc rId="1296" sId="1" odxf="1" dxf="1">
    <oc r="A61">
      <v>3</v>
    </oc>
    <nc r="A61">
      <v>55</v>
    </nc>
    <ndxf>
      <border outline="0">
        <left style="medium">
          <color indexed="64"/>
        </left>
      </border>
    </ndxf>
  </rcc>
  <rcc rId="1297" sId="1" odxf="1" dxf="1">
    <oc r="A62">
      <v>4</v>
    </oc>
    <nc r="A62">
      <v>56</v>
    </nc>
    <ndxf>
      <border outline="0">
        <left style="thin">
          <color indexed="64"/>
        </left>
      </border>
    </ndxf>
  </rcc>
  <rcc rId="1298" sId="1">
    <oc r="A63">
      <v>5</v>
    </oc>
    <nc r="A63">
      <v>57</v>
    </nc>
  </rcc>
  <rcc rId="1299" sId="1" odxf="1" dxf="1">
    <oc r="A64">
      <v>6</v>
    </oc>
    <nc r="A64">
      <v>58</v>
    </nc>
    <ndxf>
      <border outline="0">
        <left style="medium">
          <color indexed="64"/>
        </left>
      </border>
    </ndxf>
  </rcc>
  <rcc rId="1300" sId="1" odxf="1" dxf="1">
    <oc r="A65">
      <v>7</v>
    </oc>
    <nc r="A65">
      <v>59</v>
    </nc>
    <ndxf>
      <border outline="0">
        <left style="thin">
          <color indexed="64"/>
        </left>
      </border>
    </ndxf>
  </rcc>
  <rcc rId="1301" sId="1">
    <oc r="A66">
      <v>8</v>
    </oc>
    <nc r="A66">
      <v>60</v>
    </nc>
  </rcc>
  <rcc rId="1302" sId="1" odxf="1" dxf="1">
    <oc r="A67">
      <v>9</v>
    </oc>
    <nc r="A67">
      <v>61</v>
    </nc>
    <ndxf>
      <border outline="0">
        <left style="medium">
          <color indexed="64"/>
        </left>
      </border>
    </ndxf>
  </rcc>
  <rcc rId="1303" sId="1" odxf="1" dxf="1">
    <oc r="A68">
      <v>10</v>
    </oc>
    <nc r="A68">
      <v>62</v>
    </nc>
    <ndxf>
      <border outline="0">
        <left style="thin">
          <color indexed="64"/>
        </left>
      </border>
    </ndxf>
  </rcc>
  <rcc rId="1304" sId="1">
    <oc r="A69">
      <v>11</v>
    </oc>
    <nc r="A69">
      <v>63</v>
    </nc>
  </rcc>
  <rcc rId="1305" sId="1" odxf="1" dxf="1">
    <oc r="A70">
      <v>12</v>
    </oc>
    <nc r="A70">
      <v>64</v>
    </nc>
    <ndxf>
      <border outline="0">
        <left style="medium">
          <color indexed="64"/>
        </left>
      </border>
    </ndxf>
  </rcc>
  <rcc rId="1306" sId="1" odxf="1" dxf="1">
    <oc r="A71">
      <v>13</v>
    </oc>
    <nc r="A71">
      <v>65</v>
    </nc>
    <ndxf>
      <border outline="0">
        <left style="thin">
          <color indexed="64"/>
        </left>
      </border>
    </ndxf>
  </rcc>
  <rcc rId="1307" sId="1">
    <oc r="A72">
      <v>14</v>
    </oc>
    <nc r="A72">
      <v>66</v>
    </nc>
  </rcc>
  <rcc rId="1308" sId="1" odxf="1" dxf="1">
    <oc r="A73">
      <v>15</v>
    </oc>
    <nc r="A73">
      <v>67</v>
    </nc>
    <ndxf>
      <border outline="0">
        <left style="medium">
          <color indexed="64"/>
        </left>
      </border>
    </ndxf>
  </rcc>
  <rcc rId="1309" sId="1" odxf="1" dxf="1">
    <oc r="A74">
      <v>16</v>
    </oc>
    <nc r="A74">
      <v>68</v>
    </nc>
    <ndxf>
      <border outline="0">
        <left style="thin">
          <color indexed="64"/>
        </left>
      </border>
    </ndxf>
  </rcc>
  <rcc rId="1310" sId="1">
    <oc r="A75">
      <v>17</v>
    </oc>
    <nc r="A75">
      <v>69</v>
    </nc>
  </rcc>
  <rcc rId="1311" sId="1" odxf="1" dxf="1">
    <oc r="A76">
      <v>18</v>
    </oc>
    <nc r="A76">
      <v>70</v>
    </nc>
    <ndxf>
      <border outline="0">
        <left style="medium">
          <color indexed="64"/>
        </left>
      </border>
    </ndxf>
  </rcc>
  <rcc rId="1312" sId="1" odxf="1" dxf="1">
    <oc r="A77">
      <v>19</v>
    </oc>
    <nc r="A77">
      <v>71</v>
    </nc>
    <ndxf>
      <border outline="0">
        <left style="thin">
          <color indexed="64"/>
        </left>
      </border>
    </ndxf>
  </rcc>
  <rcc rId="1313" sId="1">
    <oc r="A78">
      <v>20</v>
    </oc>
    <nc r="A78">
      <v>72</v>
    </nc>
  </rcc>
  <rcc rId="1314" sId="1" odxf="1" dxf="1">
    <oc r="A79">
      <v>21</v>
    </oc>
    <nc r="A79">
      <v>73</v>
    </nc>
    <ndxf>
      <border outline="0">
        <left style="medium">
          <color indexed="64"/>
        </left>
      </border>
    </ndxf>
  </rcc>
  <rcc rId="1315" sId="1" odxf="1" dxf="1">
    <oc r="A80">
      <v>22</v>
    </oc>
    <nc r="A80">
      <v>74</v>
    </nc>
    <ndxf>
      <border outline="0">
        <left style="thin">
          <color indexed="64"/>
        </left>
      </border>
    </ndxf>
  </rcc>
  <rcc rId="1316" sId="1">
    <oc r="A81">
      <v>23</v>
    </oc>
    <nc r="A81">
      <v>75</v>
    </nc>
  </rcc>
  <rcc rId="1317" sId="1" odxf="1" dxf="1">
    <oc r="A82">
      <v>24</v>
    </oc>
    <nc r="A82">
      <v>76</v>
    </nc>
    <ndxf>
      <border outline="0">
        <left style="medium">
          <color indexed="64"/>
        </left>
      </border>
    </ndxf>
  </rcc>
  <rcc rId="1318" sId="1" odxf="1" dxf="1">
    <oc r="A83">
      <v>25</v>
    </oc>
    <nc r="A83">
      <v>77</v>
    </nc>
    <ndxf>
      <border outline="0">
        <left style="thin">
          <color indexed="64"/>
        </left>
      </border>
    </ndxf>
  </rcc>
  <rcc rId="1319" sId="1">
    <oc r="A84">
      <v>26</v>
    </oc>
    <nc r="A84">
      <v>78</v>
    </nc>
  </rcc>
  <rcc rId="1320" sId="1" odxf="1" dxf="1">
    <oc r="A85">
      <v>27</v>
    </oc>
    <nc r="A85">
      <v>79</v>
    </nc>
    <ndxf>
      <border outline="0">
        <left style="medium">
          <color indexed="64"/>
        </left>
      </border>
    </ndxf>
  </rcc>
  <rcc rId="1321" sId="1" odxf="1" dxf="1">
    <oc r="A86">
      <v>28</v>
    </oc>
    <nc r="A86">
      <v>80</v>
    </nc>
    <ndxf>
      <border outline="0">
        <left style="thin">
          <color indexed="64"/>
        </left>
      </border>
    </ndxf>
  </rcc>
  <rcc rId="1322" sId="1">
    <oc r="A87">
      <v>29</v>
    </oc>
    <nc r="A87">
      <v>81</v>
    </nc>
  </rcc>
  <rcc rId="1323" sId="1" odxf="1" dxf="1">
    <oc r="A88">
      <v>30</v>
    </oc>
    <nc r="A88">
      <v>82</v>
    </nc>
    <ndxf>
      <border outline="0">
        <left style="medium">
          <color indexed="64"/>
        </left>
      </border>
    </ndxf>
  </rcc>
  <rcc rId="1324" sId="1" odxf="1" dxf="1">
    <oc r="A89">
      <v>31</v>
    </oc>
    <nc r="A89">
      <v>83</v>
    </nc>
    <ndxf>
      <border outline="0">
        <left style="thin">
          <color indexed="64"/>
        </left>
      </border>
    </ndxf>
  </rcc>
  <rcc rId="1325" sId="1">
    <oc r="A90">
      <v>32</v>
    </oc>
    <nc r="A90">
      <v>84</v>
    </nc>
  </rcc>
  <rcc rId="1326" sId="1" odxf="1" dxf="1">
    <oc r="A91">
      <v>33</v>
    </oc>
    <nc r="A91">
      <v>85</v>
    </nc>
    <ndxf>
      <border outline="0">
        <left style="medium">
          <color indexed="64"/>
        </left>
      </border>
    </ndxf>
  </rcc>
  <rcc rId="1327" sId="1" odxf="1" dxf="1">
    <oc r="A92">
      <v>34</v>
    </oc>
    <nc r="A92">
      <v>86</v>
    </nc>
    <ndxf>
      <border outline="0">
        <left style="thin">
          <color indexed="64"/>
        </left>
      </border>
    </ndxf>
  </rcc>
  <rcc rId="1328" sId="1">
    <oc r="A93">
      <v>35</v>
    </oc>
    <nc r="A93">
      <v>87</v>
    </nc>
  </rcc>
  <rcc rId="1329" sId="1" odxf="1" dxf="1">
    <oc r="A94">
      <v>36</v>
    </oc>
    <nc r="A94">
      <v>88</v>
    </nc>
    <ndxf>
      <border outline="0">
        <left style="medium">
          <color indexed="64"/>
        </left>
      </border>
    </ndxf>
  </rcc>
  <rcc rId="1330" sId="1" odxf="1" dxf="1">
    <oc r="A95">
      <v>37</v>
    </oc>
    <nc r="A95">
      <v>89</v>
    </nc>
    <ndxf>
      <border outline="0">
        <left style="thin">
          <color indexed="64"/>
        </left>
      </border>
    </ndxf>
  </rcc>
  <rcc rId="1331" sId="1">
    <oc r="A96">
      <v>38</v>
    </oc>
    <nc r="A96">
      <v>90</v>
    </nc>
  </rcc>
  <rcc rId="1332" sId="1" odxf="1" dxf="1">
    <oc r="A97">
      <v>39</v>
    </oc>
    <nc r="A97">
      <v>91</v>
    </nc>
    <ndxf>
      <border outline="0">
        <left style="medium">
          <color indexed="64"/>
        </left>
      </border>
    </ndxf>
  </rcc>
  <rcc rId="1333" sId="1" odxf="1" dxf="1">
    <oc r="A98">
      <v>40</v>
    </oc>
    <nc r="A98">
      <v>92</v>
    </nc>
    <ndxf>
      <border outline="0">
        <left style="thin">
          <color indexed="64"/>
        </left>
      </border>
    </ndxf>
  </rcc>
  <rcc rId="1334" sId="1">
    <oc r="A99">
      <v>41</v>
    </oc>
    <nc r="A99">
      <v>93</v>
    </nc>
  </rcc>
  <rcc rId="1335" sId="1" odxf="1" dxf="1">
    <oc r="A100">
      <v>42</v>
    </oc>
    <nc r="A100">
      <v>94</v>
    </nc>
    <ndxf>
      <border outline="0">
        <left style="medium">
          <color indexed="64"/>
        </left>
      </border>
    </ndxf>
  </rcc>
  <rcc rId="1336" sId="1" odxf="1" dxf="1">
    <oc r="A101">
      <v>43</v>
    </oc>
    <nc r="A101">
      <v>95</v>
    </nc>
    <ndxf>
      <border outline="0">
        <left style="thin">
          <color indexed="64"/>
        </left>
      </border>
    </ndxf>
  </rcc>
  <rcc rId="1337" sId="1">
    <oc r="A102">
      <v>44</v>
    </oc>
    <nc r="A102">
      <v>96</v>
    </nc>
  </rcc>
  <rcc rId="1338" sId="1" odxf="1" dxf="1">
    <oc r="A103">
      <v>45</v>
    </oc>
    <nc r="A103">
      <v>97</v>
    </nc>
    <ndxf>
      <border outline="0">
        <left style="medium">
          <color indexed="64"/>
        </left>
      </border>
    </ndxf>
  </rcc>
  <rcc rId="1339" sId="1" odxf="1" dxf="1">
    <oc r="A104">
      <v>46</v>
    </oc>
    <nc r="A104">
      <v>98</v>
    </nc>
    <ndxf>
      <border outline="0">
        <left style="thin">
          <color indexed="64"/>
        </left>
      </border>
    </ndxf>
  </rcc>
  <rcc rId="1340" sId="1">
    <oc r="A105">
      <v>47</v>
    </oc>
    <nc r="A105">
      <v>99</v>
    </nc>
  </rcc>
  <rcc rId="1341" sId="1" odxf="1" dxf="1">
    <oc r="A106">
      <v>48</v>
    </oc>
    <nc r="A106">
      <v>100</v>
    </nc>
    <ndxf>
      <border outline="0">
        <left style="medium">
          <color indexed="64"/>
        </left>
      </border>
    </ndxf>
  </rcc>
  <rcc rId="1342" sId="1" odxf="1" dxf="1">
    <oc r="A107">
      <v>49</v>
    </oc>
    <nc r="A107">
      <v>101</v>
    </nc>
    <ndxf>
      <border outline="0">
        <left style="thin">
          <color indexed="64"/>
        </left>
      </border>
    </ndxf>
  </rcc>
  <rcc rId="1343" sId="1">
    <oc r="A108">
      <v>50</v>
    </oc>
    <nc r="A108">
      <v>102</v>
    </nc>
  </rcc>
  <rcc rId="1344" sId="1" odxf="1" dxf="1">
    <oc r="A109">
      <v>51</v>
    </oc>
    <nc r="A109">
      <v>103</v>
    </nc>
    <ndxf>
      <border outline="0">
        <left style="medium">
          <color indexed="64"/>
        </left>
      </border>
    </ndxf>
  </rcc>
  <rcc rId="1345" sId="1" odxf="1" dxf="1">
    <oc r="A110">
      <v>52</v>
    </oc>
    <nc r="A110">
      <v>104</v>
    </nc>
    <ndxf>
      <border outline="0">
        <left style="thin">
          <color indexed="64"/>
        </left>
      </border>
    </ndxf>
  </rcc>
  <rcc rId="1346" sId="1">
    <oc r="A111">
      <v>53</v>
    </oc>
    <nc r="A111">
      <v>105</v>
    </nc>
  </rcc>
  <rcc rId="1347" sId="1" odxf="1" dxf="1">
    <oc r="A112">
      <v>54</v>
    </oc>
    <nc r="A112">
      <v>106</v>
    </nc>
    <ndxf>
      <border outline="0">
        <left style="medium">
          <color indexed="64"/>
        </left>
      </border>
    </ndxf>
  </rcc>
  <rcc rId="1348" sId="1" odxf="1" dxf="1">
    <oc r="A113">
      <v>55</v>
    </oc>
    <nc r="A113">
      <v>107</v>
    </nc>
    <ndxf>
      <border outline="0">
        <left style="thin">
          <color indexed="64"/>
        </left>
      </border>
    </ndxf>
  </rcc>
  <rcc rId="1349" sId="1">
    <oc r="A114">
      <v>56</v>
    </oc>
    <nc r="A114">
      <v>108</v>
    </nc>
  </rcc>
  <rcc rId="1350" sId="1" odxf="1" dxf="1">
    <oc r="A115">
      <v>57</v>
    </oc>
    <nc r="A115">
      <v>109</v>
    </nc>
    <ndxf>
      <border outline="0">
        <left style="medium">
          <color indexed="64"/>
        </left>
      </border>
    </ndxf>
  </rcc>
  <rcc rId="1351" sId="1" odxf="1" dxf="1">
    <oc r="A116">
      <v>58</v>
    </oc>
    <nc r="A116">
      <v>110</v>
    </nc>
    <ndxf>
      <border outline="0">
        <left style="thin">
          <color indexed="64"/>
        </left>
      </border>
    </ndxf>
  </rcc>
  <rcc rId="1352" sId="1">
    <oc r="A117">
      <v>59</v>
    </oc>
    <nc r="A117">
      <v>111</v>
    </nc>
  </rcc>
  <rcc rId="1353" sId="1" odxf="1" dxf="1">
    <oc r="A118">
      <v>60</v>
    </oc>
    <nc r="A118">
      <v>112</v>
    </nc>
    <ndxf>
      <border outline="0">
        <left style="medium">
          <color indexed="64"/>
        </left>
      </border>
    </ndxf>
  </rcc>
  <rcc rId="1354" sId="1" odxf="1" dxf="1">
    <oc r="A119">
      <v>61</v>
    </oc>
    <nc r="A119">
      <v>113</v>
    </nc>
    <ndxf>
      <border outline="0">
        <left style="thin">
          <color indexed="64"/>
        </left>
      </border>
    </ndxf>
  </rcc>
  <rcc rId="1355" sId="1">
    <oc r="A120">
      <v>62</v>
    </oc>
    <nc r="A120">
      <v>114</v>
    </nc>
  </rcc>
  <rcc rId="1356" sId="1" odxf="1" dxf="1">
    <oc r="A121">
      <v>63</v>
    </oc>
    <nc r="A121">
      <v>115</v>
    </nc>
    <ndxf>
      <border outline="0">
        <left style="medium">
          <color indexed="64"/>
        </left>
      </border>
    </ndxf>
  </rcc>
  <rcc rId="1357" sId="1" odxf="1" dxf="1">
    <oc r="A122">
      <v>64</v>
    </oc>
    <nc r="A122">
      <v>116</v>
    </nc>
    <ndxf>
      <border outline="0">
        <left style="thin">
          <color indexed="64"/>
        </left>
      </border>
    </ndxf>
  </rcc>
  <rcc rId="1358" sId="1">
    <oc r="A123">
      <v>65</v>
    </oc>
    <nc r="A123">
      <v>117</v>
    </nc>
  </rcc>
  <rcc rId="1359" sId="1" odxf="1" dxf="1">
    <oc r="A124">
      <v>66</v>
    </oc>
    <nc r="A124">
      <v>118</v>
    </nc>
    <ndxf>
      <border outline="0">
        <left style="medium">
          <color indexed="64"/>
        </left>
      </border>
    </ndxf>
  </rcc>
  <rcc rId="1360" sId="1" odxf="1" dxf="1">
    <oc r="A125">
      <v>67</v>
    </oc>
    <nc r="A125">
      <v>119</v>
    </nc>
    <ndxf>
      <border outline="0">
        <left style="thin">
          <color indexed="64"/>
        </left>
      </border>
    </ndxf>
  </rcc>
  <rcc rId="1361" sId="1">
    <oc r="A126">
      <v>68</v>
    </oc>
    <nc r="A126">
      <v>120</v>
    </nc>
  </rcc>
  <rcc rId="1362" sId="1" odxf="1" dxf="1">
    <oc r="A127">
      <v>69</v>
    </oc>
    <nc r="A127">
      <v>121</v>
    </nc>
    <ndxf>
      <border outline="0">
        <left style="medium">
          <color indexed="64"/>
        </left>
      </border>
    </ndxf>
  </rcc>
  <rcc rId="1363" sId="1" odxf="1" dxf="1">
    <oc r="A128">
      <v>70</v>
    </oc>
    <nc r="A128">
      <v>122</v>
    </nc>
    <ndxf>
      <border outline="0">
        <left style="thin">
          <color indexed="64"/>
        </left>
      </border>
    </ndxf>
  </rcc>
  <rcc rId="1364" sId="1">
    <oc r="A129">
      <v>71</v>
    </oc>
    <nc r="A129">
      <v>123</v>
    </nc>
  </rcc>
  <rcc rId="1365" sId="1" odxf="1" dxf="1">
    <oc r="A130">
      <v>72</v>
    </oc>
    <nc r="A130">
      <v>124</v>
    </nc>
    <ndxf>
      <border outline="0">
        <left style="medium">
          <color indexed="64"/>
        </left>
      </border>
    </ndxf>
  </rcc>
  <rcc rId="1366" sId="1" odxf="1" dxf="1">
    <oc r="A131">
      <v>73</v>
    </oc>
    <nc r="A131">
      <v>125</v>
    </nc>
    <ndxf>
      <border outline="0">
        <left style="thin">
          <color indexed="64"/>
        </left>
      </border>
    </ndxf>
  </rcc>
  <rcc rId="1367" sId="1">
    <oc r="A132">
      <v>74</v>
    </oc>
    <nc r="A132">
      <v>126</v>
    </nc>
  </rcc>
  <rcc rId="1368" sId="1" odxf="1" dxf="1">
    <oc r="A133">
      <v>75</v>
    </oc>
    <nc r="A133">
      <v>127</v>
    </nc>
    <ndxf>
      <border outline="0">
        <left style="medium">
          <color indexed="64"/>
        </left>
      </border>
    </ndxf>
  </rcc>
  <rcc rId="1369" sId="1" odxf="1" dxf="1">
    <oc r="A134">
      <v>76</v>
    </oc>
    <nc r="A134">
      <v>128</v>
    </nc>
    <ndxf>
      <border outline="0">
        <left style="thin">
          <color indexed="64"/>
        </left>
      </border>
    </ndxf>
  </rcc>
  <rcc rId="1370" sId="1">
    <oc r="A135">
      <v>77</v>
    </oc>
    <nc r="A135">
      <v>129</v>
    </nc>
  </rcc>
  <rcc rId="1371" sId="1" odxf="1" dxf="1">
    <oc r="A136">
      <v>78</v>
    </oc>
    <nc r="A136">
      <v>130</v>
    </nc>
    <ndxf>
      <border outline="0">
        <left style="medium">
          <color indexed="64"/>
        </left>
      </border>
    </ndxf>
  </rcc>
  <rcc rId="1372" sId="1" odxf="1" dxf="1">
    <oc r="A137">
      <v>79</v>
    </oc>
    <nc r="A137">
      <v>131</v>
    </nc>
    <ndxf>
      <border outline="0">
        <left style="thin">
          <color indexed="64"/>
        </left>
      </border>
    </ndxf>
  </rcc>
  <rcc rId="1373" sId="1">
    <oc r="A138">
      <v>80</v>
    </oc>
    <nc r="A138">
      <v>132</v>
    </nc>
  </rcc>
  <rcc rId="1374" sId="1" odxf="1" dxf="1">
    <oc r="A139">
      <v>81</v>
    </oc>
    <nc r="A139">
      <v>133</v>
    </nc>
    <ndxf>
      <border outline="0">
        <left style="medium">
          <color indexed="64"/>
        </left>
      </border>
    </ndxf>
  </rcc>
  <rcc rId="1375" sId="1" odxf="1" dxf="1">
    <oc r="A140">
      <v>82</v>
    </oc>
    <nc r="A140">
      <v>134</v>
    </nc>
    <ndxf>
      <border outline="0">
        <left style="thin">
          <color indexed="64"/>
        </left>
      </border>
    </ndxf>
  </rcc>
  <rcc rId="1376" sId="1">
    <oc r="A141">
      <v>83</v>
    </oc>
    <nc r="A141">
      <v>135</v>
    </nc>
  </rcc>
  <rcc rId="1377" sId="1" odxf="1" dxf="1">
    <oc r="A142">
      <v>84</v>
    </oc>
    <nc r="A142">
      <v>136</v>
    </nc>
    <ndxf>
      <border outline="0">
        <left style="medium">
          <color indexed="64"/>
        </left>
      </border>
    </ndxf>
  </rcc>
  <rcc rId="1378" sId="1" odxf="1" dxf="1">
    <oc r="A143">
      <v>85</v>
    </oc>
    <nc r="A143">
      <v>137</v>
    </nc>
    <ndxf>
      <border outline="0">
        <left style="thin">
          <color indexed="64"/>
        </left>
      </border>
    </ndxf>
  </rcc>
  <rcc rId="1379" sId="1">
    <oc r="A144">
      <v>86</v>
    </oc>
    <nc r="A144">
      <v>138</v>
    </nc>
  </rcc>
  <rcc rId="1380" sId="1" odxf="1" dxf="1">
    <oc r="A145">
      <v>87</v>
    </oc>
    <nc r="A145">
      <v>139</v>
    </nc>
    <ndxf>
      <border outline="0">
        <left style="medium">
          <color indexed="64"/>
        </left>
      </border>
    </ndxf>
  </rcc>
  <rcc rId="1381" sId="1" odxf="1" dxf="1">
    <oc r="A146">
      <v>88</v>
    </oc>
    <nc r="A146">
      <v>140</v>
    </nc>
    <ndxf>
      <border outline="0">
        <left style="thin">
          <color indexed="64"/>
        </left>
      </border>
    </ndxf>
  </rcc>
  <rcc rId="1382" sId="1">
    <oc r="A147">
      <v>89</v>
    </oc>
    <nc r="A147">
      <v>141</v>
    </nc>
  </rcc>
  <rcc rId="1383" sId="1" odxf="1" dxf="1">
    <oc r="A148">
      <v>90</v>
    </oc>
    <nc r="A148">
      <v>142</v>
    </nc>
    <ndxf>
      <border outline="0">
        <left style="medium">
          <color indexed="64"/>
        </left>
      </border>
    </ndxf>
  </rcc>
  <rcc rId="1384" sId="1" odxf="1" dxf="1">
    <oc r="A149">
      <v>91</v>
    </oc>
    <nc r="A149">
      <v>143</v>
    </nc>
    <ndxf>
      <border outline="0">
        <left style="thin">
          <color indexed="64"/>
        </left>
      </border>
    </ndxf>
  </rcc>
  <rcc rId="1385" sId="1">
    <oc r="A150">
      <v>92</v>
    </oc>
    <nc r="A150">
      <v>144</v>
    </nc>
  </rcc>
  <rcc rId="1386" sId="1" odxf="1" dxf="1">
    <oc r="A151">
      <v>93</v>
    </oc>
    <nc r="A151">
      <v>145</v>
    </nc>
    <ndxf>
      <border outline="0">
        <left style="medium">
          <color indexed="64"/>
        </left>
      </border>
    </ndxf>
  </rcc>
  <rcc rId="1387" sId="1" odxf="1" dxf="1">
    <oc r="A152">
      <v>94</v>
    </oc>
    <nc r="A152">
      <v>146</v>
    </nc>
    <ndxf>
      <border outline="0">
        <left style="thin">
          <color indexed="64"/>
        </left>
      </border>
    </ndxf>
  </rcc>
  <rcc rId="1388" sId="1">
    <oc r="A153">
      <v>95</v>
    </oc>
    <nc r="A153">
      <v>147</v>
    </nc>
  </rcc>
  <rcc rId="1389" sId="1" odxf="1" dxf="1">
    <oc r="A154">
      <v>96</v>
    </oc>
    <nc r="A154">
      <v>148</v>
    </nc>
    <ndxf>
      <border outline="0">
        <left style="medium">
          <color indexed="64"/>
        </left>
      </border>
    </ndxf>
  </rcc>
  <rcc rId="1390" sId="1" odxf="1" dxf="1">
    <oc r="A155">
      <v>97</v>
    </oc>
    <nc r="A155">
      <v>149</v>
    </nc>
    <ndxf>
      <border outline="0">
        <left style="thin">
          <color indexed="64"/>
        </left>
      </border>
    </ndxf>
  </rcc>
  <rcc rId="1391" sId="1">
    <oc r="A156">
      <v>98</v>
    </oc>
    <nc r="A156">
      <v>150</v>
    </nc>
  </rcc>
  <rcc rId="1392" sId="1" odxf="1" dxf="1">
    <oc r="A157">
      <v>99</v>
    </oc>
    <nc r="A157">
      <v>151</v>
    </nc>
    <ndxf>
      <border outline="0">
        <left style="medium">
          <color indexed="64"/>
        </left>
      </border>
    </ndxf>
  </rcc>
  <rcc rId="1393" sId="1" odxf="1" dxf="1">
    <oc r="A158">
      <v>100</v>
    </oc>
    <nc r="A158">
      <v>152</v>
    </nc>
    <ndxf>
      <border outline="0">
        <left style="thin">
          <color indexed="64"/>
        </left>
      </border>
    </ndxf>
  </rcc>
  <rcc rId="1394" sId="1">
    <oc r="A159">
      <v>101</v>
    </oc>
    <nc r="A159">
      <v>153</v>
    </nc>
  </rcc>
  <rcc rId="1395" sId="1" odxf="1" dxf="1">
    <oc r="A160">
      <v>102</v>
    </oc>
    <nc r="A160">
      <v>154</v>
    </nc>
    <ndxf>
      <border outline="0">
        <left style="medium">
          <color indexed="64"/>
        </left>
      </border>
    </ndxf>
  </rcc>
  <rcc rId="1396" sId="1" odxf="1" dxf="1">
    <oc r="A161">
      <v>103</v>
    </oc>
    <nc r="A161">
      <v>155</v>
    </nc>
    <ndxf>
      <border outline="0">
        <left style="thin">
          <color indexed="64"/>
        </left>
      </border>
    </ndxf>
  </rcc>
  <rcc rId="1397" sId="1">
    <oc r="A162">
      <v>104</v>
    </oc>
    <nc r="A162">
      <v>156</v>
    </nc>
  </rcc>
  <rcc rId="1398" sId="1" odxf="1" dxf="1">
    <oc r="A163">
      <v>105</v>
    </oc>
    <nc r="A163">
      <v>157</v>
    </nc>
    <ndxf>
      <border outline="0">
        <left style="medium">
          <color indexed="64"/>
        </left>
      </border>
    </ndxf>
  </rcc>
  <rcc rId="1399" sId="1" odxf="1" dxf="1">
    <oc r="A164">
      <v>106</v>
    </oc>
    <nc r="A164">
      <v>158</v>
    </nc>
    <ndxf>
      <border outline="0">
        <left style="thin">
          <color indexed="64"/>
        </left>
      </border>
    </ndxf>
  </rcc>
  <rcc rId="1400" sId="1">
    <oc r="A165">
      <v>107</v>
    </oc>
    <nc r="A165">
      <v>159</v>
    </nc>
  </rcc>
  <rcc rId="1401" sId="1" odxf="1" dxf="1">
    <oc r="A166">
      <v>108</v>
    </oc>
    <nc r="A166">
      <v>160</v>
    </nc>
    <ndxf>
      <border outline="0">
        <left style="medium">
          <color indexed="64"/>
        </left>
      </border>
    </ndxf>
  </rcc>
  <rcc rId="1402" sId="1" odxf="1" dxf="1">
    <oc r="A167">
      <v>109</v>
    </oc>
    <nc r="A167">
      <v>161</v>
    </nc>
    <ndxf>
      <border outline="0">
        <left style="thin">
          <color indexed="64"/>
        </left>
      </border>
    </ndxf>
  </rcc>
  <rcc rId="1403" sId="1">
    <oc r="A168">
      <v>110</v>
    </oc>
    <nc r="A168">
      <v>162</v>
    </nc>
  </rcc>
  <rcc rId="1404" sId="1" odxf="1" dxf="1">
    <oc r="A169">
      <v>111</v>
    </oc>
    <nc r="A169">
      <v>163</v>
    </nc>
    <ndxf>
      <border outline="0">
        <left style="medium">
          <color indexed="64"/>
        </left>
      </border>
    </ndxf>
  </rcc>
  <rcc rId="1405" sId="1" odxf="1" dxf="1">
    <oc r="A170">
      <v>112</v>
    </oc>
    <nc r="A170">
      <v>164</v>
    </nc>
    <ndxf>
      <border outline="0">
        <left style="thin">
          <color indexed="64"/>
        </left>
      </border>
    </ndxf>
  </rcc>
  <rcc rId="1406" sId="1">
    <oc r="A171">
      <v>113</v>
    </oc>
    <nc r="A171">
      <v>165</v>
    </nc>
  </rcc>
  <rcc rId="1407" sId="1" odxf="1" dxf="1">
    <oc r="A172">
      <v>115</v>
    </oc>
    <nc r="A172">
      <v>166</v>
    </nc>
    <ndxf>
      <border outline="0">
        <left style="medium">
          <color indexed="64"/>
        </left>
      </border>
    </ndxf>
  </rcc>
  <rcc rId="1408" sId="1" odxf="1" dxf="1">
    <oc r="A173">
      <v>116</v>
    </oc>
    <nc r="A173">
      <v>167</v>
    </nc>
    <ndxf>
      <border outline="0">
        <left style="thin">
          <color indexed="64"/>
        </left>
      </border>
    </ndxf>
  </rcc>
  <rcc rId="1409" sId="1">
    <oc r="A174">
      <v>117</v>
    </oc>
    <nc r="A174">
      <v>168</v>
    </nc>
  </rcc>
  <rcc rId="1410" sId="1" odxf="1" dxf="1">
    <oc r="A175">
      <v>118</v>
    </oc>
    <nc r="A175">
      <v>169</v>
    </nc>
    <ndxf>
      <border outline="0">
        <left style="medium">
          <color indexed="64"/>
        </left>
      </border>
    </ndxf>
  </rcc>
  <rcc rId="1411" sId="1" odxf="1" dxf="1">
    <oc r="A176">
      <v>119</v>
    </oc>
    <nc r="A176">
      <v>170</v>
    </nc>
    <ndxf>
      <border outline="0">
        <left style="thin">
          <color indexed="64"/>
        </left>
      </border>
    </ndxf>
  </rcc>
  <rcc rId="1412" sId="1">
    <oc r="A177">
      <v>120</v>
    </oc>
    <nc r="A177">
      <v>171</v>
    </nc>
  </rcc>
  <rcc rId="1413" sId="1" odxf="1" dxf="1">
    <oc r="A178">
      <v>121</v>
    </oc>
    <nc r="A178">
      <v>172</v>
    </nc>
    <ndxf>
      <border outline="0">
        <left style="medium">
          <color indexed="64"/>
        </left>
      </border>
    </ndxf>
  </rcc>
  <rcc rId="1414" sId="1" odxf="1" dxf="1">
    <oc r="A179">
      <v>122</v>
    </oc>
    <nc r="A179">
      <v>173</v>
    </nc>
    <ndxf>
      <border outline="0">
        <left style="thin">
          <color indexed="64"/>
        </left>
      </border>
    </ndxf>
  </rcc>
  <rrc rId="1415" sId="1" eol="1" ref="A180:XFD180" action="insertRow">
    <undo index="65535" exp="area" ref3D="1" dr="$H$1:$N$1048576" dn="Z_65B035E3_87FA_46C5_996E_864F2C8D0EBC_.wvu.Cols" sId="1"/>
  </rrc>
  <rcc rId="1416" sId="1" odxf="1" dxf="1">
    <nc r="AE180">
      <f>SUM(AE7:AE179)</f>
    </nc>
    <odxf>
      <numFmt numFmtId="0" formatCode="General"/>
    </odxf>
    <ndxf>
      <numFmt numFmtId="165" formatCode="#,##0.00_ ;\-#,##0.00\ "/>
    </ndxf>
  </rcc>
  <rfmt sheetId="1" sqref="AG180">
    <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rfmt>
  <rcc rId="1417" sId="1">
    <nc r="AG180">
      <f>AE180+AF180</f>
    </nc>
  </rcc>
  <rrc rId="1418" sId="1" ref="A180:XFD180" action="deleteRow">
    <undo index="65535" exp="area" ref3D="1" dr="$H$1:$N$1048576" dn="Z_65B035E3_87FA_46C5_996E_864F2C8D0EBC_.wvu.Cols" sId="1"/>
    <rfmt sheetId="1" xfDxf="1" sqref="A180:XFD180" start="0" length="0"/>
    <rfmt sheetId="1" sqref="B180" start="0" length="0">
      <dxf>
        <fill>
          <patternFill patternType="solid">
            <bgColor rgb="FFFFFF00"/>
          </patternFill>
        </fill>
      </dxf>
    </rfmt>
    <rfmt sheetId="1" sqref="C180" start="0" length="0">
      <dxf>
        <font>
          <b/>
          <sz val="11"/>
          <color theme="1"/>
          <name val="Calibri"/>
          <family val="2"/>
          <charset val="238"/>
          <scheme val="minor"/>
        </font>
        <fill>
          <patternFill patternType="solid">
            <bgColor rgb="FFFFFF00"/>
          </patternFill>
        </fill>
      </dxf>
    </rfmt>
    <rfmt sheetId="1" sqref="D180" start="0" length="0">
      <dxf>
        <fill>
          <patternFill patternType="solid">
            <bgColor rgb="FFFFFF00"/>
          </patternFill>
        </fill>
      </dxf>
    </rfmt>
    <rfmt sheetId="1" sqref="F180" start="0" length="0">
      <dxf>
        <fill>
          <patternFill patternType="solid">
            <bgColor rgb="FFFFFF00"/>
          </patternFill>
        </fill>
      </dxf>
    </rfmt>
    <rfmt sheetId="1" sqref="G180" start="0" length="0">
      <dxf>
        <alignment horizontal="left" vertical="top"/>
      </dxf>
    </rfmt>
    <rfmt sheetId="1" sqref="H180" start="0" length="0">
      <dxf>
        <alignment horizontal="left" vertical="top"/>
      </dxf>
    </rfmt>
    <rfmt sheetId="1" sqref="I180" start="0" length="0">
      <dxf>
        <fill>
          <patternFill patternType="solid">
            <bgColor rgb="FFFFFF00"/>
          </patternFill>
        </fill>
        <alignment horizontal="center" vertical="top"/>
      </dxf>
    </rfmt>
    <rfmt sheetId="1" sqref="K180" start="0" length="0">
      <dxf>
        <alignment horizontal="center" vertical="top"/>
      </dxf>
    </rfmt>
    <rfmt sheetId="1" sqref="L180" start="0" length="0">
      <dxf>
        <alignment horizontal="center" vertical="top"/>
      </dxf>
    </rfmt>
    <rfmt sheetId="1" sqref="M180" start="0" length="0">
      <dxf>
        <alignment horizontal="center" vertical="top"/>
      </dxf>
    </rfmt>
    <rfmt sheetId="1" sqref="N180" start="0" length="0">
      <dxf>
        <alignment horizontal="center" vertical="top"/>
      </dxf>
    </rfmt>
    <rfmt sheetId="1" sqref="O180" start="0" length="0">
      <dxf>
        <alignment horizontal="center" vertical="top"/>
      </dxf>
    </rfmt>
    <rfmt sheetId="1" sqref="P180" start="0" length="0">
      <dxf>
        <alignment horizontal="center" vertical="top"/>
      </dxf>
    </rfmt>
    <rfmt sheetId="1" sqref="Q180" start="0" length="0">
      <dxf>
        <alignment horizontal="center" vertical="top"/>
      </dxf>
    </rfmt>
    <rfmt sheetId="1" sqref="R180" start="0" length="0">
      <dxf>
        <alignment horizontal="center" vertical="top"/>
      </dxf>
    </rfmt>
    <rfmt sheetId="1" sqref="T180" start="0" length="0">
      <dxf>
        <fill>
          <patternFill patternType="solid">
            <bgColor rgb="FFFFFF00"/>
          </patternFill>
        </fill>
      </dxf>
    </rfmt>
    <rfmt sheetId="1" sqref="U180" start="0" length="0">
      <dxf>
        <fill>
          <patternFill patternType="solid">
            <bgColor rgb="FFFFFF00"/>
          </patternFill>
        </fill>
      </dxf>
    </rfmt>
    <rfmt sheetId="1" sqref="W180" start="0" length="0">
      <dxf>
        <fill>
          <patternFill patternType="solid">
            <bgColor rgb="FFFFFF00"/>
          </patternFill>
        </fill>
      </dxf>
    </rfmt>
    <rfmt sheetId="1" sqref="X180" start="0" length="0">
      <dxf>
        <fill>
          <patternFill patternType="solid">
            <bgColor rgb="FFFFFF00"/>
          </patternFill>
        </fill>
      </dxf>
    </rfmt>
    <rfmt sheetId="1" sqref="Z180" start="0" length="0">
      <dxf>
        <fill>
          <patternFill patternType="solid">
            <bgColor rgb="FFFFFF00"/>
          </patternFill>
        </fill>
      </dxf>
    </rfmt>
    <rfmt sheetId="1" sqref="AA180" start="0" length="0">
      <dxf>
        <fill>
          <patternFill patternType="solid">
            <bgColor rgb="FFFFFF00"/>
          </patternFill>
        </fill>
      </dxf>
    </rfmt>
    <rfmt sheetId="1" sqref="AC180" start="0" length="0">
      <dxf>
        <fill>
          <patternFill patternType="solid">
            <bgColor rgb="FFFFFF00"/>
          </patternFill>
        </fill>
      </dxf>
    </rfmt>
    <rfmt sheetId="1" sqref="AD180" start="0" length="0">
      <dxf>
        <fill>
          <patternFill patternType="solid">
            <bgColor rgb="FFFFFF00"/>
          </patternFill>
        </fill>
      </dxf>
    </rfmt>
    <rcc rId="0" sId="1" dxf="1">
      <nc r="AE180">
        <f>SUM(AE7:AE179)</f>
      </nc>
      <ndxf>
        <numFmt numFmtId="165" formatCode="#,##0.00_ ;\-#,##0.00\ "/>
        <fill>
          <patternFill patternType="solid">
            <bgColor theme="0"/>
          </patternFill>
        </fill>
      </ndxf>
    </rcc>
    <rcc rId="0" sId="1" s="1" dxf="1">
      <nc r="AG180">
        <f>AE180+AF180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ndxf>
    </rcc>
    <rfmt sheetId="1" sqref="AI180" start="0" length="0">
      <dxf>
        <alignment vertical="top" wrapText="1"/>
      </dxf>
    </rfmt>
  </rrc>
  <rcv guid="{4A704C95-E622-4A95-8431-12F79C4CAD21}" action="delete"/>
  <rdn rId="0" localSheetId="1" customView="1" name="Z_4A704C95_E622_4A95_8431_12F79C4CAD21_.wvu.PrintArea" hidden="1" oldHidden="1">
    <formula>Sheet1!$A$1:$AK$179</formula>
    <oldFormula>Sheet1!$A$1:$AK$179</oldFormula>
  </rdn>
  <rdn rId="0" localSheetId="1" customView="1" name="Z_4A704C95_E622_4A95_8431_12F79C4CAD21_.wvu.FilterData" hidden="1" oldHidden="1">
    <formula>Sheet1!$A$6:$AK$179</formula>
    <oldFormula>Sheet1!$A$6:$AK$179</oldFormula>
  </rdn>
  <rcv guid="{4A704C95-E622-4A95-8431-12F79C4CAD21}"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dxf="1" dxf="1">
    <nc r="AH65" t="inlineStr">
      <is>
        <t>implementare</t>
      </is>
    </nc>
    <odxf>
      <font>
        <b/>
        <sz val="12"/>
        <color auto="1"/>
      </font>
    </odxf>
    <ndxf>
      <font>
        <b val="0"/>
        <sz val="12"/>
        <color auto="1"/>
      </font>
    </ndxf>
  </rcc>
  <rcc rId="59" sId="1" numFmtId="4">
    <nc r="AF65">
      <v>0</v>
    </nc>
  </rcc>
  <rfmt sheetId="1" sqref="J61" start="0" length="0">
    <dxf>
      <font>
        <sz val="11"/>
        <color theme="1"/>
        <name val="Calibri"/>
        <family val="2"/>
        <charset val="1"/>
        <scheme val="minor"/>
      </font>
      <border outline="0">
        <left style="thin">
          <color indexed="64"/>
        </left>
        <right style="thin">
          <color indexed="64"/>
        </right>
        <top style="thin">
          <color indexed="64"/>
        </top>
        <bottom style="thin">
          <color indexed="64"/>
        </bottom>
      </border>
    </dxf>
  </rfmt>
  <rfmt sheetId="1" sqref="J65" start="0" length="0">
    <dxf>
      <font>
        <b val="0"/>
        <sz val="12"/>
        <color auto="1"/>
        <charset val="1"/>
      </font>
      <alignment horizontal="general" vertical="top"/>
    </dxf>
  </rfmt>
  <rcc rId="60" sId="1">
    <nc r="J65" t="inlineStr">
      <is>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2.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3.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4.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oc r="J65" t="inlineStr">
      <is>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2.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3.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4.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is>
    </oc>
    <nc r="J65" t="inlineStr">
      <is>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is>
    </nc>
  </rcc>
  <rcv guid="{9EA5E3FA-46F1-4729-828C-4A08518018C1}" action="delete"/>
  <rdn rId="0" localSheetId="1" customView="1" name="Z_9EA5E3FA_46F1_4729_828C_4A08518018C1_.wvu.PrintArea" hidden="1" oldHidden="1">
    <formula>Sheet1!$A$1:$AL$379</formula>
    <oldFormula>Sheet1!$A$1:$AL$379</oldFormula>
  </rdn>
  <rdn rId="0" localSheetId="1" customView="1" name="Z_9EA5E3FA_46F1_4729_828C_4A08518018C1_.wvu.FilterData" hidden="1" oldHidden="1">
    <formula>Sheet1!$A$6:$AL$379</formula>
    <oldFormula>Sheet1!$A$6:$AL$379</oldFormula>
  </rdn>
  <rcv guid="{9EA5E3FA-46F1-4729-828C-4A08518018C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9"/>
  <sheetViews>
    <sheetView tabSelected="1" zoomScale="70" zoomScaleNormal="70" workbookViewId="0">
      <pane xSplit="7" ySplit="4" topLeftCell="U5" activePane="bottomRight" state="frozen"/>
      <selection pane="topRight" activeCell="H1" sqref="H1"/>
      <selection pane="bottomLeft" activeCell="A5" sqref="A5"/>
      <selection pane="bottomRight" sqref="A1:A3"/>
    </sheetView>
  </sheetViews>
  <sheetFormatPr defaultColWidth="9.140625" defaultRowHeight="15" x14ac:dyDescent="0.25"/>
  <cols>
    <col min="1" max="1" width="7.42578125" style="1" customWidth="1"/>
    <col min="2" max="2" width="10.140625" style="75" customWidth="1"/>
    <col min="3" max="3" width="8.140625" style="74" customWidth="1"/>
    <col min="4" max="4" width="7.28515625" style="75" customWidth="1"/>
    <col min="5" max="5" width="14.28515625" style="1" customWidth="1"/>
    <col min="6" max="6" width="18.5703125" style="75" customWidth="1"/>
    <col min="7" max="7" width="46.140625" style="17" customWidth="1"/>
    <col min="8" max="8" width="36.5703125" style="17" bestFit="1" customWidth="1"/>
    <col min="9" max="9" width="24.28515625" style="236" customWidth="1"/>
    <col min="10" max="10" width="35.5703125" style="1" customWidth="1"/>
    <col min="11" max="11" width="20.5703125" style="29" customWidth="1"/>
    <col min="12" max="12" width="20" style="29" customWidth="1"/>
    <col min="13" max="13" width="22.85546875" style="29" customWidth="1"/>
    <col min="14" max="14" width="24.42578125" style="29" customWidth="1"/>
    <col min="15" max="15" width="31.85546875" style="29" bestFit="1" customWidth="1"/>
    <col min="16" max="16" width="15.42578125" style="29" customWidth="1"/>
    <col min="17" max="17" width="17" style="30" customWidth="1"/>
    <col min="18" max="18" width="29.140625" style="30" customWidth="1"/>
    <col min="19" max="19" width="21.85546875" style="26" customWidth="1"/>
    <col min="20" max="21" width="21.85546875" style="81" customWidth="1"/>
    <col min="22" max="22" width="15.5703125" style="26" customWidth="1"/>
    <col min="23" max="23" width="17" style="81" customWidth="1"/>
    <col min="24" max="24" width="15" style="81" customWidth="1"/>
    <col min="25" max="25" width="19.42578125" style="26" customWidth="1"/>
    <col min="26" max="26" width="19.42578125" style="81" customWidth="1"/>
    <col min="27" max="27" width="19.85546875" style="81" customWidth="1"/>
    <col min="28" max="28" width="16.140625" style="26" customWidth="1"/>
    <col min="29" max="30" width="13.42578125" style="81" customWidth="1"/>
    <col min="31" max="31" width="18.85546875" style="85" customWidth="1"/>
    <col min="32" max="32" width="16" style="26" customWidth="1"/>
    <col min="33" max="33" width="21.85546875" style="26" customWidth="1"/>
    <col min="34" max="34" width="27.7109375" style="26" bestFit="1" customWidth="1"/>
    <col min="35" max="35" width="25" style="9" customWidth="1"/>
    <col min="36" max="36" width="18.28515625" style="27" bestFit="1" customWidth="1"/>
    <col min="37" max="37" width="22.42578125" style="27" bestFit="1" customWidth="1"/>
    <col min="38" max="16384" width="9.140625" style="1"/>
  </cols>
  <sheetData>
    <row r="1" spans="1:38" ht="47.25" customHeight="1" x14ac:dyDescent="0.25">
      <c r="A1" s="269" t="s">
        <v>0</v>
      </c>
      <c r="B1" s="281" t="s">
        <v>491</v>
      </c>
      <c r="C1" s="278" t="s">
        <v>161</v>
      </c>
      <c r="D1" s="264" t="s">
        <v>162</v>
      </c>
      <c r="E1" s="276" t="s">
        <v>9</v>
      </c>
      <c r="F1" s="264" t="s">
        <v>166</v>
      </c>
      <c r="G1" s="272" t="s">
        <v>1</v>
      </c>
      <c r="H1" s="274" t="s">
        <v>15</v>
      </c>
      <c r="I1" s="266" t="s">
        <v>203</v>
      </c>
      <c r="J1" s="276" t="s">
        <v>17</v>
      </c>
      <c r="K1" s="276" t="s">
        <v>16</v>
      </c>
      <c r="L1" s="276" t="s">
        <v>18</v>
      </c>
      <c r="M1" s="276" t="s">
        <v>19</v>
      </c>
      <c r="N1" s="276" t="s">
        <v>2</v>
      </c>
      <c r="O1" s="276" t="s">
        <v>20</v>
      </c>
      <c r="P1" s="276" t="s">
        <v>3</v>
      </c>
      <c r="Q1" s="276" t="s">
        <v>4</v>
      </c>
      <c r="R1" s="276" t="s">
        <v>21</v>
      </c>
      <c r="S1" s="285" t="s">
        <v>10</v>
      </c>
      <c r="T1" s="286"/>
      <c r="U1" s="286"/>
      <c r="V1" s="286"/>
      <c r="W1" s="286"/>
      <c r="X1" s="286"/>
      <c r="Y1" s="286"/>
      <c r="Z1" s="287"/>
      <c r="AA1" s="287"/>
      <c r="AB1" s="288"/>
      <c r="AC1" s="82"/>
      <c r="AD1" s="82"/>
      <c r="AE1" s="301" t="s">
        <v>160</v>
      </c>
      <c r="AF1" s="24"/>
      <c r="AG1" s="293" t="s">
        <v>5</v>
      </c>
      <c r="AH1" s="298" t="s">
        <v>14</v>
      </c>
      <c r="AI1" s="298" t="s">
        <v>6</v>
      </c>
      <c r="AJ1" s="293" t="s">
        <v>23</v>
      </c>
      <c r="AK1" s="294"/>
    </row>
    <row r="2" spans="1:38" ht="15.75" customHeight="1" x14ac:dyDescent="0.25">
      <c r="A2" s="270"/>
      <c r="B2" s="282"/>
      <c r="C2" s="279"/>
      <c r="D2" s="265"/>
      <c r="E2" s="277"/>
      <c r="F2" s="265"/>
      <c r="G2" s="273"/>
      <c r="H2" s="275"/>
      <c r="I2" s="280"/>
      <c r="J2" s="277"/>
      <c r="K2" s="277"/>
      <c r="L2" s="277"/>
      <c r="M2" s="277"/>
      <c r="N2" s="277"/>
      <c r="O2" s="277"/>
      <c r="P2" s="277"/>
      <c r="Q2" s="277"/>
      <c r="R2" s="277"/>
      <c r="S2" s="289" t="s">
        <v>11</v>
      </c>
      <c r="T2" s="290"/>
      <c r="U2" s="290"/>
      <c r="V2" s="290"/>
      <c r="W2" s="291"/>
      <c r="X2" s="292"/>
      <c r="Y2" s="284" t="s">
        <v>13</v>
      </c>
      <c r="Z2" s="67"/>
      <c r="AA2" s="67"/>
      <c r="AB2" s="296" t="s">
        <v>22</v>
      </c>
      <c r="AC2" s="67"/>
      <c r="AD2" s="67"/>
      <c r="AE2" s="302"/>
      <c r="AF2" s="300" t="s">
        <v>7</v>
      </c>
      <c r="AG2" s="295"/>
      <c r="AH2" s="299"/>
      <c r="AI2" s="299"/>
      <c r="AJ2" s="295" t="s">
        <v>8</v>
      </c>
      <c r="AK2" s="295" t="s">
        <v>24</v>
      </c>
    </row>
    <row r="3" spans="1:38" ht="66" customHeight="1" thickBot="1" x14ac:dyDescent="0.3">
      <c r="A3" s="271"/>
      <c r="B3" s="283"/>
      <c r="C3" s="279"/>
      <c r="D3" s="265"/>
      <c r="E3" s="277"/>
      <c r="F3" s="265"/>
      <c r="G3" s="273"/>
      <c r="H3" s="275"/>
      <c r="I3" s="267"/>
      <c r="J3" s="277"/>
      <c r="K3" s="277"/>
      <c r="L3" s="277"/>
      <c r="M3" s="277"/>
      <c r="N3" s="277"/>
      <c r="O3" s="277"/>
      <c r="P3" s="277"/>
      <c r="Q3" s="277"/>
      <c r="R3" s="277"/>
      <c r="S3" s="62" t="s">
        <v>8</v>
      </c>
      <c r="T3" s="67" t="s">
        <v>187</v>
      </c>
      <c r="U3" s="67" t="s">
        <v>186</v>
      </c>
      <c r="V3" s="60" t="s">
        <v>12</v>
      </c>
      <c r="W3" s="67" t="s">
        <v>187</v>
      </c>
      <c r="X3" s="67" t="s">
        <v>186</v>
      </c>
      <c r="Y3" s="284"/>
      <c r="Z3" s="67" t="s">
        <v>187</v>
      </c>
      <c r="AA3" s="67" t="s">
        <v>186</v>
      </c>
      <c r="AB3" s="297"/>
      <c r="AC3" s="67" t="s">
        <v>187</v>
      </c>
      <c r="AD3" s="67" t="s">
        <v>186</v>
      </c>
      <c r="AE3" s="302"/>
      <c r="AF3" s="300"/>
      <c r="AG3" s="295"/>
      <c r="AH3" s="299"/>
      <c r="AI3" s="299"/>
      <c r="AJ3" s="295"/>
      <c r="AK3" s="295"/>
    </row>
    <row r="4" spans="1:38" ht="90.75" customHeight="1" x14ac:dyDescent="0.25">
      <c r="A4" s="262" t="s">
        <v>245</v>
      </c>
      <c r="B4" s="266" t="s">
        <v>492</v>
      </c>
      <c r="C4" s="264" t="s">
        <v>249</v>
      </c>
      <c r="D4" s="264" t="s">
        <v>162</v>
      </c>
      <c r="E4" s="254" t="s">
        <v>246</v>
      </c>
      <c r="F4" s="264" t="s">
        <v>247</v>
      </c>
      <c r="G4" s="254" t="s">
        <v>248</v>
      </c>
      <c r="H4" s="254" t="s">
        <v>250</v>
      </c>
      <c r="I4" s="268" t="s">
        <v>251</v>
      </c>
      <c r="J4" s="254" t="s">
        <v>252</v>
      </c>
      <c r="K4" s="254" t="s">
        <v>253</v>
      </c>
      <c r="L4" s="254" t="s">
        <v>254</v>
      </c>
      <c r="M4" s="254" t="s">
        <v>258</v>
      </c>
      <c r="N4" s="254" t="s">
        <v>255</v>
      </c>
      <c r="O4" s="254" t="s">
        <v>256</v>
      </c>
      <c r="P4" s="254" t="s">
        <v>257</v>
      </c>
      <c r="Q4" s="254" t="s">
        <v>259</v>
      </c>
      <c r="R4" s="254" t="s">
        <v>260</v>
      </c>
      <c r="S4" s="258" t="s">
        <v>261</v>
      </c>
      <c r="T4" s="259"/>
      <c r="U4" s="259"/>
      <c r="V4" s="259"/>
      <c r="W4" s="259"/>
      <c r="X4" s="259"/>
      <c r="Y4" s="259"/>
      <c r="Z4" s="260"/>
      <c r="AA4" s="260"/>
      <c r="AB4" s="261"/>
      <c r="AC4" s="83"/>
      <c r="AD4" s="83"/>
      <c r="AE4" s="256" t="s">
        <v>268</v>
      </c>
      <c r="AF4" s="252" t="s">
        <v>269</v>
      </c>
      <c r="AG4" s="252" t="s">
        <v>270</v>
      </c>
      <c r="AH4" s="248" t="s">
        <v>271</v>
      </c>
      <c r="AI4" s="250" t="s">
        <v>272</v>
      </c>
      <c r="AJ4" s="252" t="s">
        <v>262</v>
      </c>
      <c r="AK4" s="252" t="s">
        <v>273</v>
      </c>
    </row>
    <row r="5" spans="1:38" s="18" customFormat="1" ht="47.25" x14ac:dyDescent="0.25">
      <c r="A5" s="263"/>
      <c r="B5" s="267"/>
      <c r="C5" s="265"/>
      <c r="D5" s="265"/>
      <c r="E5" s="255"/>
      <c r="F5" s="265"/>
      <c r="G5" s="255"/>
      <c r="H5" s="255"/>
      <c r="I5" s="267"/>
      <c r="J5" s="255"/>
      <c r="K5" s="255"/>
      <c r="L5" s="255"/>
      <c r="M5" s="255"/>
      <c r="N5" s="255"/>
      <c r="O5" s="255"/>
      <c r="P5" s="255"/>
      <c r="Q5" s="255"/>
      <c r="R5" s="255"/>
      <c r="S5" s="62" t="s">
        <v>262</v>
      </c>
      <c r="T5" s="67" t="s">
        <v>264</v>
      </c>
      <c r="U5" s="67" t="s">
        <v>263</v>
      </c>
      <c r="V5" s="60" t="s">
        <v>265</v>
      </c>
      <c r="W5" s="67" t="s">
        <v>264</v>
      </c>
      <c r="X5" s="67" t="s">
        <v>263</v>
      </c>
      <c r="Y5" s="62" t="s">
        <v>266</v>
      </c>
      <c r="Z5" s="67" t="s">
        <v>264</v>
      </c>
      <c r="AA5" s="67" t="s">
        <v>263</v>
      </c>
      <c r="AB5" s="63" t="s">
        <v>267</v>
      </c>
      <c r="AC5" s="67" t="s">
        <v>264</v>
      </c>
      <c r="AD5" s="67" t="s">
        <v>263</v>
      </c>
      <c r="AE5" s="257"/>
      <c r="AF5" s="253"/>
      <c r="AG5" s="253"/>
      <c r="AH5" s="249"/>
      <c r="AI5" s="251"/>
      <c r="AJ5" s="253"/>
      <c r="AK5" s="253"/>
      <c r="AL5" s="3"/>
    </row>
    <row r="6" spans="1:38" ht="15.75" x14ac:dyDescent="0.25">
      <c r="A6" s="160">
        <v>0</v>
      </c>
      <c r="B6" s="131"/>
      <c r="C6" s="162">
        <v>1</v>
      </c>
      <c r="D6" s="161" t="s">
        <v>182</v>
      </c>
      <c r="E6" s="65">
        <v>2</v>
      </c>
      <c r="F6" s="161">
        <v>3</v>
      </c>
      <c r="G6" s="64">
        <v>4</v>
      </c>
      <c r="H6" s="64">
        <v>5</v>
      </c>
      <c r="I6" s="223">
        <v>6</v>
      </c>
      <c r="J6" s="65">
        <v>7</v>
      </c>
      <c r="K6" s="65">
        <v>8</v>
      </c>
      <c r="L6" s="65">
        <v>9</v>
      </c>
      <c r="M6" s="65">
        <v>10</v>
      </c>
      <c r="N6" s="65">
        <v>11</v>
      </c>
      <c r="O6" s="65">
        <v>12</v>
      </c>
      <c r="P6" s="65">
        <v>13</v>
      </c>
      <c r="Q6" s="65">
        <v>14</v>
      </c>
      <c r="R6" s="65">
        <v>15</v>
      </c>
      <c r="S6" s="25">
        <v>16</v>
      </c>
      <c r="T6" s="28"/>
      <c r="U6" s="28"/>
      <c r="V6" s="25">
        <v>17</v>
      </c>
      <c r="W6" s="28"/>
      <c r="X6" s="28"/>
      <c r="Y6" s="25">
        <v>18</v>
      </c>
      <c r="Z6" s="67"/>
      <c r="AA6" s="67"/>
      <c r="AB6" s="25">
        <v>19</v>
      </c>
      <c r="AC6" s="28"/>
      <c r="AD6" s="28"/>
      <c r="AE6" s="84" t="s">
        <v>183</v>
      </c>
      <c r="AF6" s="66">
        <v>20</v>
      </c>
      <c r="AG6" s="66">
        <v>21</v>
      </c>
      <c r="AH6" s="66">
        <v>22</v>
      </c>
      <c r="AI6" s="66">
        <v>23</v>
      </c>
      <c r="AJ6" s="66">
        <v>24</v>
      </c>
      <c r="AK6" s="66">
        <v>25</v>
      </c>
    </row>
    <row r="7" spans="1:38" ht="186.75" customHeight="1" x14ac:dyDescent="0.25">
      <c r="A7" s="10">
        <v>1</v>
      </c>
      <c r="B7" s="132">
        <v>110755</v>
      </c>
      <c r="C7" s="162">
        <v>121</v>
      </c>
      <c r="D7" s="56" t="s">
        <v>180</v>
      </c>
      <c r="E7" s="21" t="s">
        <v>244</v>
      </c>
      <c r="F7" s="76" t="s">
        <v>386</v>
      </c>
      <c r="G7" s="16" t="s">
        <v>305</v>
      </c>
      <c r="H7" s="16" t="s">
        <v>306</v>
      </c>
      <c r="I7" s="72" t="s">
        <v>189</v>
      </c>
      <c r="J7" s="32" t="s">
        <v>576</v>
      </c>
      <c r="K7" s="6">
        <v>43145</v>
      </c>
      <c r="L7" s="6">
        <v>43630</v>
      </c>
      <c r="M7" s="7">
        <f t="shared" ref="M7:M9" si="0">S7/AE7*100</f>
        <v>84.999999517641427</v>
      </c>
      <c r="N7" s="8">
        <v>7</v>
      </c>
      <c r="O7" s="8" t="s">
        <v>315</v>
      </c>
      <c r="P7" s="8" t="s">
        <v>309</v>
      </c>
      <c r="Q7" s="14" t="s">
        <v>226</v>
      </c>
      <c r="R7" s="11" t="s">
        <v>36</v>
      </c>
      <c r="S7" s="86">
        <f t="shared" ref="S7:S9" si="1">T7+U7</f>
        <v>352434.92</v>
      </c>
      <c r="T7" s="87">
        <v>352434.92</v>
      </c>
      <c r="U7" s="88">
        <v>0</v>
      </c>
      <c r="V7" s="89">
        <f t="shared" ref="V7:V10" si="2">W7+X7</f>
        <v>53844.59</v>
      </c>
      <c r="W7" s="87">
        <v>53844.59</v>
      </c>
      <c r="X7" s="90">
        <v>0</v>
      </c>
      <c r="Y7" s="89">
        <f t="shared" ref="Y7" si="3">Z7+AA7</f>
        <v>8349.81</v>
      </c>
      <c r="Z7" s="87">
        <v>8349.81</v>
      </c>
      <c r="AA7" s="90">
        <v>0</v>
      </c>
      <c r="AB7" s="91">
        <f>AC7+AD7</f>
        <v>0</v>
      </c>
      <c r="AC7" s="92"/>
      <c r="AD7" s="92"/>
      <c r="AE7" s="93">
        <f>S7+V7+Y7+AB7</f>
        <v>414629.32</v>
      </c>
      <c r="AF7" s="91">
        <v>0</v>
      </c>
      <c r="AG7" s="91">
        <f t="shared" ref="AG7:AG10" si="4">AE7+AF7</f>
        <v>414629.32</v>
      </c>
      <c r="AH7" s="94" t="s">
        <v>159</v>
      </c>
      <c r="AI7" s="95" t="s">
        <v>189</v>
      </c>
      <c r="AJ7" s="96">
        <v>7173.15</v>
      </c>
      <c r="AK7" s="96">
        <v>1095.9100000000001</v>
      </c>
    </row>
    <row r="8" spans="1:38" ht="141.75" customHeight="1" x14ac:dyDescent="0.25">
      <c r="A8" s="4">
        <v>2</v>
      </c>
      <c r="B8" s="56">
        <v>109854</v>
      </c>
      <c r="C8" s="162">
        <v>116</v>
      </c>
      <c r="D8" s="56" t="s">
        <v>176</v>
      </c>
      <c r="E8" s="35" t="s">
        <v>244</v>
      </c>
      <c r="F8" s="76" t="s">
        <v>386</v>
      </c>
      <c r="G8" s="51" t="s">
        <v>412</v>
      </c>
      <c r="H8" s="16" t="s">
        <v>413</v>
      </c>
      <c r="I8" s="72" t="s">
        <v>413</v>
      </c>
      <c r="J8" s="50" t="s">
        <v>416</v>
      </c>
      <c r="K8" s="6">
        <v>43186</v>
      </c>
      <c r="L8" s="6">
        <v>43551</v>
      </c>
      <c r="M8" s="7">
        <f t="shared" si="0"/>
        <v>85.000000944809514</v>
      </c>
      <c r="N8" s="8">
        <v>7</v>
      </c>
      <c r="O8" s="8" t="s">
        <v>315</v>
      </c>
      <c r="P8" s="8" t="s">
        <v>414</v>
      </c>
      <c r="Q8" s="14" t="s">
        <v>226</v>
      </c>
      <c r="R8" s="8" t="s">
        <v>36</v>
      </c>
      <c r="S8" s="89">
        <f t="shared" si="1"/>
        <v>359860.9</v>
      </c>
      <c r="T8" s="88">
        <v>359860.9</v>
      </c>
      <c r="U8" s="88">
        <v>0</v>
      </c>
      <c r="V8" s="89">
        <f t="shared" si="2"/>
        <v>55037.54</v>
      </c>
      <c r="W8" s="88">
        <v>55037.54</v>
      </c>
      <c r="X8" s="88">
        <v>0</v>
      </c>
      <c r="Y8" s="89">
        <f>Z8+AA8</f>
        <v>8467.32</v>
      </c>
      <c r="Z8" s="88">
        <v>8467.32</v>
      </c>
      <c r="AA8" s="88">
        <v>0</v>
      </c>
      <c r="AB8" s="91">
        <f t="shared" ref="AB8:AB10" si="5">AC8+AD8</f>
        <v>0</v>
      </c>
      <c r="AC8" s="88"/>
      <c r="AD8" s="88"/>
      <c r="AE8" s="97">
        <f>S8+V8+Y8+AB8</f>
        <v>423365.76</v>
      </c>
      <c r="AF8" s="86">
        <v>0</v>
      </c>
      <c r="AG8" s="86">
        <f t="shared" si="4"/>
        <v>423365.76</v>
      </c>
      <c r="AH8" s="98" t="s">
        <v>159</v>
      </c>
      <c r="AI8" s="95" t="s">
        <v>405</v>
      </c>
      <c r="AJ8" s="96">
        <v>0</v>
      </c>
      <c r="AK8" s="96">
        <v>0</v>
      </c>
    </row>
    <row r="9" spans="1:38" ht="279" customHeight="1" x14ac:dyDescent="0.25">
      <c r="A9" s="10">
        <v>3</v>
      </c>
      <c r="B9" s="131">
        <v>119560</v>
      </c>
      <c r="C9" s="183">
        <v>471</v>
      </c>
      <c r="D9" s="56" t="s">
        <v>180</v>
      </c>
      <c r="E9" s="11" t="s">
        <v>244</v>
      </c>
      <c r="F9" s="76" t="s">
        <v>606</v>
      </c>
      <c r="G9" s="19" t="s">
        <v>680</v>
      </c>
      <c r="H9" s="19" t="s">
        <v>679</v>
      </c>
      <c r="I9" s="72" t="s">
        <v>393</v>
      </c>
      <c r="J9" s="19" t="s">
        <v>681</v>
      </c>
      <c r="K9" s="20">
        <v>43265</v>
      </c>
      <c r="L9" s="20">
        <v>43722</v>
      </c>
      <c r="M9" s="7">
        <f t="shared" si="0"/>
        <v>84.216178284166972</v>
      </c>
      <c r="N9" s="8">
        <v>7</v>
      </c>
      <c r="O9" s="8" t="s">
        <v>315</v>
      </c>
      <c r="P9" s="8" t="s">
        <v>682</v>
      </c>
      <c r="Q9" s="14" t="s">
        <v>226</v>
      </c>
      <c r="R9" s="8" t="s">
        <v>456</v>
      </c>
      <c r="S9" s="89">
        <f t="shared" si="1"/>
        <v>336316.07</v>
      </c>
      <c r="T9" s="88">
        <v>336316.07</v>
      </c>
      <c r="U9" s="88">
        <v>0</v>
      </c>
      <c r="V9" s="89">
        <f t="shared" si="2"/>
        <v>55045.45</v>
      </c>
      <c r="W9" s="88">
        <v>55045.45</v>
      </c>
      <c r="X9" s="88">
        <v>0</v>
      </c>
      <c r="Y9" s="89">
        <f t="shared" ref="Y9:Y10" si="6">Z9+AA9</f>
        <v>7987.01</v>
      </c>
      <c r="Z9" s="88">
        <v>7987.01</v>
      </c>
      <c r="AA9" s="88">
        <v>0</v>
      </c>
      <c r="AB9" s="91">
        <f t="shared" si="5"/>
        <v>0</v>
      </c>
      <c r="AC9" s="88"/>
      <c r="AD9" s="88"/>
      <c r="AE9" s="97">
        <f t="shared" ref="AE9:AE10" si="7">S9+V9+Y9</f>
        <v>399348.53</v>
      </c>
      <c r="AF9" s="86"/>
      <c r="AG9" s="86">
        <f t="shared" si="4"/>
        <v>399348.53</v>
      </c>
      <c r="AH9" s="98" t="s">
        <v>159</v>
      </c>
      <c r="AI9" s="95" t="s">
        <v>405</v>
      </c>
      <c r="AJ9" s="96">
        <v>39934.839999999997</v>
      </c>
      <c r="AK9" s="96">
        <v>0</v>
      </c>
    </row>
    <row r="10" spans="1:38" ht="228" customHeight="1" x14ac:dyDescent="0.25">
      <c r="A10" s="10">
        <v>4</v>
      </c>
      <c r="B10" s="131">
        <v>117934</v>
      </c>
      <c r="C10" s="162">
        <v>417</v>
      </c>
      <c r="D10" s="161" t="s">
        <v>671</v>
      </c>
      <c r="E10" s="11" t="s">
        <v>169</v>
      </c>
      <c r="F10" s="76" t="s">
        <v>683</v>
      </c>
      <c r="G10" s="19" t="s">
        <v>734</v>
      </c>
      <c r="H10" s="19" t="s">
        <v>679</v>
      </c>
      <c r="I10" s="223" t="s">
        <v>189</v>
      </c>
      <c r="J10" s="19" t="s">
        <v>735</v>
      </c>
      <c r="K10" s="20" t="s">
        <v>736</v>
      </c>
      <c r="L10" s="20" t="s">
        <v>732</v>
      </c>
      <c r="M10" s="65">
        <v>85</v>
      </c>
      <c r="N10" s="8">
        <v>7</v>
      </c>
      <c r="O10" s="8" t="s">
        <v>315</v>
      </c>
      <c r="P10" s="8" t="s">
        <v>682</v>
      </c>
      <c r="Q10" s="14" t="s">
        <v>226</v>
      </c>
      <c r="R10" s="8" t="s">
        <v>36</v>
      </c>
      <c r="S10" s="89">
        <f>T10+U10</f>
        <v>243872.23</v>
      </c>
      <c r="T10" s="88">
        <v>243872.23</v>
      </c>
      <c r="U10" s="88">
        <v>0</v>
      </c>
      <c r="V10" s="89">
        <f t="shared" si="2"/>
        <v>37298.080000000002</v>
      </c>
      <c r="W10" s="88">
        <v>37298.080000000002</v>
      </c>
      <c r="X10" s="88">
        <v>0</v>
      </c>
      <c r="Y10" s="89">
        <f t="shared" si="6"/>
        <v>5738.2</v>
      </c>
      <c r="Z10" s="88">
        <v>5738.2</v>
      </c>
      <c r="AA10" s="88">
        <v>0</v>
      </c>
      <c r="AB10" s="91">
        <f t="shared" si="5"/>
        <v>0</v>
      </c>
      <c r="AC10" s="100">
        <v>0</v>
      </c>
      <c r="AD10" s="100">
        <v>0</v>
      </c>
      <c r="AE10" s="97">
        <f t="shared" si="7"/>
        <v>286908.51</v>
      </c>
      <c r="AF10" s="86">
        <v>0</v>
      </c>
      <c r="AG10" s="86">
        <f t="shared" si="4"/>
        <v>286908.51</v>
      </c>
      <c r="AH10" s="98" t="s">
        <v>159</v>
      </c>
      <c r="AI10" s="102"/>
      <c r="AJ10" s="103">
        <v>0</v>
      </c>
      <c r="AK10" s="102">
        <v>0</v>
      </c>
    </row>
    <row r="11" spans="1:38" ht="409.5" x14ac:dyDescent="0.25">
      <c r="A11" s="4">
        <v>5</v>
      </c>
      <c r="B11" s="132">
        <v>120637</v>
      </c>
      <c r="C11" s="162">
        <v>86</v>
      </c>
      <c r="D11" s="56" t="s">
        <v>179</v>
      </c>
      <c r="E11" s="11" t="s">
        <v>244</v>
      </c>
      <c r="F11" s="76" t="s">
        <v>386</v>
      </c>
      <c r="G11" s="16" t="s">
        <v>322</v>
      </c>
      <c r="H11" s="16" t="s">
        <v>323</v>
      </c>
      <c r="I11" s="56" t="s">
        <v>189</v>
      </c>
      <c r="J11" s="5" t="s">
        <v>324</v>
      </c>
      <c r="K11" s="6">
        <v>43145</v>
      </c>
      <c r="L11" s="6">
        <v>43510</v>
      </c>
      <c r="M11" s="7">
        <f t="shared" ref="M11" si="8">S11/AE11*100</f>
        <v>85.000001183738732</v>
      </c>
      <c r="N11" s="8">
        <v>5</v>
      </c>
      <c r="O11" s="8" t="s">
        <v>325</v>
      </c>
      <c r="P11" s="8" t="s">
        <v>325</v>
      </c>
      <c r="Q11" s="13" t="s">
        <v>226</v>
      </c>
      <c r="R11" s="8" t="s">
        <v>36</v>
      </c>
      <c r="S11" s="86">
        <f t="shared" ref="S11" si="9">T11+U11</f>
        <v>359031.93</v>
      </c>
      <c r="T11" s="87">
        <v>359031.93</v>
      </c>
      <c r="U11" s="88">
        <v>0</v>
      </c>
      <c r="V11" s="86">
        <f t="shared" ref="V11" si="10">W11+X11</f>
        <v>54910.76</v>
      </c>
      <c r="W11" s="88">
        <v>54910.76</v>
      </c>
      <c r="X11" s="88">
        <v>0</v>
      </c>
      <c r="Y11" s="86">
        <f t="shared" ref="Y11" si="11">Z11+AA11</f>
        <v>8447.81</v>
      </c>
      <c r="Z11" s="88">
        <v>8447.81</v>
      </c>
      <c r="AA11" s="88">
        <v>0</v>
      </c>
      <c r="AB11" s="86">
        <f>AC11+AD11</f>
        <v>0</v>
      </c>
      <c r="AC11" s="88"/>
      <c r="AD11" s="88"/>
      <c r="AE11" s="97">
        <f>S11+V11+Y11+AB11</f>
        <v>422390.5</v>
      </c>
      <c r="AF11" s="86">
        <v>0</v>
      </c>
      <c r="AG11" s="86">
        <f t="shared" ref="AG11" si="12">AE11+AF11</f>
        <v>422390.5</v>
      </c>
      <c r="AH11" s="94" t="s">
        <v>159</v>
      </c>
      <c r="AI11" s="95" t="s">
        <v>189</v>
      </c>
      <c r="AJ11" s="96">
        <v>0</v>
      </c>
      <c r="AK11" s="96">
        <v>0</v>
      </c>
    </row>
    <row r="12" spans="1:38" ht="123" customHeight="1" x14ac:dyDescent="0.25">
      <c r="A12" s="10">
        <v>6</v>
      </c>
      <c r="B12" s="132">
        <v>120652</v>
      </c>
      <c r="C12" s="162">
        <v>91</v>
      </c>
      <c r="D12" s="56" t="s">
        <v>176</v>
      </c>
      <c r="E12" s="11" t="s">
        <v>244</v>
      </c>
      <c r="F12" s="76" t="s">
        <v>386</v>
      </c>
      <c r="G12" s="34" t="s">
        <v>288</v>
      </c>
      <c r="H12" s="34" t="s">
        <v>293</v>
      </c>
      <c r="I12" s="56" t="s">
        <v>189</v>
      </c>
      <c r="J12" s="5" t="s">
        <v>294</v>
      </c>
      <c r="K12" s="6">
        <v>43145</v>
      </c>
      <c r="L12" s="6">
        <v>43510</v>
      </c>
      <c r="M12" s="7">
        <f t="shared" ref="M12:M13" si="13">S12/AE12*100</f>
        <v>84.999998102206973</v>
      </c>
      <c r="N12" s="4">
        <v>3</v>
      </c>
      <c r="O12" s="4" t="s">
        <v>290</v>
      </c>
      <c r="P12" s="4" t="s">
        <v>292</v>
      </c>
      <c r="Q12" s="46" t="s">
        <v>226</v>
      </c>
      <c r="R12" s="4" t="s">
        <v>36</v>
      </c>
      <c r="S12" s="86">
        <f t="shared" ref="S12:S13" si="14">T12+U12</f>
        <v>358310.93</v>
      </c>
      <c r="T12" s="88">
        <v>358310.93</v>
      </c>
      <c r="U12" s="88">
        <v>0</v>
      </c>
      <c r="V12" s="86">
        <f t="shared" ref="V12:V14" si="15">W12+X12</f>
        <v>54800.5</v>
      </c>
      <c r="W12" s="88">
        <v>54800.5</v>
      </c>
      <c r="X12" s="88">
        <v>0</v>
      </c>
      <c r="Y12" s="86">
        <f t="shared" ref="Y12:Y13" si="16">Z12+AA12</f>
        <v>8430.85</v>
      </c>
      <c r="Z12" s="88">
        <v>8430.85</v>
      </c>
      <c r="AA12" s="88">
        <v>0</v>
      </c>
      <c r="AB12" s="86">
        <f>AC12+AD12</f>
        <v>0</v>
      </c>
      <c r="AC12" s="88"/>
      <c r="AD12" s="88"/>
      <c r="AE12" s="97">
        <f>S12+V12+Y12+AB12</f>
        <v>421542.27999999997</v>
      </c>
      <c r="AF12" s="86">
        <v>0</v>
      </c>
      <c r="AG12" s="86">
        <f t="shared" ref="AG12:AG14" si="17">AE12+AF12</f>
        <v>421542.27999999997</v>
      </c>
      <c r="AH12" s="94" t="s">
        <v>159</v>
      </c>
      <c r="AI12" s="95" t="s">
        <v>189</v>
      </c>
      <c r="AJ12" s="96">
        <f>12919.73+21747.25</f>
        <v>34666.979999999996</v>
      </c>
      <c r="AK12" s="104">
        <v>3326.05</v>
      </c>
    </row>
    <row r="13" spans="1:38" ht="409.6" thickBot="1" x14ac:dyDescent="0.3">
      <c r="A13" s="10">
        <v>7</v>
      </c>
      <c r="B13" s="132">
        <v>120730</v>
      </c>
      <c r="C13" s="162">
        <v>92</v>
      </c>
      <c r="D13" s="56" t="s">
        <v>176</v>
      </c>
      <c r="E13" s="21" t="s">
        <v>244</v>
      </c>
      <c r="F13" s="76" t="s">
        <v>386</v>
      </c>
      <c r="G13" s="16" t="s">
        <v>287</v>
      </c>
      <c r="H13" s="16" t="s">
        <v>286</v>
      </c>
      <c r="I13" s="72" t="s">
        <v>189</v>
      </c>
      <c r="J13" s="32" t="s">
        <v>289</v>
      </c>
      <c r="K13" s="6">
        <v>43145</v>
      </c>
      <c r="L13" s="6">
        <v>43630</v>
      </c>
      <c r="M13" s="7">
        <f t="shared" si="13"/>
        <v>85.000000355065879</v>
      </c>
      <c r="N13" s="8">
        <v>3</v>
      </c>
      <c r="O13" s="8" t="s">
        <v>290</v>
      </c>
      <c r="P13" s="8" t="s">
        <v>292</v>
      </c>
      <c r="Q13" s="14" t="s">
        <v>226</v>
      </c>
      <c r="R13" s="11" t="s">
        <v>36</v>
      </c>
      <c r="S13" s="86">
        <f t="shared" si="14"/>
        <v>359088.29</v>
      </c>
      <c r="T13" s="88">
        <v>359088.29</v>
      </c>
      <c r="U13" s="88">
        <v>0</v>
      </c>
      <c r="V13" s="86">
        <f t="shared" si="15"/>
        <v>54919.39</v>
      </c>
      <c r="W13" s="88">
        <v>54919.39</v>
      </c>
      <c r="X13" s="88">
        <v>0</v>
      </c>
      <c r="Y13" s="86">
        <f t="shared" si="16"/>
        <v>8449.1299999999992</v>
      </c>
      <c r="Z13" s="88">
        <v>8449.1299999999992</v>
      </c>
      <c r="AA13" s="88">
        <v>0</v>
      </c>
      <c r="AB13" s="86">
        <f t="shared" ref="AB13:AB14" si="18">AC13+AD13</f>
        <v>0</v>
      </c>
      <c r="AC13" s="88"/>
      <c r="AD13" s="88"/>
      <c r="AE13" s="97">
        <f>S13+V13+Y13+AB13</f>
        <v>422456.81</v>
      </c>
      <c r="AF13" s="86">
        <v>66435.22</v>
      </c>
      <c r="AG13" s="86">
        <f t="shared" si="17"/>
        <v>488892.03</v>
      </c>
      <c r="AH13" s="94" t="s">
        <v>159</v>
      </c>
      <c r="AI13" s="95" t="s">
        <v>189</v>
      </c>
      <c r="AJ13" s="96">
        <v>42245.68</v>
      </c>
      <c r="AK13" s="96">
        <v>0</v>
      </c>
    </row>
    <row r="14" spans="1:38" ht="315.75" thickTop="1" x14ac:dyDescent="0.25">
      <c r="A14" s="4">
        <v>8</v>
      </c>
      <c r="B14" s="132">
        <v>118191</v>
      </c>
      <c r="C14" s="162">
        <v>423</v>
      </c>
      <c r="D14" s="56" t="s">
        <v>776</v>
      </c>
      <c r="E14" s="21" t="s">
        <v>783</v>
      </c>
      <c r="F14" s="76" t="s">
        <v>683</v>
      </c>
      <c r="G14" s="16" t="s">
        <v>777</v>
      </c>
      <c r="H14" s="19" t="s">
        <v>778</v>
      </c>
      <c r="I14" s="72"/>
      <c r="J14" s="32" t="s">
        <v>779</v>
      </c>
      <c r="K14" s="6">
        <v>43284</v>
      </c>
      <c r="L14" s="6">
        <v>43649</v>
      </c>
      <c r="M14" s="7">
        <v>85</v>
      </c>
      <c r="N14" s="8">
        <v>3</v>
      </c>
      <c r="O14" s="8" t="s">
        <v>290</v>
      </c>
      <c r="P14" s="8" t="s">
        <v>292</v>
      </c>
      <c r="Q14" s="14" t="s">
        <v>226</v>
      </c>
      <c r="R14" s="11" t="s">
        <v>36</v>
      </c>
      <c r="S14" s="33">
        <v>250246.6</v>
      </c>
      <c r="T14" s="240">
        <v>250246.6</v>
      </c>
      <c r="U14" s="88">
        <v>0</v>
      </c>
      <c r="V14" s="33">
        <f t="shared" si="15"/>
        <v>38273</v>
      </c>
      <c r="W14" s="241">
        <v>38273</v>
      </c>
      <c r="X14" s="88">
        <v>0</v>
      </c>
      <c r="Y14" s="33">
        <v>5888.16</v>
      </c>
      <c r="Z14" s="88">
        <v>5888.16</v>
      </c>
      <c r="AA14" s="88">
        <v>0</v>
      </c>
      <c r="AB14" s="86">
        <f t="shared" si="18"/>
        <v>0</v>
      </c>
      <c r="AC14" s="88">
        <v>0</v>
      </c>
      <c r="AD14" s="88">
        <v>0</v>
      </c>
      <c r="AE14" s="97">
        <f>S14+V14+Y14</f>
        <v>294407.75999999995</v>
      </c>
      <c r="AF14" s="86"/>
      <c r="AG14" s="86">
        <f t="shared" si="17"/>
        <v>294407.75999999995</v>
      </c>
      <c r="AH14" s="94" t="s">
        <v>159</v>
      </c>
      <c r="AI14" s="109" t="s">
        <v>189</v>
      </c>
      <c r="AJ14" s="99">
        <v>0</v>
      </c>
      <c r="AK14" s="96">
        <v>0</v>
      </c>
    </row>
    <row r="15" spans="1:38" ht="409.5" x14ac:dyDescent="0.25">
      <c r="A15" s="10">
        <v>9</v>
      </c>
      <c r="B15" s="132">
        <v>122823</v>
      </c>
      <c r="C15" s="162">
        <v>71</v>
      </c>
      <c r="D15" s="71" t="s">
        <v>177</v>
      </c>
      <c r="E15" s="21" t="s">
        <v>169</v>
      </c>
      <c r="F15" s="76" t="s">
        <v>386</v>
      </c>
      <c r="G15" s="22" t="s">
        <v>561</v>
      </c>
      <c r="H15" s="19" t="s">
        <v>559</v>
      </c>
      <c r="I15" s="72" t="s">
        <v>189</v>
      </c>
      <c r="J15" s="32" t="s">
        <v>560</v>
      </c>
      <c r="K15" s="37">
        <v>43244</v>
      </c>
      <c r="L15" s="37">
        <v>43732</v>
      </c>
      <c r="M15" s="38">
        <f t="shared" ref="M15" si="19">S15/AE15*100</f>
        <v>85.000001791562255</v>
      </c>
      <c r="N15" s="11">
        <v>6</v>
      </c>
      <c r="O15" s="21" t="s">
        <v>557</v>
      </c>
      <c r="P15" s="21" t="s">
        <v>558</v>
      </c>
      <c r="Q15" s="31" t="s">
        <v>226</v>
      </c>
      <c r="R15" s="21" t="s">
        <v>36</v>
      </c>
      <c r="S15" s="91">
        <f t="shared" ref="S15" si="20">T15+U15</f>
        <v>355834.7</v>
      </c>
      <c r="T15" s="88">
        <v>355834.7</v>
      </c>
      <c r="U15" s="92">
        <v>0</v>
      </c>
      <c r="V15" s="105">
        <f t="shared" ref="V15" si="21">W15+X15</f>
        <v>54421.769999999982</v>
      </c>
      <c r="W15" s="87">
        <v>54421.769999999982</v>
      </c>
      <c r="X15" s="106">
        <v>0</v>
      </c>
      <c r="Y15" s="107">
        <f t="shared" ref="Y15" si="22">Z15+AA15</f>
        <v>8372.58</v>
      </c>
      <c r="Z15" s="87">
        <v>8372.58</v>
      </c>
      <c r="AA15" s="108">
        <v>0</v>
      </c>
      <c r="AB15" s="91">
        <v>0</v>
      </c>
      <c r="AC15" s="92"/>
      <c r="AD15" s="92"/>
      <c r="AE15" s="93">
        <f>S15+V15+Y15+AB15</f>
        <v>418629.05</v>
      </c>
      <c r="AF15" s="91">
        <v>0</v>
      </c>
      <c r="AG15" s="91">
        <f t="shared" ref="AG15" si="23">AE15+AF15</f>
        <v>418629.05</v>
      </c>
      <c r="AH15" s="94" t="s">
        <v>159</v>
      </c>
      <c r="AI15" s="109" t="s">
        <v>189</v>
      </c>
      <c r="AJ15" s="96">
        <v>41862.9</v>
      </c>
      <c r="AK15" s="96">
        <v>0</v>
      </c>
    </row>
    <row r="16" spans="1:38" s="23" customFormat="1" ht="346.5" x14ac:dyDescent="0.25">
      <c r="A16" s="10">
        <v>10</v>
      </c>
      <c r="B16" s="132">
        <v>120599</v>
      </c>
      <c r="C16" s="162">
        <v>75</v>
      </c>
      <c r="D16" s="71" t="s">
        <v>180</v>
      </c>
      <c r="E16" s="21" t="s">
        <v>244</v>
      </c>
      <c r="F16" s="76" t="s">
        <v>386</v>
      </c>
      <c r="G16" s="22" t="s">
        <v>295</v>
      </c>
      <c r="H16" s="19" t="s">
        <v>296</v>
      </c>
      <c r="I16" s="72" t="s">
        <v>189</v>
      </c>
      <c r="J16" s="39" t="s">
        <v>297</v>
      </c>
      <c r="K16" s="37">
        <v>43145</v>
      </c>
      <c r="L16" s="37">
        <v>43630</v>
      </c>
      <c r="M16" s="38">
        <f t="shared" ref="M16" si="24">S16/AE16*100</f>
        <v>84.999998786570643</v>
      </c>
      <c r="N16" s="11">
        <v>6</v>
      </c>
      <c r="O16" s="21" t="s">
        <v>312</v>
      </c>
      <c r="P16" s="21" t="s">
        <v>298</v>
      </c>
      <c r="Q16" s="31" t="s">
        <v>226</v>
      </c>
      <c r="R16" s="21" t="s">
        <v>36</v>
      </c>
      <c r="S16" s="91">
        <f t="shared" ref="S16" si="25">T16+U16</f>
        <v>350247</v>
      </c>
      <c r="T16" s="88">
        <v>350247</v>
      </c>
      <c r="U16" s="92">
        <v>0</v>
      </c>
      <c r="V16" s="105">
        <f t="shared" ref="V16" si="26">W16+X16</f>
        <v>53567.19</v>
      </c>
      <c r="W16" s="87">
        <v>53567.19</v>
      </c>
      <c r="X16" s="106">
        <v>0</v>
      </c>
      <c r="Y16" s="107">
        <f t="shared" ref="Y16" si="27">Z16+AA16</f>
        <v>8241.11</v>
      </c>
      <c r="Z16" s="87">
        <v>8241.11</v>
      </c>
      <c r="AA16" s="108">
        <v>0</v>
      </c>
      <c r="AB16" s="91">
        <v>0</v>
      </c>
      <c r="AC16" s="92"/>
      <c r="AD16" s="92"/>
      <c r="AE16" s="93">
        <f>S16+V16+Y16+AB16</f>
        <v>412055.3</v>
      </c>
      <c r="AF16" s="91">
        <v>0</v>
      </c>
      <c r="AG16" s="91">
        <f t="shared" ref="AG16" si="28">AE16+AF16</f>
        <v>412055.3</v>
      </c>
      <c r="AH16" s="94" t="s">
        <v>159</v>
      </c>
      <c r="AI16" s="109" t="s">
        <v>189</v>
      </c>
      <c r="AJ16" s="96">
        <v>0</v>
      </c>
      <c r="AK16" s="96">
        <v>0</v>
      </c>
    </row>
    <row r="17" spans="1:37" ht="77.25" customHeight="1" x14ac:dyDescent="0.25">
      <c r="A17" s="4">
        <v>11</v>
      </c>
      <c r="B17" s="56">
        <v>120555</v>
      </c>
      <c r="C17" s="162">
        <v>93</v>
      </c>
      <c r="D17" s="56" t="s">
        <v>179</v>
      </c>
      <c r="E17" s="35" t="s">
        <v>244</v>
      </c>
      <c r="F17" s="76" t="s">
        <v>386</v>
      </c>
      <c r="G17" s="54" t="s">
        <v>463</v>
      </c>
      <c r="H17" s="54" t="s">
        <v>462</v>
      </c>
      <c r="I17" s="226" t="s">
        <v>464</v>
      </c>
      <c r="J17" s="32" t="s">
        <v>465</v>
      </c>
      <c r="K17" s="6">
        <v>43208</v>
      </c>
      <c r="L17" s="6">
        <v>43695</v>
      </c>
      <c r="M17" s="7">
        <f t="shared" ref="M17" si="29">S17/AE17*100</f>
        <v>84.163174801247621</v>
      </c>
      <c r="N17" s="8">
        <v>2</v>
      </c>
      <c r="O17" s="8" t="s">
        <v>487</v>
      </c>
      <c r="P17" s="8" t="s">
        <v>466</v>
      </c>
      <c r="Q17" s="14" t="s">
        <v>226</v>
      </c>
      <c r="R17" s="4" t="s">
        <v>36</v>
      </c>
      <c r="S17" s="89">
        <f t="shared" ref="S17:S18" si="30">T17+U17</f>
        <v>356789.37</v>
      </c>
      <c r="T17" s="88">
        <v>356789.37</v>
      </c>
      <c r="U17" s="88">
        <v>0</v>
      </c>
      <c r="V17" s="89">
        <f t="shared" ref="V17:V18" si="31">W17+X17</f>
        <v>58657.86</v>
      </c>
      <c r="W17" s="88">
        <v>58657.86</v>
      </c>
      <c r="X17" s="88">
        <v>0</v>
      </c>
      <c r="Y17" s="89">
        <f t="shared" ref="Y17:Y18" si="32">Z17+AA17</f>
        <v>8478.52</v>
      </c>
      <c r="Z17" s="88">
        <v>8478.52</v>
      </c>
      <c r="AA17" s="88">
        <v>0</v>
      </c>
      <c r="AB17" s="86">
        <f t="shared" ref="AB17:AB18" si="33">AC17+AD17</f>
        <v>0</v>
      </c>
      <c r="AC17" s="88"/>
      <c r="AD17" s="88"/>
      <c r="AE17" s="97">
        <f t="shared" ref="AE17:AE18" si="34">S17+V17+Y17+AB17</f>
        <v>423925.75</v>
      </c>
      <c r="AF17" s="86">
        <v>0</v>
      </c>
      <c r="AG17" s="86">
        <f t="shared" ref="AG17:AG18" si="35">AE17+AF17</f>
        <v>423925.75</v>
      </c>
      <c r="AH17" s="94" t="s">
        <v>159</v>
      </c>
      <c r="AI17" s="95" t="s">
        <v>189</v>
      </c>
      <c r="AJ17" s="96">
        <v>20867.740000000002</v>
      </c>
      <c r="AK17" s="96">
        <v>0</v>
      </c>
    </row>
    <row r="18" spans="1:37" ht="77.25" customHeight="1" x14ac:dyDescent="0.25">
      <c r="A18" s="10">
        <v>12</v>
      </c>
      <c r="B18" s="56">
        <v>119189</v>
      </c>
      <c r="C18" s="238">
        <v>466</v>
      </c>
      <c r="D18" s="56" t="s">
        <v>760</v>
      </c>
      <c r="E18" s="21" t="s">
        <v>244</v>
      </c>
      <c r="F18" s="72" t="s">
        <v>606</v>
      </c>
      <c r="G18" s="54" t="s">
        <v>761</v>
      </c>
      <c r="H18" s="54" t="s">
        <v>462</v>
      </c>
      <c r="I18" s="72" t="s">
        <v>189</v>
      </c>
      <c r="J18" s="32" t="s">
        <v>762</v>
      </c>
      <c r="K18" s="6">
        <v>43278</v>
      </c>
      <c r="L18" s="6">
        <v>43765</v>
      </c>
      <c r="M18" s="7">
        <v>85</v>
      </c>
      <c r="N18" s="8">
        <v>2</v>
      </c>
      <c r="O18" s="8" t="s">
        <v>487</v>
      </c>
      <c r="P18" s="8" t="s">
        <v>466</v>
      </c>
      <c r="Q18" s="14" t="s">
        <v>226</v>
      </c>
      <c r="R18" s="4" t="s">
        <v>36</v>
      </c>
      <c r="S18" s="89">
        <f t="shared" si="30"/>
        <v>514458.8</v>
      </c>
      <c r="T18" s="88">
        <v>514458.8</v>
      </c>
      <c r="U18" s="88">
        <v>0</v>
      </c>
      <c r="V18" s="89">
        <f t="shared" si="31"/>
        <v>78681.929999999978</v>
      </c>
      <c r="W18" s="88">
        <v>78681.929999999978</v>
      </c>
      <c r="X18" s="88">
        <v>0</v>
      </c>
      <c r="Y18" s="89">
        <f t="shared" si="32"/>
        <v>12104.91</v>
      </c>
      <c r="Z18" s="88">
        <v>12104.91</v>
      </c>
      <c r="AA18" s="88"/>
      <c r="AB18" s="86">
        <f t="shared" si="33"/>
        <v>0</v>
      </c>
      <c r="AC18" s="88"/>
      <c r="AD18" s="88"/>
      <c r="AE18" s="97">
        <f t="shared" si="34"/>
        <v>605245.64</v>
      </c>
      <c r="AF18" s="86"/>
      <c r="AG18" s="86">
        <f t="shared" si="35"/>
        <v>605245.64</v>
      </c>
      <c r="AH18" s="94" t="s">
        <v>159</v>
      </c>
      <c r="AI18" s="95" t="s">
        <v>189</v>
      </c>
      <c r="AJ18" s="96">
        <v>0</v>
      </c>
      <c r="AK18" s="96">
        <v>0</v>
      </c>
    </row>
    <row r="19" spans="1:37" ht="256.5" customHeight="1" x14ac:dyDescent="0.25">
      <c r="A19" s="10">
        <v>13</v>
      </c>
      <c r="B19" s="132">
        <v>111300</v>
      </c>
      <c r="C19" s="162">
        <v>123</v>
      </c>
      <c r="D19" s="56" t="s">
        <v>180</v>
      </c>
      <c r="E19" s="21" t="s">
        <v>244</v>
      </c>
      <c r="F19" s="76" t="s">
        <v>386</v>
      </c>
      <c r="G19" s="16" t="s">
        <v>317</v>
      </c>
      <c r="H19" s="16" t="s">
        <v>318</v>
      </c>
      <c r="I19" s="72" t="s">
        <v>189</v>
      </c>
      <c r="J19" s="45" t="s">
        <v>319</v>
      </c>
      <c r="K19" s="6">
        <v>43145</v>
      </c>
      <c r="L19" s="6">
        <v>43630</v>
      </c>
      <c r="M19" s="7">
        <v>84.999999881712782</v>
      </c>
      <c r="N19" s="8">
        <v>7</v>
      </c>
      <c r="O19" s="8" t="s">
        <v>320</v>
      </c>
      <c r="P19" s="8" t="s">
        <v>321</v>
      </c>
      <c r="Q19" s="14" t="s">
        <v>226</v>
      </c>
      <c r="R19" s="11" t="s">
        <v>36</v>
      </c>
      <c r="S19" s="89">
        <f>T19+U19</f>
        <v>359294.94</v>
      </c>
      <c r="T19" s="87">
        <v>359294.94</v>
      </c>
      <c r="U19" s="90">
        <v>0</v>
      </c>
      <c r="V19" s="89">
        <f t="shared" ref="V19:V36" si="36">W19+X19</f>
        <v>54950.99</v>
      </c>
      <c r="W19" s="87">
        <v>54950.99</v>
      </c>
      <c r="X19" s="90">
        <v>0</v>
      </c>
      <c r="Y19" s="89">
        <v>8454</v>
      </c>
      <c r="Z19" s="88">
        <v>8454</v>
      </c>
      <c r="AA19" s="88">
        <v>0</v>
      </c>
      <c r="AB19" s="86">
        <f t="shared" ref="AB19:AB35" si="37">AC19+AD19</f>
        <v>0</v>
      </c>
      <c r="AC19" s="88"/>
      <c r="AD19" s="88"/>
      <c r="AE19" s="97">
        <v>422699.93</v>
      </c>
      <c r="AF19" s="86">
        <v>0</v>
      </c>
      <c r="AG19" s="86">
        <f>AE19+AF19</f>
        <v>422699.93</v>
      </c>
      <c r="AH19" s="94" t="s">
        <v>159</v>
      </c>
      <c r="AI19" s="95" t="s">
        <v>189</v>
      </c>
      <c r="AJ19" s="96">
        <f>38391.78-4663.85</f>
        <v>33727.93</v>
      </c>
      <c r="AK19" s="96">
        <v>4663.8500000000004</v>
      </c>
    </row>
    <row r="20" spans="1:37" ht="178.5" customHeight="1" x14ac:dyDescent="0.25">
      <c r="A20" s="4">
        <v>14</v>
      </c>
      <c r="B20" s="132">
        <v>110505</v>
      </c>
      <c r="C20" s="162">
        <v>125</v>
      </c>
      <c r="D20" s="56" t="s">
        <v>176</v>
      </c>
      <c r="E20" s="35" t="s">
        <v>244</v>
      </c>
      <c r="F20" s="76" t="s">
        <v>386</v>
      </c>
      <c r="G20" s="16" t="s">
        <v>365</v>
      </c>
      <c r="H20" s="16" t="s">
        <v>366</v>
      </c>
      <c r="I20" s="56" t="s">
        <v>189</v>
      </c>
      <c r="J20" s="32" t="s">
        <v>369</v>
      </c>
      <c r="K20" s="6">
        <v>43173</v>
      </c>
      <c r="L20" s="6">
        <v>43660</v>
      </c>
      <c r="M20" s="7">
        <v>84.99999981945335</v>
      </c>
      <c r="N20" s="8">
        <v>7</v>
      </c>
      <c r="O20" s="8" t="s">
        <v>320</v>
      </c>
      <c r="P20" s="8" t="s">
        <v>367</v>
      </c>
      <c r="Q20" s="14" t="s">
        <v>226</v>
      </c>
      <c r="R20" s="8" t="s">
        <v>36</v>
      </c>
      <c r="S20" s="89">
        <f>T20+U20</f>
        <v>470792.44</v>
      </c>
      <c r="T20" s="88">
        <v>470792.44</v>
      </c>
      <c r="U20" s="88">
        <v>0</v>
      </c>
      <c r="V20" s="89">
        <f t="shared" si="36"/>
        <v>72003.55</v>
      </c>
      <c r="W20" s="88">
        <v>72003.55</v>
      </c>
      <c r="X20" s="88">
        <v>0</v>
      </c>
      <c r="Y20" s="89">
        <f>Z20+AA20</f>
        <v>11077.47</v>
      </c>
      <c r="Z20" s="88">
        <v>11077.47</v>
      </c>
      <c r="AA20" s="88">
        <v>0</v>
      </c>
      <c r="AB20" s="86">
        <f t="shared" si="37"/>
        <v>0</v>
      </c>
      <c r="AC20" s="88"/>
      <c r="AD20" s="88"/>
      <c r="AE20" s="97">
        <f>S20+V20+Y20+AB20</f>
        <v>553873.46</v>
      </c>
      <c r="AF20" s="86">
        <v>0</v>
      </c>
      <c r="AG20" s="86">
        <f t="shared" ref="AG20:AG37" si="38">AE20+AF20</f>
        <v>553873.46</v>
      </c>
      <c r="AH20" s="94" t="s">
        <v>159</v>
      </c>
      <c r="AI20" s="95" t="s">
        <v>189</v>
      </c>
      <c r="AJ20" s="96">
        <v>0</v>
      </c>
      <c r="AK20" s="96">
        <v>0</v>
      </c>
    </row>
    <row r="21" spans="1:37" ht="141.75" customHeight="1" x14ac:dyDescent="0.25">
      <c r="A21" s="10">
        <v>15</v>
      </c>
      <c r="B21" s="132">
        <v>120503</v>
      </c>
      <c r="C21" s="162">
        <v>80</v>
      </c>
      <c r="D21" s="56" t="s">
        <v>180</v>
      </c>
      <c r="E21" s="35" t="s">
        <v>244</v>
      </c>
      <c r="F21" s="76" t="s">
        <v>385</v>
      </c>
      <c r="G21" s="47" t="s">
        <v>363</v>
      </c>
      <c r="H21" s="16" t="s">
        <v>362</v>
      </c>
      <c r="I21" s="72" t="s">
        <v>189</v>
      </c>
      <c r="J21" s="32" t="s">
        <v>368</v>
      </c>
      <c r="K21" s="6">
        <v>43173</v>
      </c>
      <c r="L21" s="6">
        <v>43599</v>
      </c>
      <c r="M21" s="7">
        <f t="shared" ref="M21" si="39">S21/AE21*100</f>
        <v>79.999997969650394</v>
      </c>
      <c r="N21" s="8">
        <v>8</v>
      </c>
      <c r="O21" s="8" t="s">
        <v>364</v>
      </c>
      <c r="P21" s="8" t="s">
        <v>157</v>
      </c>
      <c r="Q21" s="14" t="s">
        <v>226</v>
      </c>
      <c r="R21" s="8" t="s">
        <v>36</v>
      </c>
      <c r="S21" s="89">
        <f t="shared" ref="S21:S22" si="40">T21+U21</f>
        <v>315216.64000000001</v>
      </c>
      <c r="T21" s="88">
        <v>0</v>
      </c>
      <c r="U21" s="88">
        <v>315216.64000000001</v>
      </c>
      <c r="V21" s="89">
        <f t="shared" si="36"/>
        <v>70923.75</v>
      </c>
      <c r="W21" s="88">
        <v>0</v>
      </c>
      <c r="X21" s="88">
        <v>70923.75</v>
      </c>
      <c r="Y21" s="89">
        <f t="shared" ref="Y21:Y22" si="41">Z21+AA21</f>
        <v>7880.42</v>
      </c>
      <c r="Z21" s="88">
        <v>0</v>
      </c>
      <c r="AA21" s="88">
        <v>7880.42</v>
      </c>
      <c r="AB21" s="86">
        <f t="shared" si="37"/>
        <v>0</v>
      </c>
      <c r="AC21" s="88"/>
      <c r="AD21" s="88"/>
      <c r="AE21" s="97">
        <f>S21+V21+Y21+AB21</f>
        <v>394020.81</v>
      </c>
      <c r="AF21" s="86">
        <v>0</v>
      </c>
      <c r="AG21" s="86">
        <f t="shared" si="38"/>
        <v>394020.81</v>
      </c>
      <c r="AH21" s="94" t="s">
        <v>159</v>
      </c>
      <c r="AI21" s="95" t="s">
        <v>189</v>
      </c>
      <c r="AJ21" s="96">
        <v>0</v>
      </c>
      <c r="AK21" s="96">
        <v>0</v>
      </c>
    </row>
    <row r="22" spans="1:37" ht="409.5" x14ac:dyDescent="0.25">
      <c r="A22" s="10">
        <v>16</v>
      </c>
      <c r="B22" s="131">
        <v>120710</v>
      </c>
      <c r="C22" s="162">
        <v>103</v>
      </c>
      <c r="D22" s="161" t="s">
        <v>180</v>
      </c>
      <c r="E22" s="4" t="s">
        <v>244</v>
      </c>
      <c r="F22" s="138" t="s">
        <v>385</v>
      </c>
      <c r="G22" s="139" t="s">
        <v>509</v>
      </c>
      <c r="H22" s="16" t="s">
        <v>510</v>
      </c>
      <c r="I22" s="223" t="s">
        <v>189</v>
      </c>
      <c r="J22" s="49" t="s">
        <v>511</v>
      </c>
      <c r="K22" s="140">
        <v>43227</v>
      </c>
      <c r="L22" s="140">
        <v>43715</v>
      </c>
      <c r="M22" s="7">
        <f>S22/AE22*100</f>
        <v>79.999999056893557</v>
      </c>
      <c r="N22" s="8">
        <v>8</v>
      </c>
      <c r="O22" s="8" t="s">
        <v>364</v>
      </c>
      <c r="P22" s="8" t="s">
        <v>157</v>
      </c>
      <c r="Q22" s="8" t="s">
        <v>226</v>
      </c>
      <c r="R22" s="8" t="s">
        <v>36</v>
      </c>
      <c r="S22" s="89">
        <f t="shared" si="40"/>
        <v>339304.22</v>
      </c>
      <c r="T22" s="143">
        <v>0</v>
      </c>
      <c r="U22" s="144">
        <v>339304.22</v>
      </c>
      <c r="V22" s="142">
        <f t="shared" si="36"/>
        <v>76343.45</v>
      </c>
      <c r="W22" s="143">
        <v>0</v>
      </c>
      <c r="X22" s="144">
        <v>76343.45</v>
      </c>
      <c r="Y22" s="142">
        <f t="shared" si="41"/>
        <v>8482.61</v>
      </c>
      <c r="Z22" s="145">
        <v>0</v>
      </c>
      <c r="AA22" s="146">
        <v>8482.61</v>
      </c>
      <c r="AB22" s="86">
        <f t="shared" si="37"/>
        <v>0</v>
      </c>
      <c r="AC22" s="100"/>
      <c r="AD22" s="100"/>
      <c r="AE22" s="97">
        <f t="shared" ref="AE22" si="42">S22+V22+Y22+AB22</f>
        <v>424130.27999999997</v>
      </c>
      <c r="AF22" s="102"/>
      <c r="AG22" s="86">
        <f t="shared" si="38"/>
        <v>424130.27999999997</v>
      </c>
      <c r="AH22" s="98" t="s">
        <v>159</v>
      </c>
      <c r="AI22" s="141" t="s">
        <v>189</v>
      </c>
      <c r="AJ22" s="96">
        <v>0</v>
      </c>
      <c r="AK22" s="96">
        <v>0</v>
      </c>
    </row>
    <row r="23" spans="1:37" ht="409.5" x14ac:dyDescent="0.25">
      <c r="A23" s="4">
        <v>17</v>
      </c>
      <c r="B23" s="131">
        <v>118335</v>
      </c>
      <c r="C23" s="162">
        <v>427</v>
      </c>
      <c r="D23" s="161" t="s">
        <v>671</v>
      </c>
      <c r="E23" s="35" t="s">
        <v>169</v>
      </c>
      <c r="F23" s="76" t="s">
        <v>683</v>
      </c>
      <c r="G23" s="48" t="s">
        <v>768</v>
      </c>
      <c r="H23" s="16" t="s">
        <v>769</v>
      </c>
      <c r="I23" s="223" t="s">
        <v>189</v>
      </c>
      <c r="J23" s="49" t="s">
        <v>775</v>
      </c>
      <c r="K23" s="6">
        <v>43284</v>
      </c>
      <c r="L23" s="6">
        <v>43711</v>
      </c>
      <c r="M23" s="7">
        <v>85</v>
      </c>
      <c r="N23" s="8">
        <v>2</v>
      </c>
      <c r="O23" s="8" t="s">
        <v>770</v>
      </c>
      <c r="P23" s="8" t="s">
        <v>770</v>
      </c>
      <c r="Q23" s="8" t="s">
        <v>226</v>
      </c>
      <c r="R23" s="8" t="s">
        <v>36</v>
      </c>
      <c r="S23" s="89">
        <v>241819.87</v>
      </c>
      <c r="T23" s="88">
        <v>241819.87</v>
      </c>
      <c r="U23" s="100">
        <v>0</v>
      </c>
      <c r="V23" s="89">
        <v>36984.22</v>
      </c>
      <c r="W23" s="88">
        <v>36984.22</v>
      </c>
      <c r="X23" s="100">
        <v>0</v>
      </c>
      <c r="Y23" s="89">
        <v>5689.87</v>
      </c>
      <c r="Z23" s="88">
        <v>5689.87</v>
      </c>
      <c r="AA23" s="101">
        <v>0</v>
      </c>
      <c r="AB23" s="86">
        <f t="shared" si="37"/>
        <v>0</v>
      </c>
      <c r="AC23" s="100"/>
      <c r="AD23" s="100"/>
      <c r="AE23" s="97">
        <f t="shared" ref="AE23" si="43">S23+V23+Y23+AB23</f>
        <v>284493.95999999996</v>
      </c>
      <c r="AF23" s="102">
        <v>0</v>
      </c>
      <c r="AG23" s="86">
        <f t="shared" si="38"/>
        <v>284493.95999999996</v>
      </c>
      <c r="AH23" s="98" t="s">
        <v>159</v>
      </c>
      <c r="AI23" s="102"/>
      <c r="AJ23" s="244">
        <v>0</v>
      </c>
      <c r="AK23" s="110">
        <v>0</v>
      </c>
    </row>
    <row r="24" spans="1:37" ht="318" customHeight="1" x14ac:dyDescent="0.25">
      <c r="A24" s="10">
        <v>18</v>
      </c>
      <c r="B24" s="131">
        <v>120791</v>
      </c>
      <c r="C24" s="162">
        <v>88</v>
      </c>
      <c r="D24" s="56" t="s">
        <v>180</v>
      </c>
      <c r="E24" s="35" t="s">
        <v>244</v>
      </c>
      <c r="F24" s="76" t="s">
        <v>386</v>
      </c>
      <c r="G24" s="48" t="s">
        <v>391</v>
      </c>
      <c r="H24" s="16" t="s">
        <v>392</v>
      </c>
      <c r="I24" s="227" t="s">
        <v>393</v>
      </c>
      <c r="J24" s="49" t="s">
        <v>394</v>
      </c>
      <c r="K24" s="6">
        <v>43180</v>
      </c>
      <c r="L24" s="6">
        <v>43667</v>
      </c>
      <c r="M24" s="7">
        <f t="shared" ref="M24" si="44">S24/AE24*100</f>
        <v>84.174275146898083</v>
      </c>
      <c r="N24" s="8">
        <v>5</v>
      </c>
      <c r="O24" s="8" t="s">
        <v>395</v>
      </c>
      <c r="P24" s="8" t="s">
        <v>396</v>
      </c>
      <c r="Q24" s="14" t="s">
        <v>226</v>
      </c>
      <c r="R24" s="8" t="s">
        <v>36</v>
      </c>
      <c r="S24" s="89">
        <f t="shared" ref="S24" si="45">T24+U24</f>
        <v>316573.06</v>
      </c>
      <c r="T24" s="88">
        <v>316573.06</v>
      </c>
      <c r="U24" s="88">
        <v>0</v>
      </c>
      <c r="V24" s="89">
        <f t="shared" si="36"/>
        <v>51997.5</v>
      </c>
      <c r="W24" s="88">
        <v>51997.5</v>
      </c>
      <c r="X24" s="88">
        <v>0</v>
      </c>
      <c r="Y24" s="89">
        <f>Z24+AA24</f>
        <v>7521.85</v>
      </c>
      <c r="Z24" s="88">
        <v>7521.85</v>
      </c>
      <c r="AA24" s="88">
        <v>0</v>
      </c>
      <c r="AB24" s="86">
        <f t="shared" si="37"/>
        <v>0</v>
      </c>
      <c r="AC24" s="88"/>
      <c r="AD24" s="88"/>
      <c r="AE24" s="97">
        <f>S24+V24+Y24+AB24</f>
        <v>376092.41</v>
      </c>
      <c r="AF24" s="86">
        <v>0</v>
      </c>
      <c r="AG24" s="86">
        <f t="shared" si="38"/>
        <v>376092.41</v>
      </c>
      <c r="AH24" s="98" t="s">
        <v>159</v>
      </c>
      <c r="AI24" s="95" t="s">
        <v>189</v>
      </c>
      <c r="AJ24" s="96">
        <v>18267.57</v>
      </c>
      <c r="AK24" s="96">
        <v>0</v>
      </c>
    </row>
    <row r="25" spans="1:37" ht="409.5" x14ac:dyDescent="0.25">
      <c r="A25" s="10">
        <v>19</v>
      </c>
      <c r="B25" s="132">
        <v>120583</v>
      </c>
      <c r="C25" s="162">
        <v>77</v>
      </c>
      <c r="D25" s="56" t="s">
        <v>177</v>
      </c>
      <c r="E25" s="11" t="s">
        <v>244</v>
      </c>
      <c r="F25" s="76" t="s">
        <v>386</v>
      </c>
      <c r="G25" s="16" t="s">
        <v>228</v>
      </c>
      <c r="H25" s="16" t="s">
        <v>231</v>
      </c>
      <c r="I25" s="56" t="s">
        <v>189</v>
      </c>
      <c r="J25" s="5" t="s">
        <v>234</v>
      </c>
      <c r="K25" s="6">
        <v>43126</v>
      </c>
      <c r="L25" s="6" t="s">
        <v>242</v>
      </c>
      <c r="M25" s="7">
        <v>84.999999763641128</v>
      </c>
      <c r="N25" s="8">
        <v>6</v>
      </c>
      <c r="O25" s="8" t="s">
        <v>236</v>
      </c>
      <c r="P25" s="8" t="s">
        <v>237</v>
      </c>
      <c r="Q25" s="13" t="s">
        <v>226</v>
      </c>
      <c r="R25" s="8" t="s">
        <v>36</v>
      </c>
      <c r="S25" s="89">
        <f t="shared" ref="S25:S27" si="46">T25+U25</f>
        <v>359622.64</v>
      </c>
      <c r="T25" s="88">
        <v>359622.64</v>
      </c>
      <c r="U25" s="88">
        <v>0</v>
      </c>
      <c r="V25" s="89">
        <f t="shared" si="36"/>
        <v>55001.11</v>
      </c>
      <c r="W25" s="88">
        <v>55001.11</v>
      </c>
      <c r="X25" s="88">
        <v>0</v>
      </c>
      <c r="Y25" s="89">
        <f t="shared" ref="Y25" si="47">Z25+AA25</f>
        <v>8461.7099999999991</v>
      </c>
      <c r="Z25" s="88">
        <v>8461.7099999999991</v>
      </c>
      <c r="AA25" s="88">
        <v>0</v>
      </c>
      <c r="AB25" s="86">
        <f t="shared" si="37"/>
        <v>0</v>
      </c>
      <c r="AC25" s="88"/>
      <c r="AD25" s="88"/>
      <c r="AE25" s="97">
        <f>S25+V25+Y25+AB25</f>
        <v>423085.46</v>
      </c>
      <c r="AF25" s="86">
        <v>0</v>
      </c>
      <c r="AG25" s="86">
        <f t="shared" si="38"/>
        <v>423085.46</v>
      </c>
      <c r="AH25" s="98" t="s">
        <v>159</v>
      </c>
      <c r="AI25" s="95" t="s">
        <v>189</v>
      </c>
      <c r="AJ25" s="96">
        <v>0</v>
      </c>
      <c r="AK25" s="104">
        <v>0</v>
      </c>
    </row>
    <row r="26" spans="1:37" ht="315" x14ac:dyDescent="0.25">
      <c r="A26" s="4">
        <v>20</v>
      </c>
      <c r="B26" s="132">
        <v>110080</v>
      </c>
      <c r="C26" s="162">
        <v>118</v>
      </c>
      <c r="D26" s="56" t="s">
        <v>176</v>
      </c>
      <c r="E26" s="35" t="s">
        <v>244</v>
      </c>
      <c r="F26" s="76" t="s">
        <v>386</v>
      </c>
      <c r="G26" s="16" t="s">
        <v>357</v>
      </c>
      <c r="H26" s="16" t="s">
        <v>358</v>
      </c>
      <c r="I26" s="72" t="s">
        <v>189</v>
      </c>
      <c r="J26" s="32" t="s">
        <v>359</v>
      </c>
      <c r="K26" s="6">
        <v>43171</v>
      </c>
      <c r="L26" s="6">
        <v>43658</v>
      </c>
      <c r="M26" s="7">
        <v>84.9999996799977</v>
      </c>
      <c r="N26" s="8">
        <v>6</v>
      </c>
      <c r="O26" s="8" t="s">
        <v>236</v>
      </c>
      <c r="P26" s="8" t="s">
        <v>360</v>
      </c>
      <c r="Q26" s="14" t="s">
        <v>226</v>
      </c>
      <c r="R26" s="8" t="s">
        <v>36</v>
      </c>
      <c r="S26" s="89">
        <f t="shared" si="46"/>
        <v>531246.18999999994</v>
      </c>
      <c r="T26" s="88">
        <v>531246.18999999994</v>
      </c>
      <c r="U26" s="88">
        <v>0</v>
      </c>
      <c r="V26" s="89">
        <f t="shared" si="36"/>
        <v>81249.41</v>
      </c>
      <c r="W26" s="88">
        <v>81249.41</v>
      </c>
      <c r="X26" s="88">
        <v>0</v>
      </c>
      <c r="Y26" s="89">
        <v>12499.92</v>
      </c>
      <c r="Z26" s="88">
        <v>12499.92</v>
      </c>
      <c r="AA26" s="88">
        <v>0</v>
      </c>
      <c r="AB26" s="86">
        <f t="shared" si="37"/>
        <v>0</v>
      </c>
      <c r="AC26" s="88"/>
      <c r="AD26" s="88"/>
      <c r="AE26" s="97">
        <f t="shared" ref="AE26:AE27" si="48">S26+V26+Y26+AB26</f>
        <v>624995.52</v>
      </c>
      <c r="AF26" s="86">
        <v>0</v>
      </c>
      <c r="AG26" s="86">
        <f t="shared" si="38"/>
        <v>624995.52</v>
      </c>
      <c r="AH26" s="94" t="s">
        <v>159</v>
      </c>
      <c r="AI26" s="95" t="s">
        <v>189</v>
      </c>
      <c r="AJ26" s="96">
        <v>116443.03</v>
      </c>
      <c r="AK26" s="96">
        <v>17808.93</v>
      </c>
    </row>
    <row r="27" spans="1:37" s="3" customFormat="1" ht="249" customHeight="1" x14ac:dyDescent="0.25">
      <c r="A27" s="10">
        <v>21</v>
      </c>
      <c r="B27" s="132">
        <v>120588</v>
      </c>
      <c r="C27" s="162">
        <v>104</v>
      </c>
      <c r="D27" s="56" t="s">
        <v>177</v>
      </c>
      <c r="E27" s="35" t="s">
        <v>244</v>
      </c>
      <c r="F27" s="76" t="s">
        <v>386</v>
      </c>
      <c r="G27" s="55" t="s">
        <v>444</v>
      </c>
      <c r="H27" s="53" t="s">
        <v>443</v>
      </c>
      <c r="I27" s="56" t="s">
        <v>189</v>
      </c>
      <c r="J27" s="32" t="s">
        <v>445</v>
      </c>
      <c r="K27" s="6">
        <v>43201</v>
      </c>
      <c r="L27" s="6">
        <v>43566</v>
      </c>
      <c r="M27" s="7">
        <v>85.000000000000014</v>
      </c>
      <c r="N27" s="4">
        <v>1</v>
      </c>
      <c r="O27" s="4" t="s">
        <v>236</v>
      </c>
      <c r="P27" s="4" t="s">
        <v>360</v>
      </c>
      <c r="Q27" s="46" t="s">
        <v>226</v>
      </c>
      <c r="R27" s="8" t="s">
        <v>36</v>
      </c>
      <c r="S27" s="89">
        <f t="shared" si="46"/>
        <v>354701.26</v>
      </c>
      <c r="T27" s="88">
        <v>354701.26</v>
      </c>
      <c r="U27" s="88">
        <v>0</v>
      </c>
      <c r="V27" s="89">
        <f t="shared" si="36"/>
        <v>54248.43</v>
      </c>
      <c r="W27" s="88">
        <v>54248.43</v>
      </c>
      <c r="X27" s="88">
        <v>0</v>
      </c>
      <c r="Y27" s="89">
        <f>Z27+AA27</f>
        <v>8345.91</v>
      </c>
      <c r="Z27" s="88">
        <v>8345.91</v>
      </c>
      <c r="AA27" s="88">
        <v>0</v>
      </c>
      <c r="AB27" s="86">
        <f t="shared" si="37"/>
        <v>0</v>
      </c>
      <c r="AC27" s="88"/>
      <c r="AD27" s="88"/>
      <c r="AE27" s="97">
        <f t="shared" si="48"/>
        <v>417295.6</v>
      </c>
      <c r="AF27" s="86">
        <v>0</v>
      </c>
      <c r="AG27" s="86">
        <f t="shared" si="38"/>
        <v>417295.6</v>
      </c>
      <c r="AH27" s="94" t="s">
        <v>159</v>
      </c>
      <c r="AI27" s="95" t="s">
        <v>189</v>
      </c>
      <c r="AJ27" s="96">
        <v>0</v>
      </c>
      <c r="AK27" s="96">
        <v>0</v>
      </c>
    </row>
    <row r="28" spans="1:37" ht="141.75" customHeight="1" x14ac:dyDescent="0.25">
      <c r="A28" s="10">
        <v>22</v>
      </c>
      <c r="B28" s="56">
        <v>120642</v>
      </c>
      <c r="C28" s="162">
        <v>84</v>
      </c>
      <c r="D28" s="56" t="s">
        <v>179</v>
      </c>
      <c r="E28" s="35" t="s">
        <v>244</v>
      </c>
      <c r="F28" s="76" t="s">
        <v>386</v>
      </c>
      <c r="G28" s="48" t="s">
        <v>387</v>
      </c>
      <c r="H28" s="16" t="s">
        <v>388</v>
      </c>
      <c r="I28" s="56" t="s">
        <v>189</v>
      </c>
      <c r="J28" s="49" t="s">
        <v>577</v>
      </c>
      <c r="K28" s="6">
        <v>43175</v>
      </c>
      <c r="L28" s="6">
        <v>43662</v>
      </c>
      <c r="M28" s="7">
        <v>84.999998716999997</v>
      </c>
      <c r="N28" s="8">
        <v>2</v>
      </c>
      <c r="O28" s="8" t="s">
        <v>389</v>
      </c>
      <c r="P28" s="8" t="s">
        <v>390</v>
      </c>
      <c r="Q28" s="14" t="s">
        <v>226</v>
      </c>
      <c r="R28" s="8" t="s">
        <v>36</v>
      </c>
      <c r="S28" s="89">
        <f>T28+U28</f>
        <v>264951.15000000002</v>
      </c>
      <c r="T28" s="88">
        <v>264951.15000000002</v>
      </c>
      <c r="U28" s="88">
        <v>0</v>
      </c>
      <c r="V28" s="89">
        <f t="shared" si="36"/>
        <v>40521.949999999997</v>
      </c>
      <c r="W28" s="88">
        <v>40521.949999999997</v>
      </c>
      <c r="X28" s="88">
        <v>0</v>
      </c>
      <c r="Y28" s="89">
        <f>Z28+AA28</f>
        <v>6234.14</v>
      </c>
      <c r="Z28" s="88">
        <v>6234.14</v>
      </c>
      <c r="AA28" s="88">
        <v>0</v>
      </c>
      <c r="AB28" s="86">
        <f t="shared" si="37"/>
        <v>0</v>
      </c>
      <c r="AC28" s="88"/>
      <c r="AD28" s="88"/>
      <c r="AE28" s="97">
        <f>S28+V28+Y28+AB28</f>
        <v>311707.24000000005</v>
      </c>
      <c r="AF28" s="86">
        <v>0</v>
      </c>
      <c r="AG28" s="86">
        <f t="shared" si="38"/>
        <v>311707.24000000005</v>
      </c>
      <c r="AH28" s="98" t="s">
        <v>159</v>
      </c>
      <c r="AI28" s="95" t="s">
        <v>189</v>
      </c>
      <c r="AJ28" s="96">
        <v>0</v>
      </c>
      <c r="AK28" s="96">
        <v>0</v>
      </c>
    </row>
    <row r="29" spans="1:37" s="23" customFormat="1" ht="171" customHeight="1" x14ac:dyDescent="0.25">
      <c r="A29" s="4">
        <v>23</v>
      </c>
      <c r="B29" s="132">
        <v>120631</v>
      </c>
      <c r="C29" s="162">
        <v>81</v>
      </c>
      <c r="D29" s="71" t="s">
        <v>179</v>
      </c>
      <c r="E29" s="21" t="s">
        <v>244</v>
      </c>
      <c r="F29" s="76" t="s">
        <v>386</v>
      </c>
      <c r="G29" s="22" t="s">
        <v>276</v>
      </c>
      <c r="H29" s="22" t="s">
        <v>277</v>
      </c>
      <c r="I29" s="72" t="s">
        <v>189</v>
      </c>
      <c r="J29" s="19" t="s">
        <v>278</v>
      </c>
      <c r="K29" s="20">
        <v>43129</v>
      </c>
      <c r="L29" s="20">
        <v>43614</v>
      </c>
      <c r="M29" s="7">
        <f t="shared" ref="M29" si="49">S29/AE29*100</f>
        <v>84.999999195969949</v>
      </c>
      <c r="N29" s="11">
        <v>3</v>
      </c>
      <c r="O29" s="11" t="s">
        <v>279</v>
      </c>
      <c r="P29" s="11" t="s">
        <v>291</v>
      </c>
      <c r="Q29" s="14" t="s">
        <v>226</v>
      </c>
      <c r="R29" s="11" t="s">
        <v>36</v>
      </c>
      <c r="S29" s="86">
        <f t="shared" ref="S29" si="50">T29+U29</f>
        <v>528587.19999999995</v>
      </c>
      <c r="T29" s="111">
        <v>528587.19999999995</v>
      </c>
      <c r="U29" s="92">
        <v>0</v>
      </c>
      <c r="V29" s="89">
        <f t="shared" si="36"/>
        <v>80842.75</v>
      </c>
      <c r="W29" s="111">
        <v>80842.75</v>
      </c>
      <c r="X29" s="92">
        <v>0</v>
      </c>
      <c r="Y29" s="86">
        <f t="shared" ref="Y29" si="51">Z29+AA29</f>
        <v>12437.35</v>
      </c>
      <c r="Z29" s="111">
        <v>12437.35</v>
      </c>
      <c r="AA29" s="92">
        <v>0</v>
      </c>
      <c r="AB29" s="86">
        <f t="shared" si="37"/>
        <v>0</v>
      </c>
      <c r="AC29" s="92"/>
      <c r="AD29" s="92"/>
      <c r="AE29" s="97">
        <f>S29+V29+Y29+AB29</f>
        <v>621867.29999999993</v>
      </c>
      <c r="AF29" s="91">
        <v>0</v>
      </c>
      <c r="AG29" s="86">
        <f t="shared" si="38"/>
        <v>621867.29999999993</v>
      </c>
      <c r="AH29" s="94" t="s">
        <v>159</v>
      </c>
      <c r="AI29" s="109" t="s">
        <v>189</v>
      </c>
      <c r="AJ29" s="112">
        <v>0</v>
      </c>
      <c r="AK29" s="104">
        <v>0</v>
      </c>
    </row>
    <row r="30" spans="1:37" s="43" customFormat="1" ht="409.5" x14ac:dyDescent="0.25">
      <c r="A30" s="10">
        <v>24</v>
      </c>
      <c r="B30" s="132">
        <v>120693</v>
      </c>
      <c r="C30" s="162">
        <v>114</v>
      </c>
      <c r="D30" s="72" t="s">
        <v>180</v>
      </c>
      <c r="E30" s="21" t="s">
        <v>244</v>
      </c>
      <c r="F30" s="76" t="s">
        <v>386</v>
      </c>
      <c r="G30" s="44" t="s">
        <v>299</v>
      </c>
      <c r="H30" s="19" t="s">
        <v>300</v>
      </c>
      <c r="I30" s="72" t="s">
        <v>189</v>
      </c>
      <c r="J30" s="41" t="s">
        <v>301</v>
      </c>
      <c r="K30" s="20">
        <v>43145</v>
      </c>
      <c r="L30" s="20">
        <v>43630</v>
      </c>
      <c r="M30" s="42">
        <f t="shared" ref="M30" si="52">S30/AE30*100</f>
        <v>85.000000594539443</v>
      </c>
      <c r="N30" s="11">
        <v>4</v>
      </c>
      <c r="O30" s="11" t="s">
        <v>313</v>
      </c>
      <c r="P30" s="11" t="s">
        <v>302</v>
      </c>
      <c r="Q30" s="14" t="s">
        <v>226</v>
      </c>
      <c r="R30" s="11" t="s">
        <v>36</v>
      </c>
      <c r="S30" s="91">
        <f t="shared" ref="S30:S31" si="53">T30+U30</f>
        <v>357419.52000000002</v>
      </c>
      <c r="T30" s="88">
        <v>357419.52000000002</v>
      </c>
      <c r="U30" s="92">
        <v>0</v>
      </c>
      <c r="V30" s="89">
        <f t="shared" si="36"/>
        <v>54664.160000000003</v>
      </c>
      <c r="W30" s="111">
        <v>54664.160000000003</v>
      </c>
      <c r="X30" s="92">
        <v>0</v>
      </c>
      <c r="Y30" s="89">
        <f t="shared" ref="Y30:Y31" si="54">Z30+AA30</f>
        <v>8409.8700000000008</v>
      </c>
      <c r="Z30" s="111">
        <v>8409.8700000000008</v>
      </c>
      <c r="AA30" s="113">
        <v>0</v>
      </c>
      <c r="AB30" s="86">
        <f t="shared" si="37"/>
        <v>0</v>
      </c>
      <c r="AC30" s="92"/>
      <c r="AD30" s="92"/>
      <c r="AE30" s="93">
        <f>S30+V30+Y30+AB30</f>
        <v>420493.55000000005</v>
      </c>
      <c r="AF30" s="91">
        <v>0</v>
      </c>
      <c r="AG30" s="86">
        <f t="shared" si="38"/>
        <v>420493.55000000005</v>
      </c>
      <c r="AH30" s="94" t="s">
        <v>159</v>
      </c>
      <c r="AI30" s="109" t="s">
        <v>189</v>
      </c>
      <c r="AJ30" s="96">
        <v>0</v>
      </c>
      <c r="AK30" s="96">
        <v>0</v>
      </c>
    </row>
    <row r="31" spans="1:37" ht="409.5" x14ac:dyDescent="0.25">
      <c r="A31" s="10">
        <v>25</v>
      </c>
      <c r="B31" s="131">
        <v>119288</v>
      </c>
      <c r="C31" s="162">
        <v>487</v>
      </c>
      <c r="D31" s="161" t="s">
        <v>180</v>
      </c>
      <c r="E31" s="21" t="s">
        <v>244</v>
      </c>
      <c r="F31" s="72" t="s">
        <v>606</v>
      </c>
      <c r="G31" s="222" t="s">
        <v>717</v>
      </c>
      <c r="H31" s="19" t="s">
        <v>716</v>
      </c>
      <c r="I31" s="223" t="s">
        <v>189</v>
      </c>
      <c r="J31" s="221" t="s">
        <v>718</v>
      </c>
      <c r="K31" s="177">
        <v>43272</v>
      </c>
      <c r="L31" s="177">
        <v>43759</v>
      </c>
      <c r="M31" s="42">
        <f t="shared" ref="M31" si="55">S31/AE31*100</f>
        <v>85</v>
      </c>
      <c r="N31" s="11">
        <v>4</v>
      </c>
      <c r="O31" s="11" t="s">
        <v>313</v>
      </c>
      <c r="P31" s="11" t="s">
        <v>481</v>
      </c>
      <c r="Q31" s="14" t="s">
        <v>226</v>
      </c>
      <c r="R31" s="11" t="s">
        <v>36</v>
      </c>
      <c r="S31" s="91">
        <f t="shared" si="53"/>
        <v>360400</v>
      </c>
      <c r="T31" s="100">
        <v>360400</v>
      </c>
      <c r="U31" s="100"/>
      <c r="V31" s="89">
        <f t="shared" si="36"/>
        <v>55120</v>
      </c>
      <c r="W31" s="100">
        <v>55120</v>
      </c>
      <c r="X31" s="100"/>
      <c r="Y31" s="89">
        <f t="shared" si="54"/>
        <v>8480</v>
      </c>
      <c r="Z31" s="101">
        <v>8480</v>
      </c>
      <c r="AA31" s="101"/>
      <c r="AB31" s="86">
        <f t="shared" si="37"/>
        <v>0</v>
      </c>
      <c r="AC31" s="100"/>
      <c r="AD31" s="100"/>
      <c r="AE31" s="93">
        <f t="shared" ref="AE31" si="56">S31+V31+Y31+AB31</f>
        <v>424000</v>
      </c>
      <c r="AF31" s="102"/>
      <c r="AG31" s="86">
        <f t="shared" si="38"/>
        <v>424000</v>
      </c>
      <c r="AH31" s="94" t="s">
        <v>159</v>
      </c>
      <c r="AI31" s="109" t="s">
        <v>189</v>
      </c>
      <c r="AJ31" s="96">
        <v>0</v>
      </c>
      <c r="AK31" s="96">
        <v>0</v>
      </c>
    </row>
    <row r="32" spans="1:37" ht="409.5" x14ac:dyDescent="0.25">
      <c r="A32" s="4">
        <v>26</v>
      </c>
      <c r="B32" s="132">
        <v>120590</v>
      </c>
      <c r="C32" s="162">
        <v>69</v>
      </c>
      <c r="D32" s="56" t="s">
        <v>177</v>
      </c>
      <c r="E32" s="11" t="s">
        <v>244</v>
      </c>
      <c r="F32" s="76" t="s">
        <v>386</v>
      </c>
      <c r="G32" s="16" t="s">
        <v>227</v>
      </c>
      <c r="H32" s="16" t="s">
        <v>230</v>
      </c>
      <c r="I32" s="56" t="s">
        <v>189</v>
      </c>
      <c r="J32" s="5" t="s">
        <v>233</v>
      </c>
      <c r="K32" s="6">
        <v>43129</v>
      </c>
      <c r="L32" s="6" t="s">
        <v>241</v>
      </c>
      <c r="M32" s="7">
        <f t="shared" ref="M32" si="57">S32/AE32*100</f>
        <v>85</v>
      </c>
      <c r="N32" s="8">
        <v>2</v>
      </c>
      <c r="O32" s="8" t="s">
        <v>240</v>
      </c>
      <c r="P32" s="8" t="s">
        <v>238</v>
      </c>
      <c r="Q32" s="13" t="s">
        <v>226</v>
      </c>
      <c r="R32" s="8" t="s">
        <v>36</v>
      </c>
      <c r="S32" s="86">
        <f t="shared" ref="S32" si="58">T32+U32</f>
        <v>312939.57</v>
      </c>
      <c r="T32" s="88">
        <v>312939.57</v>
      </c>
      <c r="U32" s="88">
        <v>0</v>
      </c>
      <c r="V32" s="89">
        <f t="shared" si="36"/>
        <v>47861.35</v>
      </c>
      <c r="W32" s="88">
        <v>47861.35</v>
      </c>
      <c r="X32" s="88">
        <v>0</v>
      </c>
      <c r="Y32" s="86">
        <f t="shared" ref="Y32" si="59">Z32+AA32</f>
        <v>7363.28</v>
      </c>
      <c r="Z32" s="88">
        <v>7363.28</v>
      </c>
      <c r="AA32" s="88">
        <v>0</v>
      </c>
      <c r="AB32" s="86">
        <f t="shared" si="37"/>
        <v>0</v>
      </c>
      <c r="AC32" s="88"/>
      <c r="AD32" s="88"/>
      <c r="AE32" s="97">
        <f>S32+V32+Y32+AB32</f>
        <v>368164.2</v>
      </c>
      <c r="AF32" s="86">
        <v>0</v>
      </c>
      <c r="AG32" s="86">
        <f t="shared" si="38"/>
        <v>368164.2</v>
      </c>
      <c r="AH32" s="98" t="s">
        <v>159</v>
      </c>
      <c r="AI32" s="95" t="s">
        <v>189</v>
      </c>
      <c r="AJ32" s="96">
        <v>9308</v>
      </c>
      <c r="AK32" s="104">
        <v>0</v>
      </c>
    </row>
    <row r="33" spans="1:37" ht="107.25" customHeight="1" x14ac:dyDescent="0.25">
      <c r="A33" s="10">
        <v>27</v>
      </c>
      <c r="B33" s="56">
        <v>111029</v>
      </c>
      <c r="C33" s="162">
        <v>126</v>
      </c>
      <c r="D33" s="56" t="s">
        <v>180</v>
      </c>
      <c r="E33" s="35" t="s">
        <v>244</v>
      </c>
      <c r="F33" s="76" t="s">
        <v>386</v>
      </c>
      <c r="G33" s="54" t="s">
        <v>449</v>
      </c>
      <c r="H33" s="53" t="s">
        <v>450</v>
      </c>
      <c r="I33" s="72" t="s">
        <v>189</v>
      </c>
      <c r="J33" s="32" t="s">
        <v>451</v>
      </c>
      <c r="K33" s="6">
        <v>43208</v>
      </c>
      <c r="L33" s="6">
        <v>43695</v>
      </c>
      <c r="M33" s="57">
        <f t="shared" ref="M33" si="60">S33/AE33*100</f>
        <v>85.000001177275294</v>
      </c>
      <c r="N33" s="8">
        <v>3</v>
      </c>
      <c r="O33" s="8" t="s">
        <v>448</v>
      </c>
      <c r="P33" s="8" t="s">
        <v>448</v>
      </c>
      <c r="Q33" s="14" t="s">
        <v>226</v>
      </c>
      <c r="R33" s="8" t="s">
        <v>36</v>
      </c>
      <c r="S33" s="89">
        <f t="shared" ref="S33" si="61">T33+U33</f>
        <v>361003.08</v>
      </c>
      <c r="T33" s="88">
        <v>361003.08</v>
      </c>
      <c r="U33" s="88">
        <v>0</v>
      </c>
      <c r="V33" s="89">
        <f t="shared" si="36"/>
        <v>55212.23</v>
      </c>
      <c r="W33" s="88">
        <v>55212.23</v>
      </c>
      <c r="X33" s="88"/>
      <c r="Y33" s="89">
        <f>Z33+AA33</f>
        <v>8494.19</v>
      </c>
      <c r="Z33" s="88">
        <v>8494.19</v>
      </c>
      <c r="AA33" s="88">
        <v>0</v>
      </c>
      <c r="AB33" s="86">
        <f t="shared" si="37"/>
        <v>0</v>
      </c>
      <c r="AC33" s="88"/>
      <c r="AD33" s="88"/>
      <c r="AE33" s="97">
        <f t="shared" ref="AE33:AE49" si="62">S33+V33+Y33+AB33</f>
        <v>424709.5</v>
      </c>
      <c r="AF33" s="86"/>
      <c r="AG33" s="86">
        <f t="shared" si="38"/>
        <v>424709.5</v>
      </c>
      <c r="AH33" s="94" t="s">
        <v>159</v>
      </c>
      <c r="AI33" s="95" t="s">
        <v>189</v>
      </c>
      <c r="AJ33" s="96">
        <v>42470.95</v>
      </c>
      <c r="AK33" s="96">
        <v>0</v>
      </c>
    </row>
    <row r="34" spans="1:37" ht="409.5" x14ac:dyDescent="0.25">
      <c r="A34" s="10">
        <v>28</v>
      </c>
      <c r="B34" s="56">
        <v>120638</v>
      </c>
      <c r="C34" s="162">
        <v>97</v>
      </c>
      <c r="D34" s="56" t="s">
        <v>179</v>
      </c>
      <c r="E34" s="11" t="s">
        <v>244</v>
      </c>
      <c r="F34" s="76" t="s">
        <v>386</v>
      </c>
      <c r="G34" s="16" t="s">
        <v>329</v>
      </c>
      <c r="H34" s="16" t="s">
        <v>328</v>
      </c>
      <c r="I34" s="56" t="s">
        <v>189</v>
      </c>
      <c r="J34" s="5" t="s">
        <v>330</v>
      </c>
      <c r="K34" s="6">
        <v>43145</v>
      </c>
      <c r="L34" s="6">
        <v>43630</v>
      </c>
      <c r="M34" s="7">
        <f t="shared" ref="M34:M36" si="63">S34/AE34*100</f>
        <v>84.999998641808133</v>
      </c>
      <c r="N34" s="8">
        <v>4</v>
      </c>
      <c r="O34" s="8" t="s">
        <v>326</v>
      </c>
      <c r="P34" s="8" t="s">
        <v>327</v>
      </c>
      <c r="Q34" s="13" t="s">
        <v>226</v>
      </c>
      <c r="R34" s="8" t="s">
        <v>36</v>
      </c>
      <c r="S34" s="86">
        <f t="shared" ref="S34:S36" si="64">T34+U34</f>
        <v>312916.02</v>
      </c>
      <c r="T34" s="87">
        <v>312916.02</v>
      </c>
      <c r="U34" s="114">
        <v>0</v>
      </c>
      <c r="V34" s="89">
        <f t="shared" si="36"/>
        <v>47857.75</v>
      </c>
      <c r="W34" s="88">
        <v>47857.75</v>
      </c>
      <c r="X34" s="88">
        <v>0</v>
      </c>
      <c r="Y34" s="86">
        <f t="shared" ref="Y34:Y36" si="65">Z34+AA34</f>
        <v>7362.73</v>
      </c>
      <c r="Z34" s="88">
        <v>7362.73</v>
      </c>
      <c r="AA34" s="88">
        <v>0</v>
      </c>
      <c r="AB34" s="86">
        <f t="shared" si="37"/>
        <v>0</v>
      </c>
      <c r="AC34" s="88"/>
      <c r="AD34" s="88"/>
      <c r="AE34" s="97">
        <f t="shared" si="62"/>
        <v>368136.5</v>
      </c>
      <c r="AF34" s="86">
        <v>0</v>
      </c>
      <c r="AG34" s="86">
        <f t="shared" si="38"/>
        <v>368136.5</v>
      </c>
      <c r="AH34" s="94" t="s">
        <v>159</v>
      </c>
      <c r="AI34" s="95"/>
      <c r="AJ34" s="96">
        <v>0</v>
      </c>
      <c r="AK34" s="96">
        <v>0</v>
      </c>
    </row>
    <row r="35" spans="1:37" s="3" customFormat="1" ht="167.25" customHeight="1" x14ac:dyDescent="0.25">
      <c r="A35" s="4">
        <v>29</v>
      </c>
      <c r="B35" s="131">
        <v>120714</v>
      </c>
      <c r="C35" s="162">
        <v>111</v>
      </c>
      <c r="D35" s="162" t="s">
        <v>179</v>
      </c>
      <c r="E35" s="35" t="s">
        <v>244</v>
      </c>
      <c r="F35" s="76" t="s">
        <v>386</v>
      </c>
      <c r="G35" s="16" t="s">
        <v>349</v>
      </c>
      <c r="H35" s="16" t="s">
        <v>347</v>
      </c>
      <c r="I35" s="56" t="s">
        <v>348</v>
      </c>
      <c r="J35" s="32" t="s">
        <v>578</v>
      </c>
      <c r="K35" s="6">
        <v>43166</v>
      </c>
      <c r="L35" s="6">
        <v>43653</v>
      </c>
      <c r="M35" s="7">
        <f t="shared" si="63"/>
        <v>85</v>
      </c>
      <c r="N35" s="4">
        <v>4</v>
      </c>
      <c r="O35" s="8" t="s">
        <v>326</v>
      </c>
      <c r="P35" s="8" t="s">
        <v>327</v>
      </c>
      <c r="Q35" s="46" t="s">
        <v>226</v>
      </c>
      <c r="R35" s="8" t="s">
        <v>36</v>
      </c>
      <c r="S35" s="86">
        <f t="shared" si="64"/>
        <v>355906.39</v>
      </c>
      <c r="T35" s="111">
        <v>355906.39</v>
      </c>
      <c r="U35" s="111">
        <v>0</v>
      </c>
      <c r="V35" s="89">
        <f t="shared" si="36"/>
        <v>54432.74</v>
      </c>
      <c r="W35" s="88">
        <v>54432.74</v>
      </c>
      <c r="X35" s="88">
        <v>0</v>
      </c>
      <c r="Y35" s="86">
        <f t="shared" si="65"/>
        <v>8374.27</v>
      </c>
      <c r="Z35" s="88">
        <v>8374.27</v>
      </c>
      <c r="AA35" s="88">
        <v>0</v>
      </c>
      <c r="AB35" s="86">
        <f t="shared" si="37"/>
        <v>0</v>
      </c>
      <c r="AC35" s="88"/>
      <c r="AD35" s="88"/>
      <c r="AE35" s="97">
        <f t="shared" si="62"/>
        <v>418713.4</v>
      </c>
      <c r="AF35" s="86">
        <v>0</v>
      </c>
      <c r="AG35" s="86">
        <f t="shared" si="38"/>
        <v>418713.4</v>
      </c>
      <c r="AH35" s="94" t="s">
        <v>159</v>
      </c>
      <c r="AI35" s="95" t="s">
        <v>189</v>
      </c>
      <c r="AJ35" s="96">
        <v>3489.68</v>
      </c>
      <c r="AK35" s="96">
        <v>533.71</v>
      </c>
    </row>
    <row r="36" spans="1:37" s="3" customFormat="1" ht="409.5" x14ac:dyDescent="0.25">
      <c r="A36" s="10">
        <v>30</v>
      </c>
      <c r="B36" s="131">
        <v>119758</v>
      </c>
      <c r="C36" s="162">
        <v>460</v>
      </c>
      <c r="D36" s="162" t="s">
        <v>180</v>
      </c>
      <c r="E36" s="35" t="s">
        <v>244</v>
      </c>
      <c r="F36" s="76" t="s">
        <v>606</v>
      </c>
      <c r="G36" s="174" t="s">
        <v>643</v>
      </c>
      <c r="H36" s="16" t="s">
        <v>644</v>
      </c>
      <c r="I36" s="56" t="s">
        <v>189</v>
      </c>
      <c r="J36" s="32" t="s">
        <v>645</v>
      </c>
      <c r="K36" s="6">
        <v>43264</v>
      </c>
      <c r="L36" s="6">
        <v>43751</v>
      </c>
      <c r="M36" s="7">
        <f t="shared" si="63"/>
        <v>85</v>
      </c>
      <c r="N36" s="4">
        <v>4</v>
      </c>
      <c r="O36" s="8" t="s">
        <v>326</v>
      </c>
      <c r="P36" s="8" t="s">
        <v>646</v>
      </c>
      <c r="Q36" s="46" t="s">
        <v>226</v>
      </c>
      <c r="R36" s="8" t="s">
        <v>456</v>
      </c>
      <c r="S36" s="86">
        <f t="shared" si="64"/>
        <v>356536.75</v>
      </c>
      <c r="T36" s="111">
        <v>356536.75</v>
      </c>
      <c r="U36" s="111">
        <v>0</v>
      </c>
      <c r="V36" s="89">
        <f t="shared" si="36"/>
        <v>54529.15</v>
      </c>
      <c r="W36" s="88">
        <v>54529.15</v>
      </c>
      <c r="X36" s="88"/>
      <c r="Y36" s="86">
        <f t="shared" si="65"/>
        <v>8389.1</v>
      </c>
      <c r="Z36" s="88">
        <v>8389.1</v>
      </c>
      <c r="AA36" s="88">
        <v>0</v>
      </c>
      <c r="AB36" s="86">
        <f t="shared" ref="AB36:AB37" si="66">AC36+AD36</f>
        <v>0</v>
      </c>
      <c r="AC36" s="88"/>
      <c r="AD36" s="88"/>
      <c r="AE36" s="97">
        <f t="shared" si="62"/>
        <v>419455</v>
      </c>
      <c r="AF36" s="86"/>
      <c r="AG36" s="86">
        <f t="shared" si="38"/>
        <v>419455</v>
      </c>
      <c r="AH36" s="94"/>
      <c r="AI36" s="95"/>
      <c r="AJ36" s="99">
        <v>0</v>
      </c>
      <c r="AK36" s="96">
        <v>0</v>
      </c>
    </row>
    <row r="37" spans="1:37" ht="198.75" customHeight="1" x14ac:dyDescent="0.25">
      <c r="A37" s="10">
        <v>31</v>
      </c>
      <c r="B37" s="131">
        <v>116766</v>
      </c>
      <c r="C37" s="162">
        <v>409</v>
      </c>
      <c r="D37" s="161" t="s">
        <v>671</v>
      </c>
      <c r="E37" s="35" t="s">
        <v>169</v>
      </c>
      <c r="F37" s="72" t="s">
        <v>683</v>
      </c>
      <c r="G37" s="224" t="s">
        <v>729</v>
      </c>
      <c r="H37" s="224" t="s">
        <v>348</v>
      </c>
      <c r="I37" s="223" t="s">
        <v>189</v>
      </c>
      <c r="J37" s="224" t="s">
        <v>730</v>
      </c>
      <c r="K37" s="65" t="s">
        <v>731</v>
      </c>
      <c r="L37" s="65" t="s">
        <v>732</v>
      </c>
      <c r="M37" s="225">
        <v>85</v>
      </c>
      <c r="N37" s="65">
        <v>4</v>
      </c>
      <c r="O37" s="8" t="s">
        <v>326</v>
      </c>
      <c r="P37" s="65" t="s">
        <v>733</v>
      </c>
      <c r="Q37" s="65" t="s">
        <v>226</v>
      </c>
      <c r="R37" s="8" t="s">
        <v>36</v>
      </c>
      <c r="S37" s="86">
        <v>308617.27</v>
      </c>
      <c r="T37" s="111">
        <v>308617.28000000003</v>
      </c>
      <c r="U37" s="111">
        <v>0</v>
      </c>
      <c r="V37" s="89">
        <v>47200.29</v>
      </c>
      <c r="W37" s="88">
        <v>47200.29</v>
      </c>
      <c r="X37" s="88">
        <v>0</v>
      </c>
      <c r="Y37" s="86">
        <v>7261.58</v>
      </c>
      <c r="Z37" s="88">
        <v>7261.58</v>
      </c>
      <c r="AA37" s="101">
        <v>0</v>
      </c>
      <c r="AB37" s="86">
        <f t="shared" si="66"/>
        <v>0</v>
      </c>
      <c r="AC37" s="100"/>
      <c r="AD37" s="100"/>
      <c r="AE37" s="97">
        <f t="shared" si="62"/>
        <v>363079.14</v>
      </c>
      <c r="AF37" s="102">
        <v>0</v>
      </c>
      <c r="AG37" s="86">
        <f t="shared" si="38"/>
        <v>363079.14</v>
      </c>
      <c r="AH37" s="94" t="s">
        <v>159</v>
      </c>
      <c r="AI37" s="102"/>
      <c r="AJ37" s="99">
        <v>0</v>
      </c>
      <c r="AK37" s="99">
        <v>0</v>
      </c>
    </row>
    <row r="38" spans="1:37" ht="315" x14ac:dyDescent="0.25">
      <c r="A38" s="4">
        <v>32</v>
      </c>
      <c r="B38" s="132">
        <v>111237</v>
      </c>
      <c r="C38" s="162">
        <v>124</v>
      </c>
      <c r="D38" s="56" t="s">
        <v>180</v>
      </c>
      <c r="E38" s="21" t="s">
        <v>244</v>
      </c>
      <c r="F38" s="76" t="s">
        <v>386</v>
      </c>
      <c r="G38" s="16" t="s">
        <v>579</v>
      </c>
      <c r="H38" s="16" t="s">
        <v>311</v>
      </c>
      <c r="I38" s="72" t="s">
        <v>189</v>
      </c>
      <c r="J38" s="32" t="s">
        <v>580</v>
      </c>
      <c r="K38" s="6">
        <v>43145</v>
      </c>
      <c r="L38" s="6">
        <v>43510</v>
      </c>
      <c r="M38" s="7">
        <f t="shared" ref="M38" si="67">S38/AE38*100</f>
        <v>85.000000000000014</v>
      </c>
      <c r="N38" s="8">
        <v>7</v>
      </c>
      <c r="O38" s="36" t="s">
        <v>316</v>
      </c>
      <c r="P38" s="8" t="s">
        <v>310</v>
      </c>
      <c r="Q38" s="14" t="s">
        <v>226</v>
      </c>
      <c r="R38" s="11" t="s">
        <v>36</v>
      </c>
      <c r="S38" s="115">
        <f t="shared" ref="S38:S39" si="68">T38+U38</f>
        <v>306686.8</v>
      </c>
      <c r="T38" s="111">
        <v>306686.8</v>
      </c>
      <c r="U38" s="116">
        <v>0</v>
      </c>
      <c r="V38" s="89">
        <f t="shared" ref="V38:V50" si="69">W38+X38</f>
        <v>46905.04</v>
      </c>
      <c r="W38" s="88">
        <v>46905.04</v>
      </c>
      <c r="X38" s="88">
        <v>0</v>
      </c>
      <c r="Y38" s="86">
        <f t="shared" ref="Y38:Y39" si="70">Z38+AA38</f>
        <v>7216.16</v>
      </c>
      <c r="Z38" s="88">
        <v>7216.16</v>
      </c>
      <c r="AA38" s="88">
        <v>0</v>
      </c>
      <c r="AB38" s="86">
        <f t="shared" ref="AB38:AB50" si="71">AC38+AD38</f>
        <v>0</v>
      </c>
      <c r="AC38" s="88"/>
      <c r="AD38" s="88"/>
      <c r="AE38" s="97">
        <f t="shared" si="62"/>
        <v>360807.99999999994</v>
      </c>
      <c r="AF38" s="86">
        <v>0</v>
      </c>
      <c r="AG38" s="86">
        <f t="shared" ref="AG38:AG50" si="72">AE38+AF38</f>
        <v>360807.99999999994</v>
      </c>
      <c r="AH38" s="94" t="s">
        <v>159</v>
      </c>
      <c r="AI38" s="95" t="s">
        <v>189</v>
      </c>
      <c r="AJ38" s="96">
        <v>0</v>
      </c>
      <c r="AK38" s="96">
        <v>0</v>
      </c>
    </row>
    <row r="39" spans="1:37" ht="409.5" x14ac:dyDescent="0.25">
      <c r="A39" s="10">
        <v>33</v>
      </c>
      <c r="B39" s="131">
        <v>122784</v>
      </c>
      <c r="C39" s="162">
        <v>94</v>
      </c>
      <c r="D39" s="161" t="s">
        <v>179</v>
      </c>
      <c r="E39" s="21" t="s">
        <v>244</v>
      </c>
      <c r="F39" s="76" t="s">
        <v>386</v>
      </c>
      <c r="G39" s="171" t="s">
        <v>639</v>
      </c>
      <c r="H39" s="64" t="s">
        <v>638</v>
      </c>
      <c r="I39" s="72" t="s">
        <v>189</v>
      </c>
      <c r="J39" s="32" t="s">
        <v>640</v>
      </c>
      <c r="K39" s="166">
        <v>43264</v>
      </c>
      <c r="L39" s="166">
        <v>43751</v>
      </c>
      <c r="M39" s="7">
        <f t="shared" ref="M39" si="73">S39/AE39*100</f>
        <v>85.000002941982572</v>
      </c>
      <c r="N39" s="8">
        <v>7</v>
      </c>
      <c r="O39" s="36" t="s">
        <v>316</v>
      </c>
      <c r="P39" s="8" t="s">
        <v>641</v>
      </c>
      <c r="Q39" s="14" t="s">
        <v>226</v>
      </c>
      <c r="R39" s="11" t="s">
        <v>36</v>
      </c>
      <c r="S39" s="86">
        <f t="shared" si="68"/>
        <v>361151.03</v>
      </c>
      <c r="T39" s="101">
        <v>361151.03</v>
      </c>
      <c r="U39" s="100">
        <v>0</v>
      </c>
      <c r="V39" s="89">
        <f t="shared" si="69"/>
        <v>55234.85</v>
      </c>
      <c r="W39" s="100">
        <v>55234.85</v>
      </c>
      <c r="X39" s="100">
        <v>0</v>
      </c>
      <c r="Y39" s="86">
        <f t="shared" si="70"/>
        <v>8497.67</v>
      </c>
      <c r="Z39" s="101">
        <v>8497.67</v>
      </c>
      <c r="AA39" s="101">
        <v>0</v>
      </c>
      <c r="AB39" s="86">
        <f t="shared" si="71"/>
        <v>0</v>
      </c>
      <c r="AC39" s="100"/>
      <c r="AD39" s="100"/>
      <c r="AE39" s="97">
        <f t="shared" si="62"/>
        <v>424883.55</v>
      </c>
      <c r="AF39" s="102">
        <v>0</v>
      </c>
      <c r="AG39" s="86">
        <f t="shared" si="72"/>
        <v>424883.55</v>
      </c>
      <c r="AH39" s="94" t="s">
        <v>159</v>
      </c>
      <c r="AI39" s="95" t="s">
        <v>189</v>
      </c>
      <c r="AJ39" s="244">
        <v>0</v>
      </c>
      <c r="AK39" s="110">
        <v>0</v>
      </c>
    </row>
    <row r="40" spans="1:37" ht="409.5" x14ac:dyDescent="0.25">
      <c r="A40" s="10">
        <v>34</v>
      </c>
      <c r="B40" s="132"/>
      <c r="C40" s="162">
        <v>79</v>
      </c>
      <c r="D40" s="56" t="s">
        <v>180</v>
      </c>
      <c r="E40" s="21" t="s">
        <v>244</v>
      </c>
      <c r="F40" s="76" t="s">
        <v>386</v>
      </c>
      <c r="G40" s="40" t="s">
        <v>303</v>
      </c>
      <c r="H40" s="16" t="s">
        <v>304</v>
      </c>
      <c r="I40" s="72" t="s">
        <v>189</v>
      </c>
      <c r="J40" s="32" t="s">
        <v>307</v>
      </c>
      <c r="K40" s="6">
        <v>43145</v>
      </c>
      <c r="L40" s="6">
        <v>43630</v>
      </c>
      <c r="M40" s="7">
        <f t="shared" ref="M40" si="74">S40/AE40*100</f>
        <v>84.999999644441075</v>
      </c>
      <c r="N40" s="8">
        <v>5</v>
      </c>
      <c r="O40" s="8" t="s">
        <v>314</v>
      </c>
      <c r="P40" s="8" t="s">
        <v>308</v>
      </c>
      <c r="Q40" s="14" t="s">
        <v>226</v>
      </c>
      <c r="R40" s="11" t="s">
        <v>36</v>
      </c>
      <c r="S40" s="86">
        <f>T40+U40</f>
        <v>358590.34</v>
      </c>
      <c r="T40" s="87">
        <v>358590.34</v>
      </c>
      <c r="U40" s="88">
        <v>0</v>
      </c>
      <c r="V40" s="89">
        <f t="shared" si="69"/>
        <v>54843.23</v>
      </c>
      <c r="W40" s="87">
        <v>54843.23</v>
      </c>
      <c r="X40" s="90">
        <v>0</v>
      </c>
      <c r="Y40" s="89">
        <f t="shared" ref="Y40" si="75">Z40+AA40</f>
        <v>8437.42</v>
      </c>
      <c r="Z40" s="87">
        <v>8437.42</v>
      </c>
      <c r="AA40" s="90">
        <v>0</v>
      </c>
      <c r="AB40" s="86">
        <f t="shared" si="71"/>
        <v>0</v>
      </c>
      <c r="AC40" s="88"/>
      <c r="AD40" s="88"/>
      <c r="AE40" s="97">
        <f t="shared" si="62"/>
        <v>421870.99</v>
      </c>
      <c r="AF40" s="86">
        <v>0</v>
      </c>
      <c r="AG40" s="86">
        <f t="shared" si="72"/>
        <v>421870.99</v>
      </c>
      <c r="AH40" s="94" t="s">
        <v>159</v>
      </c>
      <c r="AI40" s="95" t="s">
        <v>189</v>
      </c>
      <c r="AJ40" s="96">
        <f>42187-3028.14</f>
        <v>39158.86</v>
      </c>
      <c r="AK40" s="96">
        <v>3028.14</v>
      </c>
    </row>
    <row r="41" spans="1:37" ht="141.75" x14ac:dyDescent="0.25">
      <c r="A41" s="4">
        <v>35</v>
      </c>
      <c r="B41" s="131"/>
      <c r="C41" s="162">
        <v>424</v>
      </c>
      <c r="D41" s="161" t="s">
        <v>760</v>
      </c>
      <c r="E41" s="35" t="s">
        <v>169</v>
      </c>
      <c r="F41" s="76" t="s">
        <v>683</v>
      </c>
      <c r="G41" s="40" t="s">
        <v>803</v>
      </c>
      <c r="H41" s="19" t="s">
        <v>804</v>
      </c>
      <c r="I41" s="72" t="s">
        <v>189</v>
      </c>
      <c r="J41" s="65"/>
      <c r="K41" s="177">
        <v>43285</v>
      </c>
      <c r="L41" s="177">
        <v>43773</v>
      </c>
      <c r="M41" s="65">
        <v>85</v>
      </c>
      <c r="N41" s="65">
        <v>5</v>
      </c>
      <c r="O41" s="35" t="s">
        <v>805</v>
      </c>
      <c r="P41" s="35" t="s">
        <v>806</v>
      </c>
      <c r="Q41" s="35" t="s">
        <v>226</v>
      </c>
      <c r="R41" s="8" t="s">
        <v>36</v>
      </c>
      <c r="S41" s="86">
        <v>239111.8</v>
      </c>
      <c r="T41" s="181">
        <v>239111.8</v>
      </c>
      <c r="U41" s="100">
        <v>0</v>
      </c>
      <c r="V41" s="89">
        <v>36570.04</v>
      </c>
      <c r="W41" s="181">
        <v>36570.04</v>
      </c>
      <c r="X41" s="100"/>
      <c r="Y41" s="89">
        <v>5626.16</v>
      </c>
      <c r="Z41" s="182">
        <v>5626.16</v>
      </c>
      <c r="AA41" s="101"/>
      <c r="AB41" s="86">
        <f t="shared" si="71"/>
        <v>0</v>
      </c>
      <c r="AC41" s="100"/>
      <c r="AD41" s="100"/>
      <c r="AE41" s="97">
        <f t="shared" si="62"/>
        <v>281307.99999999994</v>
      </c>
      <c r="AF41" s="102"/>
      <c r="AG41" s="86">
        <f t="shared" si="72"/>
        <v>281307.99999999994</v>
      </c>
      <c r="AH41" s="94" t="s">
        <v>159</v>
      </c>
      <c r="AI41" s="102"/>
      <c r="AJ41" s="103"/>
      <c r="AK41" s="102"/>
    </row>
    <row r="42" spans="1:37" ht="409.5" x14ac:dyDescent="0.25">
      <c r="A42" s="10">
        <v>36</v>
      </c>
      <c r="B42" s="132">
        <v>120482</v>
      </c>
      <c r="C42" s="162">
        <v>68</v>
      </c>
      <c r="D42" s="56" t="s">
        <v>177</v>
      </c>
      <c r="E42" s="11" t="s">
        <v>244</v>
      </c>
      <c r="F42" s="76" t="s">
        <v>386</v>
      </c>
      <c r="G42" s="16" t="s">
        <v>331</v>
      </c>
      <c r="H42" s="16" t="s">
        <v>334</v>
      </c>
      <c r="I42" s="56" t="s">
        <v>189</v>
      </c>
      <c r="J42" s="5" t="s">
        <v>337</v>
      </c>
      <c r="K42" s="6">
        <v>43145</v>
      </c>
      <c r="L42" s="6">
        <v>43630</v>
      </c>
      <c r="M42" s="7">
        <f t="shared" ref="M42" si="76">S42/AE42*100</f>
        <v>84.999999174149096</v>
      </c>
      <c r="N42" s="8">
        <v>3</v>
      </c>
      <c r="O42" s="8" t="s">
        <v>338</v>
      </c>
      <c r="P42" s="8" t="s">
        <v>339</v>
      </c>
      <c r="Q42" s="13" t="s">
        <v>226</v>
      </c>
      <c r="R42" s="8" t="s">
        <v>36</v>
      </c>
      <c r="S42" s="86">
        <f>T42+U42</f>
        <v>360234.51</v>
      </c>
      <c r="T42" s="87">
        <v>360234.51</v>
      </c>
      <c r="U42" s="88">
        <v>0</v>
      </c>
      <c r="V42" s="89">
        <f t="shared" si="69"/>
        <v>55094.69</v>
      </c>
      <c r="W42" s="88">
        <v>55094.69</v>
      </c>
      <c r="X42" s="88">
        <v>0</v>
      </c>
      <c r="Y42" s="86">
        <f t="shared" ref="Y42" si="77">Z42+AA42</f>
        <v>8476.11</v>
      </c>
      <c r="Z42" s="88">
        <v>8476.11</v>
      </c>
      <c r="AA42" s="88">
        <v>0</v>
      </c>
      <c r="AB42" s="86">
        <f t="shared" si="71"/>
        <v>0</v>
      </c>
      <c r="AC42" s="88"/>
      <c r="AD42" s="88"/>
      <c r="AE42" s="97">
        <f t="shared" si="62"/>
        <v>423805.31</v>
      </c>
      <c r="AF42" s="86">
        <v>0</v>
      </c>
      <c r="AG42" s="86">
        <f t="shared" si="72"/>
        <v>423805.31</v>
      </c>
      <c r="AH42" s="94" t="s">
        <v>159</v>
      </c>
      <c r="AI42" s="95"/>
      <c r="AJ42" s="96">
        <v>0</v>
      </c>
      <c r="AK42" s="96">
        <v>0</v>
      </c>
    </row>
    <row r="43" spans="1:37" ht="409.5" x14ac:dyDescent="0.25">
      <c r="A43" s="10">
        <v>37</v>
      </c>
      <c r="B43" s="132">
        <v>122108</v>
      </c>
      <c r="C43" s="162">
        <v>83</v>
      </c>
      <c r="D43" s="56" t="s">
        <v>177</v>
      </c>
      <c r="E43" s="11" t="s">
        <v>244</v>
      </c>
      <c r="F43" s="76" t="s">
        <v>386</v>
      </c>
      <c r="G43" s="16" t="s">
        <v>526</v>
      </c>
      <c r="H43" s="16" t="s">
        <v>527</v>
      </c>
      <c r="I43" s="56" t="s">
        <v>189</v>
      </c>
      <c r="J43" s="5" t="s">
        <v>581</v>
      </c>
      <c r="K43" s="6">
        <v>43234</v>
      </c>
      <c r="L43" s="6">
        <v>43722</v>
      </c>
      <c r="M43" s="7">
        <f t="shared" ref="M43" si="78">S43/AE43*100</f>
        <v>85.000000383198511</v>
      </c>
      <c r="N43" s="8">
        <v>3</v>
      </c>
      <c r="O43" s="8" t="s">
        <v>338</v>
      </c>
      <c r="P43" s="8" t="s">
        <v>528</v>
      </c>
      <c r="Q43" s="13" t="s">
        <v>226</v>
      </c>
      <c r="R43" s="8" t="s">
        <v>36</v>
      </c>
      <c r="S43" s="86">
        <f>T43+U43</f>
        <v>332725.71000000002</v>
      </c>
      <c r="T43" s="87">
        <v>332725.71000000002</v>
      </c>
      <c r="U43" s="88">
        <v>0</v>
      </c>
      <c r="V43" s="89">
        <f t="shared" ref="V43" si="79">W43+X43</f>
        <v>50887.46</v>
      </c>
      <c r="W43" s="88">
        <v>50887.46</v>
      </c>
      <c r="X43" s="88">
        <v>0</v>
      </c>
      <c r="Y43" s="86">
        <f t="shared" ref="Y43" si="80">Z43+AA43</f>
        <v>7828.8400000000011</v>
      </c>
      <c r="Z43" s="88">
        <v>7828.8400000000011</v>
      </c>
      <c r="AA43" s="88">
        <v>0</v>
      </c>
      <c r="AB43" s="86">
        <f t="shared" ref="AB43" si="81">AC43+AD43</f>
        <v>0</v>
      </c>
      <c r="AC43" s="88"/>
      <c r="AD43" s="88"/>
      <c r="AE43" s="97">
        <f t="shared" ref="AE43" si="82">S43+V43+Y43+AB43</f>
        <v>391442.01000000007</v>
      </c>
      <c r="AF43" s="86">
        <v>73549.58</v>
      </c>
      <c r="AG43" s="86">
        <f t="shared" ref="AG43" si="83">AE43+AF43</f>
        <v>464991.59000000008</v>
      </c>
      <c r="AH43" s="94" t="s">
        <v>159</v>
      </c>
      <c r="AI43" s="95"/>
      <c r="AJ43" s="96">
        <v>0</v>
      </c>
      <c r="AK43" s="96">
        <v>0</v>
      </c>
    </row>
    <row r="44" spans="1:37" ht="409.5" x14ac:dyDescent="0.25">
      <c r="A44" s="4">
        <v>38</v>
      </c>
      <c r="B44" s="132">
        <v>122738</v>
      </c>
      <c r="C44" s="162">
        <v>73</v>
      </c>
      <c r="D44" s="56" t="s">
        <v>180</v>
      </c>
      <c r="E44" s="35" t="s">
        <v>244</v>
      </c>
      <c r="F44" s="76" t="s">
        <v>386</v>
      </c>
      <c r="G44" s="245" t="s">
        <v>785</v>
      </c>
      <c r="H44" s="19" t="s">
        <v>786</v>
      </c>
      <c r="I44" s="223" t="s">
        <v>189</v>
      </c>
      <c r="J44" s="19" t="s">
        <v>787</v>
      </c>
      <c r="K44" s="177">
        <v>43284</v>
      </c>
      <c r="L44" s="177">
        <v>43772</v>
      </c>
      <c r="M44" s="7">
        <f t="shared" ref="M44" si="84">S44/AE44*100</f>
        <v>85.000002334434541</v>
      </c>
      <c r="N44" s="4">
        <v>6</v>
      </c>
      <c r="O44" s="4" t="s">
        <v>788</v>
      </c>
      <c r="P44" s="4" t="s">
        <v>789</v>
      </c>
      <c r="Q44" s="46" t="s">
        <v>226</v>
      </c>
      <c r="R44" s="8" t="s">
        <v>36</v>
      </c>
      <c r="S44" s="89">
        <f t="shared" ref="S44" si="85">T44+U44</f>
        <v>527965.13</v>
      </c>
      <c r="T44" s="117">
        <v>527965.13</v>
      </c>
      <c r="U44" s="88">
        <v>0</v>
      </c>
      <c r="V44" s="89">
        <f t="shared" ref="V44" si="86">W44+X44</f>
        <v>80747.570000000007</v>
      </c>
      <c r="W44" s="117">
        <v>80747.570000000007</v>
      </c>
      <c r="X44" s="88">
        <v>0</v>
      </c>
      <c r="Y44" s="89">
        <f t="shared" ref="Y44" si="87">Z44+AA44</f>
        <v>12422.73</v>
      </c>
      <c r="Z44" s="118">
        <v>12422.73</v>
      </c>
      <c r="AA44" s="88">
        <v>0</v>
      </c>
      <c r="AB44" s="86">
        <f t="shared" ref="AB44" si="88">AC44+AD44</f>
        <v>0</v>
      </c>
      <c r="AC44" s="88"/>
      <c r="AD44" s="88"/>
      <c r="AE44" s="97">
        <f t="shared" ref="AE44" si="89">S44+V44+Y44+AB44</f>
        <v>621135.42999999993</v>
      </c>
      <c r="AF44" s="86">
        <v>0</v>
      </c>
      <c r="AG44" s="86">
        <f t="shared" ref="AG44" si="90">AE44+AF44</f>
        <v>621135.42999999993</v>
      </c>
      <c r="AH44" s="94" t="s">
        <v>159</v>
      </c>
      <c r="AI44" s="95"/>
      <c r="AJ44" s="96">
        <v>0</v>
      </c>
      <c r="AK44" s="96">
        <v>0</v>
      </c>
    </row>
    <row r="45" spans="1:37" s="3" customFormat="1" ht="173.25" customHeight="1" x14ac:dyDescent="0.25">
      <c r="A45" s="10">
        <v>39</v>
      </c>
      <c r="B45" s="132">
        <v>110238</v>
      </c>
      <c r="C45" s="162">
        <v>120</v>
      </c>
      <c r="D45" s="56" t="s">
        <v>180</v>
      </c>
      <c r="E45" s="35" t="s">
        <v>244</v>
      </c>
      <c r="F45" s="76" t="s">
        <v>386</v>
      </c>
      <c r="G45" s="69" t="s">
        <v>343</v>
      </c>
      <c r="H45" s="16" t="s">
        <v>344</v>
      </c>
      <c r="I45" s="56" t="s">
        <v>189</v>
      </c>
      <c r="J45" s="32" t="s">
        <v>361</v>
      </c>
      <c r="K45" s="6">
        <v>43166</v>
      </c>
      <c r="L45" s="6">
        <v>43653</v>
      </c>
      <c r="M45" s="7">
        <f t="shared" ref="M45" si="91">S45/AE45*100</f>
        <v>85.000000235397167</v>
      </c>
      <c r="N45" s="4">
        <v>4</v>
      </c>
      <c r="O45" s="4" t="s">
        <v>346</v>
      </c>
      <c r="P45" s="4" t="s">
        <v>345</v>
      </c>
      <c r="Q45" s="46" t="s">
        <v>226</v>
      </c>
      <c r="R45" s="8" t="s">
        <v>36</v>
      </c>
      <c r="S45" s="89">
        <f t="shared" ref="S45" si="92">T45+U45</f>
        <v>361091.85</v>
      </c>
      <c r="T45" s="117">
        <v>361091.85</v>
      </c>
      <c r="U45" s="88">
        <v>0</v>
      </c>
      <c r="V45" s="89">
        <f t="shared" si="69"/>
        <v>55225.82</v>
      </c>
      <c r="W45" s="117">
        <v>55225.82</v>
      </c>
      <c r="X45" s="88">
        <v>0</v>
      </c>
      <c r="Y45" s="89">
        <f t="shared" ref="Y45" si="93">Z45+AA45</f>
        <v>8496.27</v>
      </c>
      <c r="Z45" s="118">
        <v>8496.27</v>
      </c>
      <c r="AA45" s="88">
        <v>0</v>
      </c>
      <c r="AB45" s="86">
        <f t="shared" si="71"/>
        <v>0</v>
      </c>
      <c r="AC45" s="88"/>
      <c r="AD45" s="88"/>
      <c r="AE45" s="97">
        <f t="shared" si="62"/>
        <v>424813.94</v>
      </c>
      <c r="AF45" s="86">
        <v>0</v>
      </c>
      <c r="AG45" s="86">
        <f t="shared" si="72"/>
        <v>424813.94</v>
      </c>
      <c r="AH45" s="94" t="s">
        <v>159</v>
      </c>
      <c r="AI45" s="95"/>
      <c r="AJ45" s="96">
        <v>42481.39</v>
      </c>
      <c r="AK45" s="96">
        <v>0</v>
      </c>
    </row>
    <row r="46" spans="1:37" s="23" customFormat="1" ht="121.5" customHeight="1" x14ac:dyDescent="0.25">
      <c r="A46" s="10">
        <v>40</v>
      </c>
      <c r="B46" s="132">
        <v>120531</v>
      </c>
      <c r="C46" s="162">
        <v>76</v>
      </c>
      <c r="D46" s="71" t="s">
        <v>180</v>
      </c>
      <c r="E46" s="21" t="s">
        <v>244</v>
      </c>
      <c r="F46" s="76" t="s">
        <v>386</v>
      </c>
      <c r="G46" s="22" t="s">
        <v>280</v>
      </c>
      <c r="H46" s="22" t="s">
        <v>281</v>
      </c>
      <c r="I46" s="72" t="s">
        <v>189</v>
      </c>
      <c r="J46" s="19" t="s">
        <v>282</v>
      </c>
      <c r="K46" s="20">
        <v>43129</v>
      </c>
      <c r="L46" s="20">
        <v>43614</v>
      </c>
      <c r="M46" s="7">
        <f t="shared" ref="M46:M47" si="94">S46/AE46*100</f>
        <v>85.000000405063261</v>
      </c>
      <c r="N46" s="11">
        <v>3</v>
      </c>
      <c r="O46" s="11" t="s">
        <v>284</v>
      </c>
      <c r="P46" s="11" t="s">
        <v>283</v>
      </c>
      <c r="Q46" s="14" t="s">
        <v>226</v>
      </c>
      <c r="R46" s="11" t="s">
        <v>36</v>
      </c>
      <c r="S46" s="86">
        <f t="shared" ref="S46:S47" si="95">T46+U46</f>
        <v>524609.42000000004</v>
      </c>
      <c r="T46" s="111">
        <v>524609.42000000004</v>
      </c>
      <c r="U46" s="92">
        <v>0</v>
      </c>
      <c r="V46" s="89">
        <f t="shared" si="69"/>
        <v>80234.38</v>
      </c>
      <c r="W46" s="111">
        <v>80234.38</v>
      </c>
      <c r="X46" s="92">
        <v>0</v>
      </c>
      <c r="Y46" s="86">
        <f t="shared" ref="Y46:Y47" si="96">Z46+AA46</f>
        <v>12343.75</v>
      </c>
      <c r="Z46" s="111">
        <v>12343.75</v>
      </c>
      <c r="AA46" s="92">
        <v>0</v>
      </c>
      <c r="AB46" s="86">
        <f t="shared" si="71"/>
        <v>0</v>
      </c>
      <c r="AC46" s="92"/>
      <c r="AD46" s="92"/>
      <c r="AE46" s="97">
        <f t="shared" si="62"/>
        <v>617187.55000000005</v>
      </c>
      <c r="AF46" s="91">
        <v>0</v>
      </c>
      <c r="AG46" s="86">
        <f t="shared" si="72"/>
        <v>617187.55000000005</v>
      </c>
      <c r="AH46" s="94" t="s">
        <v>159</v>
      </c>
      <c r="AI46" s="109" t="s">
        <v>189</v>
      </c>
      <c r="AJ46" s="112">
        <v>40294.21</v>
      </c>
      <c r="AK46" s="112">
        <v>6162.64</v>
      </c>
    </row>
    <row r="47" spans="1:37" s="219" customFormat="1" ht="159" customHeight="1" x14ac:dyDescent="0.25">
      <c r="A47" s="4">
        <v>41</v>
      </c>
      <c r="B47" s="180">
        <v>119702</v>
      </c>
      <c r="C47" s="214">
        <v>462</v>
      </c>
      <c r="D47" s="71" t="s">
        <v>177</v>
      </c>
      <c r="E47" s="21" t="s">
        <v>607</v>
      </c>
      <c r="F47" s="215" t="s">
        <v>606</v>
      </c>
      <c r="G47" s="216" t="s">
        <v>676</v>
      </c>
      <c r="H47" s="216" t="s">
        <v>281</v>
      </c>
      <c r="I47" s="72" t="s">
        <v>405</v>
      </c>
      <c r="J47" s="19" t="s">
        <v>678</v>
      </c>
      <c r="K47" s="20">
        <v>43269</v>
      </c>
      <c r="L47" s="20">
        <v>43756</v>
      </c>
      <c r="M47" s="42">
        <f t="shared" si="94"/>
        <v>85.000001248427736</v>
      </c>
      <c r="N47" s="11">
        <v>3</v>
      </c>
      <c r="O47" s="11" t="s">
        <v>284</v>
      </c>
      <c r="P47" s="11" t="s">
        <v>283</v>
      </c>
      <c r="Q47" s="217" t="s">
        <v>226</v>
      </c>
      <c r="R47" s="11" t="s">
        <v>611</v>
      </c>
      <c r="S47" s="91">
        <f t="shared" si="95"/>
        <v>289363.96999999997</v>
      </c>
      <c r="T47" s="182">
        <v>289363.96999999997</v>
      </c>
      <c r="U47" s="92">
        <v>0</v>
      </c>
      <c r="V47" s="89">
        <f t="shared" ref="V47" si="97">W47+X47</f>
        <v>44255.665000000001</v>
      </c>
      <c r="W47" s="182">
        <v>44255.665000000001</v>
      </c>
      <c r="X47" s="92">
        <v>0</v>
      </c>
      <c r="Y47" s="91">
        <f t="shared" si="96"/>
        <v>6808.5599999999995</v>
      </c>
      <c r="Z47" s="182">
        <v>6808.5599999999995</v>
      </c>
      <c r="AA47" s="92">
        <v>0</v>
      </c>
      <c r="AB47" s="91">
        <f t="shared" ref="AB47" si="98">AC47+AD47</f>
        <v>0</v>
      </c>
      <c r="AC47" s="92">
        <v>0</v>
      </c>
      <c r="AD47" s="92">
        <v>0</v>
      </c>
      <c r="AE47" s="93">
        <f>S47+V47+Y47+AB47</f>
        <v>340428.19499999995</v>
      </c>
      <c r="AF47" s="91">
        <v>0</v>
      </c>
      <c r="AG47" s="91">
        <f t="shared" ref="AG47" si="99">AE47+AF47</f>
        <v>340428.19499999995</v>
      </c>
      <c r="AH47" s="94" t="s">
        <v>159</v>
      </c>
      <c r="AI47" s="218"/>
      <c r="AJ47" s="112">
        <v>0</v>
      </c>
      <c r="AK47" s="112">
        <v>0</v>
      </c>
    </row>
    <row r="48" spans="1:37" ht="258.75" customHeight="1" x14ac:dyDescent="0.25">
      <c r="A48" s="10">
        <v>42</v>
      </c>
      <c r="B48" s="132">
        <v>120572</v>
      </c>
      <c r="C48" s="162">
        <v>82</v>
      </c>
      <c r="D48" s="56" t="s">
        <v>177</v>
      </c>
      <c r="E48" s="35" t="s">
        <v>244</v>
      </c>
      <c r="F48" s="76" t="s">
        <v>386</v>
      </c>
      <c r="G48" s="16" t="s">
        <v>370</v>
      </c>
      <c r="H48" s="16" t="s">
        <v>371</v>
      </c>
      <c r="I48" s="56" t="s">
        <v>189</v>
      </c>
      <c r="J48" s="32" t="s">
        <v>381</v>
      </c>
      <c r="K48" s="6">
        <v>43171</v>
      </c>
      <c r="L48" s="6">
        <v>43658</v>
      </c>
      <c r="M48" s="7">
        <f t="shared" ref="M48" si="100">S48/AE48*100</f>
        <v>85.000000359311386</v>
      </c>
      <c r="N48" s="8">
        <v>4</v>
      </c>
      <c r="O48" s="8" t="s">
        <v>372</v>
      </c>
      <c r="P48" s="8" t="s">
        <v>373</v>
      </c>
      <c r="Q48" s="14" t="s">
        <v>226</v>
      </c>
      <c r="R48" s="8" t="s">
        <v>36</v>
      </c>
      <c r="S48" s="89">
        <f t="shared" ref="S48" si="101">T48+U48</f>
        <v>354845.43</v>
      </c>
      <c r="T48" s="88">
        <v>354845.43</v>
      </c>
      <c r="U48" s="88">
        <v>0</v>
      </c>
      <c r="V48" s="89">
        <f t="shared" si="69"/>
        <v>54270.48</v>
      </c>
      <c r="W48" s="88">
        <v>54270.48</v>
      </c>
      <c r="X48" s="88">
        <v>0</v>
      </c>
      <c r="Y48" s="89">
        <f t="shared" ref="Y48" si="102">Z48+AA48</f>
        <v>8349.2999999999993</v>
      </c>
      <c r="Z48" s="88">
        <v>8349.2999999999993</v>
      </c>
      <c r="AA48" s="88">
        <v>0</v>
      </c>
      <c r="AB48" s="86">
        <f t="shared" si="71"/>
        <v>0</v>
      </c>
      <c r="AC48" s="88"/>
      <c r="AD48" s="88"/>
      <c r="AE48" s="97">
        <f t="shared" si="62"/>
        <v>417465.20999999996</v>
      </c>
      <c r="AF48" s="86">
        <v>0</v>
      </c>
      <c r="AG48" s="86">
        <f t="shared" si="72"/>
        <v>417465.20999999996</v>
      </c>
      <c r="AH48" s="94" t="s">
        <v>159</v>
      </c>
      <c r="AI48" s="95" t="s">
        <v>189</v>
      </c>
      <c r="AJ48" s="96">
        <v>14375</v>
      </c>
      <c r="AK48" s="96">
        <v>2198.5300000000002</v>
      </c>
    </row>
    <row r="49" spans="1:37" s="3" customFormat="1" ht="173.25" customHeight="1" x14ac:dyDescent="0.25">
      <c r="A49" s="10">
        <v>43</v>
      </c>
      <c r="B49" s="132">
        <v>120801</v>
      </c>
      <c r="C49" s="162">
        <v>87</v>
      </c>
      <c r="D49" s="56" t="s">
        <v>176</v>
      </c>
      <c r="E49" s="35" t="s">
        <v>244</v>
      </c>
      <c r="F49" s="76" t="s">
        <v>386</v>
      </c>
      <c r="G49" s="16" t="s">
        <v>350</v>
      </c>
      <c r="H49" s="16" t="s">
        <v>351</v>
      </c>
      <c r="I49" s="56" t="s">
        <v>352</v>
      </c>
      <c r="J49" s="32" t="s">
        <v>353</v>
      </c>
      <c r="K49" s="6">
        <v>43166</v>
      </c>
      <c r="L49" s="6">
        <v>43653</v>
      </c>
      <c r="M49" s="7">
        <f t="shared" ref="M49:M50" si="103">S49/AE49*100</f>
        <v>84.168038598864953</v>
      </c>
      <c r="N49" s="4">
        <v>3</v>
      </c>
      <c r="O49" s="4" t="s">
        <v>354</v>
      </c>
      <c r="P49" s="4" t="s">
        <v>355</v>
      </c>
      <c r="Q49" s="46" t="s">
        <v>226</v>
      </c>
      <c r="R49" s="8" t="s">
        <v>36</v>
      </c>
      <c r="S49" s="89">
        <f t="shared" ref="S49:S50" si="104">T49+U49</f>
        <v>357481.33</v>
      </c>
      <c r="T49" s="88">
        <v>357481.33</v>
      </c>
      <c r="U49" s="88">
        <v>0</v>
      </c>
      <c r="V49" s="89">
        <f t="shared" si="69"/>
        <v>58747.57</v>
      </c>
      <c r="W49" s="88">
        <v>58747.57</v>
      </c>
      <c r="X49" s="88">
        <v>0</v>
      </c>
      <c r="Y49" s="89">
        <f t="shared" ref="Y49:Y50" si="105">Z49+AA49</f>
        <v>8494.4699999999993</v>
      </c>
      <c r="Z49" s="88">
        <v>8494.4699999999993</v>
      </c>
      <c r="AA49" s="88">
        <v>0</v>
      </c>
      <c r="AB49" s="86">
        <f t="shared" si="71"/>
        <v>0</v>
      </c>
      <c r="AC49" s="88"/>
      <c r="AD49" s="88"/>
      <c r="AE49" s="97">
        <f t="shared" si="62"/>
        <v>424723.37</v>
      </c>
      <c r="AF49" s="86">
        <v>0</v>
      </c>
      <c r="AG49" s="86" t="s">
        <v>615</v>
      </c>
      <c r="AH49" s="94" t="s">
        <v>159</v>
      </c>
      <c r="AI49" s="95" t="s">
        <v>189</v>
      </c>
      <c r="AJ49" s="96">
        <v>42472.33</v>
      </c>
      <c r="AK49" s="96">
        <v>0</v>
      </c>
    </row>
    <row r="50" spans="1:37" ht="409.5" x14ac:dyDescent="0.25">
      <c r="A50" s="4">
        <v>44</v>
      </c>
      <c r="B50" s="132">
        <v>119511</v>
      </c>
      <c r="C50" s="72">
        <v>464</v>
      </c>
      <c r="D50" s="56" t="s">
        <v>175</v>
      </c>
      <c r="E50" s="4" t="s">
        <v>607</v>
      </c>
      <c r="F50" s="56" t="s">
        <v>606</v>
      </c>
      <c r="G50" s="16" t="s">
        <v>608</v>
      </c>
      <c r="H50" s="16" t="s">
        <v>609</v>
      </c>
      <c r="I50" s="56" t="s">
        <v>405</v>
      </c>
      <c r="J50" s="16" t="s">
        <v>610</v>
      </c>
      <c r="K50" s="166">
        <v>43257</v>
      </c>
      <c r="L50" s="166">
        <v>43744</v>
      </c>
      <c r="M50" s="7">
        <f t="shared" si="103"/>
        <v>85</v>
      </c>
      <c r="N50" s="65">
        <v>3</v>
      </c>
      <c r="O50" s="65" t="s">
        <v>488</v>
      </c>
      <c r="P50" s="65" t="s">
        <v>355</v>
      </c>
      <c r="Q50" s="65" t="s">
        <v>226</v>
      </c>
      <c r="R50" s="65" t="s">
        <v>611</v>
      </c>
      <c r="S50" s="89">
        <f t="shared" si="104"/>
        <v>501075</v>
      </c>
      <c r="T50" s="88">
        <v>501075</v>
      </c>
      <c r="U50" s="88">
        <v>0</v>
      </c>
      <c r="V50" s="89">
        <f t="shared" si="69"/>
        <v>76635</v>
      </c>
      <c r="W50" s="88">
        <v>76635</v>
      </c>
      <c r="X50" s="88">
        <v>0</v>
      </c>
      <c r="Y50" s="89">
        <f t="shared" si="105"/>
        <v>11790</v>
      </c>
      <c r="Z50" s="168">
        <v>11790</v>
      </c>
      <c r="AA50" s="168">
        <v>0</v>
      </c>
      <c r="AB50" s="86">
        <f t="shared" si="71"/>
        <v>0</v>
      </c>
      <c r="AC50" s="167">
        <v>0</v>
      </c>
      <c r="AD50" s="167">
        <v>0</v>
      </c>
      <c r="AE50" s="97">
        <f>S50+V50+Y50+AB50</f>
        <v>589500</v>
      </c>
      <c r="AF50" s="98">
        <v>0</v>
      </c>
      <c r="AG50" s="86">
        <f t="shared" si="72"/>
        <v>589500</v>
      </c>
      <c r="AH50" s="98" t="s">
        <v>159</v>
      </c>
      <c r="AI50" s="102"/>
      <c r="AJ50" s="244">
        <v>0</v>
      </c>
      <c r="AK50" s="110">
        <v>0</v>
      </c>
    </row>
    <row r="51" spans="1:37" ht="409.5" x14ac:dyDescent="0.25">
      <c r="A51" s="10">
        <v>45</v>
      </c>
      <c r="B51" s="132">
        <v>110909</v>
      </c>
      <c r="C51" s="162">
        <v>115</v>
      </c>
      <c r="D51" s="56" t="s">
        <v>180</v>
      </c>
      <c r="E51" s="35" t="s">
        <v>244</v>
      </c>
      <c r="F51" s="77" t="s">
        <v>386</v>
      </c>
      <c r="G51" s="61" t="s">
        <v>475</v>
      </c>
      <c r="H51" s="53" t="s">
        <v>474</v>
      </c>
      <c r="I51" s="72" t="s">
        <v>189</v>
      </c>
      <c r="J51" s="32" t="s">
        <v>476</v>
      </c>
      <c r="K51" s="6">
        <v>43214</v>
      </c>
      <c r="L51" s="6">
        <v>43701</v>
      </c>
      <c r="M51" s="7">
        <f t="shared" ref="M51" si="106">S51/AE51*100</f>
        <v>85.000000000000014</v>
      </c>
      <c r="N51" s="8">
        <v>3</v>
      </c>
      <c r="O51" s="8" t="s">
        <v>477</v>
      </c>
      <c r="P51" s="8" t="s">
        <v>486</v>
      </c>
      <c r="Q51" s="14" t="s">
        <v>226</v>
      </c>
      <c r="R51" s="35" t="s">
        <v>36</v>
      </c>
      <c r="S51" s="89">
        <f t="shared" ref="S51" si="107">T51+U51</f>
        <v>349633.9</v>
      </c>
      <c r="T51" s="119">
        <v>349633.9</v>
      </c>
      <c r="U51" s="88">
        <v>0</v>
      </c>
      <c r="V51" s="89">
        <f t="shared" ref="V51:V57" si="108">W51+X51</f>
        <v>53473.42</v>
      </c>
      <c r="W51" s="120">
        <v>53473.42</v>
      </c>
      <c r="X51" s="88">
        <v>0</v>
      </c>
      <c r="Y51" s="89">
        <f t="shared" ref="Y51" si="109">Z51+AA51</f>
        <v>8226.68</v>
      </c>
      <c r="Z51" s="120">
        <v>8226.68</v>
      </c>
      <c r="AA51" s="116">
        <v>0</v>
      </c>
      <c r="AB51" s="86">
        <f t="shared" ref="AB51:AB67" si="110">AC51+AD51</f>
        <v>0</v>
      </c>
      <c r="AC51" s="121">
        <v>0</v>
      </c>
      <c r="AD51" s="121">
        <v>0</v>
      </c>
      <c r="AE51" s="97">
        <f t="shared" ref="AE51:AE71" si="111">S51+V51+Y51+AB51</f>
        <v>411334</v>
      </c>
      <c r="AF51" s="86">
        <v>0</v>
      </c>
      <c r="AG51" s="86">
        <f t="shared" ref="AG51:AG83" si="112">AE51+AF51</f>
        <v>411334</v>
      </c>
      <c r="AH51" s="98" t="s">
        <v>159</v>
      </c>
      <c r="AI51" s="95" t="s">
        <v>189</v>
      </c>
      <c r="AJ51" s="96">
        <v>0</v>
      </c>
      <c r="AK51" s="96">
        <v>0</v>
      </c>
    </row>
    <row r="52" spans="1:37" ht="409.5" x14ac:dyDescent="0.25">
      <c r="A52" s="10">
        <v>46</v>
      </c>
      <c r="B52" s="132">
        <v>119235</v>
      </c>
      <c r="C52" s="162">
        <v>479</v>
      </c>
      <c r="D52" s="161" t="s">
        <v>174</v>
      </c>
      <c r="E52" s="65" t="s">
        <v>607</v>
      </c>
      <c r="F52" s="56" t="s">
        <v>606</v>
      </c>
      <c r="G52" s="61" t="s">
        <v>720</v>
      </c>
      <c r="H52" s="53" t="s">
        <v>721</v>
      </c>
      <c r="I52" s="223" t="s">
        <v>189</v>
      </c>
      <c r="J52" s="5" t="s">
        <v>722</v>
      </c>
      <c r="K52" s="177">
        <v>43276</v>
      </c>
      <c r="L52" s="177">
        <v>43702</v>
      </c>
      <c r="M52" s="7">
        <f>S52/AE52*100</f>
        <v>84.999999139224727</v>
      </c>
      <c r="N52" s="242">
        <v>5</v>
      </c>
      <c r="O52" s="65" t="s">
        <v>723</v>
      </c>
      <c r="P52" s="65" t="s">
        <v>724</v>
      </c>
      <c r="Q52" s="65" t="s">
        <v>226</v>
      </c>
      <c r="R52" s="4" t="s">
        <v>611</v>
      </c>
      <c r="S52" s="89">
        <f t="shared" ref="S52" si="113">T52+U52</f>
        <v>246870.47</v>
      </c>
      <c r="T52" s="176">
        <v>246870.47</v>
      </c>
      <c r="U52" s="100">
        <v>0</v>
      </c>
      <c r="V52" s="89">
        <f t="shared" si="108"/>
        <v>37756.660000000003</v>
      </c>
      <c r="W52" s="176">
        <v>37756.660000000003</v>
      </c>
      <c r="X52" s="100">
        <v>0</v>
      </c>
      <c r="Y52" s="89">
        <f>Z52+AA52</f>
        <v>5808.72</v>
      </c>
      <c r="Z52" s="101">
        <v>5808.72</v>
      </c>
      <c r="AA52" s="101">
        <v>0</v>
      </c>
      <c r="AB52" s="86">
        <f t="shared" si="110"/>
        <v>0</v>
      </c>
      <c r="AC52" s="100"/>
      <c r="AD52" s="100"/>
      <c r="AE52" s="97">
        <f>S52+V52+Y52+AB52</f>
        <v>290435.84999999998</v>
      </c>
      <c r="AF52" s="102"/>
      <c r="AG52" s="86">
        <f t="shared" si="112"/>
        <v>290435.84999999998</v>
      </c>
      <c r="AH52" s="102" t="s">
        <v>159</v>
      </c>
      <c r="AI52" s="102"/>
      <c r="AJ52" s="244">
        <v>0</v>
      </c>
      <c r="AK52" s="110">
        <v>0</v>
      </c>
    </row>
    <row r="53" spans="1:37" ht="409.5" x14ac:dyDescent="0.25">
      <c r="A53" s="4">
        <v>47</v>
      </c>
      <c r="B53" s="132">
        <v>119289</v>
      </c>
      <c r="C53" s="72">
        <v>484</v>
      </c>
      <c r="D53" s="56" t="s">
        <v>177</v>
      </c>
      <c r="E53" s="4" t="s">
        <v>607</v>
      </c>
      <c r="F53" s="4" t="s">
        <v>606</v>
      </c>
      <c r="G53" s="178" t="s">
        <v>696</v>
      </c>
      <c r="H53" s="16" t="s">
        <v>697</v>
      </c>
      <c r="I53" s="56" t="s">
        <v>405</v>
      </c>
      <c r="J53" s="5" t="s">
        <v>698</v>
      </c>
      <c r="K53" s="177">
        <v>43271</v>
      </c>
      <c r="L53" s="177">
        <v>43758</v>
      </c>
      <c r="M53" s="7">
        <f>S53/AE53*100</f>
        <v>85.000003319296809</v>
      </c>
      <c r="N53" s="198">
        <v>3</v>
      </c>
      <c r="O53" s="8" t="s">
        <v>489</v>
      </c>
      <c r="P53" s="8" t="s">
        <v>654</v>
      </c>
      <c r="Q53" s="8" t="s">
        <v>226</v>
      </c>
      <c r="R53" s="4" t="s">
        <v>611</v>
      </c>
      <c r="S53" s="89">
        <f>T53+U53</f>
        <v>332901.85000000009</v>
      </c>
      <c r="T53" s="176">
        <v>332901.85000000009</v>
      </c>
      <c r="U53" s="176">
        <v>0</v>
      </c>
      <c r="V53" s="89">
        <f>W53+X53</f>
        <v>50914.380000000005</v>
      </c>
      <c r="W53" s="176">
        <v>50914.380000000005</v>
      </c>
      <c r="X53" s="176">
        <v>0</v>
      </c>
      <c r="Y53" s="89">
        <f>Z53+AA53</f>
        <v>7832.9900000000016</v>
      </c>
      <c r="Z53" s="168">
        <v>7832.9900000000016</v>
      </c>
      <c r="AA53" s="168">
        <v>0</v>
      </c>
      <c r="AB53" s="86">
        <f>AC53+AD53</f>
        <v>0</v>
      </c>
      <c r="AC53" s="167">
        <v>0</v>
      </c>
      <c r="AD53" s="167">
        <v>0</v>
      </c>
      <c r="AE53" s="97">
        <f>S53+V53+Y53+AB53</f>
        <v>391649.22000000009</v>
      </c>
      <c r="AF53" s="179">
        <v>0</v>
      </c>
      <c r="AG53" s="86">
        <f>AE53+AF53</f>
        <v>391649.22000000009</v>
      </c>
      <c r="AH53" s="98" t="s">
        <v>159</v>
      </c>
      <c r="AI53" s="102"/>
      <c r="AJ53" s="244">
        <v>0</v>
      </c>
      <c r="AK53" s="110">
        <v>0</v>
      </c>
    </row>
    <row r="54" spans="1:37" ht="409.5" x14ac:dyDescent="0.25">
      <c r="A54" s="10">
        <v>48</v>
      </c>
      <c r="B54" s="132">
        <v>119720</v>
      </c>
      <c r="C54" s="72">
        <v>481</v>
      </c>
      <c r="D54" s="56" t="s">
        <v>177</v>
      </c>
      <c r="E54" s="4" t="s">
        <v>607</v>
      </c>
      <c r="F54" s="56" t="s">
        <v>606</v>
      </c>
      <c r="G54" s="178" t="s">
        <v>656</v>
      </c>
      <c r="H54" s="16" t="s">
        <v>657</v>
      </c>
      <c r="I54" s="56" t="s">
        <v>405</v>
      </c>
      <c r="J54" s="5" t="s">
        <v>659</v>
      </c>
      <c r="K54" s="177">
        <v>43264</v>
      </c>
      <c r="L54" s="177">
        <v>43751</v>
      </c>
      <c r="M54" s="7">
        <f>S54/AE54*100</f>
        <v>85.00000159999999</v>
      </c>
      <c r="N54" s="175">
        <v>3</v>
      </c>
      <c r="O54" s="8" t="s">
        <v>490</v>
      </c>
      <c r="P54" s="8" t="s">
        <v>658</v>
      </c>
      <c r="Q54" s="8" t="s">
        <v>226</v>
      </c>
      <c r="R54" s="4" t="s">
        <v>611</v>
      </c>
      <c r="S54" s="89">
        <f>T54+U54</f>
        <v>531250.01</v>
      </c>
      <c r="T54" s="176">
        <v>531250.01</v>
      </c>
      <c r="U54" s="176">
        <v>0</v>
      </c>
      <c r="V54" s="89">
        <f>W54+X54</f>
        <v>81249.989999999991</v>
      </c>
      <c r="W54" s="176">
        <v>81249.989999999991</v>
      </c>
      <c r="X54" s="176">
        <v>0</v>
      </c>
      <c r="Y54" s="89">
        <f>Z54+AA54</f>
        <v>12500</v>
      </c>
      <c r="Z54" s="168">
        <v>12500</v>
      </c>
      <c r="AA54" s="168">
        <v>0</v>
      </c>
      <c r="AB54" s="86">
        <f>AC54+AD54</f>
        <v>0</v>
      </c>
      <c r="AC54" s="167">
        <v>0</v>
      </c>
      <c r="AD54" s="167">
        <v>0</v>
      </c>
      <c r="AE54" s="97">
        <f>S54+V54+Y54+AB54</f>
        <v>625000</v>
      </c>
      <c r="AF54" s="179">
        <v>19813.5</v>
      </c>
      <c r="AG54" s="86">
        <f>AE54+AF54</f>
        <v>644813.5</v>
      </c>
      <c r="AH54" s="98" t="s">
        <v>159</v>
      </c>
      <c r="AI54" s="102"/>
      <c r="AJ54" s="244">
        <v>0</v>
      </c>
      <c r="AK54" s="110">
        <v>0</v>
      </c>
    </row>
    <row r="55" spans="1:37" ht="211.5" customHeight="1" x14ac:dyDescent="0.25">
      <c r="A55" s="10">
        <v>49</v>
      </c>
      <c r="B55" s="132">
        <v>120582</v>
      </c>
      <c r="C55" s="162">
        <v>109</v>
      </c>
      <c r="D55" s="56" t="s">
        <v>177</v>
      </c>
      <c r="E55" s="11" t="s">
        <v>244</v>
      </c>
      <c r="F55" s="76" t="s">
        <v>386</v>
      </c>
      <c r="G55" s="16" t="s">
        <v>229</v>
      </c>
      <c r="H55" s="16" t="s">
        <v>232</v>
      </c>
      <c r="I55" s="56" t="s">
        <v>189</v>
      </c>
      <c r="J55" s="5" t="s">
        <v>235</v>
      </c>
      <c r="K55" s="6">
        <v>43129</v>
      </c>
      <c r="L55" s="6" t="s">
        <v>243</v>
      </c>
      <c r="M55" s="7">
        <v>85.000000819683009</v>
      </c>
      <c r="N55" s="8">
        <v>1</v>
      </c>
      <c r="O55" s="8" t="s">
        <v>239</v>
      </c>
      <c r="P55" s="8" t="s">
        <v>239</v>
      </c>
      <c r="Q55" s="13" t="s">
        <v>226</v>
      </c>
      <c r="R55" s="8" t="s">
        <v>36</v>
      </c>
      <c r="S55" s="86">
        <f>T55+U55</f>
        <v>518493.12</v>
      </c>
      <c r="T55" s="88">
        <v>518493.12</v>
      </c>
      <c r="U55" s="88">
        <v>0</v>
      </c>
      <c r="V55" s="89">
        <f t="shared" si="108"/>
        <v>79298.94</v>
      </c>
      <c r="W55" s="88">
        <v>79298.94</v>
      </c>
      <c r="X55" s="88">
        <v>0</v>
      </c>
      <c r="Y55" s="86">
        <f>Z55+AA55</f>
        <v>12199.84</v>
      </c>
      <c r="Z55" s="88">
        <v>12199.84</v>
      </c>
      <c r="AA55" s="88">
        <v>0</v>
      </c>
      <c r="AB55" s="86">
        <f t="shared" si="110"/>
        <v>0</v>
      </c>
      <c r="AC55" s="88"/>
      <c r="AD55" s="88"/>
      <c r="AE55" s="97">
        <f t="shared" si="111"/>
        <v>609991.9</v>
      </c>
      <c r="AF55" s="86">
        <v>0</v>
      </c>
      <c r="AG55" s="86">
        <f t="shared" si="112"/>
        <v>609991.9</v>
      </c>
      <c r="AH55" s="98" t="s">
        <v>159</v>
      </c>
      <c r="AI55" s="95" t="s">
        <v>189</v>
      </c>
      <c r="AJ55" s="96">
        <v>33149.410000000003</v>
      </c>
      <c r="AK55" s="104">
        <v>5069.91</v>
      </c>
    </row>
    <row r="56" spans="1:37" s="3" customFormat="1" ht="173.25" customHeight="1" x14ac:dyDescent="0.25">
      <c r="A56" s="4">
        <v>50</v>
      </c>
      <c r="B56" s="132">
        <v>120630</v>
      </c>
      <c r="C56" s="162">
        <v>101</v>
      </c>
      <c r="D56" s="56" t="s">
        <v>177</v>
      </c>
      <c r="E56" s="35" t="s">
        <v>244</v>
      </c>
      <c r="F56" s="76" t="s">
        <v>386</v>
      </c>
      <c r="G56" s="16" t="s">
        <v>332</v>
      </c>
      <c r="H56" s="16" t="s">
        <v>335</v>
      </c>
      <c r="I56" s="56" t="s">
        <v>189</v>
      </c>
      <c r="J56" s="32" t="s">
        <v>341</v>
      </c>
      <c r="K56" s="6">
        <v>43145</v>
      </c>
      <c r="L56" s="6">
        <v>43630</v>
      </c>
      <c r="M56" s="7">
        <v>85.000000236289679</v>
      </c>
      <c r="N56" s="4">
        <v>1</v>
      </c>
      <c r="O56" s="4" t="s">
        <v>239</v>
      </c>
      <c r="P56" s="4" t="s">
        <v>340</v>
      </c>
      <c r="Q56" s="46" t="s">
        <v>226</v>
      </c>
      <c r="R56" s="8" t="s">
        <v>36</v>
      </c>
      <c r="S56" s="86">
        <f t="shared" ref="S56:S57" si="114">T56+U56</f>
        <v>359727.94</v>
      </c>
      <c r="T56" s="88">
        <v>359727.94</v>
      </c>
      <c r="U56" s="88">
        <v>0</v>
      </c>
      <c r="V56" s="89">
        <f t="shared" si="108"/>
        <v>55017.21</v>
      </c>
      <c r="W56" s="88">
        <v>55017.21</v>
      </c>
      <c r="X56" s="88">
        <v>0</v>
      </c>
      <c r="Y56" s="86">
        <f t="shared" ref="Y56:Y57" si="115">Z56+AA56</f>
        <v>8464.19</v>
      </c>
      <c r="Z56" s="88">
        <v>8464.19</v>
      </c>
      <c r="AA56" s="88">
        <v>0</v>
      </c>
      <c r="AB56" s="86">
        <f t="shared" si="110"/>
        <v>0</v>
      </c>
      <c r="AC56" s="88"/>
      <c r="AD56" s="88"/>
      <c r="AE56" s="97">
        <f t="shared" si="111"/>
        <v>423209.34</v>
      </c>
      <c r="AF56" s="86">
        <v>0</v>
      </c>
      <c r="AG56" s="86">
        <f t="shared" si="112"/>
        <v>423209.34</v>
      </c>
      <c r="AH56" s="94" t="s">
        <v>159</v>
      </c>
      <c r="AI56" s="95"/>
      <c r="AJ56" s="96">
        <f>21160+17158.23</f>
        <v>38318.229999999996</v>
      </c>
      <c r="AK56" s="96">
        <v>2624.2</v>
      </c>
    </row>
    <row r="57" spans="1:37" s="3" customFormat="1" ht="173.25" customHeight="1" x14ac:dyDescent="0.25">
      <c r="A57" s="10">
        <v>51</v>
      </c>
      <c r="B57" s="132">
        <v>120672</v>
      </c>
      <c r="C57" s="162">
        <v>106</v>
      </c>
      <c r="D57" s="56" t="s">
        <v>177</v>
      </c>
      <c r="E57" s="35" t="s">
        <v>244</v>
      </c>
      <c r="F57" s="76" t="s">
        <v>386</v>
      </c>
      <c r="G57" s="16" t="s">
        <v>333</v>
      </c>
      <c r="H57" s="16" t="s">
        <v>336</v>
      </c>
      <c r="I57" s="56" t="s">
        <v>189</v>
      </c>
      <c r="J57" s="32" t="s">
        <v>342</v>
      </c>
      <c r="K57" s="6">
        <v>43145</v>
      </c>
      <c r="L57" s="6">
        <v>43630</v>
      </c>
      <c r="M57" s="7">
        <v>85</v>
      </c>
      <c r="N57" s="4">
        <v>1</v>
      </c>
      <c r="O57" s="4" t="s">
        <v>239</v>
      </c>
      <c r="P57" s="4" t="s">
        <v>239</v>
      </c>
      <c r="Q57" s="46" t="s">
        <v>226</v>
      </c>
      <c r="R57" s="8" t="s">
        <v>36</v>
      </c>
      <c r="S57" s="86">
        <f t="shared" si="114"/>
        <v>508342.5</v>
      </c>
      <c r="T57" s="88">
        <v>508342.5</v>
      </c>
      <c r="U57" s="88">
        <v>0</v>
      </c>
      <c r="V57" s="89">
        <f t="shared" si="108"/>
        <v>77746.5</v>
      </c>
      <c r="W57" s="88">
        <v>77746.5</v>
      </c>
      <c r="X57" s="88">
        <v>0</v>
      </c>
      <c r="Y57" s="86">
        <f t="shared" si="115"/>
        <v>11961</v>
      </c>
      <c r="Z57" s="88">
        <v>11961</v>
      </c>
      <c r="AA57" s="88">
        <v>0</v>
      </c>
      <c r="AB57" s="86">
        <f t="shared" si="110"/>
        <v>0</v>
      </c>
      <c r="AC57" s="88"/>
      <c r="AD57" s="88"/>
      <c r="AE57" s="97">
        <f t="shared" si="111"/>
        <v>598050</v>
      </c>
      <c r="AF57" s="86">
        <v>0</v>
      </c>
      <c r="AG57" s="86">
        <f t="shared" si="112"/>
        <v>598050</v>
      </c>
      <c r="AH57" s="94" t="s">
        <v>159</v>
      </c>
      <c r="AI57" s="95"/>
      <c r="AJ57" s="96">
        <v>0</v>
      </c>
      <c r="AK57" s="96">
        <v>0</v>
      </c>
    </row>
    <row r="58" spans="1:37" s="3" customFormat="1" ht="300" x14ac:dyDescent="0.25">
      <c r="A58" s="10">
        <v>52</v>
      </c>
      <c r="B58" s="184">
        <v>118196</v>
      </c>
      <c r="C58" s="185">
        <v>425</v>
      </c>
      <c r="D58" s="185" t="s">
        <v>671</v>
      </c>
      <c r="E58" s="35" t="s">
        <v>169</v>
      </c>
      <c r="F58" s="76" t="s">
        <v>683</v>
      </c>
      <c r="G58" s="187" t="s">
        <v>672</v>
      </c>
      <c r="H58" s="16" t="s">
        <v>677</v>
      </c>
      <c r="I58" s="185" t="s">
        <v>482</v>
      </c>
      <c r="J58" s="187" t="s">
        <v>673</v>
      </c>
      <c r="K58" s="186" t="s">
        <v>674</v>
      </c>
      <c r="L58" s="186" t="s">
        <v>675</v>
      </c>
      <c r="M58" s="188">
        <v>85</v>
      </c>
      <c r="N58" s="4">
        <v>1</v>
      </c>
      <c r="O58" s="4" t="s">
        <v>239</v>
      </c>
      <c r="P58" s="4" t="s">
        <v>239</v>
      </c>
      <c r="Q58" s="148" t="s">
        <v>226</v>
      </c>
      <c r="R58" s="8" t="s">
        <v>36</v>
      </c>
      <c r="S58" s="195">
        <v>339668.5</v>
      </c>
      <c r="T58" s="196">
        <v>339668.5</v>
      </c>
      <c r="U58" s="190">
        <v>0</v>
      </c>
      <c r="V58" s="197">
        <v>51949.3</v>
      </c>
      <c r="W58" s="196">
        <v>51949.3</v>
      </c>
      <c r="X58" s="190">
        <v>0</v>
      </c>
      <c r="Y58" s="197">
        <v>7992.2</v>
      </c>
      <c r="Z58" s="196">
        <v>7992.2</v>
      </c>
      <c r="AA58" s="191">
        <v>0</v>
      </c>
      <c r="AB58" s="189">
        <f>AC58+AD58</f>
        <v>0</v>
      </c>
      <c r="AC58" s="190"/>
      <c r="AD58" s="190"/>
      <c r="AE58" s="192">
        <f>S58+V58+Y58+AB58</f>
        <v>399610</v>
      </c>
      <c r="AF58" s="193">
        <v>0</v>
      </c>
      <c r="AG58" s="189">
        <f>AE58+AF58</f>
        <v>399610</v>
      </c>
      <c r="AH58" s="194" t="s">
        <v>159</v>
      </c>
      <c r="AI58" s="194"/>
      <c r="AJ58" s="96">
        <v>0</v>
      </c>
      <c r="AK58" s="96">
        <v>0</v>
      </c>
    </row>
    <row r="59" spans="1:37" s="9" customFormat="1" ht="409.5" x14ac:dyDescent="0.25">
      <c r="A59" s="4">
        <v>53</v>
      </c>
      <c r="B59" s="132">
        <v>119193</v>
      </c>
      <c r="C59" s="162">
        <v>2</v>
      </c>
      <c r="D59" s="56" t="s">
        <v>175</v>
      </c>
      <c r="E59" s="11" t="s">
        <v>167</v>
      </c>
      <c r="F59" s="76" t="s">
        <v>126</v>
      </c>
      <c r="G59" s="16" t="s">
        <v>37</v>
      </c>
      <c r="H59" s="16" t="s">
        <v>35</v>
      </c>
      <c r="I59" s="223" t="s">
        <v>189</v>
      </c>
      <c r="J59" s="5" t="s">
        <v>38</v>
      </c>
      <c r="K59" s="6">
        <v>42459</v>
      </c>
      <c r="L59" s="6">
        <v>43373</v>
      </c>
      <c r="M59" s="7">
        <f>S59/AE59*100</f>
        <v>83.983862816086358</v>
      </c>
      <c r="N59" s="8" t="s">
        <v>156</v>
      </c>
      <c r="O59" s="8" t="s">
        <v>157</v>
      </c>
      <c r="P59" s="8" t="s">
        <v>157</v>
      </c>
      <c r="Q59" s="13" t="s">
        <v>158</v>
      </c>
      <c r="R59" s="4" t="s">
        <v>36</v>
      </c>
      <c r="S59" s="86">
        <f>T59+U59</f>
        <v>11141147.18</v>
      </c>
      <c r="T59" s="88">
        <v>8984364.5299999993</v>
      </c>
      <c r="U59" s="88">
        <v>2156782.65</v>
      </c>
      <c r="V59" s="86">
        <f>W59+X59</f>
        <v>0</v>
      </c>
      <c r="W59" s="88">
        <v>0</v>
      </c>
      <c r="X59" s="88">
        <v>0</v>
      </c>
      <c r="Y59" s="86">
        <f>Z59+AA59</f>
        <v>2124671.7600000002</v>
      </c>
      <c r="Z59" s="88">
        <v>1585476.09</v>
      </c>
      <c r="AA59" s="88">
        <v>539195.67000000004</v>
      </c>
      <c r="AB59" s="86">
        <f t="shared" si="110"/>
        <v>0</v>
      </c>
      <c r="AC59" s="88"/>
      <c r="AD59" s="88"/>
      <c r="AE59" s="97">
        <f t="shared" si="111"/>
        <v>13265818.939999999</v>
      </c>
      <c r="AF59" s="86">
        <v>0</v>
      </c>
      <c r="AG59" s="86">
        <f t="shared" si="112"/>
        <v>13265818.939999999</v>
      </c>
      <c r="AH59" s="98" t="s">
        <v>159</v>
      </c>
      <c r="AI59" s="95" t="s">
        <v>379</v>
      </c>
      <c r="AJ59" s="99">
        <f>5849501.22+34624.03</f>
        <v>5884125.25</v>
      </c>
      <c r="AK59" s="96">
        <v>0</v>
      </c>
    </row>
    <row r="60" spans="1:37" ht="409.5" x14ac:dyDescent="0.25">
      <c r="A60" s="10">
        <v>54</v>
      </c>
      <c r="B60" s="132">
        <v>117842</v>
      </c>
      <c r="C60" s="162">
        <v>3</v>
      </c>
      <c r="D60" s="56" t="s">
        <v>175</v>
      </c>
      <c r="E60" s="11" t="s">
        <v>167</v>
      </c>
      <c r="F60" s="78" t="s">
        <v>126</v>
      </c>
      <c r="G60" s="16" t="s">
        <v>40</v>
      </c>
      <c r="H60" s="16" t="s">
        <v>39</v>
      </c>
      <c r="I60" s="56" t="s">
        <v>209</v>
      </c>
      <c r="J60" s="5" t="s">
        <v>41</v>
      </c>
      <c r="K60" s="6">
        <v>42534</v>
      </c>
      <c r="L60" s="6">
        <v>43446</v>
      </c>
      <c r="M60" s="7">
        <f t="shared" ref="M60:M123" si="116">S60/AE60*100</f>
        <v>83.983862836833197</v>
      </c>
      <c r="N60" s="8" t="s">
        <v>156</v>
      </c>
      <c r="O60" s="8" t="s">
        <v>157</v>
      </c>
      <c r="P60" s="8" t="s">
        <v>157</v>
      </c>
      <c r="Q60" s="13" t="s">
        <v>158</v>
      </c>
      <c r="R60" s="4" t="s">
        <v>36</v>
      </c>
      <c r="S60" s="86">
        <f>T60+U60</f>
        <v>16024237.960000001</v>
      </c>
      <c r="T60" s="88">
        <v>12922151.800000001</v>
      </c>
      <c r="U60" s="88">
        <v>3102086.16</v>
      </c>
      <c r="V60" s="86">
        <f t="shared" ref="V60:V123" si="117">W60+X60</f>
        <v>0</v>
      </c>
      <c r="W60" s="88">
        <v>0</v>
      </c>
      <c r="X60" s="88">
        <v>0</v>
      </c>
      <c r="Y60" s="86">
        <f>Z60+AA60</f>
        <v>3055901.27</v>
      </c>
      <c r="Z60" s="88">
        <v>2280379.73</v>
      </c>
      <c r="AA60" s="88">
        <v>775521.54</v>
      </c>
      <c r="AB60" s="86">
        <f t="shared" si="110"/>
        <v>0</v>
      </c>
      <c r="AC60" s="88"/>
      <c r="AD60" s="88"/>
      <c r="AE60" s="97">
        <f t="shared" si="111"/>
        <v>19080139.23</v>
      </c>
      <c r="AF60" s="86">
        <v>0</v>
      </c>
      <c r="AG60" s="86">
        <f t="shared" si="112"/>
        <v>19080139.23</v>
      </c>
      <c r="AH60" s="98" t="s">
        <v>159</v>
      </c>
      <c r="AI60" s="95" t="s">
        <v>380</v>
      </c>
      <c r="AJ60" s="96">
        <v>5848703.79</v>
      </c>
      <c r="AK60" s="104">
        <v>0</v>
      </c>
    </row>
    <row r="61" spans="1:37" ht="409.5" x14ac:dyDescent="0.25">
      <c r="A61" s="10">
        <v>55</v>
      </c>
      <c r="B61" s="132">
        <v>118291</v>
      </c>
      <c r="C61" s="162">
        <v>4</v>
      </c>
      <c r="D61" s="56" t="s">
        <v>176</v>
      </c>
      <c r="E61" s="11" t="s">
        <v>167</v>
      </c>
      <c r="F61" s="78" t="s">
        <v>126</v>
      </c>
      <c r="G61" s="16" t="s">
        <v>43</v>
      </c>
      <c r="H61" s="16" t="s">
        <v>42</v>
      </c>
      <c r="I61" s="56" t="s">
        <v>208</v>
      </c>
      <c r="J61" s="5" t="s">
        <v>44</v>
      </c>
      <c r="K61" s="6">
        <v>42459</v>
      </c>
      <c r="L61" s="6">
        <v>43220</v>
      </c>
      <c r="M61" s="7">
        <f t="shared" si="116"/>
        <v>83.983862772799696</v>
      </c>
      <c r="N61" s="8" t="s">
        <v>156</v>
      </c>
      <c r="O61" s="8" t="s">
        <v>157</v>
      </c>
      <c r="P61" s="8" t="s">
        <v>157</v>
      </c>
      <c r="Q61" s="13" t="s">
        <v>158</v>
      </c>
      <c r="R61" s="4" t="s">
        <v>36</v>
      </c>
      <c r="S61" s="86">
        <f t="shared" ref="S61:S124" si="118">T61+U61</f>
        <v>9512414.3200000003</v>
      </c>
      <c r="T61" s="88">
        <v>7670933.3799999999</v>
      </c>
      <c r="U61" s="88">
        <v>1841480.94</v>
      </c>
      <c r="V61" s="86">
        <f t="shared" si="117"/>
        <v>0</v>
      </c>
      <c r="W61" s="88">
        <v>0</v>
      </c>
      <c r="X61" s="88">
        <v>0</v>
      </c>
      <c r="Y61" s="86">
        <f t="shared" ref="Y61:Y124" si="119">Z61+AA61</f>
        <v>1814064.3699999999</v>
      </c>
      <c r="Z61" s="88">
        <v>1353694.13</v>
      </c>
      <c r="AA61" s="88">
        <v>460370.24</v>
      </c>
      <c r="AB61" s="86">
        <f t="shared" si="110"/>
        <v>0</v>
      </c>
      <c r="AC61" s="88"/>
      <c r="AD61" s="88"/>
      <c r="AE61" s="97">
        <f t="shared" si="111"/>
        <v>11326478.689999999</v>
      </c>
      <c r="AF61" s="86">
        <v>0</v>
      </c>
      <c r="AG61" s="86">
        <f t="shared" si="112"/>
        <v>11326478.689999999</v>
      </c>
      <c r="AH61" s="98" t="s">
        <v>382</v>
      </c>
      <c r="AI61" s="95" t="s">
        <v>224</v>
      </c>
      <c r="AJ61" s="96">
        <v>8034791.2599999998</v>
      </c>
      <c r="AK61" s="104">
        <v>0</v>
      </c>
    </row>
    <row r="62" spans="1:37" ht="409.5" x14ac:dyDescent="0.25">
      <c r="A62" s="4">
        <v>56</v>
      </c>
      <c r="B62" s="132">
        <v>118957</v>
      </c>
      <c r="C62" s="162">
        <v>5</v>
      </c>
      <c r="D62" s="56" t="s">
        <v>180</v>
      </c>
      <c r="E62" s="11" t="s">
        <v>167</v>
      </c>
      <c r="F62" s="78" t="s">
        <v>126</v>
      </c>
      <c r="G62" s="16" t="s">
        <v>46</v>
      </c>
      <c r="H62" s="16" t="s">
        <v>45</v>
      </c>
      <c r="I62" s="56" t="s">
        <v>209</v>
      </c>
      <c r="J62" s="5" t="s">
        <v>47</v>
      </c>
      <c r="K62" s="6">
        <v>42900</v>
      </c>
      <c r="L62" s="6">
        <v>43722</v>
      </c>
      <c r="M62" s="7">
        <f t="shared" si="116"/>
        <v>83.983862721834797</v>
      </c>
      <c r="N62" s="8" t="s">
        <v>156</v>
      </c>
      <c r="O62" s="8" t="s">
        <v>157</v>
      </c>
      <c r="P62" s="8" t="s">
        <v>157</v>
      </c>
      <c r="Q62" s="13" t="s">
        <v>158</v>
      </c>
      <c r="R62" s="4" t="s">
        <v>36</v>
      </c>
      <c r="S62" s="86">
        <f>T62+U62</f>
        <v>4555318.1900000004</v>
      </c>
      <c r="T62" s="88">
        <v>3673467.24</v>
      </c>
      <c r="U62" s="88">
        <v>881850.95</v>
      </c>
      <c r="V62" s="86">
        <f t="shared" si="117"/>
        <v>0</v>
      </c>
      <c r="W62" s="88">
        <v>0</v>
      </c>
      <c r="X62" s="88">
        <v>0</v>
      </c>
      <c r="Y62" s="86">
        <f t="shared" si="119"/>
        <v>868721.67</v>
      </c>
      <c r="Z62" s="88">
        <v>648258.93000000005</v>
      </c>
      <c r="AA62" s="88">
        <v>220462.74</v>
      </c>
      <c r="AB62" s="86">
        <f t="shared" si="110"/>
        <v>0</v>
      </c>
      <c r="AC62" s="88"/>
      <c r="AD62" s="88"/>
      <c r="AE62" s="97">
        <f t="shared" si="111"/>
        <v>5424039.8600000003</v>
      </c>
      <c r="AF62" s="86">
        <v>0</v>
      </c>
      <c r="AG62" s="86">
        <f t="shared" si="112"/>
        <v>5424039.8600000003</v>
      </c>
      <c r="AH62" s="98" t="s">
        <v>159</v>
      </c>
      <c r="AI62" s="122" t="s">
        <v>189</v>
      </c>
      <c r="AJ62" s="96">
        <v>158885.89000000001</v>
      </c>
      <c r="AK62" s="104">
        <v>0</v>
      </c>
    </row>
    <row r="63" spans="1:37" ht="409.5" x14ac:dyDescent="0.25">
      <c r="A63" s="10">
        <v>57</v>
      </c>
      <c r="B63" s="132">
        <v>118448</v>
      </c>
      <c r="C63" s="162">
        <v>6</v>
      </c>
      <c r="D63" s="56" t="s">
        <v>175</v>
      </c>
      <c r="E63" s="11" t="s">
        <v>167</v>
      </c>
      <c r="F63" s="78" t="s">
        <v>126</v>
      </c>
      <c r="G63" s="16" t="s">
        <v>49</v>
      </c>
      <c r="H63" s="16" t="s">
        <v>48</v>
      </c>
      <c r="I63" s="56" t="s">
        <v>189</v>
      </c>
      <c r="J63" s="5" t="s">
        <v>50</v>
      </c>
      <c r="K63" s="6">
        <v>42458</v>
      </c>
      <c r="L63" s="6">
        <v>43553</v>
      </c>
      <c r="M63" s="7">
        <f t="shared" si="116"/>
        <v>83.983862836271243</v>
      </c>
      <c r="N63" s="8" t="s">
        <v>156</v>
      </c>
      <c r="O63" s="8" t="s">
        <v>157</v>
      </c>
      <c r="P63" s="8" t="s">
        <v>157</v>
      </c>
      <c r="Q63" s="13" t="s">
        <v>158</v>
      </c>
      <c r="R63" s="4" t="s">
        <v>36</v>
      </c>
      <c r="S63" s="86">
        <f t="shared" si="118"/>
        <v>15492558.379999999</v>
      </c>
      <c r="T63" s="88">
        <v>12493398.539999999</v>
      </c>
      <c r="U63" s="88">
        <v>2999159.84</v>
      </c>
      <c r="V63" s="86">
        <f t="shared" si="117"/>
        <v>0</v>
      </c>
      <c r="W63" s="88">
        <v>0</v>
      </c>
      <c r="X63" s="88">
        <v>0</v>
      </c>
      <c r="Y63" s="86">
        <f t="shared" si="119"/>
        <v>2954507.35</v>
      </c>
      <c r="Z63" s="88">
        <v>2204717.39</v>
      </c>
      <c r="AA63" s="88">
        <v>749789.96</v>
      </c>
      <c r="AB63" s="86">
        <f t="shared" si="110"/>
        <v>0</v>
      </c>
      <c r="AC63" s="88"/>
      <c r="AD63" s="88"/>
      <c r="AE63" s="97">
        <f t="shared" si="111"/>
        <v>18447065.73</v>
      </c>
      <c r="AF63" s="86">
        <v>0</v>
      </c>
      <c r="AG63" s="86">
        <f t="shared" si="112"/>
        <v>18447065.73</v>
      </c>
      <c r="AH63" s="98" t="s">
        <v>159</v>
      </c>
      <c r="AI63" s="95" t="s">
        <v>201</v>
      </c>
      <c r="AJ63" s="96">
        <v>9668370.0399999991</v>
      </c>
      <c r="AK63" s="104">
        <v>0</v>
      </c>
    </row>
    <row r="64" spans="1:37" ht="330.75" x14ac:dyDescent="0.25">
      <c r="A64" s="10">
        <v>58</v>
      </c>
      <c r="B64" s="132">
        <v>118575</v>
      </c>
      <c r="C64" s="162">
        <v>7</v>
      </c>
      <c r="D64" s="56" t="s">
        <v>177</v>
      </c>
      <c r="E64" s="11" t="s">
        <v>167</v>
      </c>
      <c r="F64" s="78" t="s">
        <v>126</v>
      </c>
      <c r="G64" s="16" t="s">
        <v>52</v>
      </c>
      <c r="H64" s="16" t="s">
        <v>51</v>
      </c>
      <c r="I64" s="56" t="s">
        <v>189</v>
      </c>
      <c r="J64" s="5" t="s">
        <v>53</v>
      </c>
      <c r="K64" s="6">
        <v>42592</v>
      </c>
      <c r="L64" s="6">
        <v>43322</v>
      </c>
      <c r="M64" s="7">
        <f t="shared" si="116"/>
        <v>83.983862823517285</v>
      </c>
      <c r="N64" s="8" t="s">
        <v>156</v>
      </c>
      <c r="O64" s="8" t="s">
        <v>157</v>
      </c>
      <c r="P64" s="8" t="s">
        <v>157</v>
      </c>
      <c r="Q64" s="13" t="s">
        <v>158</v>
      </c>
      <c r="R64" s="4" t="s">
        <v>36</v>
      </c>
      <c r="S64" s="86">
        <f t="shared" si="118"/>
        <v>8244072.25</v>
      </c>
      <c r="T64" s="88">
        <v>6648126</v>
      </c>
      <c r="U64" s="88">
        <v>1595946.25</v>
      </c>
      <c r="V64" s="86">
        <f t="shared" si="117"/>
        <v>0</v>
      </c>
      <c r="W64" s="88">
        <v>0</v>
      </c>
      <c r="X64" s="88">
        <v>0</v>
      </c>
      <c r="Y64" s="86">
        <f t="shared" si="119"/>
        <v>1572185.27</v>
      </c>
      <c r="Z64" s="88">
        <v>1173198.71</v>
      </c>
      <c r="AA64" s="88">
        <v>398986.56</v>
      </c>
      <c r="AB64" s="86">
        <f t="shared" si="110"/>
        <v>0</v>
      </c>
      <c r="AC64" s="88"/>
      <c r="AD64" s="88"/>
      <c r="AE64" s="97">
        <f t="shared" si="111"/>
        <v>9816257.5199999996</v>
      </c>
      <c r="AF64" s="86">
        <v>0</v>
      </c>
      <c r="AG64" s="86">
        <f t="shared" si="112"/>
        <v>9816257.5199999996</v>
      </c>
      <c r="AH64" s="98" t="s">
        <v>159</v>
      </c>
      <c r="AI64" s="95" t="s">
        <v>192</v>
      </c>
      <c r="AJ64" s="96">
        <f>1324130.48+173954.09</f>
        <v>1498084.57</v>
      </c>
      <c r="AK64" s="104">
        <v>0</v>
      </c>
    </row>
    <row r="65" spans="1:37" ht="409.5" x14ac:dyDescent="0.25">
      <c r="A65" s="4">
        <v>59</v>
      </c>
      <c r="B65" s="132">
        <v>122100</v>
      </c>
      <c r="C65" s="162">
        <v>8</v>
      </c>
      <c r="D65" s="56" t="s">
        <v>178</v>
      </c>
      <c r="E65" s="11" t="s">
        <v>167</v>
      </c>
      <c r="F65" s="78" t="s">
        <v>126</v>
      </c>
      <c r="G65" s="16" t="s">
        <v>55</v>
      </c>
      <c r="H65" s="16" t="s">
        <v>54</v>
      </c>
      <c r="I65" s="56" t="s">
        <v>189</v>
      </c>
      <c r="J65" s="5" t="s">
        <v>56</v>
      </c>
      <c r="K65" s="6">
        <v>42661</v>
      </c>
      <c r="L65" s="6">
        <v>43573</v>
      </c>
      <c r="M65" s="7">
        <f t="shared" si="116"/>
        <v>83.983862943976007</v>
      </c>
      <c r="N65" s="8" t="s">
        <v>156</v>
      </c>
      <c r="O65" s="8" t="s">
        <v>157</v>
      </c>
      <c r="P65" s="8" t="s">
        <v>157</v>
      </c>
      <c r="Q65" s="13" t="s">
        <v>158</v>
      </c>
      <c r="R65" s="4" t="s">
        <v>36</v>
      </c>
      <c r="S65" s="86">
        <f t="shared" si="118"/>
        <v>1681184.87</v>
      </c>
      <c r="T65" s="88">
        <v>1355729.12</v>
      </c>
      <c r="U65" s="88">
        <v>325455.75</v>
      </c>
      <c r="V65" s="86">
        <f t="shared" si="117"/>
        <v>0</v>
      </c>
      <c r="W65" s="88">
        <v>0</v>
      </c>
      <c r="X65" s="88">
        <v>0</v>
      </c>
      <c r="Y65" s="86">
        <f t="shared" si="119"/>
        <v>320610.25</v>
      </c>
      <c r="Z65" s="88">
        <v>239246.31</v>
      </c>
      <c r="AA65" s="88">
        <v>81363.94</v>
      </c>
      <c r="AB65" s="86">
        <f t="shared" si="110"/>
        <v>0</v>
      </c>
      <c r="AC65" s="88"/>
      <c r="AD65" s="88"/>
      <c r="AE65" s="97">
        <f t="shared" si="111"/>
        <v>2001795.12</v>
      </c>
      <c r="AF65" s="86">
        <v>0</v>
      </c>
      <c r="AG65" s="86">
        <f t="shared" si="112"/>
        <v>2001795.12</v>
      </c>
      <c r="AH65" s="98" t="s">
        <v>159</v>
      </c>
      <c r="AI65" s="95" t="s">
        <v>508</v>
      </c>
      <c r="AJ65" s="96">
        <v>258033.64</v>
      </c>
      <c r="AK65" s="104">
        <v>0</v>
      </c>
    </row>
    <row r="66" spans="1:37" ht="409.5" x14ac:dyDescent="0.25">
      <c r="A66" s="10">
        <v>60</v>
      </c>
      <c r="B66" s="132">
        <v>120313</v>
      </c>
      <c r="C66" s="162">
        <v>9</v>
      </c>
      <c r="D66" s="56" t="s">
        <v>172</v>
      </c>
      <c r="E66" s="11" t="s">
        <v>167</v>
      </c>
      <c r="F66" s="78" t="s">
        <v>126</v>
      </c>
      <c r="G66" s="16" t="s">
        <v>57</v>
      </c>
      <c r="H66" s="16" t="s">
        <v>383</v>
      </c>
      <c r="I66" s="56" t="s">
        <v>213</v>
      </c>
      <c r="J66" s="5" t="s">
        <v>58</v>
      </c>
      <c r="K66" s="6">
        <v>42446</v>
      </c>
      <c r="L66" s="6">
        <v>43541</v>
      </c>
      <c r="M66" s="7">
        <f t="shared" si="116"/>
        <v>83.983862848864632</v>
      </c>
      <c r="N66" s="8" t="s">
        <v>156</v>
      </c>
      <c r="O66" s="8" t="s">
        <v>157</v>
      </c>
      <c r="P66" s="8" t="s">
        <v>157</v>
      </c>
      <c r="Q66" s="13" t="s">
        <v>158</v>
      </c>
      <c r="R66" s="4" t="s">
        <v>36</v>
      </c>
      <c r="S66" s="86">
        <f>T66+U66</f>
        <v>30189820.119999997</v>
      </c>
      <c r="T66" s="88">
        <v>24345459.629999999</v>
      </c>
      <c r="U66" s="88">
        <v>5844360.4900000002</v>
      </c>
      <c r="V66" s="86">
        <v>1966327.81</v>
      </c>
      <c r="W66" s="88">
        <v>1453132.81</v>
      </c>
      <c r="X66" s="88">
        <v>513195</v>
      </c>
      <c r="Y66" s="86">
        <f t="shared" si="119"/>
        <v>3791019.8899999997</v>
      </c>
      <c r="Z66" s="88">
        <v>2843124.76</v>
      </c>
      <c r="AA66" s="88">
        <v>947895.13</v>
      </c>
      <c r="AB66" s="86">
        <f t="shared" si="110"/>
        <v>0</v>
      </c>
      <c r="AC66" s="88"/>
      <c r="AD66" s="88"/>
      <c r="AE66" s="97">
        <f t="shared" si="111"/>
        <v>35947167.819999993</v>
      </c>
      <c r="AF66" s="86">
        <v>0</v>
      </c>
      <c r="AG66" s="86">
        <f t="shared" si="112"/>
        <v>35947167.819999993</v>
      </c>
      <c r="AH66" s="98" t="s">
        <v>159</v>
      </c>
      <c r="AI66" s="95" t="s">
        <v>518</v>
      </c>
      <c r="AJ66" s="96">
        <v>18730833.579999998</v>
      </c>
      <c r="AK66" s="104">
        <v>292940.12</v>
      </c>
    </row>
    <row r="67" spans="1:37" ht="409.5" x14ac:dyDescent="0.25">
      <c r="A67" s="10">
        <v>61</v>
      </c>
      <c r="B67" s="132">
        <v>121644</v>
      </c>
      <c r="C67" s="162">
        <v>10</v>
      </c>
      <c r="D67" s="56" t="s">
        <v>178</v>
      </c>
      <c r="E67" s="11" t="s">
        <v>167</v>
      </c>
      <c r="F67" s="78" t="s">
        <v>126</v>
      </c>
      <c r="G67" s="16" t="s">
        <v>59</v>
      </c>
      <c r="H67" s="16" t="s">
        <v>54</v>
      </c>
      <c r="I67" s="56" t="s">
        <v>189</v>
      </c>
      <c r="J67" s="5" t="s">
        <v>60</v>
      </c>
      <c r="K67" s="6">
        <v>42538</v>
      </c>
      <c r="L67" s="6">
        <v>43298</v>
      </c>
      <c r="M67" s="7">
        <f t="shared" si="116"/>
        <v>83.983862739322618</v>
      </c>
      <c r="N67" s="8" t="s">
        <v>156</v>
      </c>
      <c r="O67" s="8" t="s">
        <v>157</v>
      </c>
      <c r="P67" s="8" t="s">
        <v>157</v>
      </c>
      <c r="Q67" s="13" t="s">
        <v>158</v>
      </c>
      <c r="R67" s="4" t="s">
        <v>36</v>
      </c>
      <c r="S67" s="86">
        <f t="shared" si="118"/>
        <v>2777962.48</v>
      </c>
      <c r="T67" s="88">
        <v>2240184.71</v>
      </c>
      <c r="U67" s="88">
        <v>537777.77</v>
      </c>
      <c r="V67" s="86">
        <f t="shared" si="117"/>
        <v>0</v>
      </c>
      <c r="W67" s="88">
        <v>0</v>
      </c>
      <c r="X67" s="88">
        <v>0</v>
      </c>
      <c r="Y67" s="86">
        <f t="shared" si="119"/>
        <v>529771.16</v>
      </c>
      <c r="Z67" s="88">
        <v>395326.72000000003</v>
      </c>
      <c r="AA67" s="88">
        <v>134444.44</v>
      </c>
      <c r="AB67" s="86">
        <f t="shared" si="110"/>
        <v>0</v>
      </c>
      <c r="AC67" s="88"/>
      <c r="AD67" s="88"/>
      <c r="AE67" s="97">
        <f t="shared" si="111"/>
        <v>3307733.64</v>
      </c>
      <c r="AF67" s="86">
        <v>192499.20000000001</v>
      </c>
      <c r="AG67" s="86">
        <f t="shared" si="112"/>
        <v>3500232.8400000003</v>
      </c>
      <c r="AH67" s="98" t="s">
        <v>159</v>
      </c>
      <c r="AI67" s="95" t="s">
        <v>285</v>
      </c>
      <c r="AJ67" s="96">
        <v>0</v>
      </c>
      <c r="AK67" s="104">
        <v>0</v>
      </c>
    </row>
    <row r="68" spans="1:37" ht="409.5" x14ac:dyDescent="0.25">
      <c r="A68" s="4">
        <v>62</v>
      </c>
      <c r="B68" s="132">
        <v>118305</v>
      </c>
      <c r="C68" s="162">
        <v>11</v>
      </c>
      <c r="D68" s="56" t="s">
        <v>172</v>
      </c>
      <c r="E68" s="11" t="s">
        <v>167</v>
      </c>
      <c r="F68" s="78" t="s">
        <v>126</v>
      </c>
      <c r="G68" s="16" t="s">
        <v>62</v>
      </c>
      <c r="H68" s="16" t="s">
        <v>61</v>
      </c>
      <c r="I68" s="56" t="s">
        <v>213</v>
      </c>
      <c r="J68" s="5" t="s">
        <v>63</v>
      </c>
      <c r="K68" s="6">
        <v>42467</v>
      </c>
      <c r="L68" s="6">
        <v>43562</v>
      </c>
      <c r="M68" s="7">
        <f t="shared" si="116"/>
        <v>83.98386285205288</v>
      </c>
      <c r="N68" s="8" t="s">
        <v>156</v>
      </c>
      <c r="O68" s="8" t="s">
        <v>157</v>
      </c>
      <c r="P68" s="8" t="s">
        <v>157</v>
      </c>
      <c r="Q68" s="13" t="s">
        <v>158</v>
      </c>
      <c r="R68" s="4" t="s">
        <v>36</v>
      </c>
      <c r="S68" s="86">
        <f t="shared" si="118"/>
        <v>13566298.970000001</v>
      </c>
      <c r="T68" s="88">
        <v>10940038.15</v>
      </c>
      <c r="U68" s="88">
        <v>2626260.8199999998</v>
      </c>
      <c r="V68" s="86">
        <f t="shared" si="117"/>
        <v>0</v>
      </c>
      <c r="W68" s="88">
        <v>0</v>
      </c>
      <c r="X68" s="88">
        <v>0</v>
      </c>
      <c r="Y68" s="86">
        <f t="shared" si="119"/>
        <v>2587160.17</v>
      </c>
      <c r="Z68" s="88">
        <v>1930594.97</v>
      </c>
      <c r="AA68" s="88">
        <v>656565.19999999995</v>
      </c>
      <c r="AB68" s="86">
        <f t="shared" ref="AB68:AB123" si="120">AC68+AD68</f>
        <v>0</v>
      </c>
      <c r="AC68" s="88"/>
      <c r="AD68" s="88"/>
      <c r="AE68" s="97">
        <f t="shared" si="111"/>
        <v>16153459.140000001</v>
      </c>
      <c r="AF68" s="86">
        <v>0</v>
      </c>
      <c r="AG68" s="86">
        <f t="shared" si="112"/>
        <v>16153459.140000001</v>
      </c>
      <c r="AH68" s="98" t="s">
        <v>159</v>
      </c>
      <c r="AI68" s="95" t="s">
        <v>194</v>
      </c>
      <c r="AJ68" s="96">
        <v>8159335.1299999999</v>
      </c>
      <c r="AK68" s="104">
        <v>0</v>
      </c>
    </row>
    <row r="69" spans="1:37" ht="409.5" x14ac:dyDescent="0.25">
      <c r="A69" s="10">
        <v>63</v>
      </c>
      <c r="B69" s="132">
        <v>118349</v>
      </c>
      <c r="C69" s="162">
        <v>13</v>
      </c>
      <c r="D69" s="56" t="s">
        <v>176</v>
      </c>
      <c r="E69" s="11" t="s">
        <v>167</v>
      </c>
      <c r="F69" s="78" t="s">
        <v>126</v>
      </c>
      <c r="G69" s="16" t="s">
        <v>65</v>
      </c>
      <c r="H69" s="16" t="s">
        <v>64</v>
      </c>
      <c r="I69" s="56" t="s">
        <v>209</v>
      </c>
      <c r="J69" s="5" t="s">
        <v>66</v>
      </c>
      <c r="K69" s="6">
        <v>42663</v>
      </c>
      <c r="L69" s="6">
        <v>43758</v>
      </c>
      <c r="M69" s="7">
        <f t="shared" si="116"/>
        <v>83.983862845432327</v>
      </c>
      <c r="N69" s="8" t="s">
        <v>156</v>
      </c>
      <c r="O69" s="8" t="s">
        <v>157</v>
      </c>
      <c r="P69" s="8" t="s">
        <v>157</v>
      </c>
      <c r="Q69" s="13" t="s">
        <v>158</v>
      </c>
      <c r="R69" s="4" t="s">
        <v>36</v>
      </c>
      <c r="S69" s="86">
        <f t="shared" si="118"/>
        <v>9782795.4699999988</v>
      </c>
      <c r="T69" s="88">
        <v>7888972.2199999997</v>
      </c>
      <c r="U69" s="88">
        <v>1893823.25</v>
      </c>
      <c r="V69" s="86">
        <f t="shared" si="117"/>
        <v>0</v>
      </c>
      <c r="W69" s="88">
        <v>0</v>
      </c>
      <c r="X69" s="88">
        <v>0</v>
      </c>
      <c r="Y69" s="86">
        <f t="shared" si="119"/>
        <v>1865627.3800000001</v>
      </c>
      <c r="Z69" s="88">
        <v>1392171.57</v>
      </c>
      <c r="AA69" s="88">
        <v>473455.81</v>
      </c>
      <c r="AB69" s="86">
        <f t="shared" si="120"/>
        <v>0</v>
      </c>
      <c r="AC69" s="88"/>
      <c r="AD69" s="88"/>
      <c r="AE69" s="97">
        <f t="shared" si="111"/>
        <v>11648422.85</v>
      </c>
      <c r="AF69" s="86">
        <v>0</v>
      </c>
      <c r="AG69" s="86">
        <f t="shared" si="112"/>
        <v>11648422.85</v>
      </c>
      <c r="AH69" s="98" t="s">
        <v>159</v>
      </c>
      <c r="AI69" s="95" t="s">
        <v>198</v>
      </c>
      <c r="AJ69" s="96">
        <v>469782.92000000004</v>
      </c>
      <c r="AK69" s="104">
        <v>0</v>
      </c>
    </row>
    <row r="70" spans="1:37" ht="315" x14ac:dyDescent="0.25">
      <c r="A70" s="10">
        <v>64</v>
      </c>
      <c r="B70" s="132">
        <v>118894</v>
      </c>
      <c r="C70" s="162">
        <v>15</v>
      </c>
      <c r="D70" s="56" t="s">
        <v>177</v>
      </c>
      <c r="E70" s="11" t="s">
        <v>167</v>
      </c>
      <c r="F70" s="78" t="s">
        <v>126</v>
      </c>
      <c r="G70" s="16" t="s">
        <v>68</v>
      </c>
      <c r="H70" s="16" t="s">
        <v>67</v>
      </c>
      <c r="I70" s="56" t="s">
        <v>189</v>
      </c>
      <c r="J70" s="5" t="s">
        <v>69</v>
      </c>
      <c r="K70" s="6">
        <v>42717</v>
      </c>
      <c r="L70" s="6">
        <v>43386</v>
      </c>
      <c r="M70" s="7">
        <f t="shared" si="116"/>
        <v>83.983863051796376</v>
      </c>
      <c r="N70" s="8" t="s">
        <v>156</v>
      </c>
      <c r="O70" s="8" t="s">
        <v>157</v>
      </c>
      <c r="P70" s="8" t="s">
        <v>157</v>
      </c>
      <c r="Q70" s="13" t="s">
        <v>158</v>
      </c>
      <c r="R70" s="4" t="s">
        <v>36</v>
      </c>
      <c r="S70" s="86">
        <f t="shared" si="118"/>
        <v>2106832.29</v>
      </c>
      <c r="T70" s="88">
        <v>1698976.68</v>
      </c>
      <c r="U70" s="88">
        <v>407855.61</v>
      </c>
      <c r="V70" s="86">
        <f t="shared" si="117"/>
        <v>0</v>
      </c>
      <c r="W70" s="88">
        <v>0</v>
      </c>
      <c r="X70" s="88">
        <v>0</v>
      </c>
      <c r="Y70" s="86">
        <f t="shared" si="119"/>
        <v>401783.30999999994</v>
      </c>
      <c r="Z70" s="88">
        <v>299819.40999999997</v>
      </c>
      <c r="AA70" s="88">
        <v>101963.9</v>
      </c>
      <c r="AB70" s="86">
        <f t="shared" si="120"/>
        <v>0</v>
      </c>
      <c r="AC70" s="88"/>
      <c r="AD70" s="88"/>
      <c r="AE70" s="97">
        <f t="shared" si="111"/>
        <v>2508615.6</v>
      </c>
      <c r="AF70" s="86">
        <v>154711.20000000001</v>
      </c>
      <c r="AG70" s="86">
        <f t="shared" si="112"/>
        <v>2663326.8000000003</v>
      </c>
      <c r="AH70" s="98" t="s">
        <v>159</v>
      </c>
      <c r="AI70" s="95" t="s">
        <v>193</v>
      </c>
      <c r="AJ70" s="96">
        <v>5817.56</v>
      </c>
      <c r="AK70" s="104">
        <v>0</v>
      </c>
    </row>
    <row r="71" spans="1:37" ht="409.5" x14ac:dyDescent="0.25">
      <c r="A71" s="4">
        <v>65</v>
      </c>
      <c r="B71" s="132">
        <v>117846</v>
      </c>
      <c r="C71" s="162">
        <v>16</v>
      </c>
      <c r="D71" s="73" t="s">
        <v>175</v>
      </c>
      <c r="E71" s="11" t="s">
        <v>167</v>
      </c>
      <c r="F71" s="78" t="s">
        <v>126</v>
      </c>
      <c r="G71" s="16" t="s">
        <v>127</v>
      </c>
      <c r="H71" s="16" t="s">
        <v>125</v>
      </c>
      <c r="I71" s="56" t="s">
        <v>215</v>
      </c>
      <c r="J71" s="5" t="s">
        <v>128</v>
      </c>
      <c r="K71" s="6">
        <v>42884</v>
      </c>
      <c r="L71" s="6">
        <v>43980</v>
      </c>
      <c r="M71" s="7">
        <f t="shared" si="116"/>
        <v>83.983862818994993</v>
      </c>
      <c r="N71" s="8" t="s">
        <v>156</v>
      </c>
      <c r="O71" s="8" t="s">
        <v>157</v>
      </c>
      <c r="P71" s="8" t="s">
        <v>157</v>
      </c>
      <c r="Q71" s="13" t="s">
        <v>158</v>
      </c>
      <c r="R71" s="4" t="s">
        <v>36</v>
      </c>
      <c r="S71" s="86">
        <f t="shared" si="118"/>
        <v>14853565.879999999</v>
      </c>
      <c r="T71" s="88">
        <v>11978106.76</v>
      </c>
      <c r="U71" s="88">
        <v>2875459.12</v>
      </c>
      <c r="V71" s="86">
        <f t="shared" si="117"/>
        <v>0</v>
      </c>
      <c r="W71" s="88">
        <v>0</v>
      </c>
      <c r="X71" s="88">
        <v>0</v>
      </c>
      <c r="Y71" s="86">
        <f t="shared" si="119"/>
        <v>2832648.33</v>
      </c>
      <c r="Z71" s="88">
        <v>2113783.5499999998</v>
      </c>
      <c r="AA71" s="88">
        <v>718864.78</v>
      </c>
      <c r="AB71" s="86">
        <f t="shared" si="120"/>
        <v>0</v>
      </c>
      <c r="AC71" s="88"/>
      <c r="AD71" s="88"/>
      <c r="AE71" s="97">
        <f t="shared" si="111"/>
        <v>17686214.210000001</v>
      </c>
      <c r="AF71" s="86">
        <v>0</v>
      </c>
      <c r="AG71" s="86">
        <f t="shared" si="112"/>
        <v>17686214.210000001</v>
      </c>
      <c r="AH71" s="98" t="s">
        <v>159</v>
      </c>
      <c r="AI71" s="122" t="s">
        <v>442</v>
      </c>
      <c r="AJ71" s="96">
        <v>804695.64</v>
      </c>
      <c r="AK71" s="104">
        <v>0</v>
      </c>
    </row>
    <row r="72" spans="1:37" ht="409.5" x14ac:dyDescent="0.25">
      <c r="A72" s="10">
        <v>66</v>
      </c>
      <c r="B72" s="132">
        <v>117841</v>
      </c>
      <c r="C72" s="162">
        <v>17</v>
      </c>
      <c r="D72" s="56" t="s">
        <v>176</v>
      </c>
      <c r="E72" s="11" t="s">
        <v>167</v>
      </c>
      <c r="F72" s="78" t="s">
        <v>126</v>
      </c>
      <c r="G72" s="16" t="s">
        <v>71</v>
      </c>
      <c r="H72" s="16" t="s">
        <v>70</v>
      </c>
      <c r="I72" s="56" t="s">
        <v>189</v>
      </c>
      <c r="J72" s="5" t="s">
        <v>752</v>
      </c>
      <c r="K72" s="6">
        <v>42482</v>
      </c>
      <c r="L72" s="6">
        <v>43760</v>
      </c>
      <c r="M72" s="7">
        <f t="shared" si="116"/>
        <v>83.983862907570995</v>
      </c>
      <c r="N72" s="8" t="s">
        <v>156</v>
      </c>
      <c r="O72" s="8" t="s">
        <v>157</v>
      </c>
      <c r="P72" s="8" t="s">
        <v>157</v>
      </c>
      <c r="Q72" s="13" t="s">
        <v>158</v>
      </c>
      <c r="R72" s="4" t="s">
        <v>36</v>
      </c>
      <c r="S72" s="86">
        <f t="shared" si="118"/>
        <v>9778588.4399999995</v>
      </c>
      <c r="T72" s="88">
        <v>7885579.6299999999</v>
      </c>
      <c r="U72" s="88">
        <v>1893008.81</v>
      </c>
      <c r="V72" s="86">
        <f t="shared" si="117"/>
        <v>0</v>
      </c>
      <c r="W72" s="88">
        <v>0</v>
      </c>
      <c r="X72" s="88">
        <v>0</v>
      </c>
      <c r="Y72" s="86">
        <f t="shared" si="119"/>
        <v>1864825.07</v>
      </c>
      <c r="Z72" s="88">
        <v>1391572.85</v>
      </c>
      <c r="AA72" s="88">
        <v>473252.22</v>
      </c>
      <c r="AB72" s="86">
        <f t="shared" si="120"/>
        <v>0</v>
      </c>
      <c r="AC72" s="88"/>
      <c r="AD72" s="88"/>
      <c r="AE72" s="97">
        <f t="shared" ref="AE72:AE136" si="121">S72+V72+Y72+AB72</f>
        <v>11643413.51</v>
      </c>
      <c r="AF72" s="86">
        <v>0</v>
      </c>
      <c r="AG72" s="86">
        <f t="shared" si="112"/>
        <v>11643413.51</v>
      </c>
      <c r="AH72" s="98" t="s">
        <v>159</v>
      </c>
      <c r="AI72" s="95" t="s">
        <v>751</v>
      </c>
      <c r="AJ72" s="96">
        <v>3440723.81</v>
      </c>
      <c r="AK72" s="104">
        <v>0</v>
      </c>
    </row>
    <row r="73" spans="1:37" ht="409.5" x14ac:dyDescent="0.25">
      <c r="A73" s="10">
        <v>67</v>
      </c>
      <c r="B73" s="132">
        <v>119195</v>
      </c>
      <c r="C73" s="162">
        <v>18</v>
      </c>
      <c r="D73" s="56" t="s">
        <v>173</v>
      </c>
      <c r="E73" s="11" t="s">
        <v>167</v>
      </c>
      <c r="F73" s="78" t="s">
        <v>126</v>
      </c>
      <c r="G73" s="16" t="s">
        <v>73</v>
      </c>
      <c r="H73" s="16" t="s">
        <v>72</v>
      </c>
      <c r="I73" s="56" t="s">
        <v>189</v>
      </c>
      <c r="J73" s="5" t="s">
        <v>74</v>
      </c>
      <c r="K73" s="6">
        <v>42464</v>
      </c>
      <c r="L73" s="6">
        <v>43500</v>
      </c>
      <c r="M73" s="7">
        <f t="shared" si="116"/>
        <v>83.983862838046434</v>
      </c>
      <c r="N73" s="8" t="s">
        <v>156</v>
      </c>
      <c r="O73" s="8" t="s">
        <v>157</v>
      </c>
      <c r="P73" s="8" t="s">
        <v>157</v>
      </c>
      <c r="Q73" s="13" t="s">
        <v>158</v>
      </c>
      <c r="R73" s="4" t="s">
        <v>36</v>
      </c>
      <c r="S73" s="86">
        <f t="shared" si="118"/>
        <v>3639337.0599999996</v>
      </c>
      <c r="T73" s="88">
        <v>2934808.26</v>
      </c>
      <c r="U73" s="88">
        <v>704528.8</v>
      </c>
      <c r="V73" s="86">
        <f t="shared" si="117"/>
        <v>0</v>
      </c>
      <c r="W73" s="88">
        <v>0</v>
      </c>
      <c r="X73" s="88">
        <v>0</v>
      </c>
      <c r="Y73" s="86">
        <f t="shared" si="119"/>
        <v>694039.54</v>
      </c>
      <c r="Z73" s="88">
        <v>517907.34</v>
      </c>
      <c r="AA73" s="88">
        <v>176132.2</v>
      </c>
      <c r="AB73" s="86">
        <f t="shared" si="120"/>
        <v>0</v>
      </c>
      <c r="AC73" s="88"/>
      <c r="AD73" s="88"/>
      <c r="AE73" s="97">
        <f t="shared" si="121"/>
        <v>4333376.5999999996</v>
      </c>
      <c r="AF73" s="86">
        <v>0</v>
      </c>
      <c r="AG73" s="86">
        <f t="shared" si="112"/>
        <v>4333376.5999999996</v>
      </c>
      <c r="AH73" s="98" t="s">
        <v>159</v>
      </c>
      <c r="AI73" s="95" t="s">
        <v>275</v>
      </c>
      <c r="AJ73" s="96">
        <f>452513.95+76690.71</f>
        <v>529204.66</v>
      </c>
      <c r="AK73" s="104">
        <v>0</v>
      </c>
    </row>
    <row r="74" spans="1:37" ht="409.5" x14ac:dyDescent="0.25">
      <c r="A74" s="4">
        <v>68</v>
      </c>
      <c r="B74" s="132">
        <v>118157</v>
      </c>
      <c r="C74" s="162">
        <v>19</v>
      </c>
      <c r="D74" s="56" t="s">
        <v>179</v>
      </c>
      <c r="E74" s="11" t="s">
        <v>167</v>
      </c>
      <c r="F74" s="78" t="s">
        <v>126</v>
      </c>
      <c r="G74" s="16" t="s">
        <v>76</v>
      </c>
      <c r="H74" s="16" t="s">
        <v>75</v>
      </c>
      <c r="I74" s="56" t="s">
        <v>189</v>
      </c>
      <c r="J74" s="5" t="s">
        <v>77</v>
      </c>
      <c r="K74" s="6">
        <v>42446</v>
      </c>
      <c r="L74" s="6">
        <v>43541</v>
      </c>
      <c r="M74" s="7">
        <f t="shared" si="116"/>
        <v>83.983862865891041</v>
      </c>
      <c r="N74" s="8" t="s">
        <v>156</v>
      </c>
      <c r="O74" s="8" t="s">
        <v>157</v>
      </c>
      <c r="P74" s="8" t="s">
        <v>157</v>
      </c>
      <c r="Q74" s="13" t="s">
        <v>158</v>
      </c>
      <c r="R74" s="4" t="s">
        <v>36</v>
      </c>
      <c r="S74" s="86">
        <f t="shared" si="118"/>
        <v>3627735.48</v>
      </c>
      <c r="T74" s="88">
        <v>2925452.6</v>
      </c>
      <c r="U74" s="88">
        <v>702282.88</v>
      </c>
      <c r="V74" s="86">
        <f t="shared" si="117"/>
        <v>0</v>
      </c>
      <c r="W74" s="88">
        <v>0</v>
      </c>
      <c r="X74" s="88">
        <v>0</v>
      </c>
      <c r="Y74" s="86">
        <f t="shared" si="119"/>
        <v>691827.06</v>
      </c>
      <c r="Z74" s="88">
        <v>516256.34</v>
      </c>
      <c r="AA74" s="88">
        <v>175570.72</v>
      </c>
      <c r="AB74" s="86">
        <f t="shared" si="120"/>
        <v>0</v>
      </c>
      <c r="AC74" s="88"/>
      <c r="AD74" s="88"/>
      <c r="AE74" s="97">
        <f t="shared" si="121"/>
        <v>4319562.54</v>
      </c>
      <c r="AF74" s="86">
        <v>0</v>
      </c>
      <c r="AG74" s="86">
        <f t="shared" si="112"/>
        <v>4319562.54</v>
      </c>
      <c r="AH74" s="98" t="s">
        <v>159</v>
      </c>
      <c r="AI74" s="95" t="s">
        <v>796</v>
      </c>
      <c r="AJ74" s="96">
        <f>457510.12+31100.83</f>
        <v>488610.95</v>
      </c>
      <c r="AK74" s="104">
        <v>0</v>
      </c>
    </row>
    <row r="75" spans="1:37" ht="315" x14ac:dyDescent="0.25">
      <c r="A75" s="10">
        <v>69</v>
      </c>
      <c r="B75" s="132">
        <v>119196</v>
      </c>
      <c r="C75" s="162">
        <v>20</v>
      </c>
      <c r="D75" s="56" t="s">
        <v>173</v>
      </c>
      <c r="E75" s="11" t="s">
        <v>167</v>
      </c>
      <c r="F75" s="78" t="s">
        <v>126</v>
      </c>
      <c r="G75" s="16" t="s">
        <v>78</v>
      </c>
      <c r="H75" s="16" t="s">
        <v>72</v>
      </c>
      <c r="I75" s="56" t="s">
        <v>217</v>
      </c>
      <c r="J75" s="5" t="s">
        <v>79</v>
      </c>
      <c r="K75" s="6">
        <v>42464</v>
      </c>
      <c r="L75" s="6">
        <v>43925</v>
      </c>
      <c r="M75" s="7">
        <f t="shared" si="116"/>
        <v>83.98386284004664</v>
      </c>
      <c r="N75" s="8" t="s">
        <v>156</v>
      </c>
      <c r="O75" s="8" t="s">
        <v>157</v>
      </c>
      <c r="P75" s="8" t="s">
        <v>157</v>
      </c>
      <c r="Q75" s="13" t="s">
        <v>158</v>
      </c>
      <c r="R75" s="4" t="s">
        <v>36</v>
      </c>
      <c r="S75" s="86">
        <f t="shared" si="118"/>
        <v>16139137.140000001</v>
      </c>
      <c r="T75" s="88">
        <v>13014807.98</v>
      </c>
      <c r="U75" s="88">
        <v>3124329.16</v>
      </c>
      <c r="V75" s="86">
        <f t="shared" si="117"/>
        <v>0</v>
      </c>
      <c r="W75" s="88">
        <v>0</v>
      </c>
      <c r="X75" s="88">
        <v>0</v>
      </c>
      <c r="Y75" s="86">
        <f t="shared" si="119"/>
        <v>3077813.11</v>
      </c>
      <c r="Z75" s="88">
        <v>2296730.8199999998</v>
      </c>
      <c r="AA75" s="88">
        <v>781082.29</v>
      </c>
      <c r="AB75" s="86">
        <f t="shared" si="120"/>
        <v>0</v>
      </c>
      <c r="AC75" s="88"/>
      <c r="AD75" s="88"/>
      <c r="AE75" s="97">
        <f t="shared" si="121"/>
        <v>19216950.25</v>
      </c>
      <c r="AF75" s="86">
        <v>0</v>
      </c>
      <c r="AG75" s="86">
        <f t="shared" si="112"/>
        <v>19216950.25</v>
      </c>
      <c r="AH75" s="98" t="s">
        <v>159</v>
      </c>
      <c r="AI75" s="95" t="s">
        <v>274</v>
      </c>
      <c r="AJ75" s="96">
        <v>770912.58</v>
      </c>
      <c r="AK75" s="104">
        <v>0</v>
      </c>
    </row>
    <row r="76" spans="1:37" ht="409.5" x14ac:dyDescent="0.25">
      <c r="A76" s="10">
        <v>70</v>
      </c>
      <c r="B76" s="132">
        <v>118158</v>
      </c>
      <c r="C76" s="162">
        <v>21</v>
      </c>
      <c r="D76" s="56" t="s">
        <v>179</v>
      </c>
      <c r="E76" s="11" t="s">
        <v>167</v>
      </c>
      <c r="F76" s="78" t="s">
        <v>126</v>
      </c>
      <c r="G76" s="16" t="s">
        <v>80</v>
      </c>
      <c r="H76" s="16" t="s">
        <v>75</v>
      </c>
      <c r="I76" s="56" t="s">
        <v>494</v>
      </c>
      <c r="J76" s="5" t="s">
        <v>81</v>
      </c>
      <c r="K76" s="6">
        <v>42516</v>
      </c>
      <c r="L76" s="6">
        <v>43430</v>
      </c>
      <c r="M76" s="7">
        <f t="shared" si="116"/>
        <v>83.983862895923082</v>
      </c>
      <c r="N76" s="8" t="s">
        <v>156</v>
      </c>
      <c r="O76" s="8" t="s">
        <v>157</v>
      </c>
      <c r="P76" s="8" t="s">
        <v>157</v>
      </c>
      <c r="Q76" s="13" t="s">
        <v>158</v>
      </c>
      <c r="R76" s="4" t="s">
        <v>36</v>
      </c>
      <c r="S76" s="86">
        <f t="shared" si="118"/>
        <v>11413787.699999999</v>
      </c>
      <c r="T76" s="88">
        <v>9204225.3699999992</v>
      </c>
      <c r="U76" s="88">
        <v>2209562.33</v>
      </c>
      <c r="V76" s="86">
        <f t="shared" si="117"/>
        <v>0</v>
      </c>
      <c r="W76" s="88">
        <v>0</v>
      </c>
      <c r="X76" s="88">
        <v>0</v>
      </c>
      <c r="Y76" s="86">
        <f t="shared" si="119"/>
        <v>2176665.64</v>
      </c>
      <c r="Z76" s="88">
        <v>1624275.04</v>
      </c>
      <c r="AA76" s="88">
        <v>552390.6</v>
      </c>
      <c r="AB76" s="86">
        <f t="shared" si="120"/>
        <v>0</v>
      </c>
      <c r="AC76" s="88"/>
      <c r="AD76" s="88"/>
      <c r="AE76" s="97">
        <f t="shared" si="121"/>
        <v>13590453.34</v>
      </c>
      <c r="AF76" s="86">
        <v>16355.96</v>
      </c>
      <c r="AG76" s="86">
        <f t="shared" si="112"/>
        <v>13606809.300000001</v>
      </c>
      <c r="AH76" s="98" t="s">
        <v>159</v>
      </c>
      <c r="AI76" s="95" t="s">
        <v>642</v>
      </c>
      <c r="AJ76" s="96">
        <f>1854921.77+82241.2</f>
        <v>1937162.97</v>
      </c>
      <c r="AK76" s="104">
        <v>0</v>
      </c>
    </row>
    <row r="77" spans="1:37" ht="409.5" x14ac:dyDescent="0.25">
      <c r="A77" s="4">
        <v>71</v>
      </c>
      <c r="B77" s="132">
        <v>118159</v>
      </c>
      <c r="C77" s="162">
        <v>22</v>
      </c>
      <c r="D77" s="56" t="s">
        <v>179</v>
      </c>
      <c r="E77" s="11" t="s">
        <v>167</v>
      </c>
      <c r="F77" s="78" t="s">
        <v>126</v>
      </c>
      <c r="G77" s="16" t="s">
        <v>82</v>
      </c>
      <c r="H77" s="16" t="s">
        <v>75</v>
      </c>
      <c r="I77" s="56" t="s">
        <v>205</v>
      </c>
      <c r="J77" s="5" t="s">
        <v>83</v>
      </c>
      <c r="K77" s="6">
        <v>42446</v>
      </c>
      <c r="L77" s="6">
        <v>43176</v>
      </c>
      <c r="M77" s="7">
        <f t="shared" si="116"/>
        <v>83.983862881462997</v>
      </c>
      <c r="N77" s="8" t="s">
        <v>156</v>
      </c>
      <c r="O77" s="8" t="s">
        <v>157</v>
      </c>
      <c r="P77" s="8" t="s">
        <v>157</v>
      </c>
      <c r="Q77" s="13" t="s">
        <v>158</v>
      </c>
      <c r="R77" s="4" t="s">
        <v>36</v>
      </c>
      <c r="S77" s="86">
        <f t="shared" si="118"/>
        <v>13490539.449999999</v>
      </c>
      <c r="T77" s="88">
        <v>10878944.699999999</v>
      </c>
      <c r="U77" s="88">
        <v>2611594.75</v>
      </c>
      <c r="V77" s="86">
        <f t="shared" si="117"/>
        <v>0</v>
      </c>
      <c r="W77" s="88">
        <v>0</v>
      </c>
      <c r="X77" s="88">
        <v>0</v>
      </c>
      <c r="Y77" s="86">
        <f t="shared" si="119"/>
        <v>2572712.4500000002</v>
      </c>
      <c r="Z77" s="88">
        <v>1919813.76</v>
      </c>
      <c r="AA77" s="88">
        <v>652898.68999999994</v>
      </c>
      <c r="AB77" s="86">
        <f t="shared" si="120"/>
        <v>0</v>
      </c>
      <c r="AC77" s="88"/>
      <c r="AD77" s="88"/>
      <c r="AE77" s="97">
        <f t="shared" si="121"/>
        <v>16063251.899999999</v>
      </c>
      <c r="AF77" s="86">
        <v>0</v>
      </c>
      <c r="AG77" s="86">
        <f t="shared" si="112"/>
        <v>16063251.899999999</v>
      </c>
      <c r="AH77" s="98" t="s">
        <v>382</v>
      </c>
      <c r="AI77" s="95" t="s">
        <v>222</v>
      </c>
      <c r="AJ77" s="96">
        <v>11200209.65</v>
      </c>
      <c r="AK77" s="104">
        <v>0</v>
      </c>
    </row>
    <row r="78" spans="1:37" ht="409.5" x14ac:dyDescent="0.25">
      <c r="A78" s="10">
        <v>72</v>
      </c>
      <c r="B78" s="132">
        <v>118427</v>
      </c>
      <c r="C78" s="162">
        <v>23</v>
      </c>
      <c r="D78" s="56" t="s">
        <v>174</v>
      </c>
      <c r="E78" s="11" t="s">
        <v>167</v>
      </c>
      <c r="F78" s="78" t="s">
        <v>126</v>
      </c>
      <c r="G78" s="16" t="s">
        <v>85</v>
      </c>
      <c r="H78" s="16" t="s">
        <v>84</v>
      </c>
      <c r="I78" s="56" t="s">
        <v>189</v>
      </c>
      <c r="J78" s="5" t="s">
        <v>86</v>
      </c>
      <c r="K78" s="6">
        <v>42459</v>
      </c>
      <c r="L78" s="6">
        <v>43524</v>
      </c>
      <c r="M78" s="7">
        <f t="shared" si="116"/>
        <v>83.983862871845758</v>
      </c>
      <c r="N78" s="8" t="s">
        <v>156</v>
      </c>
      <c r="O78" s="8" t="s">
        <v>157</v>
      </c>
      <c r="P78" s="8" t="s">
        <v>157</v>
      </c>
      <c r="Q78" s="13" t="s">
        <v>158</v>
      </c>
      <c r="R78" s="4" t="s">
        <v>36</v>
      </c>
      <c r="S78" s="86">
        <f t="shared" si="118"/>
        <v>6252507.04</v>
      </c>
      <c r="T78" s="88">
        <v>5042102.18</v>
      </c>
      <c r="U78" s="88">
        <v>1210404.8600000001</v>
      </c>
      <c r="V78" s="86">
        <f t="shared" si="117"/>
        <v>0</v>
      </c>
      <c r="W78" s="88">
        <v>0</v>
      </c>
      <c r="X78" s="88">
        <v>0</v>
      </c>
      <c r="Y78" s="86">
        <f t="shared" si="119"/>
        <v>1192383.95</v>
      </c>
      <c r="Z78" s="88">
        <v>889782.73</v>
      </c>
      <c r="AA78" s="88">
        <v>302601.21999999997</v>
      </c>
      <c r="AB78" s="86">
        <f t="shared" si="120"/>
        <v>0</v>
      </c>
      <c r="AC78" s="88"/>
      <c r="AD78" s="88"/>
      <c r="AE78" s="97">
        <f t="shared" si="121"/>
        <v>7444890.9900000002</v>
      </c>
      <c r="AF78" s="86">
        <v>0</v>
      </c>
      <c r="AG78" s="86">
        <f t="shared" si="112"/>
        <v>7444890.9900000002</v>
      </c>
      <c r="AH78" s="98" t="s">
        <v>159</v>
      </c>
      <c r="AI78" s="123" t="s">
        <v>784</v>
      </c>
      <c r="AJ78" s="96">
        <f>2700089.65+45607.36</f>
        <v>2745697.01</v>
      </c>
      <c r="AK78" s="104">
        <v>0</v>
      </c>
    </row>
    <row r="79" spans="1:37" ht="409.5" x14ac:dyDescent="0.25">
      <c r="A79" s="10">
        <v>73</v>
      </c>
      <c r="B79" s="132">
        <v>118584</v>
      </c>
      <c r="C79" s="162">
        <v>24</v>
      </c>
      <c r="D79" s="56" t="s">
        <v>172</v>
      </c>
      <c r="E79" s="11" t="s">
        <v>167</v>
      </c>
      <c r="F79" s="78" t="s">
        <v>126</v>
      </c>
      <c r="G79" s="16" t="s">
        <v>88</v>
      </c>
      <c r="H79" s="16" t="s">
        <v>87</v>
      </c>
      <c r="I79" s="56" t="s">
        <v>189</v>
      </c>
      <c r="J79" s="5" t="s">
        <v>89</v>
      </c>
      <c r="K79" s="6">
        <v>42454</v>
      </c>
      <c r="L79" s="6">
        <v>43490</v>
      </c>
      <c r="M79" s="7">
        <f t="shared" si="116"/>
        <v>83.983862869823341</v>
      </c>
      <c r="N79" s="8" t="s">
        <v>156</v>
      </c>
      <c r="O79" s="8" t="s">
        <v>157</v>
      </c>
      <c r="P79" s="8" t="s">
        <v>157</v>
      </c>
      <c r="Q79" s="13" t="s">
        <v>158</v>
      </c>
      <c r="R79" s="4" t="s">
        <v>36</v>
      </c>
      <c r="S79" s="86">
        <f t="shared" si="118"/>
        <v>2984368.02</v>
      </c>
      <c r="T79" s="88">
        <v>2406632.79</v>
      </c>
      <c r="U79" s="88">
        <v>577735.23</v>
      </c>
      <c r="V79" s="86">
        <f t="shared" si="117"/>
        <v>0</v>
      </c>
      <c r="W79" s="88">
        <v>0</v>
      </c>
      <c r="X79" s="88">
        <v>0</v>
      </c>
      <c r="Y79" s="86">
        <f t="shared" si="119"/>
        <v>569133.71</v>
      </c>
      <c r="Z79" s="88">
        <v>424699.9</v>
      </c>
      <c r="AA79" s="88">
        <v>144433.81</v>
      </c>
      <c r="AB79" s="86">
        <f t="shared" si="120"/>
        <v>0</v>
      </c>
      <c r="AC79" s="88"/>
      <c r="AD79" s="88"/>
      <c r="AE79" s="97">
        <f t="shared" si="121"/>
        <v>3553501.73</v>
      </c>
      <c r="AF79" s="97"/>
      <c r="AG79" s="86">
        <f t="shared" si="112"/>
        <v>3553501.73</v>
      </c>
      <c r="AH79" s="124" t="s">
        <v>159</v>
      </c>
      <c r="AI79" s="125" t="s">
        <v>188</v>
      </c>
      <c r="AJ79" s="96">
        <f>51639.73+64908.11</f>
        <v>116547.84</v>
      </c>
      <c r="AK79" s="104">
        <v>0</v>
      </c>
    </row>
    <row r="80" spans="1:37" ht="409.5" x14ac:dyDescent="0.25">
      <c r="A80" s="4">
        <v>74</v>
      </c>
      <c r="B80" s="132">
        <v>117834</v>
      </c>
      <c r="C80" s="162">
        <v>25</v>
      </c>
      <c r="D80" s="56" t="s">
        <v>174</v>
      </c>
      <c r="E80" s="11" t="s">
        <v>167</v>
      </c>
      <c r="F80" s="78" t="s">
        <v>126</v>
      </c>
      <c r="G80" s="16" t="s">
        <v>90</v>
      </c>
      <c r="H80" s="16" t="s">
        <v>84</v>
      </c>
      <c r="I80" s="56" t="s">
        <v>218</v>
      </c>
      <c r="J80" s="5" t="s">
        <v>91</v>
      </c>
      <c r="K80" s="6">
        <v>42459</v>
      </c>
      <c r="L80" s="6">
        <v>43434</v>
      </c>
      <c r="M80" s="7">
        <f t="shared" si="116"/>
        <v>83.983862877433253</v>
      </c>
      <c r="N80" s="8" t="s">
        <v>156</v>
      </c>
      <c r="O80" s="8" t="s">
        <v>157</v>
      </c>
      <c r="P80" s="8" t="s">
        <v>157</v>
      </c>
      <c r="Q80" s="13" t="s">
        <v>158</v>
      </c>
      <c r="R80" s="4" t="s">
        <v>36</v>
      </c>
      <c r="S80" s="86">
        <f t="shared" si="118"/>
        <v>11174376.890000001</v>
      </c>
      <c r="T80" s="88">
        <v>9011161.3900000006</v>
      </c>
      <c r="U80" s="88">
        <v>2163215.5</v>
      </c>
      <c r="V80" s="86">
        <f t="shared" si="117"/>
        <v>0</v>
      </c>
      <c r="W80" s="88">
        <v>0</v>
      </c>
      <c r="X80" s="88">
        <v>0</v>
      </c>
      <c r="Y80" s="86">
        <f t="shared" si="119"/>
        <v>2131008.8199999998</v>
      </c>
      <c r="Z80" s="88">
        <v>1590204.95</v>
      </c>
      <c r="AA80" s="88">
        <v>540803.87</v>
      </c>
      <c r="AB80" s="86">
        <f t="shared" si="120"/>
        <v>0</v>
      </c>
      <c r="AC80" s="88"/>
      <c r="AD80" s="88"/>
      <c r="AE80" s="97">
        <f t="shared" si="121"/>
        <v>13305385.710000001</v>
      </c>
      <c r="AF80" s="86">
        <v>0</v>
      </c>
      <c r="AG80" s="86">
        <f t="shared" si="112"/>
        <v>13305385.710000001</v>
      </c>
      <c r="AH80" s="98" t="s">
        <v>159</v>
      </c>
      <c r="AI80" s="123" t="s">
        <v>199</v>
      </c>
      <c r="AJ80" s="96">
        <f>4814425.83+239093.69</f>
        <v>5053519.5200000005</v>
      </c>
      <c r="AK80" s="104">
        <v>0</v>
      </c>
    </row>
    <row r="81" spans="1:37" ht="409.5" x14ac:dyDescent="0.25">
      <c r="A81" s="10">
        <v>75</v>
      </c>
      <c r="B81" s="132">
        <v>118419</v>
      </c>
      <c r="C81" s="162">
        <v>26</v>
      </c>
      <c r="D81" s="56" t="s">
        <v>172</v>
      </c>
      <c r="E81" s="11" t="s">
        <v>167</v>
      </c>
      <c r="F81" s="78" t="s">
        <v>126</v>
      </c>
      <c r="G81" s="16" t="s">
        <v>92</v>
      </c>
      <c r="H81" s="16" t="s">
        <v>84</v>
      </c>
      <c r="I81" s="56" t="s">
        <v>189</v>
      </c>
      <c r="J81" s="5" t="s">
        <v>93</v>
      </c>
      <c r="K81" s="6">
        <v>42458</v>
      </c>
      <c r="L81" s="6">
        <v>43553</v>
      </c>
      <c r="M81" s="7">
        <f t="shared" si="116"/>
        <v>83.983862783018438</v>
      </c>
      <c r="N81" s="8" t="s">
        <v>156</v>
      </c>
      <c r="O81" s="8" t="s">
        <v>157</v>
      </c>
      <c r="P81" s="8" t="s">
        <v>157</v>
      </c>
      <c r="Q81" s="13" t="s">
        <v>158</v>
      </c>
      <c r="R81" s="4" t="s">
        <v>36</v>
      </c>
      <c r="S81" s="86">
        <f t="shared" si="118"/>
        <v>3637178.37</v>
      </c>
      <c r="T81" s="88">
        <v>2933067.47</v>
      </c>
      <c r="U81" s="88">
        <v>704110.9</v>
      </c>
      <c r="V81" s="86">
        <f t="shared" si="117"/>
        <v>0</v>
      </c>
      <c r="W81" s="88">
        <v>0</v>
      </c>
      <c r="X81" s="88">
        <v>0</v>
      </c>
      <c r="Y81" s="86">
        <f t="shared" si="119"/>
        <v>693627.87</v>
      </c>
      <c r="Z81" s="88">
        <v>517600.14</v>
      </c>
      <c r="AA81" s="88">
        <v>176027.73</v>
      </c>
      <c r="AB81" s="86">
        <f t="shared" si="120"/>
        <v>0</v>
      </c>
      <c r="AC81" s="88"/>
      <c r="AD81" s="88"/>
      <c r="AE81" s="97">
        <f t="shared" si="121"/>
        <v>4330806.24</v>
      </c>
      <c r="AF81" s="86">
        <v>0</v>
      </c>
      <c r="AG81" s="86">
        <f t="shared" si="112"/>
        <v>4330806.24</v>
      </c>
      <c r="AH81" s="98" t="s">
        <v>159</v>
      </c>
      <c r="AI81" s="125" t="s">
        <v>195</v>
      </c>
      <c r="AJ81" s="96">
        <f>137690.72+51834.75</f>
        <v>189525.47</v>
      </c>
      <c r="AK81" s="104">
        <v>0</v>
      </c>
    </row>
    <row r="82" spans="1:37" ht="409.5" x14ac:dyDescent="0.25">
      <c r="A82" s="10">
        <v>76</v>
      </c>
      <c r="B82" s="132">
        <v>118319</v>
      </c>
      <c r="C82" s="162">
        <v>27</v>
      </c>
      <c r="D82" s="56" t="s">
        <v>176</v>
      </c>
      <c r="E82" s="11" t="s">
        <v>167</v>
      </c>
      <c r="F82" s="78" t="s">
        <v>126</v>
      </c>
      <c r="G82" s="16" t="s">
        <v>95</v>
      </c>
      <c r="H82" s="16" t="s">
        <v>94</v>
      </c>
      <c r="I82" s="56" t="s">
        <v>210</v>
      </c>
      <c r="J82" s="5" t="s">
        <v>96</v>
      </c>
      <c r="K82" s="6">
        <v>42585</v>
      </c>
      <c r="L82" s="6">
        <v>43680</v>
      </c>
      <c r="M82" s="7">
        <f t="shared" si="116"/>
        <v>83.983862824473448</v>
      </c>
      <c r="N82" s="8" t="s">
        <v>156</v>
      </c>
      <c r="O82" s="8" t="s">
        <v>157</v>
      </c>
      <c r="P82" s="8" t="s">
        <v>157</v>
      </c>
      <c r="Q82" s="13" t="s">
        <v>158</v>
      </c>
      <c r="R82" s="4" t="s">
        <v>36</v>
      </c>
      <c r="S82" s="86">
        <f t="shared" si="118"/>
        <v>17052953.060000002</v>
      </c>
      <c r="T82" s="88">
        <v>13751720.9</v>
      </c>
      <c r="U82" s="88">
        <v>3301232.16</v>
      </c>
      <c r="V82" s="86">
        <f t="shared" si="117"/>
        <v>0</v>
      </c>
      <c r="W82" s="88">
        <v>0</v>
      </c>
      <c r="X82" s="88">
        <v>0</v>
      </c>
      <c r="Y82" s="86">
        <f t="shared" si="119"/>
        <v>3252082.32</v>
      </c>
      <c r="Z82" s="88">
        <v>2426774.2799999998</v>
      </c>
      <c r="AA82" s="88">
        <v>825308.04</v>
      </c>
      <c r="AB82" s="86">
        <f t="shared" si="120"/>
        <v>0</v>
      </c>
      <c r="AC82" s="88"/>
      <c r="AD82" s="88"/>
      <c r="AE82" s="97">
        <f t="shared" si="121"/>
        <v>20305035.380000003</v>
      </c>
      <c r="AF82" s="86">
        <v>0</v>
      </c>
      <c r="AG82" s="86">
        <f t="shared" si="112"/>
        <v>20305035.380000003</v>
      </c>
      <c r="AH82" s="98" t="s">
        <v>159</v>
      </c>
      <c r="AI82" s="95" t="s">
        <v>517</v>
      </c>
      <c r="AJ82" s="96">
        <v>9339801.1999999993</v>
      </c>
      <c r="AK82" s="104">
        <v>0</v>
      </c>
    </row>
    <row r="83" spans="1:37" ht="409.5" x14ac:dyDescent="0.25">
      <c r="A83" s="4">
        <v>77</v>
      </c>
      <c r="B83" s="132">
        <v>117834</v>
      </c>
      <c r="C83" s="162">
        <v>28</v>
      </c>
      <c r="D83" s="56" t="s">
        <v>178</v>
      </c>
      <c r="E83" s="11" t="s">
        <v>167</v>
      </c>
      <c r="F83" s="78" t="s">
        <v>126</v>
      </c>
      <c r="G83" s="16" t="s">
        <v>97</v>
      </c>
      <c r="H83" s="16" t="s">
        <v>84</v>
      </c>
      <c r="I83" s="56" t="s">
        <v>214</v>
      </c>
      <c r="J83" s="5" t="s">
        <v>98</v>
      </c>
      <c r="K83" s="6">
        <v>42515</v>
      </c>
      <c r="L83" s="6">
        <v>43610</v>
      </c>
      <c r="M83" s="7">
        <f t="shared" si="116"/>
        <v>83.983862839308514</v>
      </c>
      <c r="N83" s="8" t="s">
        <v>156</v>
      </c>
      <c r="O83" s="8" t="s">
        <v>157</v>
      </c>
      <c r="P83" s="8" t="s">
        <v>157</v>
      </c>
      <c r="Q83" s="13" t="s">
        <v>158</v>
      </c>
      <c r="R83" s="4" t="s">
        <v>36</v>
      </c>
      <c r="S83" s="86">
        <f t="shared" si="118"/>
        <v>36908560.939999998</v>
      </c>
      <c r="T83" s="88">
        <v>29763538.73</v>
      </c>
      <c r="U83" s="88">
        <v>7145022.21</v>
      </c>
      <c r="V83" s="86">
        <f t="shared" si="117"/>
        <v>0</v>
      </c>
      <c r="W83" s="88">
        <v>0</v>
      </c>
      <c r="X83" s="88">
        <v>0</v>
      </c>
      <c r="Y83" s="86">
        <f t="shared" si="119"/>
        <v>7038644.7400000002</v>
      </c>
      <c r="Z83" s="88">
        <v>5252389.1900000004</v>
      </c>
      <c r="AA83" s="88">
        <v>1786255.55</v>
      </c>
      <c r="AB83" s="86">
        <f t="shared" si="120"/>
        <v>0</v>
      </c>
      <c r="AC83" s="88"/>
      <c r="AD83" s="88"/>
      <c r="AE83" s="97">
        <f t="shared" si="121"/>
        <v>43947205.68</v>
      </c>
      <c r="AF83" s="86">
        <v>0</v>
      </c>
      <c r="AG83" s="86">
        <f t="shared" si="112"/>
        <v>43947205.68</v>
      </c>
      <c r="AH83" s="98" t="s">
        <v>159</v>
      </c>
      <c r="AI83" s="95" t="s">
        <v>493</v>
      </c>
      <c r="AJ83" s="96">
        <v>11464350.640000001</v>
      </c>
      <c r="AK83" s="104">
        <v>0</v>
      </c>
    </row>
    <row r="84" spans="1:37" ht="409.5" x14ac:dyDescent="0.25">
      <c r="A84" s="10">
        <v>78</v>
      </c>
      <c r="B84" s="132">
        <v>119993</v>
      </c>
      <c r="C84" s="162">
        <v>29</v>
      </c>
      <c r="D84" s="56" t="s">
        <v>174</v>
      </c>
      <c r="E84" s="11" t="s">
        <v>167</v>
      </c>
      <c r="F84" s="78" t="s">
        <v>126</v>
      </c>
      <c r="G84" s="16" t="s">
        <v>100</v>
      </c>
      <c r="H84" s="16" t="s">
        <v>99</v>
      </c>
      <c r="I84" s="56" t="s">
        <v>219</v>
      </c>
      <c r="J84" s="5" t="s">
        <v>101</v>
      </c>
      <c r="K84" s="6">
        <v>42569</v>
      </c>
      <c r="L84" s="6">
        <v>44030</v>
      </c>
      <c r="M84" s="7">
        <f t="shared" si="116"/>
        <v>83.98386282616714</v>
      </c>
      <c r="N84" s="8" t="s">
        <v>156</v>
      </c>
      <c r="O84" s="8" t="s">
        <v>157</v>
      </c>
      <c r="P84" s="8" t="s">
        <v>157</v>
      </c>
      <c r="Q84" s="13" t="s">
        <v>158</v>
      </c>
      <c r="R84" s="4" t="s">
        <v>36</v>
      </c>
      <c r="S84" s="86">
        <f t="shared" si="118"/>
        <v>35912411.909999996</v>
      </c>
      <c r="T84" s="88">
        <v>28960231.329999998</v>
      </c>
      <c r="U84" s="88">
        <v>6952180.5800000001</v>
      </c>
      <c r="V84" s="86">
        <f t="shared" si="117"/>
        <v>0</v>
      </c>
      <c r="W84" s="88">
        <v>0</v>
      </c>
      <c r="X84" s="88">
        <v>0</v>
      </c>
      <c r="Y84" s="86">
        <f t="shared" si="119"/>
        <v>6848674.209999999</v>
      </c>
      <c r="Z84" s="88">
        <v>5110629.0599999996</v>
      </c>
      <c r="AA84" s="88">
        <v>1738045.15</v>
      </c>
      <c r="AB84" s="86">
        <f t="shared" si="120"/>
        <v>0</v>
      </c>
      <c r="AC84" s="88"/>
      <c r="AD84" s="88"/>
      <c r="AE84" s="97">
        <f t="shared" si="121"/>
        <v>42761086.119999997</v>
      </c>
      <c r="AF84" s="86">
        <v>0</v>
      </c>
      <c r="AG84" s="86">
        <f t="shared" ref="AG84:AG155" si="122">AE84+AF84</f>
        <v>42761086.119999997</v>
      </c>
      <c r="AH84" s="98" t="s">
        <v>159</v>
      </c>
      <c r="AI84" s="123" t="s">
        <v>200</v>
      </c>
      <c r="AJ84" s="96">
        <v>28176.63</v>
      </c>
      <c r="AK84" s="104">
        <v>0</v>
      </c>
    </row>
    <row r="85" spans="1:37" ht="409.5" x14ac:dyDescent="0.25">
      <c r="A85" s="10">
        <v>79</v>
      </c>
      <c r="B85" s="132">
        <v>118292</v>
      </c>
      <c r="C85" s="162">
        <v>30</v>
      </c>
      <c r="D85" s="56" t="s">
        <v>177</v>
      </c>
      <c r="E85" s="11" t="s">
        <v>167</v>
      </c>
      <c r="F85" s="78" t="s">
        <v>126</v>
      </c>
      <c r="G85" s="16" t="s">
        <v>103</v>
      </c>
      <c r="H85" s="16" t="s">
        <v>102</v>
      </c>
      <c r="I85" s="56" t="s">
        <v>207</v>
      </c>
      <c r="J85" s="5" t="s">
        <v>104</v>
      </c>
      <c r="K85" s="6">
        <v>42446</v>
      </c>
      <c r="L85" s="6">
        <v>43237</v>
      </c>
      <c r="M85" s="7">
        <f t="shared" si="116"/>
        <v>83.983862811384185</v>
      </c>
      <c r="N85" s="8" t="s">
        <v>156</v>
      </c>
      <c r="O85" s="8" t="s">
        <v>157</v>
      </c>
      <c r="P85" s="8" t="s">
        <v>157</v>
      </c>
      <c r="Q85" s="13" t="s">
        <v>158</v>
      </c>
      <c r="R85" s="4" t="s">
        <v>36</v>
      </c>
      <c r="S85" s="86">
        <f t="shared" si="118"/>
        <v>23983572.759999998</v>
      </c>
      <c r="T85" s="88">
        <v>19340661.859999999</v>
      </c>
      <c r="U85" s="88">
        <v>4642910.9000000004</v>
      </c>
      <c r="V85" s="86">
        <f t="shared" si="117"/>
        <v>0</v>
      </c>
      <c r="W85" s="88">
        <v>0</v>
      </c>
      <c r="X85" s="88">
        <v>0</v>
      </c>
      <c r="Y85" s="86">
        <f t="shared" si="119"/>
        <v>4573785.71</v>
      </c>
      <c r="Z85" s="88">
        <v>3413057.98</v>
      </c>
      <c r="AA85" s="88">
        <v>1160727.73</v>
      </c>
      <c r="AB85" s="86">
        <f t="shared" si="120"/>
        <v>0</v>
      </c>
      <c r="AC85" s="88"/>
      <c r="AD85" s="88"/>
      <c r="AE85" s="97">
        <f t="shared" si="121"/>
        <v>28557358.469999999</v>
      </c>
      <c r="AF85" s="86">
        <v>54654.13</v>
      </c>
      <c r="AG85" s="86">
        <f t="shared" si="122"/>
        <v>28612012.599999998</v>
      </c>
      <c r="AH85" s="98" t="s">
        <v>382</v>
      </c>
      <c r="AI85" s="95" t="s">
        <v>525</v>
      </c>
      <c r="AJ85" s="96">
        <v>19841086.48</v>
      </c>
      <c r="AK85" s="104">
        <v>0</v>
      </c>
    </row>
    <row r="86" spans="1:37" ht="393.75" x14ac:dyDescent="0.25">
      <c r="A86" s="4">
        <v>80</v>
      </c>
      <c r="B86" s="132">
        <v>120208</v>
      </c>
      <c r="C86" s="162">
        <v>47</v>
      </c>
      <c r="D86" s="56" t="s">
        <v>176</v>
      </c>
      <c r="E86" s="11" t="s">
        <v>167</v>
      </c>
      <c r="F86" s="78" t="s">
        <v>129</v>
      </c>
      <c r="G86" s="16" t="s">
        <v>753</v>
      </c>
      <c r="H86" s="16" t="s">
        <v>384</v>
      </c>
      <c r="I86" s="56" t="s">
        <v>189</v>
      </c>
      <c r="J86" s="5" t="s">
        <v>755</v>
      </c>
      <c r="K86" s="6">
        <v>42914</v>
      </c>
      <c r="L86" s="6">
        <v>43827</v>
      </c>
      <c r="M86" s="7">
        <f t="shared" si="116"/>
        <v>83.983862839866035</v>
      </c>
      <c r="N86" s="8" t="s">
        <v>156</v>
      </c>
      <c r="O86" s="8" t="s">
        <v>157</v>
      </c>
      <c r="P86" s="8" t="s">
        <v>157</v>
      </c>
      <c r="Q86" s="13" t="s">
        <v>158</v>
      </c>
      <c r="R86" s="4" t="s">
        <v>36</v>
      </c>
      <c r="S86" s="86">
        <f t="shared" si="118"/>
        <v>6085613.1800000006</v>
      </c>
      <c r="T86" s="88">
        <v>4907516.82</v>
      </c>
      <c r="U86" s="88">
        <v>1178096.3600000001</v>
      </c>
      <c r="V86" s="86">
        <f>W86+X86</f>
        <v>0</v>
      </c>
      <c r="W86" s="88">
        <v>0</v>
      </c>
      <c r="X86" s="88">
        <v>0</v>
      </c>
      <c r="Y86" s="86">
        <f t="shared" si="119"/>
        <v>1160556.47</v>
      </c>
      <c r="Z86" s="88">
        <v>866032.38</v>
      </c>
      <c r="AA86" s="88">
        <v>294524.09000000003</v>
      </c>
      <c r="AB86" s="86">
        <f t="shared" si="120"/>
        <v>0</v>
      </c>
      <c r="AC86" s="88"/>
      <c r="AD86" s="88"/>
      <c r="AE86" s="97">
        <f t="shared" si="121"/>
        <v>7246169.6500000004</v>
      </c>
      <c r="AF86" s="86">
        <v>0</v>
      </c>
      <c r="AG86" s="86">
        <f t="shared" si="122"/>
        <v>7246169.6500000004</v>
      </c>
      <c r="AH86" s="98" t="s">
        <v>159</v>
      </c>
      <c r="AI86" s="122" t="s">
        <v>189</v>
      </c>
      <c r="AJ86" s="96">
        <v>318314.17</v>
      </c>
      <c r="AK86" s="104">
        <v>0</v>
      </c>
    </row>
    <row r="87" spans="1:37" ht="409.5" x14ac:dyDescent="0.25">
      <c r="A87" s="10">
        <v>81</v>
      </c>
      <c r="B87" s="132">
        <v>119991</v>
      </c>
      <c r="C87" s="162">
        <v>48</v>
      </c>
      <c r="D87" s="56" t="s">
        <v>174</v>
      </c>
      <c r="E87" s="11" t="s">
        <v>167</v>
      </c>
      <c r="F87" s="78" t="s">
        <v>129</v>
      </c>
      <c r="G87" s="16" t="s">
        <v>131</v>
      </c>
      <c r="H87" s="16" t="s">
        <v>130</v>
      </c>
      <c r="I87" s="56" t="s">
        <v>189</v>
      </c>
      <c r="J87" s="5" t="s">
        <v>132</v>
      </c>
      <c r="K87" s="6">
        <v>43004</v>
      </c>
      <c r="L87" s="6">
        <v>43916</v>
      </c>
      <c r="M87" s="7">
        <f t="shared" si="116"/>
        <v>83.9838628091575</v>
      </c>
      <c r="N87" s="8" t="s">
        <v>156</v>
      </c>
      <c r="O87" s="8" t="s">
        <v>157</v>
      </c>
      <c r="P87" s="8" t="s">
        <v>157</v>
      </c>
      <c r="Q87" s="13" t="s">
        <v>158</v>
      </c>
      <c r="R87" s="4" t="s">
        <v>36</v>
      </c>
      <c r="S87" s="86">
        <f t="shared" si="118"/>
        <v>12597407.540000001</v>
      </c>
      <c r="T87" s="88">
        <v>10158711.630000001</v>
      </c>
      <c r="U87" s="88">
        <v>2438695.91</v>
      </c>
      <c r="V87" s="86">
        <f t="shared" si="117"/>
        <v>0</v>
      </c>
      <c r="W87" s="88">
        <v>0</v>
      </c>
      <c r="X87" s="88">
        <v>0</v>
      </c>
      <c r="Y87" s="86">
        <f t="shared" si="119"/>
        <v>2402387.7999999998</v>
      </c>
      <c r="Z87" s="88">
        <v>1792713.82</v>
      </c>
      <c r="AA87" s="88">
        <v>609673.98</v>
      </c>
      <c r="AB87" s="86">
        <f t="shared" si="120"/>
        <v>0</v>
      </c>
      <c r="AC87" s="88"/>
      <c r="AD87" s="88"/>
      <c r="AE87" s="97">
        <f t="shared" si="121"/>
        <v>14999795.34</v>
      </c>
      <c r="AF87" s="86">
        <v>2999990</v>
      </c>
      <c r="AG87" s="86">
        <f t="shared" si="122"/>
        <v>17999785.34</v>
      </c>
      <c r="AH87" s="98" t="s">
        <v>159</v>
      </c>
      <c r="AI87" s="122" t="s">
        <v>189</v>
      </c>
      <c r="AJ87" s="96">
        <v>0</v>
      </c>
      <c r="AK87" s="126">
        <v>0</v>
      </c>
    </row>
    <row r="88" spans="1:37" s="2" customFormat="1" ht="330" customHeight="1" x14ac:dyDescent="0.25">
      <c r="A88" s="10">
        <v>82</v>
      </c>
      <c r="B88" s="132">
        <v>119992</v>
      </c>
      <c r="C88" s="162">
        <v>49</v>
      </c>
      <c r="D88" s="56" t="s">
        <v>174</v>
      </c>
      <c r="E88" s="11" t="s">
        <v>167</v>
      </c>
      <c r="F88" s="78" t="s">
        <v>129</v>
      </c>
      <c r="G88" s="16" t="s">
        <v>133</v>
      </c>
      <c r="H88" s="16" t="s">
        <v>130</v>
      </c>
      <c r="I88" s="56" t="s">
        <v>189</v>
      </c>
      <c r="J88" s="5" t="s">
        <v>134</v>
      </c>
      <c r="K88" s="6">
        <v>43004</v>
      </c>
      <c r="L88" s="6">
        <v>43916</v>
      </c>
      <c r="M88" s="7">
        <f t="shared" si="116"/>
        <v>83.98386278575461</v>
      </c>
      <c r="N88" s="8" t="s">
        <v>156</v>
      </c>
      <c r="O88" s="8" t="s">
        <v>157</v>
      </c>
      <c r="P88" s="8" t="s">
        <v>157</v>
      </c>
      <c r="Q88" s="13" t="s">
        <v>158</v>
      </c>
      <c r="R88" s="4" t="s">
        <v>36</v>
      </c>
      <c r="S88" s="86">
        <f t="shared" si="118"/>
        <v>11755282.280000001</v>
      </c>
      <c r="T88" s="88">
        <v>9479610.9800000004</v>
      </c>
      <c r="U88" s="88">
        <v>2275671.2999999998</v>
      </c>
      <c r="V88" s="86">
        <f t="shared" si="117"/>
        <v>0</v>
      </c>
      <c r="W88" s="88">
        <v>0</v>
      </c>
      <c r="X88" s="88">
        <v>0</v>
      </c>
      <c r="Y88" s="86">
        <f t="shared" si="119"/>
        <v>2241790.36</v>
      </c>
      <c r="Z88" s="88">
        <v>1672872.53</v>
      </c>
      <c r="AA88" s="88">
        <v>568917.82999999996</v>
      </c>
      <c r="AB88" s="86">
        <f t="shared" si="120"/>
        <v>0</v>
      </c>
      <c r="AC88" s="88"/>
      <c r="AD88" s="88"/>
      <c r="AE88" s="97">
        <f t="shared" si="121"/>
        <v>13997072.640000001</v>
      </c>
      <c r="AF88" s="86">
        <v>0</v>
      </c>
      <c r="AG88" s="86">
        <f t="shared" si="122"/>
        <v>13997072.640000001</v>
      </c>
      <c r="AH88" s="98" t="s">
        <v>159</v>
      </c>
      <c r="AI88" s="122" t="s">
        <v>189</v>
      </c>
      <c r="AJ88" s="96">
        <v>0</v>
      </c>
      <c r="AK88" s="126">
        <v>0</v>
      </c>
    </row>
    <row r="89" spans="1:37" s="2" customFormat="1" ht="409.5" x14ac:dyDescent="0.25">
      <c r="A89" s="4">
        <v>83</v>
      </c>
      <c r="B89" s="132">
        <v>119731</v>
      </c>
      <c r="C89" s="162">
        <v>51</v>
      </c>
      <c r="D89" s="56" t="s">
        <v>176</v>
      </c>
      <c r="E89" s="11" t="s">
        <v>167</v>
      </c>
      <c r="F89" s="78" t="s">
        <v>129</v>
      </c>
      <c r="G89" s="16" t="s">
        <v>135</v>
      </c>
      <c r="H89" s="16" t="s">
        <v>64</v>
      </c>
      <c r="I89" s="56" t="s">
        <v>189</v>
      </c>
      <c r="J89" s="5" t="s">
        <v>136</v>
      </c>
      <c r="K89" s="6">
        <v>42956</v>
      </c>
      <c r="L89" s="6">
        <v>43870</v>
      </c>
      <c r="M89" s="7">
        <f t="shared" si="116"/>
        <v>83.983862780427785</v>
      </c>
      <c r="N89" s="8" t="s">
        <v>156</v>
      </c>
      <c r="O89" s="8" t="s">
        <v>157</v>
      </c>
      <c r="P89" s="8" t="s">
        <v>157</v>
      </c>
      <c r="Q89" s="13" t="s">
        <v>158</v>
      </c>
      <c r="R89" s="4" t="s">
        <v>36</v>
      </c>
      <c r="S89" s="86">
        <f t="shared" si="118"/>
        <v>10449475.91</v>
      </c>
      <c r="T89" s="88">
        <v>8426591.9100000001</v>
      </c>
      <c r="U89" s="88">
        <v>2022884</v>
      </c>
      <c r="V89" s="86">
        <f t="shared" si="117"/>
        <v>0</v>
      </c>
      <c r="W89" s="88">
        <v>0</v>
      </c>
      <c r="X89" s="88">
        <v>0</v>
      </c>
      <c r="Y89" s="86">
        <f t="shared" si="119"/>
        <v>1992766.64</v>
      </c>
      <c r="Z89" s="88">
        <v>1487045.64</v>
      </c>
      <c r="AA89" s="88">
        <v>505721</v>
      </c>
      <c r="AB89" s="86">
        <f t="shared" si="120"/>
        <v>0</v>
      </c>
      <c r="AC89" s="88"/>
      <c r="AD89" s="88"/>
      <c r="AE89" s="97">
        <f t="shared" si="121"/>
        <v>12442242.550000001</v>
      </c>
      <c r="AF89" s="86">
        <v>0</v>
      </c>
      <c r="AG89" s="86">
        <f t="shared" si="122"/>
        <v>12442242.550000001</v>
      </c>
      <c r="AH89" s="98" t="s">
        <v>159</v>
      </c>
      <c r="AI89" s="122" t="s">
        <v>189</v>
      </c>
      <c r="AJ89" s="96">
        <v>69562.990000000005</v>
      </c>
      <c r="AK89" s="126">
        <v>0</v>
      </c>
    </row>
    <row r="90" spans="1:37" s="2" customFormat="1" ht="409.5" x14ac:dyDescent="0.25">
      <c r="A90" s="10">
        <v>84</v>
      </c>
      <c r="B90" s="132">
        <v>120194</v>
      </c>
      <c r="C90" s="162">
        <v>52</v>
      </c>
      <c r="D90" s="56" t="s">
        <v>177</v>
      </c>
      <c r="E90" s="11" t="s">
        <v>167</v>
      </c>
      <c r="F90" s="78" t="s">
        <v>129</v>
      </c>
      <c r="G90" s="16" t="s">
        <v>138</v>
      </c>
      <c r="H90" s="16" t="s">
        <v>137</v>
      </c>
      <c r="I90" s="56" t="s">
        <v>189</v>
      </c>
      <c r="J90" s="5" t="s">
        <v>139</v>
      </c>
      <c r="K90" s="6">
        <v>42963</v>
      </c>
      <c r="L90" s="6">
        <v>43877</v>
      </c>
      <c r="M90" s="7">
        <f t="shared" si="116"/>
        <v>83.983862831024851</v>
      </c>
      <c r="N90" s="8" t="s">
        <v>156</v>
      </c>
      <c r="O90" s="8" t="s">
        <v>157</v>
      </c>
      <c r="P90" s="8" t="s">
        <v>157</v>
      </c>
      <c r="Q90" s="13" t="s">
        <v>158</v>
      </c>
      <c r="R90" s="4" t="s">
        <v>36</v>
      </c>
      <c r="S90" s="86">
        <f t="shared" si="118"/>
        <v>12243037.969999999</v>
      </c>
      <c r="T90" s="88">
        <v>9872943.4499999993</v>
      </c>
      <c r="U90" s="88">
        <v>2370094.52</v>
      </c>
      <c r="V90" s="86">
        <f t="shared" si="117"/>
        <v>0</v>
      </c>
      <c r="W90" s="88">
        <v>0</v>
      </c>
      <c r="X90" s="88">
        <v>0</v>
      </c>
      <c r="Y90" s="86">
        <f t="shared" si="119"/>
        <v>2334807.77</v>
      </c>
      <c r="Z90" s="88">
        <v>1742284.14</v>
      </c>
      <c r="AA90" s="88">
        <v>592523.63</v>
      </c>
      <c r="AB90" s="86">
        <f t="shared" si="120"/>
        <v>0</v>
      </c>
      <c r="AC90" s="88"/>
      <c r="AD90" s="88"/>
      <c r="AE90" s="97">
        <f t="shared" si="121"/>
        <v>14577845.739999998</v>
      </c>
      <c r="AF90" s="86">
        <v>0</v>
      </c>
      <c r="AG90" s="86">
        <f t="shared" si="122"/>
        <v>14577845.739999998</v>
      </c>
      <c r="AH90" s="98" t="s">
        <v>159</v>
      </c>
      <c r="AI90" s="122" t="s">
        <v>189</v>
      </c>
      <c r="AJ90" s="96">
        <v>18637.330000000002</v>
      </c>
      <c r="AK90" s="126">
        <v>0</v>
      </c>
    </row>
    <row r="91" spans="1:37" s="2" customFormat="1" ht="409.5" x14ac:dyDescent="0.25">
      <c r="A91" s="10">
        <v>85</v>
      </c>
      <c r="B91" s="132">
        <v>119983</v>
      </c>
      <c r="C91" s="162">
        <v>58</v>
      </c>
      <c r="D91" s="56" t="s">
        <v>179</v>
      </c>
      <c r="E91" s="11" t="s">
        <v>167</v>
      </c>
      <c r="F91" s="78" t="s">
        <v>129</v>
      </c>
      <c r="G91" s="16" t="s">
        <v>140</v>
      </c>
      <c r="H91" s="16" t="s">
        <v>75</v>
      </c>
      <c r="I91" s="56" t="s">
        <v>206</v>
      </c>
      <c r="J91" s="5" t="s">
        <v>141</v>
      </c>
      <c r="K91" s="6">
        <v>42963</v>
      </c>
      <c r="L91" s="6">
        <v>43693</v>
      </c>
      <c r="M91" s="7">
        <f t="shared" si="116"/>
        <v>83.983862872994763</v>
      </c>
      <c r="N91" s="8" t="s">
        <v>156</v>
      </c>
      <c r="O91" s="8" t="s">
        <v>157</v>
      </c>
      <c r="P91" s="8" t="s">
        <v>157</v>
      </c>
      <c r="Q91" s="13" t="s">
        <v>158</v>
      </c>
      <c r="R91" s="4" t="s">
        <v>36</v>
      </c>
      <c r="S91" s="86">
        <f t="shared" si="118"/>
        <v>8062160.4699999997</v>
      </c>
      <c r="T91" s="88">
        <v>6501430</v>
      </c>
      <c r="U91" s="88">
        <v>1560730.47</v>
      </c>
      <c r="V91" s="86">
        <f t="shared" si="117"/>
        <v>0</v>
      </c>
      <c r="W91" s="88">
        <v>0</v>
      </c>
      <c r="X91" s="88">
        <v>0</v>
      </c>
      <c r="Y91" s="86">
        <f t="shared" si="119"/>
        <v>1537493.79</v>
      </c>
      <c r="Z91" s="88">
        <v>1147311.17</v>
      </c>
      <c r="AA91" s="88">
        <v>390182.62</v>
      </c>
      <c r="AB91" s="86">
        <f t="shared" si="120"/>
        <v>0</v>
      </c>
      <c r="AC91" s="88"/>
      <c r="AD91" s="88"/>
      <c r="AE91" s="97">
        <f t="shared" si="121"/>
        <v>9599654.2599999998</v>
      </c>
      <c r="AF91" s="86">
        <v>655333</v>
      </c>
      <c r="AG91" s="86">
        <f t="shared" si="122"/>
        <v>10254987.26</v>
      </c>
      <c r="AH91" s="98" t="s">
        <v>159</v>
      </c>
      <c r="AI91" s="122" t="s">
        <v>189</v>
      </c>
      <c r="AJ91" s="96">
        <v>27068</v>
      </c>
      <c r="AK91" s="126">
        <v>0</v>
      </c>
    </row>
    <row r="92" spans="1:37" ht="409.5" x14ac:dyDescent="0.25">
      <c r="A92" s="4">
        <v>86</v>
      </c>
      <c r="B92" s="132">
        <v>119622</v>
      </c>
      <c r="C92" s="162">
        <v>45</v>
      </c>
      <c r="D92" s="56" t="s">
        <v>165</v>
      </c>
      <c r="E92" s="11" t="s">
        <v>168</v>
      </c>
      <c r="F92" s="78" t="s">
        <v>185</v>
      </c>
      <c r="G92" s="16" t="s">
        <v>123</v>
      </c>
      <c r="H92" s="16" t="s">
        <v>122</v>
      </c>
      <c r="I92" s="56" t="s">
        <v>189</v>
      </c>
      <c r="J92" s="5" t="s">
        <v>124</v>
      </c>
      <c r="K92" s="6">
        <v>42793</v>
      </c>
      <c r="L92" s="6">
        <v>43765</v>
      </c>
      <c r="M92" s="7">
        <f t="shared" si="116"/>
        <v>83.983862835522956</v>
      </c>
      <c r="N92" s="8" t="s">
        <v>156</v>
      </c>
      <c r="O92" s="8" t="s">
        <v>157</v>
      </c>
      <c r="P92" s="8" t="s">
        <v>157</v>
      </c>
      <c r="Q92" s="13" t="s">
        <v>158</v>
      </c>
      <c r="R92" s="4" t="s">
        <v>36</v>
      </c>
      <c r="S92" s="86">
        <f t="shared" si="118"/>
        <v>37233996.450000003</v>
      </c>
      <c r="T92" s="88">
        <v>30025974.120000001</v>
      </c>
      <c r="U92" s="88">
        <v>7208022.3300000001</v>
      </c>
      <c r="V92" s="86">
        <f t="shared" si="117"/>
        <v>0</v>
      </c>
      <c r="W92" s="88">
        <v>0</v>
      </c>
      <c r="X92" s="88">
        <v>0</v>
      </c>
      <c r="Y92" s="86">
        <f t="shared" si="119"/>
        <v>7100706.9000000004</v>
      </c>
      <c r="Z92" s="88">
        <v>5298701.32</v>
      </c>
      <c r="AA92" s="88">
        <v>1802005.58</v>
      </c>
      <c r="AB92" s="86">
        <f t="shared" si="120"/>
        <v>0</v>
      </c>
      <c r="AC92" s="88"/>
      <c r="AD92" s="88"/>
      <c r="AE92" s="97">
        <f t="shared" si="121"/>
        <v>44334703.350000001</v>
      </c>
      <c r="AF92" s="86">
        <v>427346.26</v>
      </c>
      <c r="AG92" s="86">
        <f t="shared" si="122"/>
        <v>44762049.609999999</v>
      </c>
      <c r="AH92" s="98" t="s">
        <v>159</v>
      </c>
      <c r="AI92" s="127" t="s">
        <v>513</v>
      </c>
      <c r="AJ92" s="96">
        <f>4923177.41+2008542</f>
        <v>6931719.4100000001</v>
      </c>
      <c r="AK92" s="126">
        <v>0</v>
      </c>
    </row>
    <row r="93" spans="1:37" ht="252" x14ac:dyDescent="0.25">
      <c r="A93" s="10">
        <v>87</v>
      </c>
      <c r="B93" s="132">
        <v>119689</v>
      </c>
      <c r="C93" s="162">
        <v>53</v>
      </c>
      <c r="D93" s="56" t="s">
        <v>165</v>
      </c>
      <c r="E93" s="11" t="s">
        <v>171</v>
      </c>
      <c r="F93" s="78" t="s">
        <v>143</v>
      </c>
      <c r="G93" s="16" t="s">
        <v>113</v>
      </c>
      <c r="H93" s="16" t="s">
        <v>112</v>
      </c>
      <c r="I93" s="56" t="s">
        <v>189</v>
      </c>
      <c r="J93" s="5" t="s">
        <v>114</v>
      </c>
      <c r="K93" s="6">
        <v>42943</v>
      </c>
      <c r="L93" s="6">
        <v>44039</v>
      </c>
      <c r="M93" s="7">
        <f t="shared" si="116"/>
        <v>83.983862843305559</v>
      </c>
      <c r="N93" s="8" t="s">
        <v>156</v>
      </c>
      <c r="O93" s="8" t="s">
        <v>157</v>
      </c>
      <c r="P93" s="8" t="s">
        <v>157</v>
      </c>
      <c r="Q93" s="13" t="s">
        <v>158</v>
      </c>
      <c r="R93" s="4" t="s">
        <v>36</v>
      </c>
      <c r="S93" s="86">
        <f t="shared" si="118"/>
        <v>46010993.850000001</v>
      </c>
      <c r="T93" s="88">
        <v>37103857.82</v>
      </c>
      <c r="U93" s="88">
        <v>8907136.0299999993</v>
      </c>
      <c r="V93" s="86">
        <f t="shared" si="117"/>
        <v>0</v>
      </c>
      <c r="W93" s="88">
        <v>0</v>
      </c>
      <c r="X93" s="88">
        <v>0</v>
      </c>
      <c r="Y93" s="86">
        <f t="shared" si="119"/>
        <v>8774523.620000001</v>
      </c>
      <c r="Z93" s="88">
        <v>6547739.6100000003</v>
      </c>
      <c r="AA93" s="88">
        <v>2226784.0099999998</v>
      </c>
      <c r="AB93" s="86">
        <f t="shared" si="120"/>
        <v>0</v>
      </c>
      <c r="AC93" s="88"/>
      <c r="AD93" s="88"/>
      <c r="AE93" s="97">
        <f t="shared" si="121"/>
        <v>54785517.469999999</v>
      </c>
      <c r="AF93" s="86">
        <v>0</v>
      </c>
      <c r="AG93" s="86">
        <f t="shared" si="122"/>
        <v>54785517.469999999</v>
      </c>
      <c r="AH93" s="98" t="s">
        <v>159</v>
      </c>
      <c r="AI93" s="95" t="s">
        <v>189</v>
      </c>
      <c r="AJ93" s="96">
        <v>159716.44</v>
      </c>
      <c r="AK93" s="104">
        <v>0</v>
      </c>
    </row>
    <row r="94" spans="1:37" ht="409.5" x14ac:dyDescent="0.25">
      <c r="A94" s="10">
        <v>88</v>
      </c>
      <c r="B94" s="132">
        <v>119240</v>
      </c>
      <c r="C94" s="162">
        <v>54</v>
      </c>
      <c r="D94" s="56" t="s">
        <v>165</v>
      </c>
      <c r="E94" s="11" t="s">
        <v>171</v>
      </c>
      <c r="F94" s="78" t="s">
        <v>143</v>
      </c>
      <c r="G94" s="16" t="s">
        <v>115</v>
      </c>
      <c r="H94" s="16" t="s">
        <v>112</v>
      </c>
      <c r="I94" s="56" t="s">
        <v>189</v>
      </c>
      <c r="J94" s="5" t="s">
        <v>116</v>
      </c>
      <c r="K94" s="6">
        <v>42943</v>
      </c>
      <c r="L94" s="6">
        <v>44039</v>
      </c>
      <c r="M94" s="7">
        <f t="shared" si="116"/>
        <v>83.983862856059488</v>
      </c>
      <c r="N94" s="8" t="s">
        <v>156</v>
      </c>
      <c r="O94" s="8" t="s">
        <v>157</v>
      </c>
      <c r="P94" s="8" t="s">
        <v>157</v>
      </c>
      <c r="Q94" s="13" t="s">
        <v>158</v>
      </c>
      <c r="R94" s="4" t="s">
        <v>36</v>
      </c>
      <c r="S94" s="86">
        <f t="shared" si="118"/>
        <v>11805482.93</v>
      </c>
      <c r="T94" s="88">
        <v>9520093.4299999997</v>
      </c>
      <c r="U94" s="88">
        <v>2285389.5</v>
      </c>
      <c r="V94" s="86">
        <f t="shared" si="117"/>
        <v>0</v>
      </c>
      <c r="W94" s="88">
        <v>0</v>
      </c>
      <c r="X94" s="88">
        <v>0</v>
      </c>
      <c r="Y94" s="86">
        <f t="shared" si="119"/>
        <v>2251363.86</v>
      </c>
      <c r="Z94" s="88">
        <v>1680016.49</v>
      </c>
      <c r="AA94" s="88">
        <v>571347.37</v>
      </c>
      <c r="AB94" s="86">
        <f t="shared" si="120"/>
        <v>0</v>
      </c>
      <c r="AC94" s="88"/>
      <c r="AD94" s="88"/>
      <c r="AE94" s="97">
        <f t="shared" si="121"/>
        <v>14056846.789999999</v>
      </c>
      <c r="AF94" s="86">
        <v>216877.5</v>
      </c>
      <c r="AG94" s="86">
        <f t="shared" si="122"/>
        <v>14273724.289999999</v>
      </c>
      <c r="AH94" s="98" t="s">
        <v>159</v>
      </c>
      <c r="AI94" s="95" t="s">
        <v>189</v>
      </c>
      <c r="AJ94" s="96">
        <v>122452.96</v>
      </c>
      <c r="AK94" s="104">
        <v>0</v>
      </c>
    </row>
    <row r="95" spans="1:37" ht="409.5" x14ac:dyDescent="0.25">
      <c r="A95" s="4">
        <v>89</v>
      </c>
      <c r="B95" s="132">
        <v>120068</v>
      </c>
      <c r="C95" s="162">
        <v>55</v>
      </c>
      <c r="D95" s="56" t="s">
        <v>165</v>
      </c>
      <c r="E95" s="11" t="s">
        <v>171</v>
      </c>
      <c r="F95" s="78" t="s">
        <v>143</v>
      </c>
      <c r="G95" s="16" t="s">
        <v>118</v>
      </c>
      <c r="H95" s="16" t="s">
        <v>117</v>
      </c>
      <c r="I95" s="80" t="s">
        <v>204</v>
      </c>
      <c r="J95" s="5" t="s">
        <v>119</v>
      </c>
      <c r="K95" s="6">
        <v>43060</v>
      </c>
      <c r="L95" s="6">
        <v>43606</v>
      </c>
      <c r="M95" s="7">
        <f t="shared" si="116"/>
        <v>83.983862867470734</v>
      </c>
      <c r="N95" s="8" t="s">
        <v>156</v>
      </c>
      <c r="O95" s="8" t="s">
        <v>157</v>
      </c>
      <c r="P95" s="8" t="s">
        <v>157</v>
      </c>
      <c r="Q95" s="15" t="s">
        <v>158</v>
      </c>
      <c r="R95" s="8" t="s">
        <v>36</v>
      </c>
      <c r="S95" s="86">
        <f t="shared" si="118"/>
        <v>8678209.1799999997</v>
      </c>
      <c r="T95" s="88">
        <v>6998219.6100000003</v>
      </c>
      <c r="U95" s="88">
        <v>1679989.57</v>
      </c>
      <c r="V95" s="86">
        <f t="shared" si="117"/>
        <v>0</v>
      </c>
      <c r="W95" s="88">
        <v>0</v>
      </c>
      <c r="X95" s="88">
        <v>0</v>
      </c>
      <c r="Y95" s="86">
        <f t="shared" si="119"/>
        <v>1654977.3199999998</v>
      </c>
      <c r="Z95" s="88">
        <v>1234979.93</v>
      </c>
      <c r="AA95" s="88">
        <v>419997.39</v>
      </c>
      <c r="AB95" s="86">
        <f t="shared" si="120"/>
        <v>0</v>
      </c>
      <c r="AC95" s="88">
        <v>0</v>
      </c>
      <c r="AD95" s="88">
        <v>0</v>
      </c>
      <c r="AE95" s="97">
        <f t="shared" si="121"/>
        <v>10333186.5</v>
      </c>
      <c r="AF95" s="86">
        <v>0</v>
      </c>
      <c r="AG95" s="86">
        <f t="shared" si="122"/>
        <v>10333186.5</v>
      </c>
      <c r="AH95" s="98" t="s">
        <v>159</v>
      </c>
      <c r="AI95" s="95" t="s">
        <v>189</v>
      </c>
      <c r="AJ95" s="96">
        <v>41796.800000000003</v>
      </c>
      <c r="AK95" s="104">
        <v>0</v>
      </c>
    </row>
    <row r="96" spans="1:37" ht="220.5" x14ac:dyDescent="0.25">
      <c r="A96" s="10">
        <v>90</v>
      </c>
      <c r="B96" s="132">
        <v>120082</v>
      </c>
      <c r="C96" s="162">
        <v>56</v>
      </c>
      <c r="D96" s="56" t="s">
        <v>170</v>
      </c>
      <c r="E96" s="11" t="s">
        <v>171</v>
      </c>
      <c r="F96" s="78" t="s">
        <v>143</v>
      </c>
      <c r="G96" s="16" t="s">
        <v>144</v>
      </c>
      <c r="H96" s="16" t="s">
        <v>142</v>
      </c>
      <c r="I96" s="56" t="s">
        <v>216</v>
      </c>
      <c r="J96" s="5" t="s">
        <v>145</v>
      </c>
      <c r="K96" s="6">
        <v>43006</v>
      </c>
      <c r="L96" s="6">
        <v>44102</v>
      </c>
      <c r="M96" s="7">
        <f t="shared" si="116"/>
        <v>83.98386279749451</v>
      </c>
      <c r="N96" s="8" t="s">
        <v>156</v>
      </c>
      <c r="O96" s="8" t="s">
        <v>157</v>
      </c>
      <c r="P96" s="8" t="s">
        <v>157</v>
      </c>
      <c r="Q96" s="13" t="s">
        <v>158</v>
      </c>
      <c r="R96" s="4" t="s">
        <v>36</v>
      </c>
      <c r="S96" s="86">
        <f t="shared" si="118"/>
        <v>5145385.2700000005</v>
      </c>
      <c r="T96" s="88">
        <v>4149304.93</v>
      </c>
      <c r="U96" s="88">
        <v>996080.34</v>
      </c>
      <c r="V96" s="86">
        <f t="shared" si="117"/>
        <v>0</v>
      </c>
      <c r="W96" s="88">
        <v>0</v>
      </c>
      <c r="X96" s="88">
        <v>0</v>
      </c>
      <c r="Y96" s="86">
        <f t="shared" si="119"/>
        <v>981250.37</v>
      </c>
      <c r="Z96" s="88">
        <v>732230.28</v>
      </c>
      <c r="AA96" s="88">
        <v>249020.09</v>
      </c>
      <c r="AB96" s="86">
        <f t="shared" si="120"/>
        <v>0</v>
      </c>
      <c r="AC96" s="88"/>
      <c r="AD96" s="88"/>
      <c r="AE96" s="97">
        <f t="shared" si="121"/>
        <v>6126635.6400000006</v>
      </c>
      <c r="AF96" s="86">
        <v>0</v>
      </c>
      <c r="AG96" s="86">
        <f t="shared" si="122"/>
        <v>6126635.6400000006</v>
      </c>
      <c r="AH96" s="98" t="s">
        <v>159</v>
      </c>
      <c r="AI96" s="122" t="s">
        <v>189</v>
      </c>
      <c r="AJ96" s="96">
        <v>15818.36</v>
      </c>
      <c r="AK96" s="104">
        <v>0</v>
      </c>
    </row>
    <row r="97" spans="1:37" ht="204.75" x14ac:dyDescent="0.25">
      <c r="A97" s="10">
        <v>91</v>
      </c>
      <c r="B97" s="132">
        <v>120126</v>
      </c>
      <c r="C97" s="162">
        <v>57</v>
      </c>
      <c r="D97" s="56" t="s">
        <v>170</v>
      </c>
      <c r="E97" s="11" t="s">
        <v>171</v>
      </c>
      <c r="F97" s="78" t="s">
        <v>143</v>
      </c>
      <c r="G97" s="16" t="s">
        <v>120</v>
      </c>
      <c r="H97" s="16" t="s">
        <v>117</v>
      </c>
      <c r="I97" s="56" t="s">
        <v>189</v>
      </c>
      <c r="J97" s="5" t="s">
        <v>121</v>
      </c>
      <c r="K97" s="6">
        <v>43060</v>
      </c>
      <c r="L97" s="6">
        <v>43789</v>
      </c>
      <c r="M97" s="7">
        <f t="shared" si="116"/>
        <v>83.98386273060467</v>
      </c>
      <c r="N97" s="8" t="s">
        <v>156</v>
      </c>
      <c r="O97" s="8" t="s">
        <v>157</v>
      </c>
      <c r="P97" s="8" t="s">
        <v>157</v>
      </c>
      <c r="Q97" s="13" t="s">
        <v>158</v>
      </c>
      <c r="R97" s="4" t="s">
        <v>36</v>
      </c>
      <c r="S97" s="86">
        <f t="shared" si="118"/>
        <v>2709276.16</v>
      </c>
      <c r="T97" s="88">
        <v>2184795.1800000002</v>
      </c>
      <c r="U97" s="88">
        <v>524480.98</v>
      </c>
      <c r="V97" s="86">
        <f t="shared" si="117"/>
        <v>0</v>
      </c>
      <c r="W97" s="88">
        <v>0</v>
      </c>
      <c r="X97" s="88">
        <v>0</v>
      </c>
      <c r="Y97" s="86">
        <f t="shared" si="119"/>
        <v>516672.34</v>
      </c>
      <c r="Z97" s="88">
        <v>385552.09</v>
      </c>
      <c r="AA97" s="88">
        <v>131120.25</v>
      </c>
      <c r="AB97" s="86">
        <f t="shared" si="120"/>
        <v>0</v>
      </c>
      <c r="AC97" s="88"/>
      <c r="AD97" s="88"/>
      <c r="AE97" s="97">
        <f t="shared" si="121"/>
        <v>3225948.5</v>
      </c>
      <c r="AF97" s="86">
        <v>0</v>
      </c>
      <c r="AG97" s="86">
        <f t="shared" si="122"/>
        <v>3225948.5</v>
      </c>
      <c r="AH97" s="98" t="s">
        <v>159</v>
      </c>
      <c r="AI97" s="122" t="s">
        <v>189</v>
      </c>
      <c r="AJ97" s="96">
        <v>0</v>
      </c>
      <c r="AK97" s="104">
        <v>0</v>
      </c>
    </row>
    <row r="98" spans="1:37" ht="409.5" x14ac:dyDescent="0.25">
      <c r="A98" s="4">
        <v>92</v>
      </c>
      <c r="B98" s="132">
        <v>119957</v>
      </c>
      <c r="C98" s="162">
        <v>136</v>
      </c>
      <c r="D98" s="56" t="s">
        <v>172</v>
      </c>
      <c r="E98" s="11" t="s">
        <v>181</v>
      </c>
      <c r="F98" s="78" t="s">
        <v>146</v>
      </c>
      <c r="G98" s="16" t="s">
        <v>147</v>
      </c>
      <c r="H98" s="16" t="s">
        <v>87</v>
      </c>
      <c r="I98" s="56" t="s">
        <v>212</v>
      </c>
      <c r="J98" s="5" t="s">
        <v>148</v>
      </c>
      <c r="K98" s="6">
        <v>43047</v>
      </c>
      <c r="L98" s="6">
        <v>43838</v>
      </c>
      <c r="M98" s="7">
        <f t="shared" si="116"/>
        <v>83.983862849270778</v>
      </c>
      <c r="N98" s="8" t="s">
        <v>156</v>
      </c>
      <c r="O98" s="8" t="s">
        <v>157</v>
      </c>
      <c r="P98" s="8" t="s">
        <v>157</v>
      </c>
      <c r="Q98" s="13" t="s">
        <v>158</v>
      </c>
      <c r="R98" s="4" t="s">
        <v>36</v>
      </c>
      <c r="S98" s="86">
        <f t="shared" si="118"/>
        <v>30804926.539999999</v>
      </c>
      <c r="T98" s="88">
        <v>24841489.370000001</v>
      </c>
      <c r="U98" s="88">
        <v>5963437.1699999999</v>
      </c>
      <c r="V98" s="86">
        <f t="shared" si="117"/>
        <v>0</v>
      </c>
      <c r="W98" s="88">
        <v>0</v>
      </c>
      <c r="X98" s="88">
        <v>0</v>
      </c>
      <c r="Y98" s="86">
        <f t="shared" si="119"/>
        <v>5874651.5300000003</v>
      </c>
      <c r="Z98" s="88">
        <v>4383792.24</v>
      </c>
      <c r="AA98" s="88">
        <v>1490859.29</v>
      </c>
      <c r="AB98" s="86">
        <f t="shared" si="120"/>
        <v>0</v>
      </c>
      <c r="AC98" s="88"/>
      <c r="AD98" s="88"/>
      <c r="AE98" s="97">
        <f t="shared" si="121"/>
        <v>36679578.07</v>
      </c>
      <c r="AF98" s="86">
        <v>0</v>
      </c>
      <c r="AG98" s="86">
        <f t="shared" si="122"/>
        <v>36679578.07</v>
      </c>
      <c r="AH98" s="98" t="s">
        <v>159</v>
      </c>
      <c r="AI98" s="122" t="s">
        <v>223</v>
      </c>
      <c r="AJ98" s="96">
        <v>279828.68</v>
      </c>
      <c r="AK98" s="104">
        <v>0</v>
      </c>
    </row>
    <row r="99" spans="1:37" s="2" customFormat="1" ht="409.5" x14ac:dyDescent="0.25">
      <c r="A99" s="10">
        <v>93</v>
      </c>
      <c r="B99" s="132">
        <v>118963</v>
      </c>
      <c r="C99" s="162">
        <v>34</v>
      </c>
      <c r="D99" s="56" t="s">
        <v>172</v>
      </c>
      <c r="E99" s="11" t="s">
        <v>169</v>
      </c>
      <c r="F99" s="78" t="s">
        <v>184</v>
      </c>
      <c r="G99" s="16" t="s">
        <v>105</v>
      </c>
      <c r="H99" s="16" t="s">
        <v>87</v>
      </c>
      <c r="I99" s="56" t="s">
        <v>617</v>
      </c>
      <c r="J99" s="5" t="s">
        <v>106</v>
      </c>
      <c r="K99" s="6">
        <v>42629</v>
      </c>
      <c r="L99" s="6">
        <v>43540</v>
      </c>
      <c r="M99" s="7">
        <f t="shared" si="116"/>
        <v>83.983862803496507</v>
      </c>
      <c r="N99" s="8" t="s">
        <v>156</v>
      </c>
      <c r="O99" s="8" t="s">
        <v>157</v>
      </c>
      <c r="P99" s="8" t="s">
        <v>157</v>
      </c>
      <c r="Q99" s="13" t="s">
        <v>158</v>
      </c>
      <c r="R99" s="4" t="s">
        <v>36</v>
      </c>
      <c r="S99" s="86">
        <f t="shared" si="118"/>
        <v>4117071.25</v>
      </c>
      <c r="T99" s="88">
        <v>3320059.26</v>
      </c>
      <c r="U99" s="88">
        <v>797011.99</v>
      </c>
      <c r="V99" s="86">
        <f t="shared" si="117"/>
        <v>0</v>
      </c>
      <c r="W99" s="88">
        <v>0</v>
      </c>
      <c r="X99" s="88">
        <v>0</v>
      </c>
      <c r="Y99" s="86">
        <f t="shared" si="119"/>
        <v>785145.81</v>
      </c>
      <c r="Z99" s="88">
        <v>585892.81000000006</v>
      </c>
      <c r="AA99" s="88">
        <v>199253</v>
      </c>
      <c r="AB99" s="86">
        <f t="shared" si="120"/>
        <v>0</v>
      </c>
      <c r="AC99" s="88"/>
      <c r="AD99" s="88"/>
      <c r="AE99" s="97">
        <f t="shared" si="121"/>
        <v>4902217.0600000005</v>
      </c>
      <c r="AF99" s="86">
        <v>0</v>
      </c>
      <c r="AG99" s="86">
        <f t="shared" si="122"/>
        <v>4902217.0600000005</v>
      </c>
      <c r="AH99" s="98" t="s">
        <v>159</v>
      </c>
      <c r="AI99" s="95" t="s">
        <v>196</v>
      </c>
      <c r="AJ99" s="96">
        <v>1460741.83</v>
      </c>
      <c r="AK99" s="104">
        <v>0</v>
      </c>
    </row>
    <row r="100" spans="1:37" s="2" customFormat="1" ht="236.25" x14ac:dyDescent="0.25">
      <c r="A100" s="10">
        <v>94</v>
      </c>
      <c r="B100" s="132">
        <v>118964</v>
      </c>
      <c r="C100" s="162">
        <v>35</v>
      </c>
      <c r="D100" s="56" t="s">
        <v>173</v>
      </c>
      <c r="E100" s="11" t="s">
        <v>169</v>
      </c>
      <c r="F100" s="78" t="s">
        <v>184</v>
      </c>
      <c r="G100" s="16" t="s">
        <v>108</v>
      </c>
      <c r="H100" s="16" t="s">
        <v>107</v>
      </c>
      <c r="I100" s="56" t="s">
        <v>220</v>
      </c>
      <c r="J100" s="5" t="s">
        <v>109</v>
      </c>
      <c r="K100" s="6">
        <v>42670</v>
      </c>
      <c r="L100" s="6">
        <v>43308</v>
      </c>
      <c r="M100" s="7">
        <f t="shared" si="116"/>
        <v>83.983863323195678</v>
      </c>
      <c r="N100" s="8" t="s">
        <v>156</v>
      </c>
      <c r="O100" s="8" t="s">
        <v>157</v>
      </c>
      <c r="P100" s="8" t="s">
        <v>157</v>
      </c>
      <c r="Q100" s="13" t="s">
        <v>158</v>
      </c>
      <c r="R100" s="4" t="s">
        <v>36</v>
      </c>
      <c r="S100" s="86">
        <f t="shared" si="118"/>
        <v>1279634.31</v>
      </c>
      <c r="T100" s="88">
        <v>1031913.58</v>
      </c>
      <c r="U100" s="88">
        <v>247720.73</v>
      </c>
      <c r="V100" s="86">
        <f t="shared" si="117"/>
        <v>0</v>
      </c>
      <c r="W100" s="88">
        <v>0</v>
      </c>
      <c r="X100" s="88">
        <v>0</v>
      </c>
      <c r="Y100" s="86">
        <f t="shared" si="119"/>
        <v>244032.57</v>
      </c>
      <c r="Z100" s="88">
        <v>182102.39</v>
      </c>
      <c r="AA100" s="88">
        <v>61930.18</v>
      </c>
      <c r="AB100" s="86">
        <f t="shared" si="120"/>
        <v>0</v>
      </c>
      <c r="AC100" s="88"/>
      <c r="AD100" s="88"/>
      <c r="AE100" s="97">
        <f t="shared" si="121"/>
        <v>1523666.8800000001</v>
      </c>
      <c r="AF100" s="86">
        <v>0</v>
      </c>
      <c r="AG100" s="86">
        <f t="shared" si="122"/>
        <v>1523666.8800000001</v>
      </c>
      <c r="AH100" s="98" t="s">
        <v>159</v>
      </c>
      <c r="AI100" s="95" t="s">
        <v>202</v>
      </c>
      <c r="AJ100" s="96">
        <v>122689.41</v>
      </c>
      <c r="AK100" s="104">
        <v>0</v>
      </c>
    </row>
    <row r="101" spans="1:37" s="2" customFormat="1" ht="409.5" x14ac:dyDescent="0.25">
      <c r="A101" s="4">
        <v>95</v>
      </c>
      <c r="B101" s="132">
        <v>119981</v>
      </c>
      <c r="C101" s="162">
        <v>36</v>
      </c>
      <c r="D101" s="56" t="s">
        <v>172</v>
      </c>
      <c r="E101" s="11" t="s">
        <v>169</v>
      </c>
      <c r="F101" s="78" t="s">
        <v>184</v>
      </c>
      <c r="G101" s="16" t="s">
        <v>110</v>
      </c>
      <c r="H101" s="16" t="s">
        <v>84</v>
      </c>
      <c r="I101" s="56" t="s">
        <v>189</v>
      </c>
      <c r="J101" s="5" t="s">
        <v>111</v>
      </c>
      <c r="K101" s="6">
        <v>42579</v>
      </c>
      <c r="L101" s="6">
        <v>43462</v>
      </c>
      <c r="M101" s="7">
        <f t="shared" si="116"/>
        <v>83.983863111728837</v>
      </c>
      <c r="N101" s="8" t="s">
        <v>156</v>
      </c>
      <c r="O101" s="8" t="s">
        <v>157</v>
      </c>
      <c r="P101" s="8" t="s">
        <v>157</v>
      </c>
      <c r="Q101" s="13" t="s">
        <v>158</v>
      </c>
      <c r="R101" s="4" t="s">
        <v>36</v>
      </c>
      <c r="S101" s="86">
        <f t="shared" si="118"/>
        <v>1627939.8599999999</v>
      </c>
      <c r="T101" s="88">
        <v>1312791.6599999999</v>
      </c>
      <c r="U101" s="88">
        <v>315148.2</v>
      </c>
      <c r="V101" s="86">
        <f t="shared" si="117"/>
        <v>0</v>
      </c>
      <c r="W101" s="88">
        <v>0</v>
      </c>
      <c r="X101" s="88">
        <v>0</v>
      </c>
      <c r="Y101" s="86">
        <f t="shared" si="119"/>
        <v>310456.15999999997</v>
      </c>
      <c r="Z101" s="88">
        <v>231669.11</v>
      </c>
      <c r="AA101" s="88">
        <v>78787.05</v>
      </c>
      <c r="AB101" s="86">
        <f t="shared" si="120"/>
        <v>0</v>
      </c>
      <c r="AC101" s="88"/>
      <c r="AD101" s="88"/>
      <c r="AE101" s="97">
        <f t="shared" si="121"/>
        <v>1938396.0199999998</v>
      </c>
      <c r="AF101" s="86">
        <v>0</v>
      </c>
      <c r="AG101" s="86">
        <f t="shared" si="122"/>
        <v>1938396.0199999998</v>
      </c>
      <c r="AH101" s="98" t="s">
        <v>159</v>
      </c>
      <c r="AI101" s="95" t="s">
        <v>197</v>
      </c>
      <c r="AJ101" s="96">
        <f>559604.06+125761.16</f>
        <v>685365.22000000009</v>
      </c>
      <c r="AK101" s="104">
        <v>0</v>
      </c>
    </row>
    <row r="102" spans="1:37" s="2" customFormat="1" ht="409.5" x14ac:dyDescent="0.25">
      <c r="A102" s="10">
        <v>96</v>
      </c>
      <c r="B102" s="132">
        <v>120414</v>
      </c>
      <c r="C102" s="162">
        <v>61</v>
      </c>
      <c r="D102" s="56" t="s">
        <v>176</v>
      </c>
      <c r="E102" s="11" t="s">
        <v>169</v>
      </c>
      <c r="F102" s="78" t="s">
        <v>149</v>
      </c>
      <c r="G102" s="16" t="s">
        <v>150</v>
      </c>
      <c r="H102" s="16" t="s">
        <v>384</v>
      </c>
      <c r="I102" s="56" t="s">
        <v>211</v>
      </c>
      <c r="J102" s="5" t="s">
        <v>754</v>
      </c>
      <c r="K102" s="6">
        <v>42893</v>
      </c>
      <c r="L102" s="6">
        <v>43562</v>
      </c>
      <c r="M102" s="7">
        <f t="shared" si="116"/>
        <v>83.395347070002629</v>
      </c>
      <c r="N102" s="8" t="s">
        <v>156</v>
      </c>
      <c r="O102" s="8" t="s">
        <v>157</v>
      </c>
      <c r="P102" s="8" t="s">
        <v>157</v>
      </c>
      <c r="Q102" s="13" t="s">
        <v>158</v>
      </c>
      <c r="R102" s="4" t="s">
        <v>36</v>
      </c>
      <c r="S102" s="86">
        <f t="shared" si="118"/>
        <v>9816719.1999999993</v>
      </c>
      <c r="T102" s="88">
        <v>7916328.7599999998</v>
      </c>
      <c r="U102" s="88">
        <v>1900390.44</v>
      </c>
      <c r="V102" s="86">
        <f t="shared" si="117"/>
        <v>647352.26</v>
      </c>
      <c r="W102" s="88">
        <v>483068.28</v>
      </c>
      <c r="X102" s="88">
        <v>164283.98000000001</v>
      </c>
      <c r="Y102" s="86">
        <f t="shared" si="119"/>
        <v>1307231.79</v>
      </c>
      <c r="Z102" s="88">
        <v>979654.51000000013</v>
      </c>
      <c r="AA102" s="88">
        <v>327577.27999999997</v>
      </c>
      <c r="AB102" s="86">
        <f t="shared" si="120"/>
        <v>0</v>
      </c>
      <c r="AC102" s="88"/>
      <c r="AD102" s="88"/>
      <c r="AE102" s="97">
        <f t="shared" si="121"/>
        <v>11771303.25</v>
      </c>
      <c r="AF102" s="86">
        <v>0</v>
      </c>
      <c r="AG102" s="86">
        <f t="shared" si="122"/>
        <v>11771303.25</v>
      </c>
      <c r="AH102" s="98" t="s">
        <v>159</v>
      </c>
      <c r="AI102" s="95" t="s">
        <v>356</v>
      </c>
      <c r="AJ102" s="96">
        <v>1693123.23</v>
      </c>
      <c r="AK102" s="96">
        <f>69261.08+47130.14</f>
        <v>116391.22</v>
      </c>
    </row>
    <row r="103" spans="1:37" ht="330.75" x14ac:dyDescent="0.25">
      <c r="A103" s="10">
        <v>97</v>
      </c>
      <c r="B103" s="132">
        <v>119988</v>
      </c>
      <c r="C103" s="162">
        <v>62</v>
      </c>
      <c r="D103" s="56" t="s">
        <v>165</v>
      </c>
      <c r="E103" s="11" t="s">
        <v>169</v>
      </c>
      <c r="F103" s="78" t="s">
        <v>149</v>
      </c>
      <c r="G103" s="16" t="s">
        <v>151</v>
      </c>
      <c r="H103" s="16" t="s">
        <v>117</v>
      </c>
      <c r="I103" s="228" t="s">
        <v>221</v>
      </c>
      <c r="J103" s="5" t="s">
        <v>152</v>
      </c>
      <c r="K103" s="6">
        <v>43060</v>
      </c>
      <c r="L103" s="6">
        <v>43729</v>
      </c>
      <c r="M103" s="7">
        <f t="shared" si="116"/>
        <v>83.983862836233868</v>
      </c>
      <c r="N103" s="8" t="s">
        <v>156</v>
      </c>
      <c r="O103" s="8" t="s">
        <v>157</v>
      </c>
      <c r="P103" s="8" t="s">
        <v>157</v>
      </c>
      <c r="Q103" s="13" t="s">
        <v>158</v>
      </c>
      <c r="R103" s="8" t="s">
        <v>36</v>
      </c>
      <c r="S103" s="86">
        <f t="shared" si="118"/>
        <v>3950537.5</v>
      </c>
      <c r="T103" s="88">
        <v>3185764.3</v>
      </c>
      <c r="U103" s="88">
        <v>764773.2</v>
      </c>
      <c r="V103" s="86">
        <f t="shared" si="117"/>
        <v>0</v>
      </c>
      <c r="W103" s="88">
        <v>0</v>
      </c>
      <c r="X103" s="88">
        <v>0</v>
      </c>
      <c r="Y103" s="86">
        <f t="shared" si="119"/>
        <v>753387</v>
      </c>
      <c r="Z103" s="88">
        <v>562193.69999999995</v>
      </c>
      <c r="AA103" s="88">
        <v>191193.3</v>
      </c>
      <c r="AB103" s="86">
        <f t="shared" si="120"/>
        <v>0</v>
      </c>
      <c r="AC103" s="88"/>
      <c r="AD103" s="88"/>
      <c r="AE103" s="97">
        <f t="shared" si="121"/>
        <v>4703924.5</v>
      </c>
      <c r="AF103" s="86"/>
      <c r="AG103" s="86">
        <f t="shared" si="122"/>
        <v>4703924.5</v>
      </c>
      <c r="AH103" s="98" t="s">
        <v>159</v>
      </c>
      <c r="AI103" s="95" t="s">
        <v>189</v>
      </c>
      <c r="AJ103" s="96">
        <v>12499.27</v>
      </c>
      <c r="AK103" s="96">
        <v>0</v>
      </c>
    </row>
    <row r="104" spans="1:37" ht="409.5" x14ac:dyDescent="0.25">
      <c r="A104" s="4">
        <v>98</v>
      </c>
      <c r="B104" s="132">
        <v>119741</v>
      </c>
      <c r="C104" s="162">
        <v>63</v>
      </c>
      <c r="D104" s="56" t="s">
        <v>179</v>
      </c>
      <c r="E104" s="11" t="s">
        <v>169</v>
      </c>
      <c r="F104" s="78" t="s">
        <v>149</v>
      </c>
      <c r="G104" s="53" t="s">
        <v>154</v>
      </c>
      <c r="H104" s="16" t="s">
        <v>153</v>
      </c>
      <c r="I104" s="56" t="s">
        <v>189</v>
      </c>
      <c r="J104" s="5" t="s">
        <v>155</v>
      </c>
      <c r="K104" s="6">
        <v>43063</v>
      </c>
      <c r="L104" s="6">
        <v>43609</v>
      </c>
      <c r="M104" s="7">
        <f t="shared" si="116"/>
        <v>83.983862837339956</v>
      </c>
      <c r="N104" s="8" t="s">
        <v>156</v>
      </c>
      <c r="O104" s="8" t="s">
        <v>157</v>
      </c>
      <c r="P104" s="8" t="s">
        <v>157</v>
      </c>
      <c r="Q104" s="13" t="s">
        <v>158</v>
      </c>
      <c r="R104" s="8" t="s">
        <v>36</v>
      </c>
      <c r="S104" s="86">
        <f t="shared" si="118"/>
        <v>2267315.5699999998</v>
      </c>
      <c r="T104" s="88">
        <v>1828392.47</v>
      </c>
      <c r="U104" s="88">
        <v>438923.1</v>
      </c>
      <c r="V104" s="86">
        <f t="shared" si="117"/>
        <v>0</v>
      </c>
      <c r="W104" s="88">
        <v>0</v>
      </c>
      <c r="X104" s="88">
        <v>0</v>
      </c>
      <c r="Y104" s="86">
        <f t="shared" si="119"/>
        <v>432388.27</v>
      </c>
      <c r="Z104" s="88">
        <v>322657.49</v>
      </c>
      <c r="AA104" s="88">
        <v>109730.78</v>
      </c>
      <c r="AB104" s="86">
        <f t="shared" si="120"/>
        <v>0</v>
      </c>
      <c r="AC104" s="88"/>
      <c r="AD104" s="88"/>
      <c r="AE104" s="97">
        <f t="shared" si="121"/>
        <v>2699703.84</v>
      </c>
      <c r="AF104" s="86">
        <v>0</v>
      </c>
      <c r="AG104" s="86">
        <f t="shared" si="122"/>
        <v>2699703.84</v>
      </c>
      <c r="AH104" s="98" t="s">
        <v>159</v>
      </c>
      <c r="AI104" s="122" t="s">
        <v>189</v>
      </c>
      <c r="AJ104" s="96">
        <v>29668.14</v>
      </c>
      <c r="AK104" s="96">
        <v>0</v>
      </c>
    </row>
    <row r="105" spans="1:37" ht="330.75" x14ac:dyDescent="0.25">
      <c r="A105" s="10">
        <v>99</v>
      </c>
      <c r="B105" s="132">
        <v>122485</v>
      </c>
      <c r="C105" s="162">
        <v>38</v>
      </c>
      <c r="D105" s="56" t="s">
        <v>165</v>
      </c>
      <c r="E105" s="12" t="s">
        <v>164</v>
      </c>
      <c r="F105" s="78" t="s">
        <v>25</v>
      </c>
      <c r="G105" s="53" t="s">
        <v>27</v>
      </c>
      <c r="H105" s="16" t="s">
        <v>383</v>
      </c>
      <c r="I105" s="56" t="s">
        <v>189</v>
      </c>
      <c r="J105" s="5" t="s">
        <v>28</v>
      </c>
      <c r="K105" s="6">
        <v>42488</v>
      </c>
      <c r="L105" s="6">
        <v>44314</v>
      </c>
      <c r="M105" s="7">
        <f t="shared" si="116"/>
        <v>84.695097599999997</v>
      </c>
      <c r="N105" s="8" t="s">
        <v>156</v>
      </c>
      <c r="O105" s="8" t="s">
        <v>157</v>
      </c>
      <c r="P105" s="8" t="s">
        <v>157</v>
      </c>
      <c r="Q105" s="13" t="s">
        <v>158</v>
      </c>
      <c r="R105" s="4" t="s">
        <v>26</v>
      </c>
      <c r="S105" s="86">
        <f t="shared" si="118"/>
        <v>16939019.52</v>
      </c>
      <c r="T105" s="88">
        <v>15963331.810000001</v>
      </c>
      <c r="U105" s="88">
        <v>975687.71</v>
      </c>
      <c r="V105" s="86">
        <f t="shared" si="117"/>
        <v>0</v>
      </c>
      <c r="W105" s="88">
        <v>0</v>
      </c>
      <c r="X105" s="88">
        <v>0</v>
      </c>
      <c r="Y105" s="86">
        <f t="shared" si="119"/>
        <v>3060980.48</v>
      </c>
      <c r="Z105" s="88">
        <v>2817058.55</v>
      </c>
      <c r="AA105" s="88">
        <v>243921.93</v>
      </c>
      <c r="AB105" s="86">
        <f t="shared" si="120"/>
        <v>0</v>
      </c>
      <c r="AC105" s="88"/>
      <c r="AD105" s="88"/>
      <c r="AE105" s="97">
        <f t="shared" si="121"/>
        <v>20000000</v>
      </c>
      <c r="AF105" s="86">
        <v>200000</v>
      </c>
      <c r="AG105" s="86">
        <f t="shared" si="122"/>
        <v>20200000</v>
      </c>
      <c r="AH105" s="98" t="s">
        <v>159</v>
      </c>
      <c r="AI105" s="95" t="s">
        <v>190</v>
      </c>
      <c r="AJ105" s="128">
        <v>367086.52</v>
      </c>
      <c r="AK105" s="129">
        <v>0</v>
      </c>
    </row>
    <row r="106" spans="1:37" ht="204.75" x14ac:dyDescent="0.25">
      <c r="A106" s="10">
        <v>100</v>
      </c>
      <c r="B106" s="132">
        <v>122484</v>
      </c>
      <c r="C106" s="162">
        <v>39</v>
      </c>
      <c r="D106" s="56" t="s">
        <v>165</v>
      </c>
      <c r="E106" s="12" t="s">
        <v>163</v>
      </c>
      <c r="F106" s="78" t="s">
        <v>25</v>
      </c>
      <c r="G106" s="53" t="s">
        <v>30</v>
      </c>
      <c r="H106" s="16" t="s">
        <v>383</v>
      </c>
      <c r="I106" s="56" t="s">
        <v>189</v>
      </c>
      <c r="J106" s="5" t="s">
        <v>31</v>
      </c>
      <c r="K106" s="6">
        <v>42488</v>
      </c>
      <c r="L106" s="6">
        <v>44314</v>
      </c>
      <c r="M106" s="7">
        <f t="shared" si="116"/>
        <v>84.695097596566526</v>
      </c>
      <c r="N106" s="8" t="s">
        <v>156</v>
      </c>
      <c r="O106" s="8" t="s">
        <v>157</v>
      </c>
      <c r="P106" s="8" t="s">
        <v>157</v>
      </c>
      <c r="Q106" s="13" t="s">
        <v>158</v>
      </c>
      <c r="R106" s="4" t="s">
        <v>29</v>
      </c>
      <c r="S106" s="86">
        <f t="shared" si="118"/>
        <v>59201873.219999999</v>
      </c>
      <c r="T106" s="88">
        <v>55791844.670000002</v>
      </c>
      <c r="U106" s="88">
        <v>3410028.55</v>
      </c>
      <c r="V106" s="86">
        <f t="shared" si="117"/>
        <v>0</v>
      </c>
      <c r="W106" s="88">
        <v>0</v>
      </c>
      <c r="X106" s="88">
        <v>0</v>
      </c>
      <c r="Y106" s="86">
        <f t="shared" si="119"/>
        <v>10698126.780000001</v>
      </c>
      <c r="Z106" s="88">
        <v>9845619.6400000006</v>
      </c>
      <c r="AA106" s="88">
        <v>852507.14</v>
      </c>
      <c r="AB106" s="86">
        <f t="shared" si="120"/>
        <v>0</v>
      </c>
      <c r="AC106" s="88"/>
      <c r="AD106" s="88"/>
      <c r="AE106" s="97">
        <f t="shared" si="121"/>
        <v>69900000</v>
      </c>
      <c r="AF106" s="86">
        <v>600000</v>
      </c>
      <c r="AG106" s="86">
        <f t="shared" si="122"/>
        <v>70500000</v>
      </c>
      <c r="AH106" s="98" t="s">
        <v>159</v>
      </c>
      <c r="AI106" s="95" t="s">
        <v>191</v>
      </c>
      <c r="AJ106" s="96">
        <f>1614958.09+116790.02</f>
        <v>1731748.11</v>
      </c>
      <c r="AK106" s="104">
        <v>0</v>
      </c>
    </row>
    <row r="107" spans="1:37" ht="141.75" x14ac:dyDescent="0.25">
      <c r="A107" s="4">
        <v>101</v>
      </c>
      <c r="B107" s="132">
        <v>112483</v>
      </c>
      <c r="C107" s="162">
        <v>40</v>
      </c>
      <c r="D107" s="56" t="s">
        <v>165</v>
      </c>
      <c r="E107" s="12" t="s">
        <v>163</v>
      </c>
      <c r="F107" s="78" t="s">
        <v>25</v>
      </c>
      <c r="G107" s="53" t="s">
        <v>33</v>
      </c>
      <c r="H107" s="16" t="s">
        <v>383</v>
      </c>
      <c r="I107" s="56" t="s">
        <v>189</v>
      </c>
      <c r="J107" s="5" t="s">
        <v>34</v>
      </c>
      <c r="K107" s="6">
        <v>42488</v>
      </c>
      <c r="L107" s="6">
        <v>44314</v>
      </c>
      <c r="M107" s="7">
        <f t="shared" si="116"/>
        <v>84.695097599999997</v>
      </c>
      <c r="N107" s="8" t="s">
        <v>156</v>
      </c>
      <c r="O107" s="8" t="s">
        <v>157</v>
      </c>
      <c r="P107" s="8" t="s">
        <v>157</v>
      </c>
      <c r="Q107" s="13" t="s">
        <v>158</v>
      </c>
      <c r="R107" s="4" t="s">
        <v>32</v>
      </c>
      <c r="S107" s="86">
        <f t="shared" si="118"/>
        <v>50817058.560000002</v>
      </c>
      <c r="T107" s="88">
        <v>47889995.43</v>
      </c>
      <c r="U107" s="88">
        <v>2927063.13</v>
      </c>
      <c r="V107" s="86">
        <f t="shared" si="117"/>
        <v>0</v>
      </c>
      <c r="W107" s="88">
        <v>0</v>
      </c>
      <c r="X107" s="88">
        <v>0</v>
      </c>
      <c r="Y107" s="86">
        <f t="shared" si="119"/>
        <v>9182941.4399999995</v>
      </c>
      <c r="Z107" s="88">
        <v>8451175.6600000001</v>
      </c>
      <c r="AA107" s="88">
        <v>731765.78</v>
      </c>
      <c r="AB107" s="86">
        <f t="shared" si="120"/>
        <v>0</v>
      </c>
      <c r="AC107" s="88"/>
      <c r="AD107" s="88"/>
      <c r="AE107" s="97">
        <f t="shared" si="121"/>
        <v>60000000</v>
      </c>
      <c r="AF107" s="86">
        <v>1936000</v>
      </c>
      <c r="AG107" s="86">
        <f t="shared" si="122"/>
        <v>61936000</v>
      </c>
      <c r="AH107" s="98" t="s">
        <v>159</v>
      </c>
      <c r="AI107" s="95" t="s">
        <v>225</v>
      </c>
      <c r="AJ107" s="96">
        <f>18028067.88+2522724.79</f>
        <v>20550792.669999998</v>
      </c>
      <c r="AK107" s="104">
        <v>0</v>
      </c>
    </row>
    <row r="108" spans="1:37" ht="165.75" customHeight="1" x14ac:dyDescent="0.25">
      <c r="A108" s="10">
        <v>102</v>
      </c>
      <c r="B108" s="132">
        <v>109937</v>
      </c>
      <c r="C108" s="162">
        <v>162</v>
      </c>
      <c r="D108" s="56" t="s">
        <v>178</v>
      </c>
      <c r="E108" s="35" t="s">
        <v>167</v>
      </c>
      <c r="F108" s="76" t="s">
        <v>374</v>
      </c>
      <c r="G108" s="53" t="s">
        <v>582</v>
      </c>
      <c r="H108" s="16" t="s">
        <v>375</v>
      </c>
      <c r="I108" s="56" t="s">
        <v>189</v>
      </c>
      <c r="J108" s="49" t="s">
        <v>583</v>
      </c>
      <c r="K108" s="6">
        <v>43173</v>
      </c>
      <c r="L108" s="6">
        <v>43660</v>
      </c>
      <c r="M108" s="7">
        <f t="shared" si="116"/>
        <v>82.304184778160604</v>
      </c>
      <c r="N108" s="8" t="s">
        <v>376</v>
      </c>
      <c r="O108" s="8" t="s">
        <v>364</v>
      </c>
      <c r="P108" s="8" t="s">
        <v>377</v>
      </c>
      <c r="Q108" s="14" t="s">
        <v>378</v>
      </c>
      <c r="R108" s="8" t="s">
        <v>36</v>
      </c>
      <c r="S108" s="86">
        <f t="shared" si="118"/>
        <v>762655.8600000001</v>
      </c>
      <c r="T108" s="88">
        <v>147617.44</v>
      </c>
      <c r="U108" s="88">
        <v>615038.42000000004</v>
      </c>
      <c r="V108" s="86">
        <f t="shared" si="117"/>
        <v>145442.25</v>
      </c>
      <c r="W108" s="88">
        <v>36906.06</v>
      </c>
      <c r="X108" s="88">
        <v>108536.19</v>
      </c>
      <c r="Y108" s="86">
        <f t="shared" si="119"/>
        <v>0</v>
      </c>
      <c r="Z108" s="88"/>
      <c r="AA108" s="88"/>
      <c r="AB108" s="86">
        <f t="shared" si="120"/>
        <v>18532.61</v>
      </c>
      <c r="AC108" s="88">
        <v>3765.78</v>
      </c>
      <c r="AD108" s="88">
        <v>14766.83</v>
      </c>
      <c r="AE108" s="97">
        <f t="shared" si="121"/>
        <v>926630.72000000009</v>
      </c>
      <c r="AF108" s="86">
        <v>0</v>
      </c>
      <c r="AG108" s="86">
        <f t="shared" si="122"/>
        <v>926630.72000000009</v>
      </c>
      <c r="AH108" s="98" t="s">
        <v>159</v>
      </c>
      <c r="AI108" s="95"/>
      <c r="AJ108" s="96">
        <v>170328.19</v>
      </c>
      <c r="AK108" s="96">
        <v>14811.16</v>
      </c>
    </row>
    <row r="109" spans="1:37" ht="141.75" customHeight="1" x14ac:dyDescent="0.25">
      <c r="A109" s="10">
        <v>103</v>
      </c>
      <c r="B109" s="132">
        <v>120769</v>
      </c>
      <c r="C109" s="162">
        <v>96</v>
      </c>
      <c r="D109" s="56" t="s">
        <v>172</v>
      </c>
      <c r="E109" s="35" t="s">
        <v>244</v>
      </c>
      <c r="F109" s="76" t="s">
        <v>386</v>
      </c>
      <c r="G109" s="53" t="s">
        <v>398</v>
      </c>
      <c r="H109" s="16" t="s">
        <v>397</v>
      </c>
      <c r="I109" s="72" t="s">
        <v>399</v>
      </c>
      <c r="J109" s="49" t="s">
        <v>400</v>
      </c>
      <c r="K109" s="6">
        <v>43186</v>
      </c>
      <c r="L109" s="6">
        <v>43673</v>
      </c>
      <c r="M109" s="7">
        <f t="shared" si="116"/>
        <v>84.154097257132506</v>
      </c>
      <c r="N109" s="8" t="s">
        <v>156</v>
      </c>
      <c r="O109" s="8" t="s">
        <v>401</v>
      </c>
      <c r="P109" s="8" t="s">
        <v>401</v>
      </c>
      <c r="Q109" s="14" t="s">
        <v>226</v>
      </c>
      <c r="R109" s="4" t="s">
        <v>36</v>
      </c>
      <c r="S109" s="86">
        <f t="shared" si="118"/>
        <v>357519.4</v>
      </c>
      <c r="T109" s="88">
        <v>357519.4</v>
      </c>
      <c r="U109" s="88">
        <v>0</v>
      </c>
      <c r="V109" s="86">
        <f t="shared" si="117"/>
        <v>58822.79</v>
      </c>
      <c r="W109" s="88">
        <v>58822.79</v>
      </c>
      <c r="X109" s="88">
        <v>0</v>
      </c>
      <c r="Y109" s="86">
        <f t="shared" si="119"/>
        <v>8496.7800000000007</v>
      </c>
      <c r="Z109" s="88">
        <v>8496.7800000000007</v>
      </c>
      <c r="AA109" s="88">
        <v>0</v>
      </c>
      <c r="AB109" s="86">
        <f t="shared" si="120"/>
        <v>0</v>
      </c>
      <c r="AC109" s="88"/>
      <c r="AD109" s="88"/>
      <c r="AE109" s="97">
        <f t="shared" si="121"/>
        <v>424838.97000000003</v>
      </c>
      <c r="AF109" s="86">
        <v>0</v>
      </c>
      <c r="AG109" s="86">
        <f t="shared" si="122"/>
        <v>424838.97000000003</v>
      </c>
      <c r="AH109" s="124" t="s">
        <v>159</v>
      </c>
      <c r="AI109" s="95" t="s">
        <v>189</v>
      </c>
      <c r="AJ109" s="96">
        <v>42483.88</v>
      </c>
      <c r="AK109" s="96">
        <v>0</v>
      </c>
    </row>
    <row r="110" spans="1:37" ht="141.75" customHeight="1" x14ac:dyDescent="0.25">
      <c r="A110" s="4">
        <v>104</v>
      </c>
      <c r="B110" s="132">
        <v>121622</v>
      </c>
      <c r="C110" s="162">
        <v>99</v>
      </c>
      <c r="D110" s="56" t="s">
        <v>172</v>
      </c>
      <c r="E110" s="35" t="s">
        <v>244</v>
      </c>
      <c r="F110" s="76" t="s">
        <v>386</v>
      </c>
      <c r="G110" s="53" t="s">
        <v>403</v>
      </c>
      <c r="H110" s="16" t="s">
        <v>408</v>
      </c>
      <c r="I110" s="72" t="s">
        <v>405</v>
      </c>
      <c r="J110" s="49" t="s">
        <v>402</v>
      </c>
      <c r="K110" s="6">
        <v>43188</v>
      </c>
      <c r="L110" s="6">
        <v>43553</v>
      </c>
      <c r="M110" s="7">
        <f t="shared" si="116"/>
        <v>84.999999426373932</v>
      </c>
      <c r="N110" s="8" t="s">
        <v>156</v>
      </c>
      <c r="O110" s="8" t="s">
        <v>410</v>
      </c>
      <c r="P110" s="8" t="s">
        <v>410</v>
      </c>
      <c r="Q110" s="14" t="s">
        <v>226</v>
      </c>
      <c r="R110" s="4" t="s">
        <v>36</v>
      </c>
      <c r="S110" s="86">
        <f t="shared" si="118"/>
        <v>444540.46</v>
      </c>
      <c r="T110" s="88">
        <v>444540.46</v>
      </c>
      <c r="U110" s="88">
        <v>0</v>
      </c>
      <c r="V110" s="86">
        <f t="shared" si="117"/>
        <v>67988.539999999994</v>
      </c>
      <c r="W110" s="88">
        <v>67988.539999999994</v>
      </c>
      <c r="X110" s="88">
        <v>0</v>
      </c>
      <c r="Y110" s="86">
        <f t="shared" si="119"/>
        <v>10459.780000000001</v>
      </c>
      <c r="Z110" s="90">
        <v>10459.780000000001</v>
      </c>
      <c r="AA110" s="88">
        <v>0</v>
      </c>
      <c r="AB110" s="86">
        <f t="shared" si="120"/>
        <v>0</v>
      </c>
      <c r="AC110" s="88"/>
      <c r="AD110" s="88"/>
      <c r="AE110" s="97">
        <f t="shared" si="121"/>
        <v>522988.78</v>
      </c>
      <c r="AF110" s="86">
        <v>0</v>
      </c>
      <c r="AG110" s="86">
        <f t="shared" si="122"/>
        <v>522988.78</v>
      </c>
      <c r="AH110" s="124" t="s">
        <v>159</v>
      </c>
      <c r="AI110" s="95" t="s">
        <v>189</v>
      </c>
      <c r="AJ110" s="96">
        <v>0</v>
      </c>
      <c r="AK110" s="96">
        <v>0</v>
      </c>
    </row>
    <row r="111" spans="1:37" ht="141.75" customHeight="1" x14ac:dyDescent="0.25">
      <c r="A111" s="10">
        <v>105</v>
      </c>
      <c r="B111" s="132">
        <v>121536</v>
      </c>
      <c r="C111" s="162">
        <v>102</v>
      </c>
      <c r="D111" s="56" t="s">
        <v>172</v>
      </c>
      <c r="E111" s="35" t="s">
        <v>244</v>
      </c>
      <c r="F111" s="76" t="s">
        <v>386</v>
      </c>
      <c r="G111" s="53" t="s">
        <v>407</v>
      </c>
      <c r="H111" s="16" t="s">
        <v>404</v>
      </c>
      <c r="I111" s="72" t="s">
        <v>405</v>
      </c>
      <c r="J111" s="49" t="s">
        <v>411</v>
      </c>
      <c r="K111" s="6">
        <v>43186</v>
      </c>
      <c r="L111" s="6">
        <v>43643</v>
      </c>
      <c r="M111" s="7">
        <f t="shared" si="116"/>
        <v>85.000000246407055</v>
      </c>
      <c r="N111" s="8" t="s">
        <v>156</v>
      </c>
      <c r="O111" s="8" t="s">
        <v>406</v>
      </c>
      <c r="P111" s="8" t="s">
        <v>406</v>
      </c>
      <c r="Q111" s="14" t="s">
        <v>226</v>
      </c>
      <c r="R111" s="4" t="s">
        <v>36</v>
      </c>
      <c r="S111" s="86">
        <f t="shared" si="118"/>
        <v>344957.66</v>
      </c>
      <c r="T111" s="88">
        <v>344957.66</v>
      </c>
      <c r="U111" s="88">
        <v>0</v>
      </c>
      <c r="V111" s="86">
        <f t="shared" si="117"/>
        <v>52758.23</v>
      </c>
      <c r="W111" s="88">
        <v>52758.23</v>
      </c>
      <c r="X111" s="88">
        <v>0</v>
      </c>
      <c r="Y111" s="86">
        <f t="shared" si="119"/>
        <v>8116.65</v>
      </c>
      <c r="Z111" s="88">
        <v>8116.65</v>
      </c>
      <c r="AA111" s="88">
        <v>0</v>
      </c>
      <c r="AB111" s="86">
        <f t="shared" si="120"/>
        <v>0</v>
      </c>
      <c r="AC111" s="88"/>
      <c r="AD111" s="88"/>
      <c r="AE111" s="97">
        <f t="shared" si="121"/>
        <v>405832.54</v>
      </c>
      <c r="AF111" s="86">
        <v>0</v>
      </c>
      <c r="AG111" s="86">
        <f t="shared" si="122"/>
        <v>405832.54</v>
      </c>
      <c r="AH111" s="124" t="s">
        <v>159</v>
      </c>
      <c r="AI111" s="95" t="s">
        <v>189</v>
      </c>
      <c r="AJ111" s="96">
        <v>0</v>
      </c>
      <c r="AK111" s="96">
        <v>0</v>
      </c>
    </row>
    <row r="112" spans="1:37" ht="207.75" customHeight="1" x14ac:dyDescent="0.25">
      <c r="A112" s="10">
        <v>106</v>
      </c>
      <c r="B112" s="132">
        <v>112093</v>
      </c>
      <c r="C112" s="162">
        <v>344</v>
      </c>
      <c r="D112" s="56" t="s">
        <v>179</v>
      </c>
      <c r="E112" s="35" t="s">
        <v>167</v>
      </c>
      <c r="F112" s="77" t="s">
        <v>374</v>
      </c>
      <c r="G112" s="53" t="s">
        <v>417</v>
      </c>
      <c r="H112" s="53" t="s">
        <v>418</v>
      </c>
      <c r="I112" s="72" t="s">
        <v>405</v>
      </c>
      <c r="J112" s="32" t="s">
        <v>584</v>
      </c>
      <c r="K112" s="6">
        <v>43188</v>
      </c>
      <c r="L112" s="6">
        <v>43553</v>
      </c>
      <c r="M112" s="7">
        <f t="shared" si="116"/>
        <v>82.304184346141142</v>
      </c>
      <c r="N112" s="8" t="s">
        <v>376</v>
      </c>
      <c r="O112" s="8" t="s">
        <v>419</v>
      </c>
      <c r="P112" s="8" t="s">
        <v>419</v>
      </c>
      <c r="Q112" s="14" t="s">
        <v>378</v>
      </c>
      <c r="R112" s="11" t="s">
        <v>36</v>
      </c>
      <c r="S112" s="86">
        <f t="shared" si="118"/>
        <v>624137.28</v>
      </c>
      <c r="T112" s="88">
        <v>503312.34</v>
      </c>
      <c r="U112" s="88">
        <v>120824.94</v>
      </c>
      <c r="V112" s="86">
        <f t="shared" si="117"/>
        <v>119026.06000000001</v>
      </c>
      <c r="W112" s="88">
        <v>88819.82</v>
      </c>
      <c r="X112" s="88">
        <v>30206.240000000002</v>
      </c>
      <c r="Y112" s="86">
        <f t="shared" si="119"/>
        <v>0</v>
      </c>
      <c r="Z112" s="88"/>
      <c r="AA112" s="88"/>
      <c r="AB112" s="86">
        <f t="shared" si="120"/>
        <v>15166.61</v>
      </c>
      <c r="AC112" s="88">
        <v>12084.34</v>
      </c>
      <c r="AD112" s="88">
        <v>3082.27</v>
      </c>
      <c r="AE112" s="97">
        <f t="shared" si="121"/>
        <v>758329.95000000007</v>
      </c>
      <c r="AF112" s="86">
        <v>0</v>
      </c>
      <c r="AG112" s="86">
        <f t="shared" si="122"/>
        <v>758329.95000000007</v>
      </c>
      <c r="AH112" s="98" t="s">
        <v>420</v>
      </c>
      <c r="AI112" s="95" t="s">
        <v>409</v>
      </c>
      <c r="AJ112" s="96">
        <f>62185+73456.48</f>
        <v>135641.47999999998</v>
      </c>
      <c r="AK112" s="96">
        <v>14008.52</v>
      </c>
    </row>
    <row r="113" spans="1:37" ht="176.25" customHeight="1" x14ac:dyDescent="0.25">
      <c r="A113" s="4">
        <v>107</v>
      </c>
      <c r="B113" s="132">
        <v>110829</v>
      </c>
      <c r="C113" s="162">
        <v>345</v>
      </c>
      <c r="D113" s="56" t="s">
        <v>179</v>
      </c>
      <c r="E113" s="35" t="s">
        <v>167</v>
      </c>
      <c r="F113" s="77" t="s">
        <v>374</v>
      </c>
      <c r="G113" s="53" t="s">
        <v>421</v>
      </c>
      <c r="H113" s="53" t="s">
        <v>422</v>
      </c>
      <c r="I113" s="72" t="s">
        <v>189</v>
      </c>
      <c r="J113" s="32" t="s">
        <v>423</v>
      </c>
      <c r="K113" s="6">
        <v>43188</v>
      </c>
      <c r="L113" s="6">
        <v>43675</v>
      </c>
      <c r="M113" s="7">
        <f t="shared" si="116"/>
        <v>82.304186026137842</v>
      </c>
      <c r="N113" s="8" t="s">
        <v>376</v>
      </c>
      <c r="O113" s="8" t="s">
        <v>419</v>
      </c>
      <c r="P113" s="8" t="s">
        <v>419</v>
      </c>
      <c r="Q113" s="14" t="s">
        <v>378</v>
      </c>
      <c r="R113" s="11" t="s">
        <v>36</v>
      </c>
      <c r="S113" s="86">
        <f t="shared" si="118"/>
        <v>757586.23</v>
      </c>
      <c r="T113" s="88">
        <v>610927.28</v>
      </c>
      <c r="U113" s="88">
        <v>146658.95000000001</v>
      </c>
      <c r="V113" s="86">
        <f t="shared" si="117"/>
        <v>144475.43</v>
      </c>
      <c r="W113" s="88">
        <v>107810.7</v>
      </c>
      <c r="X113" s="88">
        <v>36664.730000000003</v>
      </c>
      <c r="Y113" s="86">
        <f t="shared" si="119"/>
        <v>0</v>
      </c>
      <c r="Z113" s="88"/>
      <c r="AA113" s="88"/>
      <c r="AB113" s="86">
        <f t="shared" si="120"/>
        <v>18409.420000000002</v>
      </c>
      <c r="AC113" s="88">
        <v>14668.12</v>
      </c>
      <c r="AD113" s="88">
        <v>3741.3</v>
      </c>
      <c r="AE113" s="97">
        <f t="shared" si="121"/>
        <v>920471.08</v>
      </c>
      <c r="AF113" s="86">
        <v>0</v>
      </c>
      <c r="AG113" s="86">
        <f t="shared" si="122"/>
        <v>920471.08</v>
      </c>
      <c r="AH113" s="98" t="s">
        <v>420</v>
      </c>
      <c r="AI113" s="95" t="s">
        <v>409</v>
      </c>
      <c r="AJ113" s="96">
        <v>89285.71</v>
      </c>
      <c r="AK113" s="96">
        <v>0</v>
      </c>
    </row>
    <row r="114" spans="1:37" ht="99" customHeight="1" x14ac:dyDescent="0.25">
      <c r="A114" s="10">
        <v>108</v>
      </c>
      <c r="B114" s="132">
        <v>111077</v>
      </c>
      <c r="C114" s="162">
        <v>352</v>
      </c>
      <c r="D114" s="56" t="s">
        <v>179</v>
      </c>
      <c r="E114" s="35" t="s">
        <v>167</v>
      </c>
      <c r="F114" s="77" t="s">
        <v>374</v>
      </c>
      <c r="G114" s="53" t="s">
        <v>424</v>
      </c>
      <c r="H114" s="53" t="s">
        <v>425</v>
      </c>
      <c r="I114" s="72" t="s">
        <v>189</v>
      </c>
      <c r="J114" s="32" t="s">
        <v>426</v>
      </c>
      <c r="K114" s="6">
        <v>43188</v>
      </c>
      <c r="L114" s="6">
        <v>43675</v>
      </c>
      <c r="M114" s="7">
        <f t="shared" si="116"/>
        <v>82.304186243592014</v>
      </c>
      <c r="N114" s="8" t="s">
        <v>376</v>
      </c>
      <c r="O114" s="8" t="s">
        <v>419</v>
      </c>
      <c r="P114" s="8" t="s">
        <v>419</v>
      </c>
      <c r="Q114" s="14" t="s">
        <v>378</v>
      </c>
      <c r="R114" s="11" t="s">
        <v>36</v>
      </c>
      <c r="S114" s="86">
        <f t="shared" si="118"/>
        <v>704316.51</v>
      </c>
      <c r="T114" s="88">
        <v>567969.9</v>
      </c>
      <c r="U114" s="88">
        <v>136346.60999999999</v>
      </c>
      <c r="V114" s="86">
        <f t="shared" si="117"/>
        <v>134316.63</v>
      </c>
      <c r="W114" s="90">
        <v>100229.98</v>
      </c>
      <c r="X114" s="90">
        <v>34086.65</v>
      </c>
      <c r="Y114" s="86">
        <f t="shared" si="119"/>
        <v>0</v>
      </c>
      <c r="Z114" s="88"/>
      <c r="AA114" s="88"/>
      <c r="AB114" s="86">
        <f t="shared" si="120"/>
        <v>17114.96</v>
      </c>
      <c r="AC114" s="88">
        <v>13636.73</v>
      </c>
      <c r="AD114" s="88">
        <v>3478.23</v>
      </c>
      <c r="AE114" s="97">
        <f t="shared" si="121"/>
        <v>855748.1</v>
      </c>
      <c r="AF114" s="86"/>
      <c r="AG114" s="86">
        <f t="shared" si="122"/>
        <v>855748.1</v>
      </c>
      <c r="AH114" s="98" t="s">
        <v>420</v>
      </c>
      <c r="AI114" s="95" t="s">
        <v>409</v>
      </c>
      <c r="AJ114" s="96">
        <v>85000</v>
      </c>
      <c r="AK114" s="96">
        <v>0</v>
      </c>
    </row>
    <row r="115" spans="1:37" ht="409.5" x14ac:dyDescent="0.25">
      <c r="A115" s="10">
        <v>109</v>
      </c>
      <c r="B115" s="132">
        <v>111631</v>
      </c>
      <c r="C115" s="162">
        <v>170</v>
      </c>
      <c r="D115" s="56" t="s">
        <v>174</v>
      </c>
      <c r="E115" s="35" t="s">
        <v>167</v>
      </c>
      <c r="F115" s="77" t="s">
        <v>374</v>
      </c>
      <c r="G115" s="53" t="s">
        <v>427</v>
      </c>
      <c r="H115" s="53" t="s">
        <v>428</v>
      </c>
      <c r="I115" s="229" t="s">
        <v>429</v>
      </c>
      <c r="J115" s="32" t="s">
        <v>585</v>
      </c>
      <c r="K115" s="6">
        <v>43189</v>
      </c>
      <c r="L115" s="6">
        <v>43676</v>
      </c>
      <c r="M115" s="7">
        <f t="shared" si="116"/>
        <v>82.304185177297953</v>
      </c>
      <c r="N115" s="8" t="s">
        <v>376</v>
      </c>
      <c r="O115" s="8" t="s">
        <v>419</v>
      </c>
      <c r="P115" s="8" t="s">
        <v>419</v>
      </c>
      <c r="Q115" s="14" t="s">
        <v>378</v>
      </c>
      <c r="R115" s="11" t="s">
        <v>36</v>
      </c>
      <c r="S115" s="86">
        <f t="shared" si="118"/>
        <v>822209.74</v>
      </c>
      <c r="T115" s="88">
        <v>663040.52</v>
      </c>
      <c r="U115" s="88">
        <v>159169.22</v>
      </c>
      <c r="V115" s="86">
        <f t="shared" si="117"/>
        <v>156799.45000000001</v>
      </c>
      <c r="W115" s="88">
        <v>39792.300000000003</v>
      </c>
      <c r="X115" s="88">
        <v>117007.15</v>
      </c>
      <c r="Y115" s="86">
        <f t="shared" si="119"/>
        <v>0</v>
      </c>
      <c r="Z115" s="88"/>
      <c r="AA115" s="88"/>
      <c r="AB115" s="86">
        <f t="shared" si="120"/>
        <v>19979.79</v>
      </c>
      <c r="AC115" s="88">
        <v>15919.35</v>
      </c>
      <c r="AD115" s="88">
        <v>4060.44</v>
      </c>
      <c r="AE115" s="97">
        <f t="shared" si="121"/>
        <v>998988.98</v>
      </c>
      <c r="AF115" s="86"/>
      <c r="AG115" s="86">
        <f t="shared" si="122"/>
        <v>998988.98</v>
      </c>
      <c r="AH115" s="98" t="s">
        <v>420</v>
      </c>
      <c r="AI115" s="95" t="s">
        <v>409</v>
      </c>
      <c r="AJ115" s="96">
        <v>99898.9</v>
      </c>
      <c r="AK115" s="96">
        <v>0</v>
      </c>
    </row>
    <row r="116" spans="1:37" ht="409.5" x14ac:dyDescent="0.25">
      <c r="A116" s="4">
        <v>110</v>
      </c>
      <c r="B116" s="132">
        <v>112405</v>
      </c>
      <c r="C116" s="162">
        <v>171</v>
      </c>
      <c r="D116" s="56" t="s">
        <v>174</v>
      </c>
      <c r="E116" s="35" t="s">
        <v>167</v>
      </c>
      <c r="F116" s="77" t="s">
        <v>374</v>
      </c>
      <c r="G116" s="53" t="s">
        <v>430</v>
      </c>
      <c r="H116" s="53" t="s">
        <v>431</v>
      </c>
      <c r="I116" s="229" t="s">
        <v>432</v>
      </c>
      <c r="J116" s="32" t="s">
        <v>454</v>
      </c>
      <c r="K116" s="6">
        <v>43186</v>
      </c>
      <c r="L116" s="6">
        <v>43673</v>
      </c>
      <c r="M116" s="7">
        <f t="shared" si="116"/>
        <v>82.304185365731513</v>
      </c>
      <c r="N116" s="8" t="s">
        <v>376</v>
      </c>
      <c r="O116" s="8" t="s">
        <v>419</v>
      </c>
      <c r="P116" s="8" t="s">
        <v>419</v>
      </c>
      <c r="Q116" s="14" t="s">
        <v>378</v>
      </c>
      <c r="R116" s="11" t="s">
        <v>36</v>
      </c>
      <c r="S116" s="86">
        <f t="shared" si="118"/>
        <v>723131.98</v>
      </c>
      <c r="T116" s="88">
        <v>583142.93999999994</v>
      </c>
      <c r="U116" s="88">
        <v>139989.04</v>
      </c>
      <c r="V116" s="86">
        <f t="shared" si="117"/>
        <v>137904.84</v>
      </c>
      <c r="W116" s="88">
        <v>102907.58</v>
      </c>
      <c r="X116" s="88">
        <v>34997.26</v>
      </c>
      <c r="Y116" s="86">
        <f t="shared" si="119"/>
        <v>0</v>
      </c>
      <c r="Z116" s="88"/>
      <c r="AA116" s="88"/>
      <c r="AB116" s="86">
        <f t="shared" si="120"/>
        <v>17572.18</v>
      </c>
      <c r="AC116" s="88">
        <v>14001.03</v>
      </c>
      <c r="AD116" s="88">
        <v>3571.15</v>
      </c>
      <c r="AE116" s="97">
        <f t="shared" si="121"/>
        <v>878609</v>
      </c>
      <c r="AF116" s="86"/>
      <c r="AG116" s="86">
        <f t="shared" si="122"/>
        <v>878609</v>
      </c>
      <c r="AH116" s="98"/>
      <c r="AI116" s="95"/>
      <c r="AJ116" s="96">
        <v>87860.9</v>
      </c>
      <c r="AK116" s="96">
        <v>0</v>
      </c>
    </row>
    <row r="117" spans="1:37" ht="178.5" customHeight="1" x14ac:dyDescent="0.25">
      <c r="A117" s="10">
        <v>111</v>
      </c>
      <c r="B117" s="132">
        <v>109810</v>
      </c>
      <c r="C117" s="162">
        <v>257</v>
      </c>
      <c r="D117" s="56" t="s">
        <v>177</v>
      </c>
      <c r="E117" s="35" t="s">
        <v>167</v>
      </c>
      <c r="F117" s="77" t="s">
        <v>374</v>
      </c>
      <c r="G117" s="53" t="s">
        <v>433</v>
      </c>
      <c r="H117" s="53" t="s">
        <v>434</v>
      </c>
      <c r="I117" s="72" t="s">
        <v>189</v>
      </c>
      <c r="J117" s="32" t="s">
        <v>441</v>
      </c>
      <c r="K117" s="6">
        <v>43192</v>
      </c>
      <c r="L117" s="6">
        <v>43679</v>
      </c>
      <c r="M117" s="7">
        <f t="shared" si="116"/>
        <v>82.304188283311021</v>
      </c>
      <c r="N117" s="8" t="s">
        <v>376</v>
      </c>
      <c r="O117" s="8" t="s">
        <v>419</v>
      </c>
      <c r="P117" s="8" t="s">
        <v>419</v>
      </c>
      <c r="Q117" s="14" t="s">
        <v>378</v>
      </c>
      <c r="R117" s="11" t="s">
        <v>36</v>
      </c>
      <c r="S117" s="86">
        <f t="shared" si="118"/>
        <v>821139.01</v>
      </c>
      <c r="T117" s="90">
        <v>662177.06999999995</v>
      </c>
      <c r="U117" s="90">
        <v>158961.94</v>
      </c>
      <c r="V117" s="86">
        <f t="shared" si="117"/>
        <v>156595.26</v>
      </c>
      <c r="W117" s="90">
        <v>116854.78</v>
      </c>
      <c r="X117" s="90">
        <v>39740.480000000003</v>
      </c>
      <c r="Y117" s="86">
        <f t="shared" si="119"/>
        <v>0</v>
      </c>
      <c r="Z117" s="88"/>
      <c r="AA117" s="88"/>
      <c r="AB117" s="86">
        <f t="shared" si="120"/>
        <v>19953.73</v>
      </c>
      <c r="AC117" s="88">
        <v>15898.58</v>
      </c>
      <c r="AD117" s="88">
        <v>4055.15</v>
      </c>
      <c r="AE117" s="97">
        <f t="shared" si="121"/>
        <v>997688</v>
      </c>
      <c r="AF117" s="86"/>
      <c r="AG117" s="86">
        <f t="shared" si="122"/>
        <v>997688</v>
      </c>
      <c r="AH117" s="98"/>
      <c r="AI117" s="95"/>
      <c r="AJ117" s="96">
        <v>124262.81</v>
      </c>
      <c r="AK117" s="96">
        <v>4671.28</v>
      </c>
    </row>
    <row r="118" spans="1:37" ht="346.5" x14ac:dyDescent="0.25">
      <c r="A118" s="10">
        <v>112</v>
      </c>
      <c r="B118" s="132">
        <v>112956</v>
      </c>
      <c r="C118" s="162">
        <v>273</v>
      </c>
      <c r="D118" s="56" t="s">
        <v>176</v>
      </c>
      <c r="E118" s="35" t="s">
        <v>167</v>
      </c>
      <c r="F118" s="77" t="s">
        <v>374</v>
      </c>
      <c r="G118" s="53" t="s">
        <v>435</v>
      </c>
      <c r="H118" s="70" t="s">
        <v>436</v>
      </c>
      <c r="I118" s="229" t="s">
        <v>437</v>
      </c>
      <c r="J118" s="32" t="s">
        <v>586</v>
      </c>
      <c r="K118" s="6">
        <v>43192</v>
      </c>
      <c r="L118" s="6">
        <v>43679</v>
      </c>
      <c r="M118" s="7">
        <f t="shared" si="116"/>
        <v>82.3041866136534</v>
      </c>
      <c r="N118" s="8" t="s">
        <v>376</v>
      </c>
      <c r="O118" s="8" t="s">
        <v>419</v>
      </c>
      <c r="P118" s="8" t="s">
        <v>419</v>
      </c>
      <c r="Q118" s="14" t="s">
        <v>378</v>
      </c>
      <c r="R118" s="11" t="s">
        <v>36</v>
      </c>
      <c r="S118" s="86">
        <f t="shared" si="118"/>
        <v>710350.48</v>
      </c>
      <c r="T118" s="88">
        <v>572835.77</v>
      </c>
      <c r="U118" s="88">
        <v>137514.71</v>
      </c>
      <c r="V118" s="86">
        <f t="shared" si="117"/>
        <v>135467.34</v>
      </c>
      <c r="W118" s="88">
        <v>101088.67</v>
      </c>
      <c r="X118" s="88">
        <v>34378.67</v>
      </c>
      <c r="Y118" s="86">
        <f t="shared" si="119"/>
        <v>0</v>
      </c>
      <c r="Z118" s="88"/>
      <c r="AA118" s="88"/>
      <c r="AB118" s="86">
        <f t="shared" si="120"/>
        <v>17261.579999999998</v>
      </c>
      <c r="AC118" s="88">
        <v>13753.55</v>
      </c>
      <c r="AD118" s="88">
        <v>3508.03</v>
      </c>
      <c r="AE118" s="97">
        <f t="shared" si="121"/>
        <v>863079.39999999991</v>
      </c>
      <c r="AF118" s="86"/>
      <c r="AG118" s="86">
        <f t="shared" si="122"/>
        <v>863079.39999999991</v>
      </c>
      <c r="AH118" s="98" t="s">
        <v>159</v>
      </c>
      <c r="AI118" s="95" t="s">
        <v>189</v>
      </c>
      <c r="AJ118" s="96">
        <v>86307.94</v>
      </c>
      <c r="AK118" s="96">
        <v>0</v>
      </c>
    </row>
    <row r="119" spans="1:37" ht="409.5" x14ac:dyDescent="0.25">
      <c r="A119" s="4">
        <v>113</v>
      </c>
      <c r="B119" s="132">
        <v>112066</v>
      </c>
      <c r="C119" s="162">
        <v>262</v>
      </c>
      <c r="D119" s="56" t="s">
        <v>176</v>
      </c>
      <c r="E119" s="35" t="s">
        <v>167</v>
      </c>
      <c r="F119" s="77" t="s">
        <v>374</v>
      </c>
      <c r="G119" s="55" t="s">
        <v>438</v>
      </c>
      <c r="H119" s="53" t="s">
        <v>439</v>
      </c>
      <c r="I119" s="230" t="s">
        <v>440</v>
      </c>
      <c r="J119" s="32" t="s">
        <v>587</v>
      </c>
      <c r="K119" s="6">
        <v>43193</v>
      </c>
      <c r="L119" s="6">
        <v>43680</v>
      </c>
      <c r="M119" s="7">
        <f t="shared" si="116"/>
        <v>82.304184459884823</v>
      </c>
      <c r="N119" s="8" t="s">
        <v>376</v>
      </c>
      <c r="O119" s="8" t="s">
        <v>419</v>
      </c>
      <c r="P119" s="8" t="s">
        <v>419</v>
      </c>
      <c r="Q119" s="14" t="s">
        <v>378</v>
      </c>
      <c r="R119" s="11" t="s">
        <v>36</v>
      </c>
      <c r="S119" s="86">
        <f t="shared" si="118"/>
        <v>822673.27</v>
      </c>
      <c r="T119" s="88">
        <v>663414.31999999995</v>
      </c>
      <c r="U119" s="88">
        <v>159258.95000000001</v>
      </c>
      <c r="V119" s="86">
        <f t="shared" si="117"/>
        <v>156887.87</v>
      </c>
      <c r="W119" s="88">
        <v>117073.13</v>
      </c>
      <c r="X119" s="88">
        <v>39814.74</v>
      </c>
      <c r="Y119" s="86">
        <f t="shared" si="119"/>
        <v>0</v>
      </c>
      <c r="Z119" s="88"/>
      <c r="AA119" s="88"/>
      <c r="AB119" s="86">
        <f t="shared" si="120"/>
        <v>19991.04</v>
      </c>
      <c r="AC119" s="88">
        <v>15928.31</v>
      </c>
      <c r="AD119" s="88">
        <v>4062.73</v>
      </c>
      <c r="AE119" s="97">
        <f t="shared" si="121"/>
        <v>999552.18</v>
      </c>
      <c r="AF119" s="86"/>
      <c r="AG119" s="86">
        <f t="shared" si="122"/>
        <v>999552.18</v>
      </c>
      <c r="AH119" s="98" t="s">
        <v>159</v>
      </c>
      <c r="AI119" s="95" t="s">
        <v>189</v>
      </c>
      <c r="AJ119" s="96">
        <v>99955</v>
      </c>
      <c r="AK119" s="96">
        <v>0</v>
      </c>
    </row>
    <row r="120" spans="1:37" ht="125.25" customHeight="1" x14ac:dyDescent="0.25">
      <c r="A120" s="10">
        <v>114</v>
      </c>
      <c r="B120" s="132">
        <v>121460</v>
      </c>
      <c r="C120" s="162">
        <v>59</v>
      </c>
      <c r="D120" s="56" t="s">
        <v>179</v>
      </c>
      <c r="E120" s="11" t="s">
        <v>167</v>
      </c>
      <c r="F120" s="77" t="s">
        <v>129</v>
      </c>
      <c r="G120" s="54" t="s">
        <v>459</v>
      </c>
      <c r="H120" s="53" t="s">
        <v>461</v>
      </c>
      <c r="I120" s="72" t="s">
        <v>405</v>
      </c>
      <c r="J120" s="32" t="s">
        <v>460</v>
      </c>
      <c r="K120" s="6">
        <v>43207</v>
      </c>
      <c r="L120" s="6">
        <v>44121</v>
      </c>
      <c r="M120" s="7">
        <f t="shared" si="116"/>
        <v>83.983862848746611</v>
      </c>
      <c r="N120" s="4" t="s">
        <v>376</v>
      </c>
      <c r="O120" s="8" t="s">
        <v>419</v>
      </c>
      <c r="P120" s="8" t="s">
        <v>419</v>
      </c>
      <c r="Q120" s="14" t="s">
        <v>158</v>
      </c>
      <c r="R120" s="8" t="s">
        <v>36</v>
      </c>
      <c r="S120" s="86">
        <f t="shared" si="118"/>
        <v>6975407.25</v>
      </c>
      <c r="T120" s="88">
        <v>5625058.21</v>
      </c>
      <c r="U120" s="88">
        <v>1350349.04</v>
      </c>
      <c r="V120" s="86">
        <f t="shared" si="117"/>
        <v>0</v>
      </c>
      <c r="W120" s="88">
        <v>0</v>
      </c>
      <c r="X120" s="88">
        <v>0</v>
      </c>
      <c r="Y120" s="86">
        <f t="shared" si="119"/>
        <v>1330244.5899999999</v>
      </c>
      <c r="Z120" s="90">
        <v>992657.33</v>
      </c>
      <c r="AA120" s="88">
        <v>337587.26</v>
      </c>
      <c r="AB120" s="86">
        <f t="shared" si="120"/>
        <v>0</v>
      </c>
      <c r="AC120" s="88">
        <v>0</v>
      </c>
      <c r="AD120" s="88">
        <v>0</v>
      </c>
      <c r="AE120" s="97">
        <f t="shared" si="121"/>
        <v>8305651.8399999999</v>
      </c>
      <c r="AF120" s="86">
        <v>0</v>
      </c>
      <c r="AG120" s="86">
        <f t="shared" si="122"/>
        <v>8305651.8399999999</v>
      </c>
      <c r="AH120" s="94" t="s">
        <v>159</v>
      </c>
      <c r="AI120" s="95" t="s">
        <v>189</v>
      </c>
      <c r="AJ120" s="96">
        <v>0</v>
      </c>
      <c r="AK120" s="96">
        <v>0</v>
      </c>
    </row>
    <row r="121" spans="1:37" s="3" customFormat="1" ht="178.5" customHeight="1" x14ac:dyDescent="0.25">
      <c r="A121" s="10">
        <v>115</v>
      </c>
      <c r="B121" s="132">
        <v>109749</v>
      </c>
      <c r="C121" s="162">
        <v>253</v>
      </c>
      <c r="D121" s="56" t="s">
        <v>177</v>
      </c>
      <c r="E121" s="35" t="s">
        <v>167</v>
      </c>
      <c r="F121" s="77" t="s">
        <v>374</v>
      </c>
      <c r="G121" s="54" t="s">
        <v>446</v>
      </c>
      <c r="H121" s="58" t="s">
        <v>447</v>
      </c>
      <c r="I121" s="72" t="s">
        <v>189</v>
      </c>
      <c r="J121" s="32" t="s">
        <v>588</v>
      </c>
      <c r="K121" s="6">
        <v>43208</v>
      </c>
      <c r="L121" s="6">
        <v>43695</v>
      </c>
      <c r="M121" s="7">
        <f t="shared" si="116"/>
        <v>82.304185790916577</v>
      </c>
      <c r="N121" s="4" t="s">
        <v>376</v>
      </c>
      <c r="O121" s="4" t="s">
        <v>469</v>
      </c>
      <c r="P121" s="4" t="s">
        <v>469</v>
      </c>
      <c r="Q121" s="59" t="s">
        <v>378</v>
      </c>
      <c r="R121" s="35" t="s">
        <v>36</v>
      </c>
      <c r="S121" s="86">
        <f t="shared" si="118"/>
        <v>808649.72</v>
      </c>
      <c r="T121" s="90">
        <v>652105.54</v>
      </c>
      <c r="U121" s="90">
        <v>156544.18</v>
      </c>
      <c r="V121" s="86">
        <f t="shared" si="117"/>
        <v>154213.49</v>
      </c>
      <c r="W121" s="90">
        <v>115077.45</v>
      </c>
      <c r="X121" s="90">
        <v>39136.04</v>
      </c>
      <c r="Y121" s="86">
        <f t="shared" si="119"/>
        <v>0</v>
      </c>
      <c r="Z121" s="88">
        <v>0</v>
      </c>
      <c r="AA121" s="88">
        <v>0</v>
      </c>
      <c r="AB121" s="86">
        <f t="shared" si="120"/>
        <v>19650.27</v>
      </c>
      <c r="AC121" s="88">
        <v>15656.8</v>
      </c>
      <c r="AD121" s="88">
        <v>3993.47</v>
      </c>
      <c r="AE121" s="97">
        <f t="shared" si="121"/>
        <v>982513.48</v>
      </c>
      <c r="AF121" s="86"/>
      <c r="AG121" s="86">
        <f t="shared" si="122"/>
        <v>982513.48</v>
      </c>
      <c r="AH121" s="98"/>
      <c r="AI121" s="95"/>
      <c r="AJ121" s="96">
        <v>98250</v>
      </c>
      <c r="AK121" s="96">
        <v>0</v>
      </c>
    </row>
    <row r="122" spans="1:37" ht="129.75" customHeight="1" x14ac:dyDescent="0.25">
      <c r="A122" s="4">
        <v>116</v>
      </c>
      <c r="B122" s="132">
        <v>109967</v>
      </c>
      <c r="C122" s="162">
        <v>177</v>
      </c>
      <c r="D122" s="56" t="s">
        <v>174</v>
      </c>
      <c r="E122" s="35" t="s">
        <v>167</v>
      </c>
      <c r="F122" s="77" t="s">
        <v>374</v>
      </c>
      <c r="G122" s="54" t="s">
        <v>452</v>
      </c>
      <c r="H122" s="53" t="s">
        <v>453</v>
      </c>
      <c r="I122" s="72" t="s">
        <v>189</v>
      </c>
      <c r="J122" s="32" t="s">
        <v>589</v>
      </c>
      <c r="K122" s="6">
        <v>43208</v>
      </c>
      <c r="L122" s="6">
        <v>43695</v>
      </c>
      <c r="M122" s="7">
        <f t="shared" si="116"/>
        <v>82.304185620299052</v>
      </c>
      <c r="N122" s="8" t="s">
        <v>376</v>
      </c>
      <c r="O122" s="8" t="s">
        <v>419</v>
      </c>
      <c r="P122" s="8" t="s">
        <v>419</v>
      </c>
      <c r="Q122" s="14" t="s">
        <v>378</v>
      </c>
      <c r="R122" s="11" t="s">
        <v>36</v>
      </c>
      <c r="S122" s="86">
        <f t="shared" si="118"/>
        <v>804452.46</v>
      </c>
      <c r="T122" s="88">
        <v>648720.81999999995</v>
      </c>
      <c r="U122" s="88">
        <v>155731.64000000001</v>
      </c>
      <c r="V122" s="86">
        <f t="shared" si="117"/>
        <v>153413.04999999999</v>
      </c>
      <c r="W122" s="88">
        <v>114480.14</v>
      </c>
      <c r="X122" s="88">
        <v>38932.910000000003</v>
      </c>
      <c r="Y122" s="86">
        <f t="shared" si="119"/>
        <v>0</v>
      </c>
      <c r="Z122" s="130"/>
      <c r="AA122" s="130"/>
      <c r="AB122" s="86">
        <f t="shared" si="120"/>
        <v>19548.28</v>
      </c>
      <c r="AC122" s="88">
        <v>15575.53</v>
      </c>
      <c r="AD122" s="88">
        <v>3972.75</v>
      </c>
      <c r="AE122" s="97">
        <f t="shared" si="121"/>
        <v>977413.79</v>
      </c>
      <c r="AF122" s="86"/>
      <c r="AG122" s="86">
        <f t="shared" si="122"/>
        <v>977413.79</v>
      </c>
      <c r="AH122" s="98"/>
      <c r="AI122" s="95"/>
      <c r="AJ122" s="96">
        <v>97741.37</v>
      </c>
      <c r="AK122" s="96">
        <v>0</v>
      </c>
    </row>
    <row r="123" spans="1:37" ht="409.5" x14ac:dyDescent="0.25">
      <c r="A123" s="10">
        <v>117</v>
      </c>
      <c r="B123" s="132">
        <v>112811</v>
      </c>
      <c r="C123" s="72">
        <v>196</v>
      </c>
      <c r="D123" s="56" t="s">
        <v>174</v>
      </c>
      <c r="E123" s="35" t="s">
        <v>167</v>
      </c>
      <c r="F123" s="77" t="s">
        <v>374</v>
      </c>
      <c r="G123" s="54" t="s">
        <v>455</v>
      </c>
      <c r="H123" s="53" t="s">
        <v>457</v>
      </c>
      <c r="I123" s="72" t="s">
        <v>189</v>
      </c>
      <c r="J123" s="32" t="s">
        <v>458</v>
      </c>
      <c r="K123" s="6">
        <v>43208</v>
      </c>
      <c r="L123" s="6">
        <v>43573</v>
      </c>
      <c r="M123" s="7">
        <f t="shared" si="116"/>
        <v>82.304184666338784</v>
      </c>
      <c r="N123" s="8" t="s">
        <v>376</v>
      </c>
      <c r="O123" s="8" t="s">
        <v>419</v>
      </c>
      <c r="P123" s="8" t="s">
        <v>419</v>
      </c>
      <c r="Q123" s="14" t="s">
        <v>378</v>
      </c>
      <c r="R123" s="11" t="s">
        <v>456</v>
      </c>
      <c r="S123" s="86">
        <f t="shared" si="118"/>
        <v>760931.29</v>
      </c>
      <c r="T123" s="88">
        <v>613624.79</v>
      </c>
      <c r="U123" s="88">
        <v>147306.5</v>
      </c>
      <c r="V123" s="86">
        <f t="shared" si="117"/>
        <v>145113.35999999999</v>
      </c>
      <c r="W123" s="88">
        <v>108286.73</v>
      </c>
      <c r="X123" s="88">
        <v>36826.629999999997</v>
      </c>
      <c r="Y123" s="86">
        <f t="shared" si="119"/>
        <v>0</v>
      </c>
      <c r="Z123" s="88">
        <v>0</v>
      </c>
      <c r="AA123" s="88">
        <v>0</v>
      </c>
      <c r="AB123" s="86">
        <f t="shared" si="120"/>
        <v>18490.71</v>
      </c>
      <c r="AC123" s="88">
        <v>14732.89</v>
      </c>
      <c r="AD123" s="88">
        <v>3757.82</v>
      </c>
      <c r="AE123" s="97">
        <f t="shared" si="121"/>
        <v>924535.36</v>
      </c>
      <c r="AF123" s="86"/>
      <c r="AG123" s="86">
        <f t="shared" si="122"/>
        <v>924535.36</v>
      </c>
      <c r="AH123" s="98"/>
      <c r="AI123" s="95"/>
      <c r="AJ123" s="96">
        <v>91800</v>
      </c>
      <c r="AK123" s="96">
        <v>0</v>
      </c>
    </row>
    <row r="124" spans="1:37" ht="154.5" customHeight="1" x14ac:dyDescent="0.25">
      <c r="A124" s="10">
        <v>118</v>
      </c>
      <c r="B124" s="132">
        <v>112080</v>
      </c>
      <c r="C124" s="162">
        <v>354</v>
      </c>
      <c r="D124" s="56" t="s">
        <v>179</v>
      </c>
      <c r="E124" s="35" t="s">
        <v>167</v>
      </c>
      <c r="F124" s="77" t="s">
        <v>374</v>
      </c>
      <c r="G124" s="54" t="s">
        <v>468</v>
      </c>
      <c r="H124" s="54" t="s">
        <v>467</v>
      </c>
      <c r="I124" s="72" t="s">
        <v>189</v>
      </c>
      <c r="J124" s="32" t="s">
        <v>590</v>
      </c>
      <c r="K124" s="6">
        <v>43214</v>
      </c>
      <c r="L124" s="6">
        <v>43701</v>
      </c>
      <c r="M124" s="7">
        <f t="shared" ref="M124:M155" si="123">S124/AE124*100</f>
        <v>82.304185109241828</v>
      </c>
      <c r="N124" s="8" t="s">
        <v>376</v>
      </c>
      <c r="O124" s="8" t="s">
        <v>419</v>
      </c>
      <c r="P124" s="8" t="s">
        <v>419</v>
      </c>
      <c r="Q124" s="14" t="s">
        <v>378</v>
      </c>
      <c r="R124" s="11" t="s">
        <v>36</v>
      </c>
      <c r="S124" s="86">
        <f t="shared" si="118"/>
        <v>570578.29</v>
      </c>
      <c r="T124" s="88">
        <v>460121.68</v>
      </c>
      <c r="U124" s="88">
        <v>110456.61</v>
      </c>
      <c r="V124" s="86">
        <f t="shared" ref="V124:V155" si="124">W124+X124</f>
        <v>108812.1</v>
      </c>
      <c r="W124" s="88">
        <v>81197.94</v>
      </c>
      <c r="X124" s="88">
        <v>27614.16</v>
      </c>
      <c r="Y124" s="86">
        <f t="shared" si="119"/>
        <v>0</v>
      </c>
      <c r="Z124" s="88">
        <v>0</v>
      </c>
      <c r="AA124" s="88">
        <v>0</v>
      </c>
      <c r="AB124" s="86">
        <f t="shared" ref="AB124:AB137" si="125">AC124+AD124</f>
        <v>13865.11</v>
      </c>
      <c r="AC124" s="88">
        <v>11047.34</v>
      </c>
      <c r="AD124" s="88">
        <v>2817.77</v>
      </c>
      <c r="AE124" s="97">
        <f t="shared" si="121"/>
        <v>693255.5</v>
      </c>
      <c r="AF124" s="86">
        <v>0</v>
      </c>
      <c r="AG124" s="86">
        <f t="shared" si="122"/>
        <v>693255.5</v>
      </c>
      <c r="AH124" s="94" t="s">
        <v>159</v>
      </c>
      <c r="AI124" s="95" t="s">
        <v>189</v>
      </c>
      <c r="AJ124" s="96">
        <v>69325.55</v>
      </c>
      <c r="AK124" s="96">
        <v>0</v>
      </c>
    </row>
    <row r="125" spans="1:37" s="3" customFormat="1" ht="331.5" customHeight="1" x14ac:dyDescent="0.25">
      <c r="A125" s="4">
        <v>119</v>
      </c>
      <c r="B125" s="132">
        <v>111113</v>
      </c>
      <c r="C125" s="162">
        <v>252</v>
      </c>
      <c r="D125" s="56" t="s">
        <v>177</v>
      </c>
      <c r="E125" s="35" t="s">
        <v>167</v>
      </c>
      <c r="F125" s="77" t="s">
        <v>374</v>
      </c>
      <c r="G125" s="54" t="s">
        <v>470</v>
      </c>
      <c r="H125" s="54" t="s">
        <v>473</v>
      </c>
      <c r="I125" s="72" t="s">
        <v>495</v>
      </c>
      <c r="J125" s="32" t="s">
        <v>472</v>
      </c>
      <c r="K125" s="6">
        <v>43214</v>
      </c>
      <c r="L125" s="6">
        <v>43579</v>
      </c>
      <c r="M125" s="7">
        <f t="shared" si="123"/>
        <v>82.304185972255567</v>
      </c>
      <c r="N125" s="4" t="s">
        <v>376</v>
      </c>
      <c r="O125" s="4" t="s">
        <v>415</v>
      </c>
      <c r="P125" s="4" t="s">
        <v>471</v>
      </c>
      <c r="Q125" s="59" t="s">
        <v>378</v>
      </c>
      <c r="R125" s="35" t="s">
        <v>36</v>
      </c>
      <c r="S125" s="86">
        <f t="shared" ref="S125:S155" si="126">T125+U125</f>
        <v>793396.18</v>
      </c>
      <c r="T125" s="88">
        <v>639804.9</v>
      </c>
      <c r="U125" s="88">
        <v>153591.28</v>
      </c>
      <c r="V125" s="86">
        <f t="shared" si="124"/>
        <v>151304.57</v>
      </c>
      <c r="W125" s="88">
        <v>112906.75</v>
      </c>
      <c r="X125" s="88">
        <v>38397.82</v>
      </c>
      <c r="Y125" s="86">
        <f t="shared" ref="Y125:Y155" si="127">Z125+AA125</f>
        <v>0</v>
      </c>
      <c r="Z125" s="88">
        <v>0</v>
      </c>
      <c r="AA125" s="88">
        <v>0</v>
      </c>
      <c r="AB125" s="86">
        <f t="shared" si="125"/>
        <v>19279.599999999999</v>
      </c>
      <c r="AC125" s="88">
        <v>15361.46</v>
      </c>
      <c r="AD125" s="88">
        <v>3918.14</v>
      </c>
      <c r="AE125" s="97">
        <f t="shared" si="121"/>
        <v>963980.35</v>
      </c>
      <c r="AF125" s="86">
        <v>0</v>
      </c>
      <c r="AG125" s="86">
        <f t="shared" si="122"/>
        <v>963980.35</v>
      </c>
      <c r="AH125" s="94" t="s">
        <v>159</v>
      </c>
      <c r="AI125" s="95" t="s">
        <v>189</v>
      </c>
      <c r="AJ125" s="96">
        <v>96397</v>
      </c>
      <c r="AK125" s="96">
        <v>0</v>
      </c>
    </row>
    <row r="126" spans="1:37" ht="135.75" customHeight="1" x14ac:dyDescent="0.25">
      <c r="A126" s="10">
        <v>120</v>
      </c>
      <c r="B126" s="132">
        <v>109880</v>
      </c>
      <c r="C126" s="162">
        <v>261</v>
      </c>
      <c r="D126" s="56" t="s">
        <v>176</v>
      </c>
      <c r="E126" s="35" t="s">
        <v>167</v>
      </c>
      <c r="F126" s="77" t="s">
        <v>374</v>
      </c>
      <c r="G126" s="54" t="s">
        <v>480</v>
      </c>
      <c r="H126" s="52" t="s">
        <v>478</v>
      </c>
      <c r="I126" s="226" t="s">
        <v>479</v>
      </c>
      <c r="J126" s="32" t="s">
        <v>591</v>
      </c>
      <c r="K126" s="6">
        <v>43214</v>
      </c>
      <c r="L126" s="6">
        <v>43640</v>
      </c>
      <c r="M126" s="7">
        <f t="shared" si="123"/>
        <v>82.304184374786118</v>
      </c>
      <c r="N126" s="8" t="s">
        <v>376</v>
      </c>
      <c r="O126" s="8" t="s">
        <v>313</v>
      </c>
      <c r="P126" s="8" t="s">
        <v>481</v>
      </c>
      <c r="Q126" s="14" t="s">
        <v>378</v>
      </c>
      <c r="R126" s="35" t="s">
        <v>36</v>
      </c>
      <c r="S126" s="86">
        <f t="shared" si="126"/>
        <v>782828.76</v>
      </c>
      <c r="T126" s="88">
        <v>631283.18999999994</v>
      </c>
      <c r="U126" s="88">
        <v>151545.57</v>
      </c>
      <c r="V126" s="86">
        <f t="shared" si="124"/>
        <v>149289.32</v>
      </c>
      <c r="W126" s="88">
        <v>111402.93</v>
      </c>
      <c r="X126" s="88">
        <v>37886.39</v>
      </c>
      <c r="Y126" s="86">
        <f t="shared" si="127"/>
        <v>0</v>
      </c>
      <c r="Z126" s="88"/>
      <c r="AA126" s="88"/>
      <c r="AB126" s="86">
        <f t="shared" si="125"/>
        <v>19022.82</v>
      </c>
      <c r="AC126" s="88">
        <v>15156.86</v>
      </c>
      <c r="AD126" s="88">
        <v>3865.96</v>
      </c>
      <c r="AE126" s="97">
        <f t="shared" si="121"/>
        <v>951140.9</v>
      </c>
      <c r="AF126" s="86"/>
      <c r="AG126" s="86">
        <f t="shared" si="122"/>
        <v>951140.9</v>
      </c>
      <c r="AH126" s="98" t="s">
        <v>159</v>
      </c>
      <c r="AI126" s="95" t="s">
        <v>482</v>
      </c>
      <c r="AJ126" s="96">
        <v>90358.38</v>
      </c>
      <c r="AK126" s="96">
        <v>0</v>
      </c>
    </row>
    <row r="127" spans="1:37" ht="409.5" x14ac:dyDescent="0.25">
      <c r="A127" s="10">
        <v>121</v>
      </c>
      <c r="B127" s="132">
        <v>110309</v>
      </c>
      <c r="C127" s="162">
        <v>304</v>
      </c>
      <c r="D127" s="56" t="s">
        <v>172</v>
      </c>
      <c r="E127" s="35" t="s">
        <v>167</v>
      </c>
      <c r="F127" s="77" t="s">
        <v>374</v>
      </c>
      <c r="G127" s="16" t="s">
        <v>514</v>
      </c>
      <c r="H127" s="53" t="s">
        <v>515</v>
      </c>
      <c r="I127" s="72" t="s">
        <v>189</v>
      </c>
      <c r="J127" s="32" t="s">
        <v>516</v>
      </c>
      <c r="K127" s="6">
        <v>43217</v>
      </c>
      <c r="L127" s="6">
        <v>43704</v>
      </c>
      <c r="M127" s="7">
        <f t="shared" si="123"/>
        <v>82.304186243827388</v>
      </c>
      <c r="N127" s="4" t="s">
        <v>376</v>
      </c>
      <c r="O127" s="8" t="s">
        <v>485</v>
      </c>
      <c r="P127" s="8" t="s">
        <v>485</v>
      </c>
      <c r="Q127" s="14" t="s">
        <v>378</v>
      </c>
      <c r="R127" s="35" t="s">
        <v>36</v>
      </c>
      <c r="S127" s="86">
        <f t="shared" si="126"/>
        <v>822248.59</v>
      </c>
      <c r="T127" s="88">
        <v>663071.85</v>
      </c>
      <c r="U127" s="88">
        <v>159176.74</v>
      </c>
      <c r="V127" s="86">
        <f t="shared" si="124"/>
        <v>156806.85999999999</v>
      </c>
      <c r="W127" s="88">
        <v>117012.68</v>
      </c>
      <c r="X127" s="88">
        <v>39794.18</v>
      </c>
      <c r="Y127" s="86">
        <f t="shared" si="127"/>
        <v>0</v>
      </c>
      <c r="Z127" s="88">
        <v>0</v>
      </c>
      <c r="AA127" s="88">
        <v>0</v>
      </c>
      <c r="AB127" s="86">
        <f t="shared" si="125"/>
        <v>19980.72</v>
      </c>
      <c r="AC127" s="88">
        <v>15920.09</v>
      </c>
      <c r="AD127" s="88">
        <v>4060.63</v>
      </c>
      <c r="AE127" s="97">
        <f t="shared" si="121"/>
        <v>999036.16999999993</v>
      </c>
      <c r="AF127" s="86">
        <v>0</v>
      </c>
      <c r="AG127" s="86">
        <f t="shared" si="122"/>
        <v>999036.16999999993</v>
      </c>
      <c r="AH127" s="98" t="s">
        <v>159</v>
      </c>
      <c r="AI127" s="95" t="s">
        <v>189</v>
      </c>
      <c r="AJ127" s="96">
        <v>95000</v>
      </c>
      <c r="AK127" s="96">
        <v>0</v>
      </c>
    </row>
    <row r="128" spans="1:37" ht="393.75" x14ac:dyDescent="0.25">
      <c r="A128" s="4">
        <v>122</v>
      </c>
      <c r="B128" s="132">
        <v>112122</v>
      </c>
      <c r="C128" s="162">
        <v>172</v>
      </c>
      <c r="D128" s="56" t="s">
        <v>174</v>
      </c>
      <c r="E128" s="35" t="s">
        <v>167</v>
      </c>
      <c r="F128" s="77" t="s">
        <v>374</v>
      </c>
      <c r="G128" s="68" t="s">
        <v>483</v>
      </c>
      <c r="H128" s="53" t="s">
        <v>484</v>
      </c>
      <c r="I128" s="72" t="s">
        <v>189</v>
      </c>
      <c r="J128" s="32" t="s">
        <v>592</v>
      </c>
      <c r="K128" s="6">
        <v>43217</v>
      </c>
      <c r="L128" s="6">
        <v>43643</v>
      </c>
      <c r="M128" s="7">
        <f t="shared" si="123"/>
        <v>82.304186567760425</v>
      </c>
      <c r="N128" s="4" t="s">
        <v>376</v>
      </c>
      <c r="O128" s="4" t="s">
        <v>313</v>
      </c>
      <c r="P128" s="4" t="s">
        <v>481</v>
      </c>
      <c r="Q128" s="59" t="s">
        <v>378</v>
      </c>
      <c r="R128" s="35" t="s">
        <v>36</v>
      </c>
      <c r="S128" s="86">
        <f t="shared" si="126"/>
        <v>773010.2699999999</v>
      </c>
      <c r="T128" s="88">
        <v>623365.43999999994</v>
      </c>
      <c r="U128" s="88">
        <v>149644.82999999999</v>
      </c>
      <c r="V128" s="86">
        <f t="shared" si="124"/>
        <v>147416.87</v>
      </c>
      <c r="W128" s="88">
        <v>110005.66</v>
      </c>
      <c r="X128" s="88">
        <v>37411.21</v>
      </c>
      <c r="Y128" s="86">
        <f t="shared" si="127"/>
        <v>0</v>
      </c>
      <c r="Z128" s="88">
        <v>0</v>
      </c>
      <c r="AA128" s="88">
        <v>0</v>
      </c>
      <c r="AB128" s="86">
        <f t="shared" si="125"/>
        <v>18784.22</v>
      </c>
      <c r="AC128" s="88">
        <v>14966.75</v>
      </c>
      <c r="AD128" s="88">
        <v>3817.47</v>
      </c>
      <c r="AE128" s="97">
        <f t="shared" si="121"/>
        <v>939211.35999999987</v>
      </c>
      <c r="AF128" s="86">
        <v>0</v>
      </c>
      <c r="AG128" s="86">
        <f t="shared" si="122"/>
        <v>939211.35999999987</v>
      </c>
      <c r="AH128" s="98" t="s">
        <v>159</v>
      </c>
      <c r="AI128" s="95" t="s">
        <v>189</v>
      </c>
      <c r="AJ128" s="96">
        <v>93500</v>
      </c>
      <c r="AK128" s="96">
        <v>0</v>
      </c>
    </row>
    <row r="129" spans="1:37" ht="159.75" customHeight="1" x14ac:dyDescent="0.25">
      <c r="A129" s="10">
        <v>123</v>
      </c>
      <c r="B129" s="132">
        <v>111683</v>
      </c>
      <c r="C129" s="162">
        <v>339</v>
      </c>
      <c r="D129" s="56" t="s">
        <v>180</v>
      </c>
      <c r="E129" s="35" t="s">
        <v>167</v>
      </c>
      <c r="F129" s="77" t="s">
        <v>374</v>
      </c>
      <c r="G129" s="16" t="s">
        <v>496</v>
      </c>
      <c r="H129" s="16" t="s">
        <v>497</v>
      </c>
      <c r="I129" s="72" t="s">
        <v>189</v>
      </c>
      <c r="J129" s="32" t="s">
        <v>593</v>
      </c>
      <c r="K129" s="6">
        <v>43227</v>
      </c>
      <c r="L129" s="6">
        <v>43715</v>
      </c>
      <c r="M129" s="7">
        <f t="shared" si="123"/>
        <v>82.304184760647772</v>
      </c>
      <c r="N129" s="4" t="s">
        <v>376</v>
      </c>
      <c r="O129" s="4" t="s">
        <v>364</v>
      </c>
      <c r="P129" s="4" t="s">
        <v>364</v>
      </c>
      <c r="Q129" s="59" t="s">
        <v>378</v>
      </c>
      <c r="R129" s="35" t="s">
        <v>36</v>
      </c>
      <c r="S129" s="86">
        <f t="shared" si="126"/>
        <v>791387.51</v>
      </c>
      <c r="T129" s="88">
        <v>638185.07999999996</v>
      </c>
      <c r="U129" s="133">
        <v>153202.43</v>
      </c>
      <c r="V129" s="86">
        <f t="shared" si="124"/>
        <v>150921.51</v>
      </c>
      <c r="W129" s="134">
        <v>112620.9</v>
      </c>
      <c r="X129" s="88">
        <v>38300.61</v>
      </c>
      <c r="Y129" s="86">
        <f t="shared" si="127"/>
        <v>0</v>
      </c>
      <c r="Z129" s="88">
        <v>0</v>
      </c>
      <c r="AA129" s="88">
        <v>0</v>
      </c>
      <c r="AB129" s="86">
        <f t="shared" si="125"/>
        <v>19230.8</v>
      </c>
      <c r="AC129" s="88">
        <v>15322.57</v>
      </c>
      <c r="AD129" s="88">
        <v>3908.23</v>
      </c>
      <c r="AE129" s="97">
        <f t="shared" si="121"/>
        <v>961539.82000000007</v>
      </c>
      <c r="AF129" s="86"/>
      <c r="AG129" s="86">
        <f t="shared" si="122"/>
        <v>961539.82000000007</v>
      </c>
      <c r="AH129" s="98" t="s">
        <v>159</v>
      </c>
      <c r="AI129" s="95" t="s">
        <v>189</v>
      </c>
      <c r="AJ129" s="96">
        <v>0</v>
      </c>
      <c r="AK129" s="96">
        <v>0</v>
      </c>
    </row>
    <row r="130" spans="1:37" ht="408.75" customHeight="1" x14ac:dyDescent="0.25">
      <c r="A130" s="10">
        <v>124</v>
      </c>
      <c r="B130" s="132">
        <v>112332</v>
      </c>
      <c r="C130" s="162">
        <v>351</v>
      </c>
      <c r="D130" s="56" t="s">
        <v>179</v>
      </c>
      <c r="E130" s="35" t="s">
        <v>167</v>
      </c>
      <c r="F130" s="77" t="s">
        <v>374</v>
      </c>
      <c r="G130" s="136" t="s">
        <v>498</v>
      </c>
      <c r="H130" s="137" t="s">
        <v>499</v>
      </c>
      <c r="I130" s="135" t="s">
        <v>500</v>
      </c>
      <c r="J130" s="32" t="s">
        <v>501</v>
      </c>
      <c r="K130" s="6">
        <v>43227</v>
      </c>
      <c r="L130" s="6">
        <v>43653</v>
      </c>
      <c r="M130" s="7">
        <f t="shared" si="123"/>
        <v>82.304185552831029</v>
      </c>
      <c r="N130" s="4" t="s">
        <v>376</v>
      </c>
      <c r="O130" s="8" t="s">
        <v>364</v>
      </c>
      <c r="P130" s="8" t="s">
        <v>364</v>
      </c>
      <c r="Q130" s="59" t="s">
        <v>378</v>
      </c>
      <c r="R130" s="35" t="s">
        <v>36</v>
      </c>
      <c r="S130" s="86">
        <f t="shared" si="126"/>
        <v>785144.49</v>
      </c>
      <c r="T130" s="88">
        <v>633150.63</v>
      </c>
      <c r="U130" s="88">
        <v>151993.85999999999</v>
      </c>
      <c r="V130" s="86">
        <f t="shared" si="124"/>
        <v>149730.93</v>
      </c>
      <c r="W130" s="88">
        <v>111732.46</v>
      </c>
      <c r="X130" s="88">
        <v>37998.47</v>
      </c>
      <c r="Y130" s="86">
        <f t="shared" si="127"/>
        <v>0</v>
      </c>
      <c r="Z130" s="88">
        <v>0</v>
      </c>
      <c r="AA130" s="88">
        <v>0</v>
      </c>
      <c r="AB130" s="86">
        <f t="shared" si="125"/>
        <v>19079.09</v>
      </c>
      <c r="AC130" s="88">
        <v>15201.7</v>
      </c>
      <c r="AD130" s="88">
        <v>3877.39</v>
      </c>
      <c r="AE130" s="97">
        <f t="shared" si="121"/>
        <v>953954.50999999989</v>
      </c>
      <c r="AF130" s="86">
        <v>0</v>
      </c>
      <c r="AG130" s="86">
        <f t="shared" si="122"/>
        <v>953954.50999999989</v>
      </c>
      <c r="AH130" s="98" t="s">
        <v>159</v>
      </c>
      <c r="AI130" s="95" t="s">
        <v>189</v>
      </c>
      <c r="AJ130" s="96">
        <v>95395.45</v>
      </c>
      <c r="AK130" s="96">
        <v>0</v>
      </c>
    </row>
    <row r="131" spans="1:37" ht="69" customHeight="1" x14ac:dyDescent="0.25">
      <c r="A131" s="4">
        <v>125</v>
      </c>
      <c r="B131" s="132">
        <v>115657</v>
      </c>
      <c r="C131" s="162">
        <v>390</v>
      </c>
      <c r="D131" s="56" t="s">
        <v>176</v>
      </c>
      <c r="E131" s="11" t="s">
        <v>167</v>
      </c>
      <c r="F131" s="76" t="s">
        <v>503</v>
      </c>
      <c r="G131" s="16" t="s">
        <v>502</v>
      </c>
      <c r="H131" s="16" t="s">
        <v>42</v>
      </c>
      <c r="I131" s="56" t="s">
        <v>504</v>
      </c>
      <c r="J131" s="32" t="s">
        <v>505</v>
      </c>
      <c r="K131" s="6">
        <v>43223</v>
      </c>
      <c r="L131" s="6">
        <v>44015</v>
      </c>
      <c r="M131" s="7">
        <f t="shared" si="123"/>
        <v>83.983862859177265</v>
      </c>
      <c r="N131" s="8" t="s">
        <v>376</v>
      </c>
      <c r="O131" s="8" t="s">
        <v>419</v>
      </c>
      <c r="P131" s="8" t="s">
        <v>419</v>
      </c>
      <c r="Q131" s="14" t="s">
        <v>158</v>
      </c>
      <c r="R131" s="11" t="s">
        <v>36</v>
      </c>
      <c r="S131" s="86">
        <f t="shared" si="126"/>
        <v>5364996.5999999996</v>
      </c>
      <c r="T131" s="88">
        <v>4326402.33</v>
      </c>
      <c r="U131" s="88">
        <v>1038594.27</v>
      </c>
      <c r="V131" s="86">
        <f t="shared" si="124"/>
        <v>0</v>
      </c>
      <c r="W131" s="88">
        <v>0</v>
      </c>
      <c r="X131" s="88">
        <v>0</v>
      </c>
      <c r="Y131" s="86">
        <f t="shared" si="127"/>
        <v>1023131.3300000001</v>
      </c>
      <c r="Z131" s="88">
        <v>763482.76</v>
      </c>
      <c r="AA131" s="88">
        <v>259648.57</v>
      </c>
      <c r="AB131" s="86">
        <f t="shared" si="125"/>
        <v>0</v>
      </c>
      <c r="AC131" s="88">
        <v>0</v>
      </c>
      <c r="AD131" s="88">
        <v>0</v>
      </c>
      <c r="AE131" s="97">
        <f t="shared" si="121"/>
        <v>6388127.9299999997</v>
      </c>
      <c r="AF131" s="86">
        <v>0</v>
      </c>
      <c r="AG131" s="86">
        <f t="shared" si="122"/>
        <v>6388127.9299999997</v>
      </c>
      <c r="AH131" s="94" t="s">
        <v>159</v>
      </c>
      <c r="AI131" s="95" t="s">
        <v>189</v>
      </c>
      <c r="AJ131" s="96">
        <v>0</v>
      </c>
      <c r="AK131" s="96">
        <v>0</v>
      </c>
    </row>
    <row r="132" spans="1:37" ht="187.5" customHeight="1" x14ac:dyDescent="0.25">
      <c r="A132" s="10">
        <v>126</v>
      </c>
      <c r="B132" s="132">
        <v>121858</v>
      </c>
      <c r="C132" s="162">
        <v>50</v>
      </c>
      <c r="D132" s="56" t="s">
        <v>177</v>
      </c>
      <c r="E132" s="11" t="s">
        <v>167</v>
      </c>
      <c r="F132" s="77" t="s">
        <v>129</v>
      </c>
      <c r="G132" s="53" t="s">
        <v>506</v>
      </c>
      <c r="H132" s="53" t="s">
        <v>512</v>
      </c>
      <c r="I132" s="72" t="s">
        <v>405</v>
      </c>
      <c r="J132" s="32" t="s">
        <v>507</v>
      </c>
      <c r="K132" s="6">
        <v>43229</v>
      </c>
      <c r="L132" s="6">
        <v>44144</v>
      </c>
      <c r="M132" s="7">
        <v>83.983862830000007</v>
      </c>
      <c r="N132" s="4" t="s">
        <v>376</v>
      </c>
      <c r="O132" s="8" t="s">
        <v>419</v>
      </c>
      <c r="P132" s="8" t="s">
        <v>419</v>
      </c>
      <c r="Q132" s="14" t="s">
        <v>158</v>
      </c>
      <c r="R132" s="8" t="s">
        <v>36</v>
      </c>
      <c r="S132" s="86">
        <f t="shared" si="126"/>
        <v>9905083.2300000004</v>
      </c>
      <c r="T132" s="88">
        <v>7987586.6500000004</v>
      </c>
      <c r="U132" s="88">
        <v>1917496.58</v>
      </c>
      <c r="V132" s="86">
        <f t="shared" si="124"/>
        <v>0</v>
      </c>
      <c r="W132" s="88">
        <v>0</v>
      </c>
      <c r="X132" s="88">
        <v>0</v>
      </c>
      <c r="Y132" s="86">
        <f t="shared" si="127"/>
        <v>1888948.2600000002</v>
      </c>
      <c r="Z132" s="90">
        <v>1409574.12</v>
      </c>
      <c r="AA132" s="88">
        <v>479374.14</v>
      </c>
      <c r="AB132" s="86">
        <f t="shared" si="125"/>
        <v>0</v>
      </c>
      <c r="AC132" s="88">
        <v>0</v>
      </c>
      <c r="AD132" s="88">
        <v>0</v>
      </c>
      <c r="AE132" s="97">
        <f t="shared" ref="AE132:AE134" si="128">S132+V132+Y132+AB132</f>
        <v>11794031.49</v>
      </c>
      <c r="AF132" s="86">
        <v>0</v>
      </c>
      <c r="AG132" s="86">
        <f t="shared" ref="AG132" si="129">AE132+AF132</f>
        <v>11794031.49</v>
      </c>
      <c r="AH132" s="94" t="s">
        <v>159</v>
      </c>
      <c r="AI132" s="95" t="s">
        <v>189</v>
      </c>
      <c r="AJ132" s="96">
        <v>0</v>
      </c>
      <c r="AK132" s="96">
        <v>0</v>
      </c>
    </row>
    <row r="133" spans="1:37" ht="409.5" x14ac:dyDescent="0.25">
      <c r="A133" s="10">
        <v>127</v>
      </c>
      <c r="B133" s="132">
        <v>116172</v>
      </c>
      <c r="C133" s="162">
        <v>391</v>
      </c>
      <c r="D133" s="56" t="s">
        <v>173</v>
      </c>
      <c r="E133" s="11" t="s">
        <v>167</v>
      </c>
      <c r="F133" s="76" t="s">
        <v>503</v>
      </c>
      <c r="G133" s="48" t="s">
        <v>519</v>
      </c>
      <c r="H133" s="53" t="s">
        <v>520</v>
      </c>
      <c r="I133" s="135" t="s">
        <v>521</v>
      </c>
      <c r="J133" s="41" t="s">
        <v>594</v>
      </c>
      <c r="K133" s="6">
        <v>43230</v>
      </c>
      <c r="L133" s="6">
        <v>44022</v>
      </c>
      <c r="M133" s="7">
        <f t="shared" si="123"/>
        <v>83.983862830156468</v>
      </c>
      <c r="N133" s="4" t="s">
        <v>376</v>
      </c>
      <c r="O133" s="8" t="s">
        <v>419</v>
      </c>
      <c r="P133" s="8" t="s">
        <v>419</v>
      </c>
      <c r="Q133" s="14" t="s">
        <v>158</v>
      </c>
      <c r="R133" s="8" t="s">
        <v>36</v>
      </c>
      <c r="S133" s="86">
        <f>T133+U133</f>
        <v>6564977.1999999993</v>
      </c>
      <c r="T133" s="88">
        <v>5294082.1399999997</v>
      </c>
      <c r="U133" s="88">
        <v>1270895.06</v>
      </c>
      <c r="V133" s="86">
        <f t="shared" si="124"/>
        <v>0</v>
      </c>
      <c r="W133" s="88">
        <v>0</v>
      </c>
      <c r="X133" s="88">
        <v>0</v>
      </c>
      <c r="Y133" s="86">
        <f t="shared" si="127"/>
        <v>1251973.5555</v>
      </c>
      <c r="Z133" s="88">
        <v>934249.78949999996</v>
      </c>
      <c r="AA133" s="88">
        <v>317723.766</v>
      </c>
      <c r="AB133" s="86">
        <f t="shared" si="125"/>
        <v>0</v>
      </c>
      <c r="AC133" s="88">
        <v>0</v>
      </c>
      <c r="AD133" s="88"/>
      <c r="AE133" s="97">
        <f t="shared" si="128"/>
        <v>7816950.755499999</v>
      </c>
      <c r="AF133" s="86">
        <v>0</v>
      </c>
      <c r="AG133" s="86">
        <f t="shared" si="122"/>
        <v>7816950.755499999</v>
      </c>
      <c r="AH133" s="94" t="s">
        <v>159</v>
      </c>
      <c r="AI133" s="95" t="s">
        <v>189</v>
      </c>
      <c r="AJ133" s="96">
        <v>0</v>
      </c>
      <c r="AK133" s="96">
        <v>0</v>
      </c>
    </row>
    <row r="134" spans="1:37" ht="409.5" x14ac:dyDescent="0.25">
      <c r="A134" s="4">
        <v>128</v>
      </c>
      <c r="B134" s="132">
        <v>111701</v>
      </c>
      <c r="C134" s="162">
        <v>251</v>
      </c>
      <c r="D134" s="56" t="s">
        <v>177</v>
      </c>
      <c r="E134" s="35" t="s">
        <v>167</v>
      </c>
      <c r="F134" s="77" t="s">
        <v>374</v>
      </c>
      <c r="G134" s="136" t="s">
        <v>522</v>
      </c>
      <c r="H134" s="136" t="s">
        <v>523</v>
      </c>
      <c r="I134" s="147" t="s">
        <v>524</v>
      </c>
      <c r="J134" s="32" t="s">
        <v>595</v>
      </c>
      <c r="K134" s="6">
        <v>43231</v>
      </c>
      <c r="L134" s="6">
        <v>43780</v>
      </c>
      <c r="M134" s="7">
        <f t="shared" ref="M134" si="130">S134/AE134*100</f>
        <v>82.304184042493461</v>
      </c>
      <c r="N134" s="4" t="s">
        <v>376</v>
      </c>
      <c r="O134" s="8" t="s">
        <v>320</v>
      </c>
      <c r="P134" s="8" t="s">
        <v>320</v>
      </c>
      <c r="Q134" s="59" t="s">
        <v>378</v>
      </c>
      <c r="R134" s="35" t="s">
        <v>36</v>
      </c>
      <c r="S134" s="86">
        <f t="shared" ref="S134" si="131">T134+U134</f>
        <v>783324.87</v>
      </c>
      <c r="T134" s="88">
        <v>631683.26</v>
      </c>
      <c r="U134" s="88">
        <v>151641.60999999999</v>
      </c>
      <c r="V134" s="86">
        <f t="shared" ref="V134" si="132">W134+X134</f>
        <v>149383.93</v>
      </c>
      <c r="W134" s="88">
        <v>111473.52</v>
      </c>
      <c r="X134" s="88">
        <v>37910.410000000003</v>
      </c>
      <c r="Y134" s="86">
        <f t="shared" ref="Y134" si="133">Z134+AA134</f>
        <v>0</v>
      </c>
      <c r="Z134" s="88">
        <v>0</v>
      </c>
      <c r="AA134" s="88">
        <v>0</v>
      </c>
      <c r="AB134" s="86">
        <f t="shared" ref="AB134" si="134">AC134+AD134</f>
        <v>19034.879999999997</v>
      </c>
      <c r="AC134" s="88">
        <v>15166.47</v>
      </c>
      <c r="AD134" s="88">
        <v>3868.41</v>
      </c>
      <c r="AE134" s="97">
        <f t="shared" si="128"/>
        <v>951743.68</v>
      </c>
      <c r="AF134" s="86">
        <v>4162.62</v>
      </c>
      <c r="AG134" s="86">
        <f t="shared" ref="AG134" si="135">AE134+AF134</f>
        <v>955906.3</v>
      </c>
      <c r="AH134" s="98" t="s">
        <v>159</v>
      </c>
      <c r="AI134" s="95" t="s">
        <v>189</v>
      </c>
      <c r="AJ134" s="96">
        <v>0</v>
      </c>
      <c r="AK134" s="96">
        <v>0</v>
      </c>
    </row>
    <row r="135" spans="1:37" ht="227.25" customHeight="1" x14ac:dyDescent="0.25">
      <c r="A135" s="10">
        <v>129</v>
      </c>
      <c r="B135" s="132">
        <v>111284</v>
      </c>
      <c r="C135" s="162">
        <v>182</v>
      </c>
      <c r="D135" s="56" t="s">
        <v>174</v>
      </c>
      <c r="E135" s="35" t="s">
        <v>167</v>
      </c>
      <c r="F135" s="77" t="s">
        <v>374</v>
      </c>
      <c r="G135" s="136" t="s">
        <v>529</v>
      </c>
      <c r="H135" s="4" t="s">
        <v>530</v>
      </c>
      <c r="I135" s="231"/>
      <c r="J135" s="49" t="s">
        <v>596</v>
      </c>
      <c r="K135" s="6">
        <v>43236</v>
      </c>
      <c r="L135" s="6">
        <v>43724</v>
      </c>
      <c r="M135" s="7">
        <f t="shared" si="123"/>
        <v>82.304186150868873</v>
      </c>
      <c r="N135" s="8" t="s">
        <v>376</v>
      </c>
      <c r="O135" s="8" t="s">
        <v>236</v>
      </c>
      <c r="P135" s="8" t="s">
        <v>531</v>
      </c>
      <c r="Q135" s="14" t="s">
        <v>378</v>
      </c>
      <c r="R135" s="35" t="s">
        <v>36</v>
      </c>
      <c r="S135" s="86">
        <f t="shared" si="126"/>
        <v>820224.26</v>
      </c>
      <c r="T135" s="88">
        <v>661439.4</v>
      </c>
      <c r="U135" s="88">
        <v>158784.85999999999</v>
      </c>
      <c r="V135" s="86">
        <f t="shared" si="124"/>
        <v>156420.81</v>
      </c>
      <c r="W135" s="88">
        <v>116724.6</v>
      </c>
      <c r="X135" s="88">
        <v>39696.21</v>
      </c>
      <c r="Y135" s="86">
        <f t="shared" si="127"/>
        <v>0</v>
      </c>
      <c r="Z135" s="88"/>
      <c r="AA135" s="88"/>
      <c r="AB135" s="86">
        <f t="shared" si="125"/>
        <v>19931.53</v>
      </c>
      <c r="AC135" s="88">
        <v>15880.9</v>
      </c>
      <c r="AD135" s="88">
        <v>4050.63</v>
      </c>
      <c r="AE135" s="97">
        <f t="shared" si="121"/>
        <v>996576.60000000009</v>
      </c>
      <c r="AF135" s="86"/>
      <c r="AG135" s="86">
        <f t="shared" si="122"/>
        <v>996576.60000000009</v>
      </c>
      <c r="AH135" s="98" t="s">
        <v>159</v>
      </c>
      <c r="AI135" s="95" t="s">
        <v>189</v>
      </c>
      <c r="AJ135" s="96">
        <v>98000</v>
      </c>
      <c r="AK135" s="96">
        <v>0</v>
      </c>
    </row>
    <row r="136" spans="1:37" s="3" customFormat="1" ht="409.5" x14ac:dyDescent="0.25">
      <c r="A136" s="10">
        <v>130</v>
      </c>
      <c r="B136" s="132">
        <v>116994</v>
      </c>
      <c r="C136" s="162">
        <v>399</v>
      </c>
      <c r="D136" s="56" t="s">
        <v>172</v>
      </c>
      <c r="E136" s="35" t="s">
        <v>533</v>
      </c>
      <c r="F136" s="76" t="s">
        <v>503</v>
      </c>
      <c r="G136" s="148" t="s">
        <v>532</v>
      </c>
      <c r="H136" s="16" t="s">
        <v>87</v>
      </c>
      <c r="I136" s="232" t="s">
        <v>405</v>
      </c>
      <c r="J136" s="149" t="s">
        <v>597</v>
      </c>
      <c r="K136" s="6">
        <v>43236</v>
      </c>
      <c r="L136" s="6">
        <v>44028</v>
      </c>
      <c r="M136" s="7">
        <f t="shared" si="123"/>
        <v>83.983862868396045</v>
      </c>
      <c r="N136" s="4" t="s">
        <v>376</v>
      </c>
      <c r="O136" s="4"/>
      <c r="P136" s="4"/>
      <c r="Q136" s="59" t="s">
        <v>158</v>
      </c>
      <c r="R136" s="35" t="s">
        <v>36</v>
      </c>
      <c r="S136" s="86">
        <f>T136+U136</f>
        <v>6570135.6299999999</v>
      </c>
      <c r="T136" s="88">
        <v>5298241.96</v>
      </c>
      <c r="U136" s="88">
        <v>1271893.67</v>
      </c>
      <c r="V136" s="86">
        <f>W136+X136</f>
        <v>0</v>
      </c>
      <c r="W136" s="88">
        <v>0</v>
      </c>
      <c r="X136" s="88">
        <v>0</v>
      </c>
      <c r="Y136" s="86">
        <f>Z136+AA136</f>
        <v>1252957.29</v>
      </c>
      <c r="Z136" s="88">
        <v>934983.88</v>
      </c>
      <c r="AA136" s="88">
        <v>317973.40999999997</v>
      </c>
      <c r="AB136" s="86">
        <f t="shared" si="125"/>
        <v>0</v>
      </c>
      <c r="AC136" s="86">
        <v>0</v>
      </c>
      <c r="AD136" s="86">
        <v>0</v>
      </c>
      <c r="AE136" s="88">
        <f t="shared" si="121"/>
        <v>7823092.9199999999</v>
      </c>
      <c r="AF136" s="86">
        <v>0</v>
      </c>
      <c r="AG136" s="86">
        <f t="shared" si="122"/>
        <v>7823092.9199999999</v>
      </c>
      <c r="AH136" s="98" t="s">
        <v>159</v>
      </c>
      <c r="AI136" s="95"/>
      <c r="AJ136" s="96">
        <v>0</v>
      </c>
      <c r="AK136" s="96">
        <v>0</v>
      </c>
    </row>
    <row r="137" spans="1:37" ht="409.5" x14ac:dyDescent="0.25">
      <c r="A137" s="4">
        <v>131</v>
      </c>
      <c r="B137" s="132">
        <v>112921</v>
      </c>
      <c r="C137" s="162">
        <v>288</v>
      </c>
      <c r="D137" s="56" t="s">
        <v>172</v>
      </c>
      <c r="E137" s="35" t="s">
        <v>167</v>
      </c>
      <c r="F137" s="76" t="s">
        <v>374</v>
      </c>
      <c r="G137" s="48" t="s">
        <v>535</v>
      </c>
      <c r="H137" s="16" t="s">
        <v>534</v>
      </c>
      <c r="I137" s="72" t="s">
        <v>536</v>
      </c>
      <c r="J137" s="49" t="s">
        <v>537</v>
      </c>
      <c r="K137" s="6">
        <v>43236</v>
      </c>
      <c r="L137" s="6">
        <v>43724</v>
      </c>
      <c r="M137" s="7">
        <f t="shared" si="123"/>
        <v>82.304185665928145</v>
      </c>
      <c r="N137" s="8" t="s">
        <v>376</v>
      </c>
      <c r="O137" s="8"/>
      <c r="P137" s="8"/>
      <c r="Q137" s="14" t="s">
        <v>378</v>
      </c>
      <c r="R137" s="35" t="s">
        <v>36</v>
      </c>
      <c r="S137" s="86">
        <f>T137+U137</f>
        <v>692528.20000000007</v>
      </c>
      <c r="T137" s="88">
        <v>558463.66</v>
      </c>
      <c r="U137" s="88">
        <v>134064.54</v>
      </c>
      <c r="V137" s="86">
        <f>W137+X137</f>
        <v>132068.53999999998</v>
      </c>
      <c r="W137" s="88">
        <v>98552.4</v>
      </c>
      <c r="X137" s="88">
        <v>33516.14</v>
      </c>
      <c r="Y137" s="86">
        <f>Z137+AA137</f>
        <v>0</v>
      </c>
      <c r="Z137" s="88">
        <v>0</v>
      </c>
      <c r="AA137" s="88">
        <v>0</v>
      </c>
      <c r="AB137" s="86">
        <f t="shared" si="125"/>
        <v>16828.510000000002</v>
      </c>
      <c r="AC137" s="88">
        <v>13408.5</v>
      </c>
      <c r="AD137" s="88">
        <v>3420.01</v>
      </c>
      <c r="AE137" s="97">
        <f t="shared" ref="AE137:AE155" si="136">S137+V137+Y137+AB137</f>
        <v>841425.25</v>
      </c>
      <c r="AF137" s="86">
        <v>0</v>
      </c>
      <c r="AG137" s="86">
        <f t="shared" si="122"/>
        <v>841425.25</v>
      </c>
      <c r="AH137" s="98" t="s">
        <v>159</v>
      </c>
      <c r="AI137" s="95"/>
      <c r="AJ137" s="96">
        <v>59000</v>
      </c>
      <c r="AK137" s="96">
        <v>0</v>
      </c>
    </row>
    <row r="138" spans="1:37" ht="95.25" customHeight="1" x14ac:dyDescent="0.25">
      <c r="A138" s="10">
        <v>132</v>
      </c>
      <c r="B138" s="132">
        <v>122235</v>
      </c>
      <c r="C138" s="162">
        <v>60</v>
      </c>
      <c r="D138" s="56" t="s">
        <v>170</v>
      </c>
      <c r="E138" s="35" t="s">
        <v>171</v>
      </c>
      <c r="F138" s="76" t="s">
        <v>143</v>
      </c>
      <c r="G138" s="48" t="s">
        <v>538</v>
      </c>
      <c r="H138" s="4" t="s">
        <v>539</v>
      </c>
      <c r="I138" s="72" t="s">
        <v>189</v>
      </c>
      <c r="J138" s="49" t="s">
        <v>540</v>
      </c>
      <c r="K138" s="6">
        <v>43236</v>
      </c>
      <c r="L138" s="6">
        <v>44302</v>
      </c>
      <c r="M138" s="7">
        <f>S138/AE138*100</f>
        <v>83.983862861012312</v>
      </c>
      <c r="N138" s="8" t="s">
        <v>376</v>
      </c>
      <c r="O138" s="8" t="s">
        <v>364</v>
      </c>
      <c r="P138" s="8" t="s">
        <v>364</v>
      </c>
      <c r="Q138" s="14" t="s">
        <v>158</v>
      </c>
      <c r="R138" s="4" t="s">
        <v>36</v>
      </c>
      <c r="S138" s="86">
        <f>T138+U138</f>
        <v>9422880.1500000004</v>
      </c>
      <c r="T138" s="88">
        <v>7598731.8700000001</v>
      </c>
      <c r="U138" s="88">
        <v>1824148.28</v>
      </c>
      <c r="V138" s="86">
        <f t="shared" si="124"/>
        <v>0</v>
      </c>
      <c r="W138" s="88"/>
      <c r="X138" s="88"/>
      <c r="Y138" s="86">
        <f t="shared" si="127"/>
        <v>1796989.75</v>
      </c>
      <c r="Z138" s="88">
        <v>1340952.68</v>
      </c>
      <c r="AA138" s="88">
        <v>456037.07</v>
      </c>
      <c r="AB138" s="86">
        <f>AC138+AD138</f>
        <v>0</v>
      </c>
      <c r="AC138" s="88"/>
      <c r="AD138" s="88"/>
      <c r="AE138" s="97">
        <f t="shared" si="136"/>
        <v>11219869.9</v>
      </c>
      <c r="AF138" s="86">
        <v>0</v>
      </c>
      <c r="AG138" s="86">
        <f>AE138+AF138</f>
        <v>11219869.9</v>
      </c>
      <c r="AH138" s="124" t="s">
        <v>159</v>
      </c>
      <c r="AI138" s="95" t="s">
        <v>189</v>
      </c>
      <c r="AJ138" s="96">
        <v>0</v>
      </c>
      <c r="AK138" s="96">
        <v>0</v>
      </c>
    </row>
    <row r="139" spans="1:37" ht="409.5" x14ac:dyDescent="0.25">
      <c r="A139" s="10">
        <v>133</v>
      </c>
      <c r="B139" s="132">
        <v>113205</v>
      </c>
      <c r="C139" s="162">
        <v>286</v>
      </c>
      <c r="D139" s="56" t="s">
        <v>172</v>
      </c>
      <c r="E139" s="35" t="s">
        <v>167</v>
      </c>
      <c r="F139" s="76" t="s">
        <v>374</v>
      </c>
      <c r="G139" s="48" t="s">
        <v>541</v>
      </c>
      <c r="H139" s="16" t="s">
        <v>542</v>
      </c>
      <c r="I139" s="72" t="s">
        <v>543</v>
      </c>
      <c r="J139" s="49" t="s">
        <v>598</v>
      </c>
      <c r="K139" s="6">
        <v>43243</v>
      </c>
      <c r="L139" s="6">
        <v>43669</v>
      </c>
      <c r="M139" s="7">
        <f t="shared" si="123"/>
        <v>82.304187102769717</v>
      </c>
      <c r="N139" s="8" t="s">
        <v>376</v>
      </c>
      <c r="O139" s="8" t="s">
        <v>364</v>
      </c>
      <c r="P139" s="8" t="s">
        <v>364</v>
      </c>
      <c r="Q139" s="14" t="s">
        <v>158</v>
      </c>
      <c r="R139" s="4" t="s">
        <v>36</v>
      </c>
      <c r="S139" s="86">
        <f t="shared" si="126"/>
        <v>750653.75</v>
      </c>
      <c r="T139" s="88">
        <v>605336.84</v>
      </c>
      <c r="U139" s="88">
        <v>145316.91</v>
      </c>
      <c r="V139" s="86">
        <f t="shared" si="124"/>
        <v>143153.35999999999</v>
      </c>
      <c r="W139" s="88">
        <v>106824.15</v>
      </c>
      <c r="X139" s="88">
        <v>36329.21</v>
      </c>
      <c r="Y139" s="86">
        <f t="shared" si="127"/>
        <v>0</v>
      </c>
      <c r="Z139" s="88">
        <v>0</v>
      </c>
      <c r="AA139" s="88">
        <v>0</v>
      </c>
      <c r="AB139" s="86">
        <f t="shared" ref="AB139:AB155" si="137">AC139+AD139</f>
        <v>18240.96</v>
      </c>
      <c r="AC139" s="88">
        <v>14533.9</v>
      </c>
      <c r="AD139" s="88">
        <v>3707.06</v>
      </c>
      <c r="AE139" s="97">
        <f t="shared" si="136"/>
        <v>912048.07</v>
      </c>
      <c r="AF139" s="86">
        <v>0</v>
      </c>
      <c r="AG139" s="86">
        <f t="shared" si="122"/>
        <v>912048.07</v>
      </c>
      <c r="AH139" s="124"/>
      <c r="AI139" s="95"/>
      <c r="AJ139" s="96">
        <v>0</v>
      </c>
      <c r="AK139" s="96">
        <v>0</v>
      </c>
    </row>
    <row r="140" spans="1:37" ht="409.5" x14ac:dyDescent="0.25">
      <c r="A140" s="4">
        <v>134</v>
      </c>
      <c r="B140" s="132">
        <v>111084</v>
      </c>
      <c r="C140" s="162">
        <v>343</v>
      </c>
      <c r="D140" s="56" t="s">
        <v>180</v>
      </c>
      <c r="E140" s="35" t="s">
        <v>167</v>
      </c>
      <c r="F140" s="76" t="s">
        <v>374</v>
      </c>
      <c r="G140" s="157" t="s">
        <v>544</v>
      </c>
      <c r="H140" s="158" t="s">
        <v>545</v>
      </c>
      <c r="I140" s="72" t="s">
        <v>544</v>
      </c>
      <c r="J140" s="49" t="s">
        <v>599</v>
      </c>
      <c r="K140" s="6">
        <v>43243</v>
      </c>
      <c r="L140" s="6">
        <v>43669</v>
      </c>
      <c r="M140" s="7">
        <f t="shared" si="123"/>
        <v>82.304185103544512</v>
      </c>
      <c r="N140" s="8" t="s">
        <v>376</v>
      </c>
      <c r="O140" s="8" t="s">
        <v>157</v>
      </c>
      <c r="P140" s="8" t="s">
        <v>157</v>
      </c>
      <c r="Q140" s="14" t="s">
        <v>378</v>
      </c>
      <c r="R140" s="4" t="s">
        <v>36</v>
      </c>
      <c r="S140" s="86">
        <f t="shared" si="126"/>
        <v>698744.26</v>
      </c>
      <c r="T140" s="154">
        <v>563476.37</v>
      </c>
      <c r="U140" s="154">
        <v>135267.89000000001</v>
      </c>
      <c r="V140" s="86">
        <f t="shared" si="124"/>
        <v>133253.97999999998</v>
      </c>
      <c r="W140" s="154">
        <v>99437.01</v>
      </c>
      <c r="X140" s="155">
        <v>33816.97</v>
      </c>
      <c r="Y140" s="86">
        <f t="shared" si="127"/>
        <v>0</v>
      </c>
      <c r="Z140" s="88"/>
      <c r="AA140" s="88"/>
      <c r="AB140" s="86">
        <f t="shared" si="137"/>
        <v>16979.560000000001</v>
      </c>
      <c r="AC140" s="154">
        <v>13528.85</v>
      </c>
      <c r="AD140" s="150">
        <v>3450.71</v>
      </c>
      <c r="AE140" s="97">
        <f t="shared" si="136"/>
        <v>848977.8</v>
      </c>
      <c r="AF140" s="86">
        <v>0</v>
      </c>
      <c r="AG140" s="86">
        <f t="shared" si="122"/>
        <v>848977.8</v>
      </c>
      <c r="AH140" s="124"/>
      <c r="AI140" s="95"/>
      <c r="AJ140" s="96">
        <v>83000</v>
      </c>
      <c r="AK140" s="96">
        <v>0</v>
      </c>
    </row>
    <row r="141" spans="1:37" ht="409.5" x14ac:dyDescent="0.25">
      <c r="A141" s="10">
        <v>135</v>
      </c>
      <c r="B141" s="132">
        <v>110679</v>
      </c>
      <c r="C141" s="162">
        <v>197</v>
      </c>
      <c r="D141" s="56" t="s">
        <v>174</v>
      </c>
      <c r="E141" s="35" t="s">
        <v>167</v>
      </c>
      <c r="F141" s="76" t="s">
        <v>374</v>
      </c>
      <c r="G141" s="151" t="s">
        <v>546</v>
      </c>
      <c r="H141" s="53" t="s">
        <v>549</v>
      </c>
      <c r="I141" s="72" t="s">
        <v>189</v>
      </c>
      <c r="J141" s="32" t="s">
        <v>600</v>
      </c>
      <c r="K141" s="6">
        <v>43243</v>
      </c>
      <c r="L141" s="6">
        <v>43731</v>
      </c>
      <c r="M141" s="7">
        <f t="shared" si="123"/>
        <v>82.304185789589326</v>
      </c>
      <c r="N141" s="8" t="s">
        <v>376</v>
      </c>
      <c r="O141" s="8" t="s">
        <v>547</v>
      </c>
      <c r="P141" s="8" t="s">
        <v>548</v>
      </c>
      <c r="Q141" s="14" t="s">
        <v>378</v>
      </c>
      <c r="R141" s="4" t="s">
        <v>36</v>
      </c>
      <c r="S141" s="86">
        <f t="shared" si="126"/>
        <v>763944.72</v>
      </c>
      <c r="T141" s="88">
        <v>616054.86</v>
      </c>
      <c r="U141" s="88">
        <v>147889.85999999999</v>
      </c>
      <c r="V141" s="86">
        <f t="shared" si="124"/>
        <v>145688.03</v>
      </c>
      <c r="W141" s="88">
        <v>108715.56</v>
      </c>
      <c r="X141" s="88">
        <v>36972.47</v>
      </c>
      <c r="Y141" s="86">
        <f t="shared" si="127"/>
        <v>0</v>
      </c>
      <c r="Z141" s="88"/>
      <c r="AA141" s="88"/>
      <c r="AB141" s="86">
        <f t="shared" si="137"/>
        <v>18563.93</v>
      </c>
      <c r="AC141" s="88">
        <v>14791.23</v>
      </c>
      <c r="AD141" s="88">
        <v>3772.7</v>
      </c>
      <c r="AE141" s="97">
        <f t="shared" si="136"/>
        <v>928196.68</v>
      </c>
      <c r="AF141" s="86">
        <v>0</v>
      </c>
      <c r="AG141" s="86">
        <f t="shared" si="122"/>
        <v>928196.68</v>
      </c>
      <c r="AH141" s="98" t="s">
        <v>159</v>
      </c>
      <c r="AI141" s="152" t="s">
        <v>189</v>
      </c>
      <c r="AJ141" s="96">
        <v>92819</v>
      </c>
      <c r="AK141" s="96">
        <v>0</v>
      </c>
    </row>
    <row r="142" spans="1:37" ht="409.5" x14ac:dyDescent="0.25">
      <c r="A142" s="10">
        <v>136</v>
      </c>
      <c r="B142" s="132">
        <v>112787</v>
      </c>
      <c r="C142" s="162">
        <v>276</v>
      </c>
      <c r="D142" s="56" t="s">
        <v>176</v>
      </c>
      <c r="E142" s="35" t="s">
        <v>167</v>
      </c>
      <c r="F142" s="76" t="s">
        <v>374</v>
      </c>
      <c r="G142" s="153" t="s">
        <v>550</v>
      </c>
      <c r="H142" s="153" t="s">
        <v>551</v>
      </c>
      <c r="I142" s="72" t="s">
        <v>553</v>
      </c>
      <c r="J142" s="32" t="s">
        <v>554</v>
      </c>
      <c r="K142" s="6">
        <v>43243</v>
      </c>
      <c r="L142" s="6">
        <v>43366</v>
      </c>
      <c r="M142" s="7">
        <f t="shared" si="123"/>
        <v>82.304187377441963</v>
      </c>
      <c r="N142" s="8" t="s">
        <v>376</v>
      </c>
      <c r="O142" s="8" t="s">
        <v>552</v>
      </c>
      <c r="P142" s="8" t="s">
        <v>552</v>
      </c>
      <c r="Q142" s="14" t="s">
        <v>378</v>
      </c>
      <c r="R142" s="4" t="s">
        <v>36</v>
      </c>
      <c r="S142" s="86">
        <f t="shared" si="126"/>
        <v>813947.08000000007</v>
      </c>
      <c r="T142" s="88">
        <v>656377.4</v>
      </c>
      <c r="U142" s="88">
        <v>157569.68</v>
      </c>
      <c r="V142" s="86">
        <f t="shared" si="124"/>
        <v>155223.71000000002</v>
      </c>
      <c r="W142" s="88">
        <v>115831.3</v>
      </c>
      <c r="X142" s="88">
        <v>39392.410000000003</v>
      </c>
      <c r="Y142" s="86">
        <f t="shared" si="127"/>
        <v>0</v>
      </c>
      <c r="Z142" s="88"/>
      <c r="AA142" s="88"/>
      <c r="AB142" s="86">
        <f t="shared" si="137"/>
        <v>19778.990000000002</v>
      </c>
      <c r="AC142" s="88">
        <v>15759.36</v>
      </c>
      <c r="AD142" s="88">
        <v>4019.63</v>
      </c>
      <c r="AE142" s="97">
        <f t="shared" si="136"/>
        <v>988949.78</v>
      </c>
      <c r="AF142" s="86">
        <v>0</v>
      </c>
      <c r="AG142" s="86">
        <f t="shared" si="122"/>
        <v>988949.78</v>
      </c>
      <c r="AH142" s="98" t="s">
        <v>159</v>
      </c>
      <c r="AI142" s="95" t="s">
        <v>189</v>
      </c>
      <c r="AJ142" s="96">
        <v>71178</v>
      </c>
      <c r="AK142" s="96">
        <v>0</v>
      </c>
    </row>
    <row r="143" spans="1:37" ht="330.75" x14ac:dyDescent="0.25">
      <c r="A143" s="4">
        <v>137</v>
      </c>
      <c r="B143" s="132">
        <v>110998</v>
      </c>
      <c r="C143" s="162">
        <v>333</v>
      </c>
      <c r="D143" s="56" t="s">
        <v>173</v>
      </c>
      <c r="E143" s="35" t="s">
        <v>167</v>
      </c>
      <c r="F143" s="76" t="s">
        <v>374</v>
      </c>
      <c r="G143" s="153" t="s">
        <v>555</v>
      </c>
      <c r="H143" s="153" t="s">
        <v>556</v>
      </c>
      <c r="I143" s="72" t="s">
        <v>189</v>
      </c>
      <c r="J143" s="32" t="s">
        <v>601</v>
      </c>
      <c r="K143" s="6">
        <v>43244</v>
      </c>
      <c r="L143" s="6">
        <v>43732</v>
      </c>
      <c r="M143" s="7">
        <f t="shared" si="123"/>
        <v>82.304186800362686</v>
      </c>
      <c r="N143" s="8" t="s">
        <v>376</v>
      </c>
      <c r="O143" s="8" t="s">
        <v>157</v>
      </c>
      <c r="P143" s="8" t="s">
        <v>157</v>
      </c>
      <c r="Q143" s="14" t="s">
        <v>378</v>
      </c>
      <c r="R143" s="4" t="s">
        <v>36</v>
      </c>
      <c r="S143" s="86">
        <f t="shared" si="126"/>
        <v>802303.17999999993</v>
      </c>
      <c r="T143" s="88">
        <v>646987.61</v>
      </c>
      <c r="U143" s="88">
        <v>155315.57</v>
      </c>
      <c r="V143" s="86">
        <f t="shared" si="124"/>
        <v>153003.18</v>
      </c>
      <c r="W143" s="88">
        <v>114174.29</v>
      </c>
      <c r="X143" s="88">
        <v>38828.89</v>
      </c>
      <c r="Y143" s="86">
        <f t="shared" si="127"/>
        <v>0</v>
      </c>
      <c r="Z143" s="156"/>
      <c r="AA143" s="156"/>
      <c r="AB143" s="86">
        <f t="shared" si="137"/>
        <v>19496.03</v>
      </c>
      <c r="AC143" s="88">
        <v>15533.9</v>
      </c>
      <c r="AD143" s="88">
        <v>3962.13</v>
      </c>
      <c r="AE143" s="97">
        <f t="shared" si="136"/>
        <v>974802.3899999999</v>
      </c>
      <c r="AF143" s="86">
        <v>0</v>
      </c>
      <c r="AG143" s="86">
        <f t="shared" si="122"/>
        <v>974802.3899999999</v>
      </c>
      <c r="AH143" s="98" t="s">
        <v>159</v>
      </c>
      <c r="AI143" s="95" t="s">
        <v>482</v>
      </c>
      <c r="AJ143" s="96">
        <v>79837.600000000006</v>
      </c>
      <c r="AK143" s="96">
        <v>0</v>
      </c>
    </row>
    <row r="144" spans="1:37" ht="346.5" x14ac:dyDescent="0.25">
      <c r="A144" s="10">
        <v>138</v>
      </c>
      <c r="B144" s="132">
        <v>115539</v>
      </c>
      <c r="C144" s="162">
        <v>396</v>
      </c>
      <c r="D144" s="56" t="s">
        <v>165</v>
      </c>
      <c r="E144" s="11" t="s">
        <v>167</v>
      </c>
      <c r="F144" s="76" t="s">
        <v>503</v>
      </c>
      <c r="G144" s="16" t="s">
        <v>562</v>
      </c>
      <c r="H144" s="16" t="s">
        <v>563</v>
      </c>
      <c r="I144" s="72" t="s">
        <v>564</v>
      </c>
      <c r="J144" s="32" t="s">
        <v>602</v>
      </c>
      <c r="K144" s="6">
        <v>43249</v>
      </c>
      <c r="L144" s="6">
        <v>44041</v>
      </c>
      <c r="M144" s="7">
        <f t="shared" si="123"/>
        <v>83.983861240799271</v>
      </c>
      <c r="N144" s="8" t="s">
        <v>376</v>
      </c>
      <c r="O144" s="8" t="s">
        <v>157</v>
      </c>
      <c r="P144" s="8" t="s">
        <v>157</v>
      </c>
      <c r="Q144" s="14" t="s">
        <v>158</v>
      </c>
      <c r="R144" s="4" t="s">
        <v>36</v>
      </c>
      <c r="S144" s="86">
        <f t="shared" si="126"/>
        <v>2264152.09</v>
      </c>
      <c r="T144" s="88">
        <v>1825841.4</v>
      </c>
      <c r="U144" s="88">
        <v>438310.69</v>
      </c>
      <c r="V144" s="86">
        <f t="shared" si="124"/>
        <v>159763.60999999999</v>
      </c>
      <c r="W144" s="88">
        <v>118066.66</v>
      </c>
      <c r="X144" s="88">
        <v>41696.949999999997</v>
      </c>
      <c r="Y144" s="86">
        <f t="shared" si="127"/>
        <v>272021.42</v>
      </c>
      <c r="Z144" s="88">
        <v>204140.68</v>
      </c>
      <c r="AA144" s="88">
        <v>67880.740000000005</v>
      </c>
      <c r="AB144" s="86">
        <f t="shared" si="137"/>
        <v>0</v>
      </c>
      <c r="AC144" s="88">
        <v>0</v>
      </c>
      <c r="AD144" s="88">
        <v>0</v>
      </c>
      <c r="AE144" s="97">
        <f t="shared" si="136"/>
        <v>2695937.1199999996</v>
      </c>
      <c r="AF144" s="86">
        <v>0</v>
      </c>
      <c r="AG144" s="86">
        <f t="shared" si="122"/>
        <v>2695937.1199999996</v>
      </c>
      <c r="AH144" s="98" t="s">
        <v>159</v>
      </c>
      <c r="AI144" s="95"/>
      <c r="AJ144" s="96">
        <v>0</v>
      </c>
      <c r="AK144" s="96">
        <v>0</v>
      </c>
    </row>
    <row r="145" spans="1:37" ht="81.75" customHeight="1" thickBot="1" x14ac:dyDescent="0.3">
      <c r="A145" s="10">
        <v>139</v>
      </c>
      <c r="B145" s="132">
        <v>118716</v>
      </c>
      <c r="C145" s="162">
        <v>455</v>
      </c>
      <c r="D145" s="56" t="s">
        <v>165</v>
      </c>
      <c r="E145" s="35" t="s">
        <v>568</v>
      </c>
      <c r="F145" s="76" t="s">
        <v>567</v>
      </c>
      <c r="G145" s="16" t="s">
        <v>565</v>
      </c>
      <c r="H145" s="153" t="s">
        <v>566</v>
      </c>
      <c r="I145" s="72" t="s">
        <v>189</v>
      </c>
      <c r="J145" s="32" t="s">
        <v>603</v>
      </c>
      <c r="K145" s="6">
        <v>43249</v>
      </c>
      <c r="L145" s="6">
        <v>43980</v>
      </c>
      <c r="M145" s="7">
        <f t="shared" si="123"/>
        <v>83.983862841968545</v>
      </c>
      <c r="N145" s="8" t="s">
        <v>376</v>
      </c>
      <c r="O145" s="8" t="s">
        <v>157</v>
      </c>
      <c r="P145" s="8" t="s">
        <v>157</v>
      </c>
      <c r="Q145" s="14" t="s">
        <v>158</v>
      </c>
      <c r="R145" s="4" t="s">
        <v>36</v>
      </c>
      <c r="S145" s="86">
        <f t="shared" si="126"/>
        <v>2343689.42</v>
      </c>
      <c r="T145" s="88">
        <v>1889981.32</v>
      </c>
      <c r="U145" s="88">
        <v>453708.1</v>
      </c>
      <c r="V145" s="86">
        <f t="shared" si="124"/>
        <v>0</v>
      </c>
      <c r="W145" s="88"/>
      <c r="X145" s="88"/>
      <c r="Y145" s="86">
        <f t="shared" si="127"/>
        <v>446953.14</v>
      </c>
      <c r="Z145" s="88">
        <v>333526.12</v>
      </c>
      <c r="AA145" s="88">
        <v>113427.02</v>
      </c>
      <c r="AB145" s="86">
        <f t="shared" si="137"/>
        <v>0</v>
      </c>
      <c r="AC145" s="88"/>
      <c r="AD145" s="88"/>
      <c r="AE145" s="97">
        <f t="shared" si="136"/>
        <v>2790642.56</v>
      </c>
      <c r="AF145" s="86">
        <v>0</v>
      </c>
      <c r="AG145" s="86">
        <f t="shared" si="122"/>
        <v>2790642.56</v>
      </c>
      <c r="AH145" s="98" t="s">
        <v>159</v>
      </c>
      <c r="AI145" s="95"/>
      <c r="AJ145" s="96">
        <v>0</v>
      </c>
      <c r="AK145" s="96">
        <v>0</v>
      </c>
    </row>
    <row r="146" spans="1:37" ht="174" customHeight="1" x14ac:dyDescent="0.25">
      <c r="A146" s="4">
        <v>140</v>
      </c>
      <c r="B146" s="132">
        <v>109777</v>
      </c>
      <c r="C146" s="162">
        <v>363</v>
      </c>
      <c r="D146" s="56" t="s">
        <v>179</v>
      </c>
      <c r="E146" s="35" t="s">
        <v>167</v>
      </c>
      <c r="F146" s="77" t="s">
        <v>374</v>
      </c>
      <c r="G146" s="136" t="s">
        <v>570</v>
      </c>
      <c r="H146" s="163" t="s">
        <v>569</v>
      </c>
      <c r="I146" s="233" t="s">
        <v>189</v>
      </c>
      <c r="J146" s="164" t="s">
        <v>571</v>
      </c>
      <c r="K146" s="165">
        <v>43251</v>
      </c>
      <c r="L146" s="165">
        <v>43708</v>
      </c>
      <c r="M146" s="7">
        <f t="shared" si="123"/>
        <v>82.304185429325983</v>
      </c>
      <c r="N146" s="8" t="s">
        <v>376</v>
      </c>
      <c r="O146" s="8" t="s">
        <v>313</v>
      </c>
      <c r="P146" s="8" t="s">
        <v>481</v>
      </c>
      <c r="Q146" s="14" t="s">
        <v>378</v>
      </c>
      <c r="R146" s="4" t="s">
        <v>36</v>
      </c>
      <c r="S146" s="86">
        <f t="shared" si="126"/>
        <v>809738</v>
      </c>
      <c r="T146" s="88">
        <v>652983.16</v>
      </c>
      <c r="U146" s="88">
        <v>156754.84</v>
      </c>
      <c r="V146" s="86">
        <f t="shared" si="124"/>
        <v>154421.03</v>
      </c>
      <c r="W146" s="88">
        <v>115232.31</v>
      </c>
      <c r="X146" s="88">
        <v>39188.720000000001</v>
      </c>
      <c r="Y146" s="86">
        <f>Z146+AA146</f>
        <v>0</v>
      </c>
      <c r="Z146" s="88">
        <v>0</v>
      </c>
      <c r="AA146" s="88">
        <v>0</v>
      </c>
      <c r="AB146" s="86">
        <f>AC146+AD146</f>
        <v>19676.72</v>
      </c>
      <c r="AC146" s="88">
        <v>15677.86</v>
      </c>
      <c r="AD146" s="88">
        <v>3998.86</v>
      </c>
      <c r="AE146" s="97">
        <f t="shared" si="136"/>
        <v>983835.75</v>
      </c>
      <c r="AF146" s="159">
        <v>0</v>
      </c>
      <c r="AG146" s="86">
        <f t="shared" si="122"/>
        <v>983835.75</v>
      </c>
      <c r="AH146" s="98" t="s">
        <v>159</v>
      </c>
      <c r="AI146" s="95"/>
      <c r="AJ146" s="159">
        <v>98383.57</v>
      </c>
      <c r="AK146" s="96">
        <v>0</v>
      </c>
    </row>
    <row r="147" spans="1:37" s="3" customFormat="1" ht="221.25" customHeight="1" x14ac:dyDescent="0.25">
      <c r="A147" s="10">
        <v>141</v>
      </c>
      <c r="B147" s="132">
        <v>112263</v>
      </c>
      <c r="C147" s="162">
        <v>212</v>
      </c>
      <c r="D147" s="56" t="s">
        <v>175</v>
      </c>
      <c r="E147" s="35" t="s">
        <v>167</v>
      </c>
      <c r="F147" s="76" t="s">
        <v>374</v>
      </c>
      <c r="G147" s="153" t="s">
        <v>574</v>
      </c>
      <c r="H147" s="153" t="s">
        <v>575</v>
      </c>
      <c r="I147" s="72" t="s">
        <v>189</v>
      </c>
      <c r="J147" s="32" t="s">
        <v>604</v>
      </c>
      <c r="K147" s="6">
        <v>43257</v>
      </c>
      <c r="L147" s="6">
        <v>43744</v>
      </c>
      <c r="M147" s="7">
        <f t="shared" si="123"/>
        <v>82.304186636665435</v>
      </c>
      <c r="N147" s="4" t="s">
        <v>376</v>
      </c>
      <c r="O147" s="4" t="s">
        <v>364</v>
      </c>
      <c r="P147" s="4" t="s">
        <v>605</v>
      </c>
      <c r="Q147" s="59" t="s">
        <v>378</v>
      </c>
      <c r="R147" s="4" t="s">
        <v>36</v>
      </c>
      <c r="S147" s="86">
        <v>804068.06</v>
      </c>
      <c r="T147" s="88">
        <v>648410.84</v>
      </c>
      <c r="U147" s="88">
        <v>155657.22</v>
      </c>
      <c r="V147" s="86">
        <v>153339.75</v>
      </c>
      <c r="W147" s="88">
        <v>114425.44</v>
      </c>
      <c r="X147" s="88">
        <v>38914.300000000003</v>
      </c>
      <c r="Y147" s="239">
        <f>Z147+AA147</f>
        <v>0</v>
      </c>
      <c r="Z147" s="88">
        <v>0</v>
      </c>
      <c r="AA147" s="88">
        <v>0</v>
      </c>
      <c r="AB147" s="86">
        <v>19538.919999999998</v>
      </c>
      <c r="AC147" s="88">
        <v>15568.08</v>
      </c>
      <c r="AD147" s="88">
        <v>3970.84</v>
      </c>
      <c r="AE147" s="86">
        <f>S147+V147+Y147+AB147</f>
        <v>976946.7300000001</v>
      </c>
      <c r="AF147" s="86">
        <v>0</v>
      </c>
      <c r="AG147" s="86">
        <f t="shared" si="122"/>
        <v>976946.7300000001</v>
      </c>
      <c r="AH147" s="98" t="s">
        <v>159</v>
      </c>
      <c r="AI147" s="95"/>
      <c r="AJ147" s="96">
        <v>97694.67</v>
      </c>
      <c r="AK147" s="96">
        <v>0</v>
      </c>
    </row>
    <row r="148" spans="1:37" ht="120" customHeight="1" x14ac:dyDescent="0.25">
      <c r="A148" s="10">
        <v>142</v>
      </c>
      <c r="B148" s="132">
        <v>118978</v>
      </c>
      <c r="C148" s="162">
        <v>453</v>
      </c>
      <c r="D148" s="56" t="s">
        <v>165</v>
      </c>
      <c r="E148" s="35" t="s">
        <v>568</v>
      </c>
      <c r="F148" s="76" t="s">
        <v>567</v>
      </c>
      <c r="G148" s="153" t="s">
        <v>573</v>
      </c>
      <c r="H148" s="153" t="s">
        <v>572</v>
      </c>
      <c r="I148" s="72" t="s">
        <v>189</v>
      </c>
      <c r="J148" s="32" t="s">
        <v>612</v>
      </c>
      <c r="K148" s="6">
        <v>43257</v>
      </c>
      <c r="L148" s="6">
        <v>43988</v>
      </c>
      <c r="M148" s="7">
        <f t="shared" si="123"/>
        <v>83.98386277890792</v>
      </c>
      <c r="N148" s="8" t="s">
        <v>376</v>
      </c>
      <c r="O148" s="8" t="s">
        <v>157</v>
      </c>
      <c r="P148" s="8" t="s">
        <v>157</v>
      </c>
      <c r="Q148" s="14" t="s">
        <v>158</v>
      </c>
      <c r="R148" s="4" t="s">
        <v>36</v>
      </c>
      <c r="S148" s="86">
        <f t="shared" si="126"/>
        <v>10919952.98</v>
      </c>
      <c r="T148" s="88">
        <v>8805990.6699999999</v>
      </c>
      <c r="U148" s="88">
        <v>2113962.31</v>
      </c>
      <c r="V148" s="86">
        <f t="shared" si="124"/>
        <v>0</v>
      </c>
      <c r="W148" s="88">
        <v>0</v>
      </c>
      <c r="X148" s="88">
        <v>0</v>
      </c>
      <c r="Y148" s="86">
        <f t="shared" si="127"/>
        <v>2082488.94</v>
      </c>
      <c r="Z148" s="88">
        <v>1553998.37</v>
      </c>
      <c r="AA148" s="88">
        <v>528490.56999999995</v>
      </c>
      <c r="AB148" s="86">
        <f t="shared" si="137"/>
        <v>0</v>
      </c>
      <c r="AC148" s="88">
        <v>0</v>
      </c>
      <c r="AD148" s="88">
        <v>0</v>
      </c>
      <c r="AE148" s="97">
        <f t="shared" si="136"/>
        <v>13002441.92</v>
      </c>
      <c r="AF148" s="86">
        <v>1503920</v>
      </c>
      <c r="AG148" s="86">
        <f t="shared" si="122"/>
        <v>14506361.92</v>
      </c>
      <c r="AH148" s="98" t="s">
        <v>159</v>
      </c>
      <c r="AI148" s="95"/>
      <c r="AJ148" s="96">
        <v>0</v>
      </c>
      <c r="AK148" s="96">
        <v>0</v>
      </c>
    </row>
    <row r="149" spans="1:37" ht="141.75" x14ac:dyDescent="0.25">
      <c r="A149" s="4">
        <v>143</v>
      </c>
      <c r="B149" s="132">
        <v>119317</v>
      </c>
      <c r="C149" s="162">
        <v>456</v>
      </c>
      <c r="D149" s="56" t="s">
        <v>165</v>
      </c>
      <c r="E149" s="35" t="s">
        <v>568</v>
      </c>
      <c r="F149" s="76" t="s">
        <v>567</v>
      </c>
      <c r="G149" s="153" t="s">
        <v>613</v>
      </c>
      <c r="H149" s="153" t="s">
        <v>695</v>
      </c>
      <c r="I149" s="72" t="s">
        <v>189</v>
      </c>
      <c r="J149" s="32" t="s">
        <v>614</v>
      </c>
      <c r="K149" s="6">
        <v>43257</v>
      </c>
      <c r="L149" s="6">
        <v>43988</v>
      </c>
      <c r="M149" s="7">
        <f t="shared" si="123"/>
        <v>83.983862821417162</v>
      </c>
      <c r="N149" s="8" t="s">
        <v>376</v>
      </c>
      <c r="O149" s="8" t="s">
        <v>157</v>
      </c>
      <c r="P149" s="8" t="s">
        <v>157</v>
      </c>
      <c r="Q149" s="14" t="s">
        <v>158</v>
      </c>
      <c r="R149" s="4" t="s">
        <v>36</v>
      </c>
      <c r="S149" s="86">
        <f t="shared" si="126"/>
        <v>26702638.32</v>
      </c>
      <c r="T149" s="88">
        <v>21533351.34</v>
      </c>
      <c r="U149" s="88">
        <v>5169286.9800000004</v>
      </c>
      <c r="V149" s="86">
        <f t="shared" si="124"/>
        <v>0</v>
      </c>
      <c r="W149" s="88"/>
      <c r="X149" s="88"/>
      <c r="Y149" s="86">
        <f t="shared" si="127"/>
        <v>5092324.93</v>
      </c>
      <c r="Z149" s="88">
        <v>3800003.18</v>
      </c>
      <c r="AA149" s="88">
        <v>1292321.75</v>
      </c>
      <c r="AB149" s="86">
        <f t="shared" si="137"/>
        <v>0</v>
      </c>
      <c r="AC149" s="88">
        <v>0</v>
      </c>
      <c r="AD149" s="88">
        <v>0</v>
      </c>
      <c r="AE149" s="97">
        <f t="shared" si="136"/>
        <v>31794963.25</v>
      </c>
      <c r="AF149" s="86">
        <v>0</v>
      </c>
      <c r="AG149" s="86">
        <f t="shared" si="122"/>
        <v>31794963.25</v>
      </c>
      <c r="AH149" s="98" t="s">
        <v>159</v>
      </c>
      <c r="AI149" s="95"/>
      <c r="AJ149" s="96">
        <v>0</v>
      </c>
      <c r="AK149" s="96">
        <v>0</v>
      </c>
    </row>
    <row r="150" spans="1:37" ht="409.5" x14ac:dyDescent="0.25">
      <c r="A150" s="10">
        <v>144</v>
      </c>
      <c r="B150" s="132">
        <v>111319</v>
      </c>
      <c r="C150" s="162">
        <v>359</v>
      </c>
      <c r="D150" s="56" t="s">
        <v>179</v>
      </c>
      <c r="E150" s="35" t="s">
        <v>167</v>
      </c>
      <c r="F150" s="76" t="s">
        <v>374</v>
      </c>
      <c r="G150" s="169" t="s">
        <v>618</v>
      </c>
      <c r="H150" s="153" t="s">
        <v>616</v>
      </c>
      <c r="I150" s="234" t="s">
        <v>619</v>
      </c>
      <c r="J150" s="32" t="s">
        <v>620</v>
      </c>
      <c r="K150" s="6">
        <v>43256</v>
      </c>
      <c r="L150" s="6">
        <v>43743</v>
      </c>
      <c r="M150" s="7">
        <f t="shared" si="123"/>
        <v>82.304189744785745</v>
      </c>
      <c r="N150" s="4" t="s">
        <v>376</v>
      </c>
      <c r="O150" s="4" t="s">
        <v>364</v>
      </c>
      <c r="P150" s="4" t="s">
        <v>605</v>
      </c>
      <c r="Q150" s="59" t="s">
        <v>378</v>
      </c>
      <c r="R150" s="4" t="s">
        <v>36</v>
      </c>
      <c r="S150" s="86">
        <f t="shared" si="126"/>
        <v>822860.82000000007</v>
      </c>
      <c r="T150" s="88">
        <v>663565.56000000006</v>
      </c>
      <c r="U150" s="88">
        <v>159295.26</v>
      </c>
      <c r="V150" s="86">
        <f t="shared" si="124"/>
        <v>156923.62</v>
      </c>
      <c r="W150" s="88">
        <v>117099.8</v>
      </c>
      <c r="X150" s="88">
        <v>39823.82</v>
      </c>
      <c r="Y150" s="86">
        <f t="shared" si="127"/>
        <v>0</v>
      </c>
      <c r="Z150" s="88"/>
      <c r="AA150" s="88"/>
      <c r="AB150" s="86">
        <f t="shared" si="137"/>
        <v>19995.55</v>
      </c>
      <c r="AC150" s="88">
        <v>15931.91</v>
      </c>
      <c r="AD150" s="88">
        <v>4063.64</v>
      </c>
      <c r="AE150" s="97">
        <f t="shared" si="136"/>
        <v>999779.99000000011</v>
      </c>
      <c r="AF150" s="86">
        <v>0</v>
      </c>
      <c r="AG150" s="86">
        <f t="shared" si="122"/>
        <v>999779.99000000011</v>
      </c>
      <c r="AH150" s="98" t="s">
        <v>159</v>
      </c>
      <c r="AI150" s="95"/>
      <c r="AJ150" s="96">
        <v>99700</v>
      </c>
      <c r="AK150" s="96">
        <v>0</v>
      </c>
    </row>
    <row r="151" spans="1:37" ht="274.5" customHeight="1" x14ac:dyDescent="0.25">
      <c r="A151" s="10">
        <v>145</v>
      </c>
      <c r="B151" s="132">
        <v>111320</v>
      </c>
      <c r="C151" s="162">
        <v>132</v>
      </c>
      <c r="D151" s="56" t="s">
        <v>178</v>
      </c>
      <c r="E151" s="35" t="s">
        <v>167</v>
      </c>
      <c r="F151" s="76" t="s">
        <v>374</v>
      </c>
      <c r="G151" s="153" t="s">
        <v>621</v>
      </c>
      <c r="H151" s="153" t="s">
        <v>622</v>
      </c>
      <c r="I151" s="72" t="s">
        <v>482</v>
      </c>
      <c r="J151" s="32" t="s">
        <v>623</v>
      </c>
      <c r="K151" s="6">
        <v>43258</v>
      </c>
      <c r="L151" s="6">
        <v>43745</v>
      </c>
      <c r="M151" s="7">
        <f t="shared" si="123"/>
        <v>82.304187096462158</v>
      </c>
      <c r="N151" s="4" t="s">
        <v>376</v>
      </c>
      <c r="O151" s="4" t="s">
        <v>364</v>
      </c>
      <c r="P151" s="4" t="s">
        <v>605</v>
      </c>
      <c r="Q151" s="59" t="s">
        <v>378</v>
      </c>
      <c r="R151" s="4" t="s">
        <v>36</v>
      </c>
      <c r="S151" s="86">
        <f t="shared" si="126"/>
        <v>745773.49</v>
      </c>
      <c r="T151" s="88">
        <v>601401.34</v>
      </c>
      <c r="U151" s="88">
        <v>144372.15</v>
      </c>
      <c r="V151" s="86">
        <f t="shared" si="124"/>
        <v>142222.68</v>
      </c>
      <c r="W151" s="88">
        <v>106129.65</v>
      </c>
      <c r="X151" s="88">
        <v>36093.03</v>
      </c>
      <c r="Y151" s="86">
        <f t="shared" si="127"/>
        <v>0</v>
      </c>
      <c r="Z151" s="88"/>
      <c r="AA151" s="88"/>
      <c r="AB151" s="86">
        <f t="shared" si="137"/>
        <v>18122.359700000001</v>
      </c>
      <c r="AC151" s="88">
        <v>14439.398999999999</v>
      </c>
      <c r="AD151" s="88">
        <v>3682.9607000000001</v>
      </c>
      <c r="AE151" s="97">
        <f t="shared" si="136"/>
        <v>906118.52969999996</v>
      </c>
      <c r="AF151" s="86"/>
      <c r="AG151" s="86">
        <f t="shared" si="122"/>
        <v>906118.52969999996</v>
      </c>
      <c r="AH151" s="98" t="s">
        <v>159</v>
      </c>
      <c r="AI151" s="95"/>
      <c r="AJ151" s="96">
        <v>90611.85</v>
      </c>
      <c r="AK151" s="96">
        <v>0</v>
      </c>
    </row>
    <row r="152" spans="1:37" ht="409.5" x14ac:dyDescent="0.25">
      <c r="A152" s="4">
        <v>146</v>
      </c>
      <c r="B152" s="132">
        <v>110527</v>
      </c>
      <c r="C152" s="170">
        <v>353</v>
      </c>
      <c r="D152" s="56" t="s">
        <v>179</v>
      </c>
      <c r="E152" s="35" t="s">
        <v>167</v>
      </c>
      <c r="F152" s="76" t="s">
        <v>374</v>
      </c>
      <c r="G152" s="153" t="s">
        <v>624</v>
      </c>
      <c r="H152" s="153" t="s">
        <v>625</v>
      </c>
      <c r="I152" s="72" t="s">
        <v>626</v>
      </c>
      <c r="J152" s="32" t="s">
        <v>627</v>
      </c>
      <c r="K152" s="6">
        <v>43258</v>
      </c>
      <c r="L152" s="6">
        <v>43745</v>
      </c>
      <c r="M152" s="7">
        <f t="shared" si="123"/>
        <v>82.304183804307399</v>
      </c>
      <c r="N152" s="8"/>
      <c r="O152" s="8"/>
      <c r="P152" s="8"/>
      <c r="Q152" s="14"/>
      <c r="R152" s="4"/>
      <c r="S152" s="86">
        <f t="shared" si="126"/>
        <v>797101.36999999988</v>
      </c>
      <c r="T152" s="88">
        <v>642792.81999999995</v>
      </c>
      <c r="U152" s="88">
        <v>154308.54999999999</v>
      </c>
      <c r="V152" s="86">
        <f t="shared" si="124"/>
        <v>152011.18</v>
      </c>
      <c r="W152" s="88">
        <v>113434.03</v>
      </c>
      <c r="X152" s="88">
        <v>38577.15</v>
      </c>
      <c r="Y152" s="86">
        <f t="shared" si="127"/>
        <v>0</v>
      </c>
      <c r="Z152" s="88"/>
      <c r="AA152" s="88"/>
      <c r="AB152" s="86">
        <f t="shared" si="137"/>
        <v>19369.649999999998</v>
      </c>
      <c r="AC152" s="88">
        <v>15433.21</v>
      </c>
      <c r="AD152" s="88">
        <v>3936.44</v>
      </c>
      <c r="AE152" s="97">
        <f t="shared" si="136"/>
        <v>968482.19999999984</v>
      </c>
      <c r="AF152" s="86"/>
      <c r="AG152" s="86">
        <f t="shared" si="122"/>
        <v>968482.19999999984</v>
      </c>
      <c r="AH152" s="98" t="s">
        <v>159</v>
      </c>
      <c r="AI152" s="95"/>
      <c r="AJ152" s="96">
        <v>96848.21</v>
      </c>
      <c r="AK152" s="96">
        <v>0</v>
      </c>
    </row>
    <row r="153" spans="1:37" ht="409.5" x14ac:dyDescent="0.25">
      <c r="A153" s="10">
        <v>147</v>
      </c>
      <c r="B153" s="132">
        <v>112412</v>
      </c>
      <c r="C153" s="162">
        <v>269</v>
      </c>
      <c r="D153" s="56" t="s">
        <v>176</v>
      </c>
      <c r="E153" s="35" t="s">
        <v>167</v>
      </c>
      <c r="F153" s="76" t="s">
        <v>374</v>
      </c>
      <c r="G153" s="153" t="s">
        <v>628</v>
      </c>
      <c r="H153" s="169" t="s">
        <v>629</v>
      </c>
      <c r="I153" s="234" t="s">
        <v>630</v>
      </c>
      <c r="J153" s="32" t="s">
        <v>631</v>
      </c>
      <c r="K153" s="6">
        <v>43259</v>
      </c>
      <c r="L153" s="6">
        <v>43746</v>
      </c>
      <c r="M153" s="7">
        <f t="shared" si="123"/>
        <v>82.304183541065214</v>
      </c>
      <c r="N153" s="4" t="s">
        <v>376</v>
      </c>
      <c r="O153" s="4" t="s">
        <v>364</v>
      </c>
      <c r="P153" s="4" t="s">
        <v>364</v>
      </c>
      <c r="Q153" s="59" t="s">
        <v>378</v>
      </c>
      <c r="R153" s="4" t="s">
        <v>36</v>
      </c>
      <c r="S153" s="86">
        <f t="shared" si="126"/>
        <v>789670.74</v>
      </c>
      <c r="T153" s="88">
        <v>636800.65</v>
      </c>
      <c r="U153" s="88">
        <v>152870.09</v>
      </c>
      <c r="V153" s="86">
        <f t="shared" si="124"/>
        <v>150594.14000000001</v>
      </c>
      <c r="W153" s="88">
        <v>112376.61</v>
      </c>
      <c r="X153" s="88">
        <v>38217.53</v>
      </c>
      <c r="Y153" s="86">
        <f t="shared" si="127"/>
        <v>0</v>
      </c>
      <c r="Z153" s="88"/>
      <c r="AA153" s="88"/>
      <c r="AB153" s="86">
        <f t="shared" si="137"/>
        <v>19189.07</v>
      </c>
      <c r="AC153" s="88">
        <v>15289.33</v>
      </c>
      <c r="AD153" s="88">
        <v>3899.74</v>
      </c>
      <c r="AE153" s="97">
        <f t="shared" si="136"/>
        <v>959453.95</v>
      </c>
      <c r="AF153" s="86"/>
      <c r="AG153" s="86">
        <f t="shared" si="122"/>
        <v>959453.95</v>
      </c>
      <c r="AH153" s="98" t="s">
        <v>159</v>
      </c>
      <c r="AI153" s="95" t="s">
        <v>482</v>
      </c>
      <c r="AJ153" s="96">
        <v>0</v>
      </c>
      <c r="AK153" s="96">
        <v>0</v>
      </c>
    </row>
    <row r="154" spans="1:37" ht="409.5" x14ac:dyDescent="0.25">
      <c r="A154" s="10">
        <v>148</v>
      </c>
      <c r="B154" s="132">
        <v>113035</v>
      </c>
      <c r="C154" s="162">
        <v>332</v>
      </c>
      <c r="D154" s="56" t="s">
        <v>173</v>
      </c>
      <c r="E154" s="35" t="s">
        <v>167</v>
      </c>
      <c r="F154" s="76" t="s">
        <v>374</v>
      </c>
      <c r="G154" s="54" t="s">
        <v>632</v>
      </c>
      <c r="H154" s="53" t="s">
        <v>633</v>
      </c>
      <c r="I154" s="72" t="s">
        <v>482</v>
      </c>
      <c r="J154" s="32" t="s">
        <v>634</v>
      </c>
      <c r="K154" s="6">
        <v>43258</v>
      </c>
      <c r="L154" s="6">
        <v>43745</v>
      </c>
      <c r="M154" s="7">
        <f t="shared" si="123"/>
        <v>83.983861971971891</v>
      </c>
      <c r="N154" s="4" t="s">
        <v>376</v>
      </c>
      <c r="O154" s="4" t="s">
        <v>364</v>
      </c>
      <c r="P154" s="4" t="s">
        <v>364</v>
      </c>
      <c r="Q154" s="59" t="s">
        <v>378</v>
      </c>
      <c r="R154" s="4" t="s">
        <v>36</v>
      </c>
      <c r="S154" s="86">
        <f t="shared" si="126"/>
        <v>830219.99</v>
      </c>
      <c r="T154" s="88">
        <v>669500.09</v>
      </c>
      <c r="U154" s="88">
        <v>160719.9</v>
      </c>
      <c r="V154" s="86">
        <f t="shared" si="124"/>
        <v>138556.1</v>
      </c>
      <c r="W154" s="88">
        <v>102394.12</v>
      </c>
      <c r="X154" s="88">
        <v>36161.980000000003</v>
      </c>
      <c r="Y154" s="86">
        <f t="shared" si="127"/>
        <v>0</v>
      </c>
      <c r="Z154" s="88"/>
      <c r="AA154" s="88"/>
      <c r="AB154" s="86">
        <f t="shared" si="137"/>
        <v>19770.96</v>
      </c>
      <c r="AC154" s="88">
        <v>15752.96</v>
      </c>
      <c r="AD154" s="88">
        <v>4018</v>
      </c>
      <c r="AE154" s="97">
        <f t="shared" si="136"/>
        <v>988547.04999999993</v>
      </c>
      <c r="AF154" s="86">
        <v>0</v>
      </c>
      <c r="AG154" s="86">
        <f t="shared" si="122"/>
        <v>988547.04999999993</v>
      </c>
      <c r="AH154" s="98" t="s">
        <v>159</v>
      </c>
      <c r="AI154" s="95" t="s">
        <v>482</v>
      </c>
      <c r="AJ154" s="96">
        <v>98854</v>
      </c>
      <c r="AK154" s="96">
        <v>0</v>
      </c>
    </row>
    <row r="155" spans="1:37" ht="409.5" x14ac:dyDescent="0.25">
      <c r="A155" s="4">
        <v>149</v>
      </c>
      <c r="B155" s="132">
        <v>112992</v>
      </c>
      <c r="C155" s="172">
        <v>233</v>
      </c>
      <c r="D155" s="132" t="s">
        <v>173</v>
      </c>
      <c r="E155" s="35" t="s">
        <v>167</v>
      </c>
      <c r="F155" s="76" t="s">
        <v>374</v>
      </c>
      <c r="G155" s="173" t="s">
        <v>635</v>
      </c>
      <c r="H155" s="53" t="s">
        <v>636</v>
      </c>
      <c r="I155" s="72" t="s">
        <v>482</v>
      </c>
      <c r="J155" s="41" t="s">
        <v>637</v>
      </c>
      <c r="K155" s="6">
        <v>43259</v>
      </c>
      <c r="L155" s="6">
        <v>43746</v>
      </c>
      <c r="M155" s="7">
        <f t="shared" si="123"/>
        <v>82.304185804634827</v>
      </c>
      <c r="N155" s="4" t="s">
        <v>376</v>
      </c>
      <c r="O155" s="4" t="s">
        <v>364</v>
      </c>
      <c r="P155" s="4" t="s">
        <v>364</v>
      </c>
      <c r="Q155" s="59" t="s">
        <v>378</v>
      </c>
      <c r="R155" s="4" t="s">
        <v>36</v>
      </c>
      <c r="S155" s="86">
        <f t="shared" si="126"/>
        <v>413202.42000000004</v>
      </c>
      <c r="T155" s="88">
        <v>333211.76</v>
      </c>
      <c r="U155" s="88">
        <v>79990.66</v>
      </c>
      <c r="V155" s="86">
        <f t="shared" si="124"/>
        <v>78799.740000000005</v>
      </c>
      <c r="W155" s="88">
        <v>58802.080000000002</v>
      </c>
      <c r="X155" s="88">
        <v>19997.66</v>
      </c>
      <c r="Y155" s="86">
        <f t="shared" si="127"/>
        <v>0</v>
      </c>
      <c r="Z155" s="88"/>
      <c r="AA155" s="88"/>
      <c r="AB155" s="86">
        <f t="shared" si="137"/>
        <v>10040.86</v>
      </c>
      <c r="AC155" s="88">
        <v>8000.27</v>
      </c>
      <c r="AD155" s="88">
        <v>2040.59</v>
      </c>
      <c r="AE155" s="97">
        <f t="shared" si="136"/>
        <v>502043.02</v>
      </c>
      <c r="AF155" s="86">
        <v>96.29</v>
      </c>
      <c r="AG155" s="86">
        <f t="shared" si="122"/>
        <v>502139.31</v>
      </c>
      <c r="AH155" s="98" t="s">
        <v>159</v>
      </c>
      <c r="AI155" s="95" t="s">
        <v>482</v>
      </c>
      <c r="AJ155" s="96">
        <v>50204</v>
      </c>
      <c r="AK155" s="96">
        <v>0</v>
      </c>
    </row>
    <row r="156" spans="1:37" ht="409.5" x14ac:dyDescent="0.25">
      <c r="A156" s="10">
        <v>150</v>
      </c>
      <c r="B156" s="132">
        <v>109834</v>
      </c>
      <c r="C156" s="172">
        <v>202</v>
      </c>
      <c r="D156" s="132" t="s">
        <v>175</v>
      </c>
      <c r="E156" s="35" t="s">
        <v>167</v>
      </c>
      <c r="F156" s="76" t="s">
        <v>374</v>
      </c>
      <c r="G156" s="173" t="s">
        <v>647</v>
      </c>
      <c r="H156" s="53" t="s">
        <v>648</v>
      </c>
      <c r="I156" s="72" t="s">
        <v>482</v>
      </c>
      <c r="J156" s="41" t="s">
        <v>649</v>
      </c>
      <c r="K156" s="6">
        <v>43264</v>
      </c>
      <c r="L156" s="6">
        <v>43751</v>
      </c>
      <c r="M156" s="7">
        <f>S156/AE156*100</f>
        <v>82.304183457349851</v>
      </c>
      <c r="N156" s="4" t="s">
        <v>376</v>
      </c>
      <c r="O156" s="4" t="s">
        <v>364</v>
      </c>
      <c r="P156" s="4" t="s">
        <v>364</v>
      </c>
      <c r="Q156" s="59" t="s">
        <v>378</v>
      </c>
      <c r="R156" s="4" t="s">
        <v>36</v>
      </c>
      <c r="S156" s="86">
        <f>T156+U156</f>
        <v>757659.49</v>
      </c>
      <c r="T156" s="88">
        <v>610986.37</v>
      </c>
      <c r="U156" s="88">
        <v>146673.12</v>
      </c>
      <c r="V156" s="86">
        <f>W156+X156</f>
        <v>144489.42000000001</v>
      </c>
      <c r="W156" s="88">
        <v>107821.13</v>
      </c>
      <c r="X156" s="88">
        <v>36668.29</v>
      </c>
      <c r="Y156" s="86">
        <f>Z156+AA156</f>
        <v>0</v>
      </c>
      <c r="Z156" s="88"/>
      <c r="AA156" s="88"/>
      <c r="AB156" s="86">
        <f>AC156+AD156</f>
        <v>18411.21</v>
      </c>
      <c r="AC156" s="88">
        <v>14669.55</v>
      </c>
      <c r="AD156" s="88">
        <v>3741.66</v>
      </c>
      <c r="AE156" s="97">
        <f>S156+V156+Y156+AB156</f>
        <v>920560.12</v>
      </c>
      <c r="AF156" s="86">
        <v>0</v>
      </c>
      <c r="AG156" s="86">
        <f>AE156+AF156</f>
        <v>920560.12</v>
      </c>
      <c r="AH156" s="98" t="s">
        <v>159</v>
      </c>
      <c r="AI156" s="95" t="s">
        <v>482</v>
      </c>
      <c r="AJ156" s="96">
        <v>62251.46</v>
      </c>
      <c r="AK156" s="96">
        <v>0</v>
      </c>
    </row>
    <row r="157" spans="1:37" ht="409.5" x14ac:dyDescent="0.25">
      <c r="A157" s="10">
        <v>151</v>
      </c>
      <c r="B157" s="132">
        <v>111613</v>
      </c>
      <c r="C157" s="172">
        <v>289</v>
      </c>
      <c r="D157" s="132" t="s">
        <v>172</v>
      </c>
      <c r="E157" s="35" t="s">
        <v>167</v>
      </c>
      <c r="F157" s="76" t="s">
        <v>374</v>
      </c>
      <c r="G157" s="173" t="s">
        <v>650</v>
      </c>
      <c r="H157" s="53" t="s">
        <v>651</v>
      </c>
      <c r="I157" s="72" t="s">
        <v>652</v>
      </c>
      <c r="J157" s="41" t="s">
        <v>653</v>
      </c>
      <c r="K157" s="6">
        <v>43264</v>
      </c>
      <c r="L157" s="6">
        <v>43751</v>
      </c>
      <c r="M157" s="7">
        <f t="shared" ref="M157:M159" si="138">S157/AE157*100</f>
        <v>82.304185024184278</v>
      </c>
      <c r="N157" s="4" t="s">
        <v>376</v>
      </c>
      <c r="O157" s="4" t="s">
        <v>654</v>
      </c>
      <c r="P157" s="4" t="s">
        <v>654</v>
      </c>
      <c r="Q157" s="59" t="s">
        <v>378</v>
      </c>
      <c r="R157" s="4" t="s">
        <v>36</v>
      </c>
      <c r="S157" s="86">
        <f>T157+U157</f>
        <v>790560.66</v>
      </c>
      <c r="T157" s="88">
        <v>637518.30000000005</v>
      </c>
      <c r="U157" s="88">
        <v>153042.35999999999</v>
      </c>
      <c r="V157" s="86">
        <f>W157+X157</f>
        <v>150763.83000000002</v>
      </c>
      <c r="W157" s="88">
        <v>112503.22</v>
      </c>
      <c r="X157" s="88">
        <v>38260.61</v>
      </c>
      <c r="Y157" s="86">
        <v>0</v>
      </c>
      <c r="Z157" s="88"/>
      <c r="AA157" s="88"/>
      <c r="AB157" s="86">
        <f>AC157+AD157</f>
        <v>19210.7</v>
      </c>
      <c r="AC157" s="88">
        <v>15306.57</v>
      </c>
      <c r="AD157" s="88">
        <v>3904.13</v>
      </c>
      <c r="AE157" s="97">
        <f>S157+V157+Y157+AB157</f>
        <v>960535.19</v>
      </c>
      <c r="AF157" s="86">
        <v>0</v>
      </c>
      <c r="AG157" s="86">
        <f>AE157+AF157</f>
        <v>960535.19</v>
      </c>
      <c r="AH157" s="98" t="s">
        <v>655</v>
      </c>
      <c r="AI157" s="95" t="s">
        <v>482</v>
      </c>
      <c r="AJ157" s="96">
        <v>0</v>
      </c>
      <c r="AK157" s="96">
        <v>0</v>
      </c>
    </row>
    <row r="158" spans="1:37" ht="409.5" x14ac:dyDescent="0.25">
      <c r="A158" s="4">
        <v>152</v>
      </c>
      <c r="B158" s="132">
        <v>112219</v>
      </c>
      <c r="C158" s="172">
        <v>274</v>
      </c>
      <c r="D158" s="132" t="s">
        <v>176</v>
      </c>
      <c r="E158" s="35" t="s">
        <v>167</v>
      </c>
      <c r="F158" s="76" t="s">
        <v>374</v>
      </c>
      <c r="G158" s="153" t="s">
        <v>660</v>
      </c>
      <c r="H158" s="53" t="s">
        <v>661</v>
      </c>
      <c r="I158" s="72" t="s">
        <v>662</v>
      </c>
      <c r="J158" s="41" t="s">
        <v>665</v>
      </c>
      <c r="K158" s="6">
        <v>43262</v>
      </c>
      <c r="L158" s="6">
        <v>43749</v>
      </c>
      <c r="M158" s="7">
        <f t="shared" si="138"/>
        <v>82.30418549066529</v>
      </c>
      <c r="N158" s="4" t="s">
        <v>376</v>
      </c>
      <c r="O158" s="4" t="s">
        <v>663</v>
      </c>
      <c r="P158" s="4" t="s">
        <v>664</v>
      </c>
      <c r="Q158" s="59" t="s">
        <v>378</v>
      </c>
      <c r="R158" s="4" t="s">
        <v>36</v>
      </c>
      <c r="S158" s="86">
        <f t="shared" ref="S158:S179" si="139">T158+U158</f>
        <v>796961.1399999999</v>
      </c>
      <c r="T158" s="88">
        <v>642679.71</v>
      </c>
      <c r="U158" s="88">
        <v>154281.43</v>
      </c>
      <c r="V158" s="86">
        <f t="shared" ref="V158:V179" si="140">W158+X158</f>
        <v>151984.41</v>
      </c>
      <c r="W158" s="88">
        <v>113414.08</v>
      </c>
      <c r="X158" s="88">
        <v>38570.33</v>
      </c>
      <c r="Y158" s="86">
        <f t="shared" ref="Y158" si="141">Z158+AA158</f>
        <v>0</v>
      </c>
      <c r="Z158" s="88"/>
      <c r="AA158" s="88"/>
      <c r="AB158" s="86">
        <f t="shared" ref="AB158:AB159" si="142">AC158+AD158</f>
        <v>19366.25</v>
      </c>
      <c r="AC158" s="88">
        <v>15430.49</v>
      </c>
      <c r="AD158" s="88">
        <v>3935.76</v>
      </c>
      <c r="AE158" s="97">
        <f t="shared" ref="AE158:AE179" si="143">S158+V158+Y158+AB158</f>
        <v>968311.79999999993</v>
      </c>
      <c r="AF158" s="86"/>
      <c r="AG158" s="86">
        <f t="shared" ref="AG158:AG179" si="144">AE158+AF158</f>
        <v>968311.79999999993</v>
      </c>
      <c r="AH158" s="98" t="s">
        <v>159</v>
      </c>
      <c r="AI158" s="95" t="s">
        <v>482</v>
      </c>
      <c r="AJ158" s="96">
        <v>96831.17</v>
      </c>
      <c r="AK158" s="96">
        <v>0</v>
      </c>
    </row>
    <row r="159" spans="1:37" ht="283.5" x14ac:dyDescent="0.25">
      <c r="A159" s="10">
        <v>153</v>
      </c>
      <c r="B159" s="132">
        <v>111981</v>
      </c>
      <c r="C159" s="172">
        <v>264</v>
      </c>
      <c r="D159" s="132" t="s">
        <v>176</v>
      </c>
      <c r="E159" s="35" t="s">
        <v>167</v>
      </c>
      <c r="F159" s="76" t="s">
        <v>374</v>
      </c>
      <c r="G159" s="153" t="s">
        <v>666</v>
      </c>
      <c r="H159" s="53" t="s">
        <v>667</v>
      </c>
      <c r="I159" s="72" t="s">
        <v>668</v>
      </c>
      <c r="J159" s="41" t="s">
        <v>670</v>
      </c>
      <c r="K159" s="6">
        <v>43264</v>
      </c>
      <c r="L159" s="6">
        <v>43751</v>
      </c>
      <c r="M159" s="7">
        <f t="shared" si="138"/>
        <v>82.304187524210803</v>
      </c>
      <c r="N159" s="4" t="s">
        <v>376</v>
      </c>
      <c r="O159" s="4" t="s">
        <v>669</v>
      </c>
      <c r="P159" s="4" t="s">
        <v>481</v>
      </c>
      <c r="Q159" s="59" t="s">
        <v>378</v>
      </c>
      <c r="R159" s="4" t="s">
        <v>36</v>
      </c>
      <c r="S159" s="86">
        <f t="shared" si="139"/>
        <v>771066.18</v>
      </c>
      <c r="T159" s="88">
        <v>621797.65</v>
      </c>
      <c r="U159" s="88">
        <v>149268.53</v>
      </c>
      <c r="V159" s="86">
        <f t="shared" si="140"/>
        <v>147046.1</v>
      </c>
      <c r="W159" s="88">
        <v>109729</v>
      </c>
      <c r="X159" s="88">
        <v>37317.1</v>
      </c>
      <c r="Y159" s="86">
        <f t="shared" ref="Y159:Y179" si="145">Z159+AA159</f>
        <v>0</v>
      </c>
      <c r="Z159" s="88"/>
      <c r="AA159" s="88"/>
      <c r="AB159" s="86">
        <f t="shared" si="142"/>
        <v>18736.989999999998</v>
      </c>
      <c r="AC159" s="88">
        <v>14929.14</v>
      </c>
      <c r="AD159" s="88">
        <v>3807.85</v>
      </c>
      <c r="AE159" s="97">
        <f t="shared" si="143"/>
        <v>936849.27</v>
      </c>
      <c r="AF159" s="86"/>
      <c r="AG159" s="86">
        <f t="shared" si="144"/>
        <v>936849.27</v>
      </c>
      <c r="AH159" s="98" t="s">
        <v>159</v>
      </c>
      <c r="AI159" s="95" t="s">
        <v>482</v>
      </c>
      <c r="AJ159" s="96">
        <v>0</v>
      </c>
      <c r="AK159" s="96">
        <v>0</v>
      </c>
    </row>
    <row r="160" spans="1:37" ht="409.5" x14ac:dyDescent="0.25">
      <c r="A160" s="10">
        <v>154</v>
      </c>
      <c r="B160" s="132">
        <v>113037</v>
      </c>
      <c r="C160" s="172">
        <v>280</v>
      </c>
      <c r="D160" s="132" t="s">
        <v>176</v>
      </c>
      <c r="E160" s="35" t="s">
        <v>167</v>
      </c>
      <c r="F160" s="76" t="s">
        <v>374</v>
      </c>
      <c r="G160" s="153" t="s">
        <v>686</v>
      </c>
      <c r="H160" s="53" t="s">
        <v>684</v>
      </c>
      <c r="I160" s="72" t="s">
        <v>685</v>
      </c>
      <c r="J160" s="41" t="s">
        <v>687</v>
      </c>
      <c r="K160" s="6">
        <v>43269</v>
      </c>
      <c r="L160" s="6">
        <v>43756</v>
      </c>
      <c r="M160" s="7">
        <f t="shared" ref="M160:M179" si="146">S160/AE160*100</f>
        <v>82.304185659324261</v>
      </c>
      <c r="N160" s="4" t="s">
        <v>376</v>
      </c>
      <c r="O160" s="4" t="s">
        <v>157</v>
      </c>
      <c r="P160" s="4" t="s">
        <v>157</v>
      </c>
      <c r="Q160" s="59" t="s">
        <v>378</v>
      </c>
      <c r="R160" s="4" t="s">
        <v>36</v>
      </c>
      <c r="S160" s="86">
        <f t="shared" si="139"/>
        <v>812766.5</v>
      </c>
      <c r="T160" s="88">
        <v>655425.36</v>
      </c>
      <c r="U160" s="88">
        <v>157341.14000000001</v>
      </c>
      <c r="V160" s="86">
        <f t="shared" si="140"/>
        <v>154998.59</v>
      </c>
      <c r="W160" s="88">
        <v>115663.31</v>
      </c>
      <c r="X160" s="88">
        <v>39335.279999999999</v>
      </c>
      <c r="Y160" s="86">
        <f t="shared" si="145"/>
        <v>0</v>
      </c>
      <c r="Z160" s="88"/>
      <c r="AA160" s="88"/>
      <c r="AB160" s="86">
        <f t="shared" ref="AB160:AB179" si="147">AC160+AD160</f>
        <v>19750.3</v>
      </c>
      <c r="AC160" s="88">
        <v>15736.51</v>
      </c>
      <c r="AD160" s="88">
        <v>4013.79</v>
      </c>
      <c r="AE160" s="97">
        <f t="shared" si="143"/>
        <v>987515.39</v>
      </c>
      <c r="AF160" s="86"/>
      <c r="AG160" s="86">
        <f t="shared" si="144"/>
        <v>987515.39</v>
      </c>
      <c r="AH160" s="98" t="s">
        <v>159</v>
      </c>
      <c r="AI160" s="95" t="s">
        <v>482</v>
      </c>
      <c r="AJ160" s="96">
        <v>0</v>
      </c>
      <c r="AK160" s="96">
        <v>0</v>
      </c>
    </row>
    <row r="161" spans="1:37" ht="220.5" x14ac:dyDescent="0.25">
      <c r="A161" s="4">
        <v>155</v>
      </c>
      <c r="B161" s="132">
        <v>111983</v>
      </c>
      <c r="C161" s="172">
        <v>238</v>
      </c>
      <c r="D161" s="132" t="s">
        <v>173</v>
      </c>
      <c r="E161" s="35" t="s">
        <v>167</v>
      </c>
      <c r="F161" s="76" t="s">
        <v>374</v>
      </c>
      <c r="G161" s="153" t="s">
        <v>688</v>
      </c>
      <c r="H161" s="53" t="s">
        <v>689</v>
      </c>
      <c r="I161" s="72" t="s">
        <v>482</v>
      </c>
      <c r="J161" s="41" t="s">
        <v>690</v>
      </c>
      <c r="K161" s="6">
        <v>43270</v>
      </c>
      <c r="L161" s="6">
        <v>43757</v>
      </c>
      <c r="M161" s="7">
        <f t="shared" si="146"/>
        <v>82.304184684756876</v>
      </c>
      <c r="N161" s="4" t="s">
        <v>376</v>
      </c>
      <c r="O161" s="4" t="s">
        <v>157</v>
      </c>
      <c r="P161" s="4" t="s">
        <v>157</v>
      </c>
      <c r="Q161" s="59" t="s">
        <v>378</v>
      </c>
      <c r="R161" s="4" t="s">
        <v>36</v>
      </c>
      <c r="S161" s="86">
        <f t="shared" si="139"/>
        <v>768299.49</v>
      </c>
      <c r="T161" s="88">
        <v>619566.6</v>
      </c>
      <c r="U161" s="88">
        <v>148732.89000000001</v>
      </c>
      <c r="V161" s="86">
        <f t="shared" si="140"/>
        <v>146518.51</v>
      </c>
      <c r="W161" s="88">
        <v>109335.29</v>
      </c>
      <c r="X161" s="88">
        <v>37183.22</v>
      </c>
      <c r="Y161" s="86">
        <f t="shared" si="145"/>
        <v>0</v>
      </c>
      <c r="Z161" s="88"/>
      <c r="AA161" s="88"/>
      <c r="AB161" s="86">
        <f t="shared" si="147"/>
        <v>18669.759999999998</v>
      </c>
      <c r="AC161" s="88">
        <v>14875.55</v>
      </c>
      <c r="AD161" s="88">
        <v>3794.21</v>
      </c>
      <c r="AE161" s="97">
        <f t="shared" si="143"/>
        <v>933487.76</v>
      </c>
      <c r="AF161" s="86">
        <v>0</v>
      </c>
      <c r="AG161" s="86">
        <f t="shared" si="144"/>
        <v>933487.76</v>
      </c>
      <c r="AH161" s="98" t="s">
        <v>159</v>
      </c>
      <c r="AI161" s="95" t="s">
        <v>482</v>
      </c>
      <c r="AJ161" s="96">
        <v>0</v>
      </c>
      <c r="AK161" s="96">
        <v>0</v>
      </c>
    </row>
    <row r="162" spans="1:37" ht="409.5" x14ac:dyDescent="0.25">
      <c r="A162" s="10">
        <v>156</v>
      </c>
      <c r="B162" s="208">
        <v>115759</v>
      </c>
      <c r="C162" s="209">
        <v>400</v>
      </c>
      <c r="D162" s="208" t="s">
        <v>165</v>
      </c>
      <c r="E162" s="203" t="s">
        <v>167</v>
      </c>
      <c r="F162" s="207" t="s">
        <v>503</v>
      </c>
      <c r="G162" s="210" t="s">
        <v>691</v>
      </c>
      <c r="H162" s="206" t="s">
        <v>692</v>
      </c>
      <c r="I162" s="235" t="s">
        <v>693</v>
      </c>
      <c r="J162" s="205" t="s">
        <v>694</v>
      </c>
      <c r="K162" s="200">
        <v>43270</v>
      </c>
      <c r="L162" s="200">
        <v>44062</v>
      </c>
      <c r="M162" s="201" t="e">
        <v>#DIV/0!</v>
      </c>
      <c r="N162" s="202" t="s">
        <v>376</v>
      </c>
      <c r="O162" s="202" t="s">
        <v>157</v>
      </c>
      <c r="P162" s="202" t="s">
        <v>157</v>
      </c>
      <c r="Q162" s="204" t="s">
        <v>158</v>
      </c>
      <c r="R162" s="199" t="s">
        <v>36</v>
      </c>
      <c r="S162" s="86">
        <f t="shared" si="139"/>
        <v>11840890.029999999</v>
      </c>
      <c r="T162" s="88">
        <v>9548646.1699999999</v>
      </c>
      <c r="U162" s="88">
        <v>2292243.86</v>
      </c>
      <c r="V162" s="86">
        <f t="shared" si="140"/>
        <v>0</v>
      </c>
      <c r="W162" s="88"/>
      <c r="X162" s="88"/>
      <c r="Y162" s="86">
        <f t="shared" si="145"/>
        <v>2258116.17</v>
      </c>
      <c r="Z162" s="88">
        <v>1685055.21</v>
      </c>
      <c r="AA162" s="88">
        <v>573060.96</v>
      </c>
      <c r="AB162" s="86">
        <f t="shared" si="147"/>
        <v>0</v>
      </c>
      <c r="AC162" s="88"/>
      <c r="AD162" s="88"/>
      <c r="AE162" s="97">
        <f t="shared" si="143"/>
        <v>14099006.199999999</v>
      </c>
      <c r="AF162" s="86"/>
      <c r="AG162" s="86">
        <f t="shared" si="144"/>
        <v>14099006.199999999</v>
      </c>
      <c r="AH162" s="98" t="s">
        <v>159</v>
      </c>
      <c r="AI162" s="95" t="s">
        <v>189</v>
      </c>
      <c r="AJ162" s="96">
        <v>0</v>
      </c>
      <c r="AK162" s="96">
        <v>0</v>
      </c>
    </row>
    <row r="163" spans="1:37" ht="409.5" x14ac:dyDescent="0.25">
      <c r="A163" s="10">
        <v>157</v>
      </c>
      <c r="B163" s="132">
        <v>111409</v>
      </c>
      <c r="C163" s="172">
        <v>193</v>
      </c>
      <c r="D163" s="132" t="s">
        <v>174</v>
      </c>
      <c r="E163" s="35" t="s">
        <v>167</v>
      </c>
      <c r="F163" s="76" t="s">
        <v>374</v>
      </c>
      <c r="G163" s="212" t="s">
        <v>700</v>
      </c>
      <c r="H163" s="213" t="s">
        <v>699</v>
      </c>
      <c r="I163" s="72" t="s">
        <v>482</v>
      </c>
      <c r="J163" s="41" t="s">
        <v>701</v>
      </c>
      <c r="K163" s="6">
        <v>43271</v>
      </c>
      <c r="L163" s="6">
        <v>43758</v>
      </c>
      <c r="M163" s="7">
        <f t="shared" si="146"/>
        <v>82.304192821223239</v>
      </c>
      <c r="N163" s="4" t="s">
        <v>376</v>
      </c>
      <c r="O163" s="163" t="s">
        <v>157</v>
      </c>
      <c r="P163" s="163" t="s">
        <v>157</v>
      </c>
      <c r="Q163" s="59" t="s">
        <v>378</v>
      </c>
      <c r="R163" s="4" t="s">
        <v>36</v>
      </c>
      <c r="S163" s="211">
        <f>T163+U163</f>
        <v>813056.8</v>
      </c>
      <c r="T163" s="88">
        <v>655659.42000000004</v>
      </c>
      <c r="U163" s="88">
        <v>157397.38</v>
      </c>
      <c r="V163" s="86">
        <f t="shared" si="140"/>
        <v>155053.87</v>
      </c>
      <c r="W163" s="88">
        <v>115704.6</v>
      </c>
      <c r="X163" s="88">
        <v>39349.269999999997</v>
      </c>
      <c r="Y163" s="86">
        <f t="shared" si="145"/>
        <v>0</v>
      </c>
      <c r="Z163" s="88"/>
      <c r="AA163" s="88"/>
      <c r="AB163" s="86">
        <f t="shared" si="147"/>
        <v>19757.350000000002</v>
      </c>
      <c r="AC163" s="88">
        <v>15742.12</v>
      </c>
      <c r="AD163" s="88">
        <v>4015.23</v>
      </c>
      <c r="AE163" s="97">
        <f>S163+V163+Y163+AB163</f>
        <v>987868.02</v>
      </c>
      <c r="AF163" s="86">
        <v>0</v>
      </c>
      <c r="AG163" s="86">
        <f t="shared" si="144"/>
        <v>987868.02</v>
      </c>
      <c r="AH163" s="98" t="s">
        <v>159</v>
      </c>
      <c r="AI163" s="95" t="s">
        <v>189</v>
      </c>
      <c r="AJ163" s="96">
        <v>0</v>
      </c>
      <c r="AK163" s="96">
        <v>0</v>
      </c>
    </row>
    <row r="164" spans="1:37" ht="299.25" x14ac:dyDescent="0.25">
      <c r="A164" s="4">
        <v>158</v>
      </c>
      <c r="B164" s="132">
        <v>118676</v>
      </c>
      <c r="C164" s="172">
        <v>432</v>
      </c>
      <c r="D164" s="132" t="s">
        <v>174</v>
      </c>
      <c r="E164" s="35" t="s">
        <v>763</v>
      </c>
      <c r="F164" s="76" t="s">
        <v>702</v>
      </c>
      <c r="G164" s="173" t="s">
        <v>704</v>
      </c>
      <c r="H164" s="53" t="s">
        <v>705</v>
      </c>
      <c r="I164" s="72" t="s">
        <v>706</v>
      </c>
      <c r="J164" s="41" t="s">
        <v>707</v>
      </c>
      <c r="K164" s="6">
        <v>43270</v>
      </c>
      <c r="L164" s="6">
        <v>43818</v>
      </c>
      <c r="M164" s="7">
        <f t="shared" si="146"/>
        <v>83.983861980210861</v>
      </c>
      <c r="N164" s="4" t="s">
        <v>376</v>
      </c>
      <c r="O164" s="163" t="s">
        <v>157</v>
      </c>
      <c r="P164" s="163" t="s">
        <v>157</v>
      </c>
      <c r="Q164" s="59" t="s">
        <v>158</v>
      </c>
      <c r="R164" s="4" t="s">
        <v>36</v>
      </c>
      <c r="S164" s="86">
        <f t="shared" si="139"/>
        <v>3030823.88</v>
      </c>
      <c r="T164" s="88">
        <v>2444095.39</v>
      </c>
      <c r="U164" s="88">
        <v>586728.49</v>
      </c>
      <c r="V164" s="86">
        <f t="shared" si="140"/>
        <v>0</v>
      </c>
      <c r="W164" s="88"/>
      <c r="X164" s="88"/>
      <c r="Y164" s="86">
        <f t="shared" si="145"/>
        <v>577993.11</v>
      </c>
      <c r="Z164" s="88">
        <v>431310.99</v>
      </c>
      <c r="AA164" s="88">
        <v>146682.12</v>
      </c>
      <c r="AB164" s="86">
        <f t="shared" si="147"/>
        <v>0</v>
      </c>
      <c r="AC164" s="88"/>
      <c r="AD164" s="88"/>
      <c r="AE164" s="97">
        <f t="shared" si="143"/>
        <v>3608816.9899999998</v>
      </c>
      <c r="AF164" s="86">
        <v>0</v>
      </c>
      <c r="AG164" s="86">
        <f t="shared" si="144"/>
        <v>3608816.9899999998</v>
      </c>
      <c r="AH164" s="98" t="s">
        <v>159</v>
      </c>
      <c r="AI164" s="95" t="s">
        <v>189</v>
      </c>
      <c r="AJ164" s="96">
        <v>0</v>
      </c>
      <c r="AK164" s="96">
        <v>0</v>
      </c>
    </row>
    <row r="165" spans="1:37" ht="409.5" x14ac:dyDescent="0.25">
      <c r="A165" s="10">
        <v>159</v>
      </c>
      <c r="B165" s="132">
        <v>111610</v>
      </c>
      <c r="C165" s="172">
        <v>374</v>
      </c>
      <c r="D165" s="132" t="s">
        <v>165</v>
      </c>
      <c r="E165" s="35" t="s">
        <v>703</v>
      </c>
      <c r="F165" s="76" t="s">
        <v>708</v>
      </c>
      <c r="G165" s="173" t="s">
        <v>710</v>
      </c>
      <c r="H165" s="53" t="s">
        <v>709</v>
      </c>
      <c r="I165" s="72" t="s">
        <v>711</v>
      </c>
      <c r="J165" s="41" t="s">
        <v>715</v>
      </c>
      <c r="K165" s="6">
        <v>43272</v>
      </c>
      <c r="L165" s="6">
        <v>43637</v>
      </c>
      <c r="M165" s="7">
        <f t="shared" si="146"/>
        <v>82.304187026365085</v>
      </c>
      <c r="N165" s="4" t="s">
        <v>376</v>
      </c>
      <c r="O165" s="163" t="s">
        <v>157</v>
      </c>
      <c r="P165" s="163" t="s">
        <v>157</v>
      </c>
      <c r="Q165" s="59" t="s">
        <v>378</v>
      </c>
      <c r="R165" s="4" t="s">
        <v>36</v>
      </c>
      <c r="S165" s="86">
        <f t="shared" si="139"/>
        <v>3413208.4300000006</v>
      </c>
      <c r="T165" s="88">
        <v>2752455.24</v>
      </c>
      <c r="U165" s="88">
        <v>660753.19000000018</v>
      </c>
      <c r="V165" s="86">
        <f t="shared" si="140"/>
        <v>650915.63000000012</v>
      </c>
      <c r="W165" s="88">
        <v>485727.35000000009</v>
      </c>
      <c r="X165" s="88">
        <v>165188.28000000003</v>
      </c>
      <c r="Y165" s="86">
        <f t="shared" si="145"/>
        <v>0</v>
      </c>
      <c r="Z165" s="88">
        <v>0</v>
      </c>
      <c r="AA165" s="88">
        <v>0</v>
      </c>
      <c r="AB165" s="86">
        <f t="shared" si="147"/>
        <v>82941.300000000017</v>
      </c>
      <c r="AC165" s="88">
        <v>66085.326136337957</v>
      </c>
      <c r="AD165" s="88">
        <v>16855.97386366206</v>
      </c>
      <c r="AE165" s="97">
        <f>S165+V165+Y165+AB165</f>
        <v>4147065.3600000003</v>
      </c>
      <c r="AF165" s="86">
        <v>0</v>
      </c>
      <c r="AG165" s="86">
        <f t="shared" si="144"/>
        <v>4147065.3600000003</v>
      </c>
      <c r="AH165" s="98" t="s">
        <v>159</v>
      </c>
      <c r="AI165" s="95" t="s">
        <v>189</v>
      </c>
      <c r="AJ165" s="96">
        <v>0</v>
      </c>
      <c r="AK165" s="96">
        <v>0</v>
      </c>
    </row>
    <row r="166" spans="1:37" ht="137.25" customHeight="1" x14ac:dyDescent="0.25">
      <c r="A166" s="10">
        <v>160</v>
      </c>
      <c r="B166" s="132">
        <v>110423</v>
      </c>
      <c r="C166" s="172">
        <v>207</v>
      </c>
      <c r="D166" s="132" t="s">
        <v>175</v>
      </c>
      <c r="E166" s="35" t="s">
        <v>167</v>
      </c>
      <c r="F166" s="76" t="s">
        <v>374</v>
      </c>
      <c r="G166" s="173" t="s">
        <v>712</v>
      </c>
      <c r="H166" s="220" t="s">
        <v>713</v>
      </c>
      <c r="I166" s="72" t="s">
        <v>482</v>
      </c>
      <c r="J166" s="41" t="s">
        <v>714</v>
      </c>
      <c r="K166" s="6">
        <v>43272</v>
      </c>
      <c r="L166" s="6">
        <v>43759</v>
      </c>
      <c r="M166" s="7">
        <f t="shared" si="146"/>
        <v>82.304184780767926</v>
      </c>
      <c r="N166" s="4" t="s">
        <v>376</v>
      </c>
      <c r="O166" s="4" t="s">
        <v>364</v>
      </c>
      <c r="P166" s="4" t="s">
        <v>364</v>
      </c>
      <c r="Q166" s="59" t="s">
        <v>378</v>
      </c>
      <c r="R166" s="4" t="s">
        <v>36</v>
      </c>
      <c r="S166" s="86">
        <f t="shared" si="139"/>
        <v>823039.14</v>
      </c>
      <c r="T166" s="88">
        <v>663709.36</v>
      </c>
      <c r="U166" s="88">
        <v>159329.78</v>
      </c>
      <c r="V166" s="86">
        <f>W166+X166</f>
        <v>156957.63</v>
      </c>
      <c r="W166" s="88">
        <v>117125.18</v>
      </c>
      <c r="X166" s="88">
        <v>39832.449999999997</v>
      </c>
      <c r="Y166" s="86">
        <f>Z166+AA166</f>
        <v>0</v>
      </c>
      <c r="Z166" s="88"/>
      <c r="AA166" s="88"/>
      <c r="AB166" s="86">
        <f t="shared" si="147"/>
        <v>19999.939999999999</v>
      </c>
      <c r="AC166" s="88">
        <v>15935.4</v>
      </c>
      <c r="AD166" s="88">
        <v>4064.54</v>
      </c>
      <c r="AE166" s="97">
        <f t="shared" si="143"/>
        <v>999996.71</v>
      </c>
      <c r="AF166" s="86">
        <v>0</v>
      </c>
      <c r="AG166" s="86">
        <f t="shared" si="144"/>
        <v>999996.71</v>
      </c>
      <c r="AH166" s="98" t="s">
        <v>159</v>
      </c>
      <c r="AI166" s="95" t="s">
        <v>189</v>
      </c>
      <c r="AJ166" s="96">
        <v>0</v>
      </c>
      <c r="AK166" s="96">
        <v>0</v>
      </c>
    </row>
    <row r="167" spans="1:37" ht="324" customHeight="1" x14ac:dyDescent="0.25">
      <c r="A167" s="4">
        <v>161</v>
      </c>
      <c r="B167" s="132">
        <v>111199</v>
      </c>
      <c r="C167" s="172">
        <v>147</v>
      </c>
      <c r="D167" s="132" t="s">
        <v>719</v>
      </c>
      <c r="E167" s="35" t="s">
        <v>167</v>
      </c>
      <c r="F167" s="76" t="s">
        <v>374</v>
      </c>
      <c r="G167" s="173" t="s">
        <v>764</v>
      </c>
      <c r="H167" s="72" t="s">
        <v>765</v>
      </c>
      <c r="I167" s="72" t="s">
        <v>766</v>
      </c>
      <c r="J167" s="41" t="s">
        <v>767</v>
      </c>
      <c r="K167" s="6">
        <v>43277</v>
      </c>
      <c r="L167" s="6">
        <v>44190</v>
      </c>
      <c r="M167" s="7">
        <f t="shared" si="146"/>
        <v>82.524995224288418</v>
      </c>
      <c r="N167" s="4" t="s">
        <v>376</v>
      </c>
      <c r="O167" s="4" t="s">
        <v>364</v>
      </c>
      <c r="P167" s="4" t="s">
        <v>364</v>
      </c>
      <c r="Q167" s="59" t="s">
        <v>378</v>
      </c>
      <c r="R167" s="4" t="s">
        <v>36</v>
      </c>
      <c r="S167" s="86">
        <f>T167+U167</f>
        <v>825126.99</v>
      </c>
      <c r="T167" s="88">
        <v>665393.03</v>
      </c>
      <c r="U167" s="88">
        <v>159733.96</v>
      </c>
      <c r="V167" s="86">
        <f t="shared" si="140"/>
        <v>154726.99</v>
      </c>
      <c r="W167" s="88">
        <v>115327.75</v>
      </c>
      <c r="X167" s="88">
        <v>39399.24</v>
      </c>
      <c r="Y167" s="86">
        <f>Z167+AA167</f>
        <v>0</v>
      </c>
      <c r="Z167" s="88">
        <v>0</v>
      </c>
      <c r="AA167" s="88">
        <v>0</v>
      </c>
      <c r="AB167" s="86">
        <f>AC167+AD167</f>
        <v>19997.02</v>
      </c>
      <c r="AC167" s="88">
        <v>15933.08</v>
      </c>
      <c r="AD167" s="88">
        <v>4063.94</v>
      </c>
      <c r="AE167" s="97">
        <f t="shared" si="143"/>
        <v>999851</v>
      </c>
      <c r="AF167" s="86">
        <v>0</v>
      </c>
      <c r="AG167" s="86">
        <f t="shared" si="144"/>
        <v>999851</v>
      </c>
      <c r="AH167" s="98" t="s">
        <v>159</v>
      </c>
      <c r="AI167" s="95" t="s">
        <v>189</v>
      </c>
      <c r="AJ167" s="96">
        <v>0</v>
      </c>
      <c r="AK167" s="96">
        <v>0</v>
      </c>
    </row>
    <row r="168" spans="1:37" ht="131.25" customHeight="1" x14ac:dyDescent="0.25">
      <c r="A168" s="10">
        <v>162</v>
      </c>
      <c r="B168" s="132">
        <v>109686</v>
      </c>
      <c r="C168" s="172">
        <v>122</v>
      </c>
      <c r="D168" s="132" t="s">
        <v>176</v>
      </c>
      <c r="E168" s="11" t="s">
        <v>244</v>
      </c>
      <c r="F168" s="76" t="s">
        <v>386</v>
      </c>
      <c r="G168" s="16" t="s">
        <v>725</v>
      </c>
      <c r="H168" s="53" t="s">
        <v>726</v>
      </c>
      <c r="I168" s="72" t="s">
        <v>482</v>
      </c>
      <c r="J168" s="41" t="s">
        <v>727</v>
      </c>
      <c r="K168" s="6">
        <v>43276</v>
      </c>
      <c r="L168" s="6">
        <v>43763</v>
      </c>
      <c r="M168" s="7">
        <f t="shared" si="146"/>
        <v>85.000000118226325</v>
      </c>
      <c r="N168" s="4">
        <v>2</v>
      </c>
      <c r="O168" s="4" t="s">
        <v>728</v>
      </c>
      <c r="P168" s="4" t="s">
        <v>728</v>
      </c>
      <c r="Q168" s="59" t="s">
        <v>226</v>
      </c>
      <c r="R168" s="4" t="s">
        <v>36</v>
      </c>
      <c r="S168" s="86">
        <f t="shared" si="139"/>
        <v>359480.02</v>
      </c>
      <c r="T168" s="88">
        <v>359480.02</v>
      </c>
      <c r="U168" s="88">
        <v>0</v>
      </c>
      <c r="V168" s="86">
        <f t="shared" si="140"/>
        <v>54979.3</v>
      </c>
      <c r="W168" s="88">
        <v>54979.3</v>
      </c>
      <c r="X168" s="88">
        <v>0</v>
      </c>
      <c r="Y168" s="86">
        <f t="shared" si="145"/>
        <v>8458.35</v>
      </c>
      <c r="Z168" s="88">
        <v>8458.35</v>
      </c>
      <c r="AA168" s="88">
        <v>0</v>
      </c>
      <c r="AB168" s="86">
        <f t="shared" si="147"/>
        <v>0</v>
      </c>
      <c r="AC168" s="88"/>
      <c r="AD168" s="88"/>
      <c r="AE168" s="97">
        <f t="shared" si="143"/>
        <v>422917.67</v>
      </c>
      <c r="AF168" s="86">
        <v>0</v>
      </c>
      <c r="AG168" s="86">
        <f t="shared" si="144"/>
        <v>422917.67</v>
      </c>
      <c r="AH168" s="124" t="s">
        <v>159</v>
      </c>
      <c r="AI168" s="95" t="s">
        <v>189</v>
      </c>
      <c r="AJ168" s="96">
        <v>0</v>
      </c>
      <c r="AK168" s="96">
        <v>0</v>
      </c>
    </row>
    <row r="169" spans="1:37" ht="409.5" x14ac:dyDescent="0.25">
      <c r="A169" s="10">
        <v>163</v>
      </c>
      <c r="B169" s="132">
        <v>111846</v>
      </c>
      <c r="C169" s="172">
        <v>165</v>
      </c>
      <c r="D169" s="132" t="s">
        <v>178</v>
      </c>
      <c r="E169" s="35" t="s">
        <v>167</v>
      </c>
      <c r="F169" s="76" t="s">
        <v>374</v>
      </c>
      <c r="G169" s="16" t="s">
        <v>737</v>
      </c>
      <c r="H169" s="53" t="s">
        <v>738</v>
      </c>
      <c r="I169" s="72" t="s">
        <v>482</v>
      </c>
      <c r="J169" s="41" t="s">
        <v>739</v>
      </c>
      <c r="K169" s="6">
        <v>43278</v>
      </c>
      <c r="L169" s="6">
        <v>43643</v>
      </c>
      <c r="M169" s="7">
        <f t="shared" si="146"/>
        <v>82.304186166768261</v>
      </c>
      <c r="N169" s="4" t="s">
        <v>376</v>
      </c>
      <c r="O169" s="4" t="s">
        <v>364</v>
      </c>
      <c r="P169" s="4" t="s">
        <v>364</v>
      </c>
      <c r="Q169" s="59" t="s">
        <v>378</v>
      </c>
      <c r="R169" s="4" t="s">
        <v>36</v>
      </c>
      <c r="S169" s="86">
        <f t="shared" si="139"/>
        <v>693954.33</v>
      </c>
      <c r="T169" s="88">
        <v>559613.69999999995</v>
      </c>
      <c r="U169" s="88">
        <v>134340.63</v>
      </c>
      <c r="V169" s="86">
        <f t="shared" si="140"/>
        <v>132340.51</v>
      </c>
      <c r="W169" s="88">
        <v>98755.36</v>
      </c>
      <c r="X169" s="88">
        <v>33585.15</v>
      </c>
      <c r="Y169" s="86">
        <f>Z169+AA169</f>
        <v>0</v>
      </c>
      <c r="Z169" s="88">
        <v>0</v>
      </c>
      <c r="AA169" s="88">
        <v>0</v>
      </c>
      <c r="AB169" s="86">
        <f>AC169+AD169</f>
        <v>16863.16</v>
      </c>
      <c r="AC169" s="88">
        <v>13436.1</v>
      </c>
      <c r="AD169" s="88">
        <v>3427.06</v>
      </c>
      <c r="AE169" s="97">
        <f t="shared" si="143"/>
        <v>843158</v>
      </c>
      <c r="AF169" s="86">
        <v>0</v>
      </c>
      <c r="AG169" s="86">
        <f t="shared" si="144"/>
        <v>843158</v>
      </c>
      <c r="AH169" s="98" t="s">
        <v>159</v>
      </c>
      <c r="AI169" s="95" t="s">
        <v>189</v>
      </c>
      <c r="AJ169" s="96">
        <v>0</v>
      </c>
      <c r="AK169" s="96">
        <v>0</v>
      </c>
    </row>
    <row r="170" spans="1:37" ht="409.5" x14ac:dyDescent="0.25">
      <c r="A170" s="4">
        <v>164</v>
      </c>
      <c r="B170" s="132">
        <v>110795</v>
      </c>
      <c r="C170" s="172">
        <v>127</v>
      </c>
      <c r="D170" s="132" t="s">
        <v>178</v>
      </c>
      <c r="E170" s="35" t="s">
        <v>167</v>
      </c>
      <c r="F170" s="76" t="s">
        <v>374</v>
      </c>
      <c r="G170" s="16" t="s">
        <v>740</v>
      </c>
      <c r="H170" s="53" t="s">
        <v>745</v>
      </c>
      <c r="I170" s="72" t="s">
        <v>746</v>
      </c>
      <c r="J170" s="237" t="s">
        <v>747</v>
      </c>
      <c r="K170" s="6">
        <v>43278</v>
      </c>
      <c r="L170" s="6">
        <v>43765</v>
      </c>
      <c r="M170" s="7">
        <f t="shared" si="146"/>
        <v>82.304181171723172</v>
      </c>
      <c r="N170" s="4" t="s">
        <v>376</v>
      </c>
      <c r="O170" s="4" t="s">
        <v>364</v>
      </c>
      <c r="P170" s="4" t="s">
        <v>364</v>
      </c>
      <c r="Q170" s="59" t="s">
        <v>378</v>
      </c>
      <c r="R170" s="4" t="s">
        <v>36</v>
      </c>
      <c r="S170" s="86">
        <f t="shared" si="139"/>
        <v>818511.09</v>
      </c>
      <c r="T170" s="88">
        <v>660057.88</v>
      </c>
      <c r="U170" s="88">
        <v>158453.21</v>
      </c>
      <c r="V170" s="86">
        <f t="shared" si="140"/>
        <v>156094.12</v>
      </c>
      <c r="W170" s="88">
        <v>116480.81</v>
      </c>
      <c r="X170" s="88">
        <v>39613.31</v>
      </c>
      <c r="Y170" s="86">
        <f t="shared" si="145"/>
        <v>0</v>
      </c>
      <c r="Z170" s="88"/>
      <c r="AA170" s="88"/>
      <c r="AB170" s="86">
        <f t="shared" si="147"/>
        <v>19889.939999999999</v>
      </c>
      <c r="AC170" s="88">
        <v>15847.76</v>
      </c>
      <c r="AD170" s="88">
        <v>4042.18</v>
      </c>
      <c r="AE170" s="97">
        <f t="shared" si="143"/>
        <v>994495.14999999991</v>
      </c>
      <c r="AF170" s="86"/>
      <c r="AG170" s="86">
        <f t="shared" si="144"/>
        <v>994495.14999999991</v>
      </c>
      <c r="AH170" s="98"/>
      <c r="AI170" s="95"/>
      <c r="AJ170" s="96">
        <v>0</v>
      </c>
      <c r="AK170" s="96">
        <v>0</v>
      </c>
    </row>
    <row r="171" spans="1:37" ht="92.25" customHeight="1" x14ac:dyDescent="0.25">
      <c r="A171" s="10">
        <v>165</v>
      </c>
      <c r="B171" s="132">
        <v>110651</v>
      </c>
      <c r="C171" s="172">
        <v>226</v>
      </c>
      <c r="D171" s="132" t="s">
        <v>175</v>
      </c>
      <c r="E171" s="35" t="s">
        <v>167</v>
      </c>
      <c r="F171" s="76" t="s">
        <v>374</v>
      </c>
      <c r="G171" s="173" t="s">
        <v>741</v>
      </c>
      <c r="H171" s="53" t="s">
        <v>742</v>
      </c>
      <c r="I171" s="72" t="s">
        <v>743</v>
      </c>
      <c r="J171" s="237" t="s">
        <v>744</v>
      </c>
      <c r="K171" s="6">
        <v>43278</v>
      </c>
      <c r="L171" s="6">
        <v>43765</v>
      </c>
      <c r="M171" s="7">
        <f t="shared" si="146"/>
        <v>82.795862353225218</v>
      </c>
      <c r="N171" s="4" t="s">
        <v>376</v>
      </c>
      <c r="O171" s="4" t="s">
        <v>364</v>
      </c>
      <c r="P171" s="4" t="s">
        <v>364</v>
      </c>
      <c r="Q171" s="59" t="s">
        <v>378</v>
      </c>
      <c r="R171" s="4" t="s">
        <v>36</v>
      </c>
      <c r="S171" s="86">
        <f t="shared" si="139"/>
        <v>774090.94000000006</v>
      </c>
      <c r="T171" s="88">
        <v>624236.92000000004</v>
      </c>
      <c r="U171" s="88">
        <v>149854.01999999999</v>
      </c>
      <c r="V171" s="86">
        <f t="shared" si="140"/>
        <v>142149.4</v>
      </c>
      <c r="W171" s="88">
        <v>105798.26</v>
      </c>
      <c r="X171" s="88">
        <v>36351.14</v>
      </c>
      <c r="Y171" s="86">
        <f t="shared" si="145"/>
        <v>0</v>
      </c>
      <c r="Z171" s="88"/>
      <c r="AA171" s="88"/>
      <c r="AB171" s="86">
        <f t="shared" si="147"/>
        <v>18698.82</v>
      </c>
      <c r="AC171" s="88">
        <v>14898.69</v>
      </c>
      <c r="AD171" s="88">
        <v>3800.13</v>
      </c>
      <c r="AE171" s="97">
        <f t="shared" si="143"/>
        <v>934939.16</v>
      </c>
      <c r="AF171" s="86">
        <v>0</v>
      </c>
      <c r="AG171" s="86">
        <f t="shared" si="144"/>
        <v>934939.16</v>
      </c>
      <c r="AH171" s="98" t="s">
        <v>159</v>
      </c>
      <c r="AI171" s="95" t="s">
        <v>189</v>
      </c>
      <c r="AJ171" s="96">
        <v>0</v>
      </c>
      <c r="AK171" s="96">
        <v>0</v>
      </c>
    </row>
    <row r="172" spans="1:37" ht="409.5" x14ac:dyDescent="0.25">
      <c r="A172" s="10">
        <v>166</v>
      </c>
      <c r="B172" s="132">
        <v>111787</v>
      </c>
      <c r="C172" s="172">
        <v>169</v>
      </c>
      <c r="D172" s="132" t="s">
        <v>178</v>
      </c>
      <c r="E172" s="35" t="s">
        <v>167</v>
      </c>
      <c r="F172" s="76" t="s">
        <v>374</v>
      </c>
      <c r="G172" s="16" t="s">
        <v>748</v>
      </c>
      <c r="H172" s="53" t="s">
        <v>749</v>
      </c>
      <c r="I172" s="72" t="s">
        <v>482</v>
      </c>
      <c r="J172" s="237" t="s">
        <v>750</v>
      </c>
      <c r="K172" s="6">
        <v>43278</v>
      </c>
      <c r="L172" s="6">
        <v>43765</v>
      </c>
      <c r="M172" s="7">
        <f t="shared" si="146"/>
        <v>82.3041870859943</v>
      </c>
      <c r="N172" s="4" t="s">
        <v>376</v>
      </c>
      <c r="O172" s="4" t="s">
        <v>364</v>
      </c>
      <c r="P172" s="4" t="s">
        <v>364</v>
      </c>
      <c r="Q172" s="59" t="s">
        <v>378</v>
      </c>
      <c r="R172" s="4" t="s">
        <v>36</v>
      </c>
      <c r="S172" s="86">
        <f t="shared" si="139"/>
        <v>822921.17999999993</v>
      </c>
      <c r="T172" s="88">
        <v>663614.23</v>
      </c>
      <c r="U172" s="88">
        <v>159306.95000000001</v>
      </c>
      <c r="V172" s="86">
        <f t="shared" si="140"/>
        <v>156935.10999999999</v>
      </c>
      <c r="W172" s="88">
        <v>117108.39</v>
      </c>
      <c r="X172" s="88">
        <v>39826.720000000001</v>
      </c>
      <c r="Y172" s="86">
        <f t="shared" si="145"/>
        <v>0</v>
      </c>
      <c r="Z172" s="88"/>
      <c r="AA172" s="88"/>
      <c r="AB172" s="86">
        <f t="shared" si="147"/>
        <v>19997.07</v>
      </c>
      <c r="AC172" s="88">
        <v>15933.12</v>
      </c>
      <c r="AD172" s="88">
        <v>4063.95</v>
      </c>
      <c r="AE172" s="97">
        <f t="shared" si="143"/>
        <v>999853.35999999987</v>
      </c>
      <c r="AF172" s="86"/>
      <c r="AG172" s="86">
        <f t="shared" si="144"/>
        <v>999853.35999999987</v>
      </c>
      <c r="AH172" s="98"/>
      <c r="AI172" s="95"/>
      <c r="AJ172" s="96">
        <v>0</v>
      </c>
      <c r="AK172" s="96">
        <v>0</v>
      </c>
    </row>
    <row r="173" spans="1:37" ht="409.5" x14ac:dyDescent="0.25">
      <c r="A173" s="4">
        <v>167</v>
      </c>
      <c r="B173" s="132">
        <v>113139</v>
      </c>
      <c r="C173" s="172">
        <v>387</v>
      </c>
      <c r="D173" s="132" t="s">
        <v>165</v>
      </c>
      <c r="E173" s="35" t="s">
        <v>763</v>
      </c>
      <c r="F173" s="76" t="s">
        <v>708</v>
      </c>
      <c r="G173" s="16" t="s">
        <v>757</v>
      </c>
      <c r="H173" s="53" t="s">
        <v>756</v>
      </c>
      <c r="I173" s="72" t="s">
        <v>758</v>
      </c>
      <c r="J173" s="237" t="s">
        <v>759</v>
      </c>
      <c r="K173" s="6">
        <v>43273</v>
      </c>
      <c r="L173" s="6">
        <v>43760</v>
      </c>
      <c r="M173" s="7">
        <f t="shared" si="146"/>
        <v>82.304185106128585</v>
      </c>
      <c r="N173" s="4" t="s">
        <v>376</v>
      </c>
      <c r="O173" s="4" t="s">
        <v>364</v>
      </c>
      <c r="P173" s="4" t="s">
        <v>364</v>
      </c>
      <c r="Q173" s="59" t="s">
        <v>378</v>
      </c>
      <c r="R173" s="4" t="s">
        <v>36</v>
      </c>
      <c r="S173" s="86">
        <f t="shared" si="139"/>
        <v>3201407.46</v>
      </c>
      <c r="T173" s="88">
        <v>2581656.2000000002</v>
      </c>
      <c r="U173" s="88">
        <v>619751.26</v>
      </c>
      <c r="V173" s="86">
        <f t="shared" si="140"/>
        <v>610524.23</v>
      </c>
      <c r="W173" s="88">
        <v>455586.4</v>
      </c>
      <c r="X173" s="88">
        <v>154937.82999999999</v>
      </c>
      <c r="Y173" s="86">
        <f t="shared" si="145"/>
        <v>0</v>
      </c>
      <c r="Z173" s="88">
        <v>0</v>
      </c>
      <c r="AA173" s="88">
        <v>0</v>
      </c>
      <c r="AB173" s="86">
        <f t="shared" si="147"/>
        <v>77794.52</v>
      </c>
      <c r="AC173" s="88">
        <v>61984.53</v>
      </c>
      <c r="AD173" s="88">
        <v>15809.99</v>
      </c>
      <c r="AE173" s="97">
        <f t="shared" si="143"/>
        <v>3889726.21</v>
      </c>
      <c r="AF173" s="86">
        <v>0</v>
      </c>
      <c r="AG173" s="86">
        <f t="shared" si="144"/>
        <v>3889726.21</v>
      </c>
      <c r="AH173" s="98" t="s">
        <v>159</v>
      </c>
      <c r="AI173" s="95" t="s">
        <v>189</v>
      </c>
      <c r="AJ173" s="96">
        <v>0</v>
      </c>
      <c r="AK173" s="96">
        <v>0</v>
      </c>
    </row>
    <row r="174" spans="1:37" ht="39.75" customHeight="1" x14ac:dyDescent="0.25">
      <c r="A174" s="10">
        <v>168</v>
      </c>
      <c r="B174" s="132">
        <v>111603</v>
      </c>
      <c r="C174" s="172">
        <v>195</v>
      </c>
      <c r="D174" s="132" t="s">
        <v>174</v>
      </c>
      <c r="E174" s="35" t="s">
        <v>167</v>
      </c>
      <c r="F174" s="76" t="s">
        <v>374</v>
      </c>
      <c r="G174" s="243" t="s">
        <v>774</v>
      </c>
      <c r="H174" s="243" t="s">
        <v>772</v>
      </c>
      <c r="I174" s="56" t="s">
        <v>771</v>
      </c>
      <c r="J174" s="237" t="s">
        <v>773</v>
      </c>
      <c r="K174" s="6">
        <v>43283</v>
      </c>
      <c r="L174" s="6">
        <v>43771</v>
      </c>
      <c r="M174" s="7">
        <f t="shared" si="146"/>
        <v>82.579448275690311</v>
      </c>
      <c r="N174" s="4" t="s">
        <v>376</v>
      </c>
      <c r="O174" s="4" t="s">
        <v>364</v>
      </c>
      <c r="P174" s="4" t="s">
        <v>364</v>
      </c>
      <c r="Q174" s="59" t="s">
        <v>378</v>
      </c>
      <c r="R174" s="4" t="s">
        <v>36</v>
      </c>
      <c r="S174" s="86">
        <f t="shared" si="139"/>
        <v>822254.5</v>
      </c>
      <c r="T174" s="88">
        <v>663076.6</v>
      </c>
      <c r="U174" s="88">
        <v>159177.9</v>
      </c>
      <c r="V174" s="86">
        <f t="shared" si="140"/>
        <v>153544.45000000001</v>
      </c>
      <c r="W174" s="88">
        <v>114413.25</v>
      </c>
      <c r="X174" s="88">
        <v>39131.199999999997</v>
      </c>
      <c r="Y174" s="86">
        <f t="shared" si="145"/>
        <v>0</v>
      </c>
      <c r="Z174" s="88"/>
      <c r="AA174" s="88"/>
      <c r="AB174" s="86">
        <f t="shared" si="147"/>
        <v>19914.29</v>
      </c>
      <c r="AC174" s="88">
        <v>15867.14</v>
      </c>
      <c r="AD174" s="88">
        <v>4047.15</v>
      </c>
      <c r="AE174" s="97">
        <f t="shared" si="143"/>
        <v>995713.24</v>
      </c>
      <c r="AF174" s="86">
        <v>0</v>
      </c>
      <c r="AG174" s="86">
        <f t="shared" si="144"/>
        <v>995713.24</v>
      </c>
      <c r="AH174" s="98" t="s">
        <v>159</v>
      </c>
      <c r="AI174" s="95" t="s">
        <v>189</v>
      </c>
      <c r="AJ174" s="96">
        <v>0</v>
      </c>
      <c r="AK174" s="96">
        <v>0</v>
      </c>
    </row>
    <row r="175" spans="1:37" ht="141.75" x14ac:dyDescent="0.25">
      <c r="A175" s="10">
        <v>169</v>
      </c>
      <c r="B175" s="132">
        <v>113188</v>
      </c>
      <c r="C175" s="172">
        <v>246</v>
      </c>
      <c r="D175" s="132" t="s">
        <v>173</v>
      </c>
      <c r="E175" s="35" t="s">
        <v>167</v>
      </c>
      <c r="F175" s="76" t="s">
        <v>374</v>
      </c>
      <c r="G175" s="173" t="s">
        <v>780</v>
      </c>
      <c r="H175" s="53" t="s">
        <v>781</v>
      </c>
      <c r="I175" s="72" t="s">
        <v>482</v>
      </c>
      <c r="J175" s="237" t="s">
        <v>782</v>
      </c>
      <c r="K175" s="6">
        <v>43284</v>
      </c>
      <c r="L175" s="6">
        <v>43711</v>
      </c>
      <c r="M175" s="7">
        <f t="shared" si="146"/>
        <v>82.304188575115816</v>
      </c>
      <c r="N175" s="4" t="s">
        <v>376</v>
      </c>
      <c r="O175" s="4" t="s">
        <v>364</v>
      </c>
      <c r="P175" s="4" t="s">
        <v>364</v>
      </c>
      <c r="Q175" s="59" t="s">
        <v>378</v>
      </c>
      <c r="R175" s="4" t="s">
        <v>36</v>
      </c>
      <c r="S175" s="86">
        <f t="shared" si="139"/>
        <v>745468.83000000007</v>
      </c>
      <c r="T175" s="88">
        <v>601155.66</v>
      </c>
      <c r="U175" s="88">
        <v>144313.17000000001</v>
      </c>
      <c r="V175" s="86">
        <f t="shared" si="140"/>
        <v>142164.54</v>
      </c>
      <c r="W175" s="88">
        <v>106086.28</v>
      </c>
      <c r="X175" s="88">
        <v>36078.26</v>
      </c>
      <c r="Y175" s="86">
        <f t="shared" si="145"/>
        <v>0</v>
      </c>
      <c r="Z175" s="88">
        <v>0</v>
      </c>
      <c r="AA175" s="88">
        <v>0</v>
      </c>
      <c r="AB175" s="86">
        <f t="shared" si="147"/>
        <v>18114.98</v>
      </c>
      <c r="AC175" s="88">
        <v>14433.5</v>
      </c>
      <c r="AD175" s="88">
        <v>3681.48</v>
      </c>
      <c r="AE175" s="97">
        <f t="shared" si="143"/>
        <v>905748.35000000009</v>
      </c>
      <c r="AF175" s="86">
        <v>0</v>
      </c>
      <c r="AG175" s="86">
        <f t="shared" si="144"/>
        <v>905748.35000000009</v>
      </c>
      <c r="AH175" s="98" t="s">
        <v>159</v>
      </c>
      <c r="AI175" s="95" t="s">
        <v>189</v>
      </c>
      <c r="AJ175" s="96">
        <v>0</v>
      </c>
      <c r="AK175" s="96">
        <v>0</v>
      </c>
    </row>
    <row r="176" spans="1:37" ht="120.75" customHeight="1" x14ac:dyDescent="0.25">
      <c r="A176" s="4">
        <v>170</v>
      </c>
      <c r="B176" s="132">
        <v>116097</v>
      </c>
      <c r="C176" s="172">
        <v>394</v>
      </c>
      <c r="D176" s="132" t="s">
        <v>179</v>
      </c>
      <c r="E176" s="35"/>
      <c r="F176" s="79" t="s">
        <v>503</v>
      </c>
      <c r="G176" s="237" t="s">
        <v>794</v>
      </c>
      <c r="H176" s="53" t="s">
        <v>793</v>
      </c>
      <c r="I176" s="72" t="s">
        <v>564</v>
      </c>
      <c r="J176" s="237" t="s">
        <v>795</v>
      </c>
      <c r="K176" s="6">
        <v>43284</v>
      </c>
      <c r="L176" s="6">
        <v>44077</v>
      </c>
      <c r="M176" s="7">
        <f t="shared" si="146"/>
        <v>83.983862774791262</v>
      </c>
      <c r="N176" s="4" t="s">
        <v>376</v>
      </c>
      <c r="O176" s="4" t="s">
        <v>364</v>
      </c>
      <c r="P176" s="4" t="s">
        <v>364</v>
      </c>
      <c r="Q176" s="59" t="s">
        <v>158</v>
      </c>
      <c r="R176" s="4" t="s">
        <v>36</v>
      </c>
      <c r="S176" s="86">
        <f t="shared" si="139"/>
        <v>6396515.5899999999</v>
      </c>
      <c r="T176" s="88">
        <v>5158232.53</v>
      </c>
      <c r="U176" s="88">
        <v>1238283.06</v>
      </c>
      <c r="V176" s="86">
        <f t="shared" si="140"/>
        <v>472527.32999999996</v>
      </c>
      <c r="W176" s="88">
        <v>349201.67</v>
      </c>
      <c r="X176" s="88">
        <v>123325.66</v>
      </c>
      <c r="Y176" s="86">
        <f t="shared" si="145"/>
        <v>747319.77</v>
      </c>
      <c r="Z176" s="88">
        <v>561074.66</v>
      </c>
      <c r="AA176" s="88">
        <v>186245.11</v>
      </c>
      <c r="AB176" s="86">
        <f t="shared" si="147"/>
        <v>0</v>
      </c>
      <c r="AC176" s="88">
        <v>0</v>
      </c>
      <c r="AD176" s="88">
        <v>0</v>
      </c>
      <c r="AE176" s="97">
        <f t="shared" si="143"/>
        <v>7616362.6899999995</v>
      </c>
      <c r="AF176" s="86">
        <v>0</v>
      </c>
      <c r="AG176" s="86">
        <f t="shared" si="144"/>
        <v>7616362.6899999995</v>
      </c>
      <c r="AH176" s="98" t="s">
        <v>159</v>
      </c>
      <c r="AI176" s="95" t="s">
        <v>189</v>
      </c>
      <c r="AJ176" s="96">
        <v>0</v>
      </c>
      <c r="AK176" s="96">
        <v>0</v>
      </c>
    </row>
    <row r="177" spans="1:37" ht="75.75" customHeight="1" x14ac:dyDescent="0.25">
      <c r="A177" s="10">
        <v>171</v>
      </c>
      <c r="B177" s="132">
        <v>109966</v>
      </c>
      <c r="C177" s="172">
        <v>368</v>
      </c>
      <c r="D177" s="132" t="s">
        <v>179</v>
      </c>
      <c r="E177" s="35" t="s">
        <v>167</v>
      </c>
      <c r="F177" s="76" t="s">
        <v>374</v>
      </c>
      <c r="G177" s="220" t="s">
        <v>790</v>
      </c>
      <c r="H177" s="220" t="s">
        <v>791</v>
      </c>
      <c r="I177" s="72" t="s">
        <v>482</v>
      </c>
      <c r="J177" s="237" t="s">
        <v>792</v>
      </c>
      <c r="K177" s="6">
        <v>43284</v>
      </c>
      <c r="L177" s="6">
        <v>43772</v>
      </c>
      <c r="M177" s="7">
        <f t="shared" si="146"/>
        <v>82.304190385931335</v>
      </c>
      <c r="N177" s="4" t="s">
        <v>376</v>
      </c>
      <c r="O177" s="4" t="s">
        <v>364</v>
      </c>
      <c r="P177" s="4" t="s">
        <v>364</v>
      </c>
      <c r="Q177" s="59" t="s">
        <v>378</v>
      </c>
      <c r="R177" s="4" t="s">
        <v>36</v>
      </c>
      <c r="S177" s="86">
        <f t="shared" si="139"/>
        <v>820713.65</v>
      </c>
      <c r="T177" s="88">
        <v>661834.04</v>
      </c>
      <c r="U177" s="88">
        <v>158879.60999999999</v>
      </c>
      <c r="V177" s="86">
        <f t="shared" si="140"/>
        <v>156514.07999999999</v>
      </c>
      <c r="W177" s="88">
        <v>116794.2</v>
      </c>
      <c r="X177" s="88">
        <v>39719.879999999997</v>
      </c>
      <c r="Y177" s="86">
        <f t="shared" si="145"/>
        <v>0</v>
      </c>
      <c r="Z177" s="88">
        <v>0</v>
      </c>
      <c r="AA177" s="88">
        <v>0</v>
      </c>
      <c r="AB177" s="86">
        <f t="shared" si="147"/>
        <v>19943.43</v>
      </c>
      <c r="AC177" s="88">
        <v>15890.39</v>
      </c>
      <c r="AD177" s="88">
        <v>4053.04</v>
      </c>
      <c r="AE177" s="97">
        <f t="shared" si="143"/>
        <v>997171.16</v>
      </c>
      <c r="AF177" s="86">
        <v>0</v>
      </c>
      <c r="AG177" s="86">
        <f t="shared" si="144"/>
        <v>997171.16</v>
      </c>
      <c r="AH177" s="98" t="s">
        <v>159</v>
      </c>
      <c r="AI177" s="95" t="s">
        <v>189</v>
      </c>
      <c r="AJ177" s="96">
        <v>0</v>
      </c>
      <c r="AK177" s="96">
        <v>0</v>
      </c>
    </row>
    <row r="178" spans="1:37" ht="177.75" customHeight="1" x14ac:dyDescent="0.25">
      <c r="A178" s="10">
        <v>172</v>
      </c>
      <c r="B178" s="132">
        <v>112133</v>
      </c>
      <c r="C178" s="172">
        <v>149</v>
      </c>
      <c r="D178" s="132" t="s">
        <v>719</v>
      </c>
      <c r="E178" s="35" t="s">
        <v>797</v>
      </c>
      <c r="F178" s="76" t="s">
        <v>374</v>
      </c>
      <c r="G178" s="246" t="s">
        <v>798</v>
      </c>
      <c r="H178" s="53" t="s">
        <v>799</v>
      </c>
      <c r="I178" s="72" t="s">
        <v>800</v>
      </c>
      <c r="J178" s="247" t="s">
        <v>801</v>
      </c>
      <c r="K178" s="6">
        <v>43286</v>
      </c>
      <c r="L178" s="6">
        <v>43773</v>
      </c>
      <c r="M178" s="7">
        <f t="shared" si="146"/>
        <v>82.304192989201169</v>
      </c>
      <c r="N178" s="4" t="s">
        <v>376</v>
      </c>
      <c r="O178" s="4" t="s">
        <v>802</v>
      </c>
      <c r="P178" s="4" t="s">
        <v>789</v>
      </c>
      <c r="Q178" s="59" t="s">
        <v>378</v>
      </c>
      <c r="R178" s="4" t="s">
        <v>36</v>
      </c>
      <c r="S178" s="86">
        <v>615782.40000000002</v>
      </c>
      <c r="T178" s="88">
        <v>496574.82</v>
      </c>
      <c r="U178" s="88">
        <v>119207.58</v>
      </c>
      <c r="V178" s="86">
        <f t="shared" si="140"/>
        <v>117432.69</v>
      </c>
      <c r="W178" s="88">
        <v>87630.81</v>
      </c>
      <c r="X178" s="88">
        <v>29801.88</v>
      </c>
      <c r="Y178" s="86">
        <f>Z178+AA178</f>
        <v>0</v>
      </c>
      <c r="Z178" s="88"/>
      <c r="AA178" s="88"/>
      <c r="AB178" s="86">
        <f>AC178+AD178</f>
        <v>14963.56</v>
      </c>
      <c r="AC178" s="88">
        <v>11922.59</v>
      </c>
      <c r="AD178" s="88">
        <v>3040.97</v>
      </c>
      <c r="AE178" s="97">
        <f t="shared" si="143"/>
        <v>748178.65000000014</v>
      </c>
      <c r="AF178" s="86"/>
      <c r="AG178" s="86">
        <f t="shared" si="144"/>
        <v>748178.65000000014</v>
      </c>
      <c r="AH178" s="98" t="s">
        <v>159</v>
      </c>
      <c r="AI178" s="95" t="s">
        <v>189</v>
      </c>
      <c r="AJ178" s="96"/>
      <c r="AK178" s="96"/>
    </row>
    <row r="179" spans="1:37" ht="405" x14ac:dyDescent="0.25">
      <c r="A179" s="4">
        <v>173</v>
      </c>
      <c r="B179" s="132">
        <v>112698</v>
      </c>
      <c r="C179" s="172">
        <v>231</v>
      </c>
      <c r="D179" s="132" t="s">
        <v>173</v>
      </c>
      <c r="E179" s="35" t="s">
        <v>797</v>
      </c>
      <c r="F179" s="76" t="s">
        <v>374</v>
      </c>
      <c r="G179" s="246" t="s">
        <v>807</v>
      </c>
      <c r="H179" s="53" t="s">
        <v>808</v>
      </c>
      <c r="I179" s="72" t="s">
        <v>809</v>
      </c>
      <c r="J179" s="247" t="s">
        <v>810</v>
      </c>
      <c r="K179" s="6">
        <v>43273</v>
      </c>
      <c r="L179" s="6">
        <v>43638</v>
      </c>
      <c r="M179" s="7">
        <f t="shared" si="146"/>
        <v>82.525439844084019</v>
      </c>
      <c r="N179" s="4" t="s">
        <v>376</v>
      </c>
      <c r="O179" s="4" t="s">
        <v>364</v>
      </c>
      <c r="P179" s="4" t="s">
        <v>364</v>
      </c>
      <c r="Q179" s="59" t="s">
        <v>378</v>
      </c>
      <c r="R179" s="4" t="s">
        <v>36</v>
      </c>
      <c r="S179" s="86">
        <f t="shared" si="139"/>
        <v>815706.04</v>
      </c>
      <c r="T179" s="88">
        <v>657795.85</v>
      </c>
      <c r="U179" s="88">
        <v>157910.19</v>
      </c>
      <c r="V179" s="86">
        <f t="shared" si="140"/>
        <v>134706.16</v>
      </c>
      <c r="W179" s="88">
        <v>100520.65</v>
      </c>
      <c r="X179" s="88">
        <v>34185.51</v>
      </c>
      <c r="Y179" s="86">
        <f t="shared" si="145"/>
        <v>20853.009999999998</v>
      </c>
      <c r="Z179" s="88">
        <v>15560.97</v>
      </c>
      <c r="AA179" s="88">
        <v>5292.04</v>
      </c>
      <c r="AB179" s="86">
        <f t="shared" si="147"/>
        <v>17164.59</v>
      </c>
      <c r="AC179" s="88">
        <v>13676.27</v>
      </c>
      <c r="AD179" s="88">
        <v>3488.32</v>
      </c>
      <c r="AE179" s="97">
        <f t="shared" si="143"/>
        <v>988429.8</v>
      </c>
      <c r="AF179" s="86"/>
      <c r="AG179" s="86">
        <f t="shared" si="144"/>
        <v>988429.8</v>
      </c>
      <c r="AH179" s="98" t="s">
        <v>159</v>
      </c>
      <c r="AI179" s="95" t="s">
        <v>189</v>
      </c>
      <c r="AJ179" s="96"/>
      <c r="AK179" s="96"/>
    </row>
  </sheetData>
  <protectedRanges>
    <protectedRange sqref="A1:B4 I1:I2 AE1:AK4 A6:R6 S1:AD6 N166:P179 AE6:AK6 J1:R4 AL1:XFD6 B41:D41 W22:X22 AC148:AD150 AL147:XFD179 B18:D18 G168:L168 N158:P162 W10:X10 E158:L161 AH47:XFD47 AH131:AK131 AF129:AF131 T129:U131 W129:X131 Z130:AA131 AC129:AD131 AH52:XFD54 B22:R22 AI23:XFD23 AH135:XFD145 F137:L137 AI41:XFD41 AF10 AJ133:XFD133 G129:L130 T146:XFD146 AJ39:XFD39 T47:U47 W52:X54 W18:X18 AC18:AD18 AF18 Z18:AA18 W39:X39 C147:L153 C137:D137 W133:X145 C136:L136 AL129:XFD131 Z10:AA10 AC152:AD156 W47:X47 B39:D39 C154:D156 AH22:XFD22 T158:U179 B10:D10 T39:U39 F174:L179 F18:G18 AI10:XFD10 Z159:AA179 F162:L165 AF41 AF39 B47:G47 AC133:AD145 AF47 T52:U54 C52:R54 E169:L170 AH158:AK167 N47 Z133:AA142 G44:L44 T22:U22 T18:U18 J18:M18 E173:L173 N163:N165 B9:C9 Z47:AA47 AF50 W158:X179 P37:Q37 R158:R167 AH50:XFD50 Z22:AA22 E163:E165 G9:L9 T10:U10 AC22:AD23 R171 AI37:XFD37 B31:D31 AJ18:XFD18 F41:Q41 C139:D144 G10:M10 D158:D179 F139:L144 AL44:XFD44 B23:D23 G23:Q23 S23:U23 AF22:AF23 X23:AA23 T31:U31 W31:X31 Z31:AA31 AC31:AD31 AF31 AF37 F171:L172 C160:C179 B37:D37 F37:N37 B24 Z39:AA39 AH169:AK179 R174:R179 B35:B36 AC39:AD39 U37 W37:X37 Z37:AA37 AC37:AD37 AL31:XFD31 F31:L31 E166:L167 A180:XFD1048576 T41:U41 W41:X41 Z41:AA41 AC41:AD41 AC10:AD10 I47:L47 Q47:R47 F154:L156 N135:P156 R138:R156 AF147:AF156 AH147:AK156 G39:H39 J39:L39 F157 F133:L133 AL15:XFD15 T147:U156 Z154:AA156 W147:X156 C44 G146:L146 C146:D146 B50:L50 C145:L145 C138:L138 T134:U145 AF133:AF145 C133:D135 G134:L135 AL134:XFD134 AC47:AD47 F131:L131 Z52:AA54 C129:D131 U133 C1:H3 C4:I4 T50:U50 Z50:AA50 W50:X50 AF52:AF54 AC52:AD54 N50:R50 AC50:AD50 AC158:AD179 AF158:AF179" name="maria" securityDescriptor="O:WDG:WDD:(A;;CC;;;S-1-5-21-3048853270-2157241324-869001692-3245)(A;;CC;;;S-1-5-21-3048853270-2157241324-869001692-1007)"/>
    <protectedRange sqref="Q131 Q135:Q156 S163 Q158:Q179" name="maria_1" securityDescriptor="O:WDG:WDD:(A;;CC;;;S-1-5-21-3048853270-2157241324-869001692-3245)(A;;CC;;;S-1-5-21-3048853270-2157241324-869001692-1007)"/>
    <protectedRange sqref="A7:P7 AJ7:XFD7 A9:A10 A12:A13 A15:A16 A18:A19 A21:A22 A24:A25 A27:A28 A30:A31 A33:A34 A36:A37 A39:A40 A42:A43 A45:A46 A48:A49 A51:A52 A54:A55 A57:A58 A60:A61 A63:A64 A66:A67 A69:A70 A72:A73 A75:A76 A78:A79 A81:A82 A84:A85 A87:A88 A90:A91 A93:A94 A96:A97 A99:A100 A102:A103 A105:A106 A108:A109 A111:A112 A114:A115 A117:A118 A120:A121 A123:A124 A126:A127 A129:A130 A132:A133 A135:A136 A138:A139 A141:A142 A144:A145 A147:A148 A150:A151 A153:A154 A156:A157 A159:A160 A162:A163 A165:A166 A168:A169 A171:A172 A174:A175 A177:A178" name="maria_2" securityDescriptor="O:WDG:WDD:(A;;CC;;;S-1-5-21-3048853270-2157241324-869001692-3245)(A;;CC;;;S-1-5-21-3048853270-2157241324-869001692-1007)"/>
    <protectedRange sqref="Q7:R7" name="maria_1_2" securityDescriptor="O:WDG:WDD:(A;;CC;;;S-1-5-21-3048853270-2157241324-869001692-3245)(A;;CC;;;S-1-5-21-3048853270-2157241324-869001692-1007)"/>
    <protectedRange sqref="S7:AI7 AB8:AB10" name="maria_1_1_1" securityDescriptor="O:WDG:WDD:(A;;CC;;;S-1-5-21-3048853270-2157241324-869001692-3245)(A;;CC;;;S-1-5-21-3048853270-2157241324-869001692-1007)"/>
    <protectedRange sqref="AF8:AF9 T8:U9 W8:X9 Z8:AA9 A8:P8 AC8:AD9 M9 AH8:XFD9 N9:P10 AH10 A11 A14 A17 A20 A23 A26 A29 A32 A35 A38 A41 A44 A47 A50 A53 A56 A59 A62 A65 A68 A71 A74 A77 A80 A83 A86 A89 A92 A95 A98 A101 A104 A107 A110 A113 A116 A119 A122 A125 A128 A131 A134 A137 A140 A143 A146 A149 A152 A155 A158 A161 A164 A167 A170 A173 A176 A179" name="maria_3" securityDescriptor="O:WDG:WDD:(A;;CC;;;S-1-5-21-3048853270-2157241324-869001692-3245)(A;;CC;;;S-1-5-21-3048853270-2157241324-869001692-1007)"/>
    <protectedRange sqref="Q8:R9 Q10" name="maria_1_3" securityDescriptor="O:WDG:WDD:(A;;CC;;;S-1-5-21-3048853270-2157241324-869001692-3245)(A;;CC;;;S-1-5-21-3048853270-2157241324-869001692-1007)"/>
    <protectedRange sqref="AE8:AE10 Y8:Y10 V8:V10 S8:S10 AG8:AG10" name="maria_1_1_2" securityDescriptor="O:WDG:WDD:(A;;CC;;;S-1-5-21-3048853270-2157241324-869001692-3245)(A;;CC;;;S-1-5-21-3048853270-2157241324-869001692-1007)"/>
    <protectedRange sqref="AF11 T11:U11 W11:X11 Z11:AD11 B11:P11 D9:F9 AJ11:XFD11 E10" name="maria_4" securityDescriptor="O:WDG:WDD:(A;;CC;;;S-1-5-21-3048853270-2157241324-869001692-3245)(A;;CC;;;S-1-5-21-3048853270-2157241324-869001692-1007)"/>
    <protectedRange sqref="Q11:R11 R10" name="maria_1_4" securityDescriptor="O:WDG:WDD:(A;;CC;;;S-1-5-21-3048853270-2157241324-869001692-3245)(A;;CC;;;S-1-5-21-3048853270-2157241324-869001692-1007)"/>
    <protectedRange sqref="AG11:AI11 S11 AE11 Y11 V11" name="maria_1_1_3" securityDescriptor="O:WDG:WDD:(A;;CC;;;S-1-5-21-3048853270-2157241324-869001692-3245)(A;;CC;;;S-1-5-21-3048853270-2157241324-869001692-1007)"/>
    <protectedRange sqref="AF13:AF14 B12:B14 F12 T13:U13 W13:X14 Z13:AA14 AC13:AD14 C13:L13 N13:P13 C14:P14 U14 F10 AJ14:XFD14 AH13:XFD13" name="maria_5" securityDescriptor="O:WDG:WDD:(A;;CC;;;S-1-5-21-3048853270-2157241324-869001692-3245)(A;;CC;;;S-1-5-21-3048853270-2157241324-869001692-1007)"/>
    <protectedRange sqref="Q13:R14 AE13:AE14" name="maria_1_5" securityDescriptor="O:WDG:WDD:(A;;CC;;;S-1-5-21-3048853270-2157241324-869001692-3245)(A;;CC;;;S-1-5-21-3048853270-2157241324-869001692-1007)"/>
    <protectedRange sqref="C12:E12 G12:H12 V13:V14 Y13:Y14 AB13:AB14 AG13:AG14 J12:XFD12 T14 S13:S14 M13" name="maria_1_1_4" securityDescriptor="O:WDG:WDD:(A;;CC;;;S-1-5-21-3048853270-2157241324-869001692-3245)(A;;CC;;;S-1-5-21-3048853270-2157241324-869001692-1007)"/>
    <protectedRange sqref="AJ15:AK15 B15:P16 I18 AJ16:XFD16" name="maria_6" securityDescriptor="O:WDG:WDD:(A;;CC;;;S-1-5-21-3048853270-2157241324-869001692-3245)(A;;CC;;;S-1-5-21-3048853270-2157241324-869001692-1007)"/>
    <protectedRange sqref="Q15:R16" name="maria_1_6" securityDescriptor="O:WDG:WDD:(A;;CC;;;S-1-5-21-3048853270-2157241324-869001692-3245)(A;;CC;;;S-1-5-21-3048853270-2157241324-869001692-1007)"/>
    <protectedRange sqref="S15:AI16 AH14:AI14" name="maria_1_1_5" securityDescriptor="O:WDG:WDD:(A;;CC;;;S-1-5-21-3048853270-2157241324-869001692-3245)(A;;CC;;;S-1-5-21-3048853270-2157241324-869001692-1007)"/>
    <protectedRange sqref="B19:P19 O20 AJ19:XFD19" name="maria_8" securityDescriptor="O:WDG:WDD:(A;;CC;;;S-1-5-21-3048853270-2157241324-869001692-3245)(A;;CC;;;S-1-5-21-3048853270-2157241324-869001692-1007)"/>
    <protectedRange sqref="Q19:R19" name="maria_1_8" securityDescriptor="O:WDG:WDD:(A;;CC;;;S-1-5-21-3048853270-2157241324-869001692-3245)(A;;CC;;;S-1-5-21-3048853270-2157241324-869001692-1007)"/>
    <protectedRange sqref="S19:U19 W19:AA19 AC19:AI19 AG20:AG145 AG147:AG179" name="maria_1_1_7" securityDescriptor="O:WDG:WDD:(A;;CC;;;S-1-5-21-3048853270-2157241324-869001692-3245)(A;;CC;;;S-1-5-21-3048853270-2157241324-869001692-1007)"/>
    <protectedRange sqref="T20:U20 W20:X20 Z20:AA20 P20 AC20:AD20 AH20:XFD20 B20:N20 AF20" name="maria_9" securityDescriptor="O:WDG:WDD:(A;;CC;;;S-1-5-21-3048853270-2157241324-869001692-3245)(A;;CC;;;S-1-5-21-3048853270-2157241324-869001692-1007)"/>
    <protectedRange sqref="Q20:R20" name="maria_1_9" securityDescriptor="O:WDG:WDD:(A;;CC;;;S-1-5-21-3048853270-2157241324-869001692-3245)(A;;CC;;;S-1-5-21-3048853270-2157241324-869001692-1007)"/>
    <protectedRange sqref="Y20 S20 AE20" name="maria_1_1_8" securityDescriptor="O:WDG:WDD:(A;;CC;;;S-1-5-21-3048853270-2157241324-869001692-3245)(A;;CC;;;S-1-5-21-3048853270-2157241324-869001692-1007)"/>
    <protectedRange sqref="AF21 T21:U21 W21:X21 Z21:AA21 B21:P21 AC21:AD21 AH21:XFD21" name="maria_10" securityDescriptor="O:WDG:WDD:(A;;CC;;;S-1-5-21-3048853270-2157241324-869001692-3245)(A;;CC;;;S-1-5-21-3048853270-2157241324-869001692-1007)"/>
    <protectedRange sqref="Q21:R21" name="maria_1_10" securityDescriptor="O:WDG:WDD:(A;;CC;;;S-1-5-21-3048853270-2157241324-869001692-3245)(A;;CC;;;S-1-5-21-3048853270-2157241324-869001692-1007)"/>
    <protectedRange sqref="Y21:Y22 AE21:AE23 S21:S22" name="maria_1_1_9" securityDescriptor="O:WDG:WDD:(A;;CC;;;S-1-5-21-3048853270-2157241324-869001692-3245)(A;;CC;;;S-1-5-21-3048853270-2157241324-869001692-1007)"/>
    <protectedRange sqref="AF24 T24:U24 W24:X24 Z24:AA24 C24:P24 AC24:AD24 AH23 AH24:XFD24" name="maria_11" securityDescriptor="O:WDG:WDD:(A;;CC;;;S-1-5-21-3048853270-2157241324-869001692-3245)(A;;CC;;;S-1-5-21-3048853270-2157241324-869001692-1007)"/>
    <protectedRange sqref="Q24:R24 R23" name="maria_1_11" securityDescriptor="O:WDG:WDD:(A;;CC;;;S-1-5-21-3048853270-2157241324-869001692-3245)(A;;CC;;;S-1-5-21-3048853270-2157241324-869001692-1007)"/>
    <protectedRange sqref="Y24:Y25 S24:S27 AE24:AE27" name="maria_1_1_10" securityDescriptor="O:WDG:WDD:(A;;CC;;;S-1-5-21-3048853270-2157241324-869001692-3245)(A;;CC;;;S-1-5-21-3048853270-2157241324-869001692-1007)"/>
    <protectedRange sqref="B25:R25 W25:X25 AC25:AD25 T25:U25 Z25:AA25 AF25 AH25:XFD25" name="maria_12" securityDescriptor="O:WDG:WDD:(A;;CC;;;S-1-5-21-3048853270-2157241324-869001692-3245)(A;;CC;;;S-1-5-21-3048853270-2157241324-869001692-1007)"/>
    <protectedRange sqref="AF26 T26:U26 W26:X26 Z26:AA26 B26:P26 AC26:AD26 AH26:XFD26" name="maria_13" securityDescriptor="O:WDG:WDD:(A;;CC;;;S-1-5-21-3048853270-2157241324-869001692-3245)(A;;CC;;;S-1-5-21-3048853270-2157241324-869001692-1007)"/>
    <protectedRange sqref="Q26:R26" name="maria_1_12" securityDescriptor="O:WDG:WDD:(A;;CC;;;S-1-5-21-3048853270-2157241324-869001692-3245)(A;;CC;;;S-1-5-21-3048853270-2157241324-869001692-1007)"/>
    <protectedRange sqref="Y26" name="maria_1_1_11" securityDescriptor="O:WDG:WDD:(A;;CC;;;S-1-5-21-3048853270-2157241324-869001692-3245)(A;;CC;;;S-1-5-21-3048853270-2157241324-869001692-1007)"/>
    <protectedRange sqref="T27:U27 W27:X27 Z27:AA27 B27:P27 AC27:AD27 AI27:XFD27 AF27" name="maria_14" securityDescriptor="O:WDG:WDD:(A;;CC;;;S-1-5-21-3048853270-2157241324-869001692-3245)(A;;CC;;;S-1-5-21-3048853270-2157241324-869001692-1007)"/>
    <protectedRange sqref="Q27:R27" name="maria_1_13" securityDescriptor="O:WDG:WDD:(A;;CC;;;S-1-5-21-3048853270-2157241324-869001692-3245)(A;;CC;;;S-1-5-21-3048853270-2157241324-869001692-1007)"/>
    <protectedRange sqref="Y27 AH27" name="maria_1_1_12" securityDescriptor="O:WDG:WDD:(A;;CC;;;S-1-5-21-3048853270-2157241324-869001692-3245)(A;;CC;;;S-1-5-21-3048853270-2157241324-869001692-1007)"/>
    <protectedRange sqref="AF28 T28:U28 W28:X28 Z28:AA28 B28:P28 AC28:AD28 AH28:XFD28" name="maria_15" securityDescriptor="O:WDG:WDD:(A;;CC;;;S-1-5-21-3048853270-2157241324-869001692-3245)(A;;CC;;;S-1-5-21-3048853270-2157241324-869001692-1007)"/>
    <protectedRange sqref="Q28:R28" name="maria_1_14" securityDescriptor="O:WDG:WDD:(A;;CC;;;S-1-5-21-3048853270-2157241324-869001692-3245)(A;;CC;;;S-1-5-21-3048853270-2157241324-869001692-1007)"/>
    <protectedRange sqref="Y28 AE28 S28" name="maria_1_1_13" securityDescriptor="O:WDG:WDD:(A;;CC;;;S-1-5-21-3048853270-2157241324-869001692-3245)(A;;CC;;;S-1-5-21-3048853270-2157241324-869001692-1007)"/>
    <protectedRange sqref="AF29 B29:U29 W29:AA29 AC29:AD29 AH29:XFD29" name="maria_16" securityDescriptor="O:WDG:WDD:(A;;CC;;;S-1-5-21-3048853270-2157241324-869001692-3245)(A;;CC;;;S-1-5-21-3048853270-2157241324-869001692-1007)"/>
    <protectedRange sqref="AE29" name="maria_1_15" securityDescriptor="O:WDG:WDD:(A;;CC;;;S-1-5-21-3048853270-2157241324-869001692-3245)(A;;CC;;;S-1-5-21-3048853270-2157241324-869001692-1007)"/>
    <protectedRange sqref="B32:U32 W32:AA32 AC32:AF32 AH32:XFD32 AE33:AE145 AE147:AE179" name="maria_17" securityDescriptor="O:WDG:WDD:(A;;CC;;;S-1-5-21-3048853270-2157241324-869001692-3245)(A;;CC;;;S-1-5-21-3048853270-2157241324-869001692-1007)"/>
    <protectedRange sqref="AL30:XFD30 B30:P30 E31 M31:P31 E18 AJ30:AK31" name="maria_18" securityDescriptor="O:WDG:WDD:(A;;CC;;;S-1-5-21-3048853270-2157241324-869001692-3245)(A;;CC;;;S-1-5-21-3048853270-2157241324-869001692-1007)"/>
    <protectedRange sqref="Q30:R31" name="maria_1_16" securityDescriptor="O:WDG:WDD:(A;;CC;;;S-1-5-21-3048853270-2157241324-869001692-3245)(A;;CC;;;S-1-5-21-3048853270-2157241324-869001692-1007)"/>
    <protectedRange sqref="S30:U30 W30:AA30 AC30:AF30 Y31 AE31 AH30:AI31 S31" name="maria_1_1_14" securityDescriptor="O:WDG:WDD:(A;;CC;;;S-1-5-21-3048853270-2157241324-869001692-3245)(A;;CC;;;S-1-5-21-3048853270-2157241324-869001692-1007)"/>
    <protectedRange sqref="AF34 T34:U34 W34:X34 Z34:AA34 C34:P34 AC34:AD34 O35:P36 O37 AI34:XFD34" name="maria_19" securityDescriptor="O:WDG:WDD:(A;;CC;;;S-1-5-21-3048853270-2157241324-869001692-3245)(A;;CC;;;S-1-5-21-3048853270-2157241324-869001692-1007)"/>
    <protectedRange sqref="Q34:R34" name="maria_1_17" securityDescriptor="O:WDG:WDD:(A;;CC;;;S-1-5-21-3048853270-2157241324-869001692-3245)(A;;CC;;;S-1-5-21-3048853270-2157241324-869001692-1007)"/>
    <protectedRange sqref="AH34 S34:S37 Y34:Y37 T37" name="maria_1_1_15" securityDescriptor="O:WDG:WDD:(A;;CC;;;S-1-5-21-3048853270-2157241324-869001692-3245)(A;;CC;;;S-1-5-21-3048853270-2157241324-869001692-1007)"/>
    <protectedRange sqref="AF33 T33:U33 W33:X33 Z33:AA33 B33:P33 AC33:AD33 B34 AI33:XFD33" name="maria_20" securityDescriptor="O:WDG:WDD:(A;;CC;;;S-1-5-21-3048853270-2157241324-869001692-3245)(A;;CC;;;S-1-5-21-3048853270-2157241324-869001692-1007)"/>
    <protectedRange sqref="Q33:R33" name="maria_1_18" securityDescriptor="O:WDG:WDD:(A;;CC;;;S-1-5-21-3048853270-2157241324-869001692-3245)(A;;CC;;;S-1-5-21-3048853270-2157241324-869001692-1007)"/>
    <protectedRange sqref="AH33 Y33 S33" name="maria_1_1_16" securityDescriptor="O:WDG:WDD:(A;;CC;;;S-1-5-21-3048853270-2157241324-869001692-3245)(A;;CC;;;S-1-5-21-3048853270-2157241324-869001692-1007)"/>
    <protectedRange sqref="B40:P40 AJ40:XFD40 B42:B45" name="maria_21" securityDescriptor="O:WDG:WDD:(A;;CC;;;S-1-5-21-3048853270-2157241324-869001692-3245)(A;;CC;;;S-1-5-21-3048853270-2157241324-869001692-1007)"/>
    <protectedRange sqref="Q40:R40" name="maria_1_19" securityDescriptor="O:WDG:WDD:(A;;CC;;;S-1-5-21-3048853270-2157241324-869001692-3245)(A;;CC;;;S-1-5-21-3048853270-2157241324-869001692-1007)"/>
    <protectedRange sqref="S40:U40 W40:AA40 AF40 AH40:AI40 AC40:AD40 Y41 AH41 S41" name="maria_1_1_17" securityDescriptor="O:WDG:WDD:(A;;CC;;;S-1-5-21-3048853270-2157241324-869001692-3245)(A;;CC;;;S-1-5-21-3048853270-2157241324-869001692-1007)"/>
    <protectedRange sqref="B38:N38 E39:F39 I39 P38:P39 M39:N39 AJ38:XFD38" name="maria_22" securityDescriptor="O:WDG:WDD:(A;;CC;;;S-1-5-21-3048853270-2157241324-869001692-3245)(A;;CC;;;S-1-5-21-3048853270-2157241324-869001692-1007)"/>
    <protectedRange sqref="Q38:R39" name="maria_1_20" securityDescriptor="O:WDG:WDD:(A;;CC;;;S-1-5-21-3048853270-2157241324-869001692-3245)(A;;CC;;;S-1-5-21-3048853270-2157241324-869001692-1007)"/>
    <protectedRange sqref="S38:U38 W38:AA38 AF38 AC38:AD38 Y39 S39 AH38:AI39 AH37" name="maria_1_1_18" securityDescriptor="O:WDG:WDD:(A;;CC;;;S-1-5-21-3048853270-2157241324-869001692-3245)(A;;CC;;;S-1-5-21-3048853270-2157241324-869001692-1007)"/>
    <protectedRange sqref="AF42:AF43 U42:U43 W42:X43 Z42:AA43 C42:P43 AC42:AD43 AI42:XFD43" name="maria_23" securityDescriptor="O:WDG:WDD:(A;;CC;;;S-1-5-21-3048853270-2157241324-869001692-3245)(A;;CC;;;S-1-5-21-3048853270-2157241324-869001692-1007)"/>
    <protectedRange sqref="Q42:R43" name="maria_1_21" securityDescriptor="O:WDG:WDD:(A;;CC;;;S-1-5-21-3048853270-2157241324-869001692-3245)(A;;CC;;;S-1-5-21-3048853270-2157241324-869001692-1007)"/>
    <protectedRange sqref="S42:T43 Y42:Y43 AH42:AH43" name="maria_1_1_19" securityDescriptor="O:WDG:WDD:(A;;CC;;;S-1-5-21-3048853270-2157241324-869001692-3245)(A;;CC;;;S-1-5-21-3048853270-2157241324-869001692-1007)"/>
    <protectedRange sqref="C45:P45 D44:F44 AI44:AK44 AF44:AF45 T44:U45 W44:X45 Z44:AA45 M44:P44 AC44:AD45 AI45:XFD45" name="maria_24" securityDescriptor="O:WDG:WDD:(A;;CC;;;S-1-5-21-3048853270-2157241324-869001692-3245)(A;;CC;;;S-1-5-21-3048853270-2157241324-869001692-1007)"/>
    <protectedRange sqref="Q44:R45" name="maria_1_22" securityDescriptor="O:WDG:WDD:(A;;CC;;;S-1-5-21-3048853270-2157241324-869001692-3245)(A;;CC;;;S-1-5-21-3048853270-2157241324-869001692-1007)"/>
    <protectedRange sqref="AH44:AH45 Y44:Y45 S44:S45" name="maria_1_1_20" securityDescriptor="O:WDG:WDD:(A;;CC;;;S-1-5-21-3048853270-2157241324-869001692-3245)(A;;CC;;;S-1-5-21-3048853270-2157241324-869001692-1007)"/>
    <protectedRange sqref="AF48 T48:U48 W48:X48 Z48:AA48 B48:P48 AC48:AD48 B49 AH48:XFD48 B51:B54" name="maria_25" securityDescriptor="O:WDG:WDD:(A;;CC;;;S-1-5-21-3048853270-2157241324-869001692-3245)(A;;CC;;;S-1-5-21-3048853270-2157241324-869001692-1007)"/>
    <protectedRange sqref="Q48:R48" name="maria_1_23" securityDescriptor="O:WDG:WDD:(A;;CC;;;S-1-5-21-3048853270-2157241324-869001692-3245)(A;;CC;;;S-1-5-21-3048853270-2157241324-869001692-1007)"/>
    <protectedRange sqref="S48 Y48" name="maria_1_1_21" securityDescriptor="O:WDG:WDD:(A;;CC;;;S-1-5-21-3048853270-2157241324-869001692-3245)(A;;CC;;;S-1-5-21-3048853270-2157241324-869001692-1007)"/>
    <protectedRange sqref="AF17 T17:U17 W17:X17 Z17:AD17 B17:P17 AI17:XFD17 H18 AI18 R17:R18 N18:P18 AB18:AB67" name="maria_26" securityDescriptor="O:WDG:WDD:(A;;CC;;;S-1-5-21-3048853270-2157241324-869001692-3245)(A;;CC;;;S-1-5-21-3048853270-2157241324-869001692-1007)"/>
    <protectedRange sqref="Q17:Q18" name="maria_1_24" securityDescriptor="O:WDG:WDD:(A;;CC;;;S-1-5-21-3048853270-2157241324-869001692-3245)(A;;CC;;;S-1-5-21-3048853270-2157241324-869001692-1007)"/>
    <protectedRange sqref="AE17:AE18 Y17:Y18 S17:S18 W23 AG17:AH18 V17:V58" name="maria_1_1_22" securityDescriptor="O:WDG:WDD:(A;;CC;;;S-1-5-21-3048853270-2157241324-869001692-3245)(A;;CC;;;S-1-5-21-3048853270-2157241324-869001692-1007)"/>
    <protectedRange sqref="B55:U55 W55:AA55 AF55 AC55:AD55 S56:S58 AH55:XFD55 E168:F168 Y56:Y58" name="maria_28" securityDescriptor="O:WDG:WDD:(A;;CC;;;S-1-5-21-3048853270-2157241324-869001692-3245)(A;;CC;;;S-1-5-21-3048853270-2157241324-869001692-1007)"/>
    <protectedRange sqref="T56:U58 W56:X58 Z56:AA58 AC56:AD58 B56:P58 AI56:XFD58 E37 E23:F23 E41 AF56:AF58" name="maria_29" securityDescriptor="O:WDG:WDD:(A;;CC;;;S-1-5-21-3048853270-2157241324-869001692-3245)(A;;CC;;;S-1-5-21-3048853270-2157241324-869001692-1007)"/>
    <protectedRange sqref="R41 R37 Q56:R58" name="maria_1_25" securityDescriptor="O:WDG:WDD:(A;;CC;;;S-1-5-21-3048853270-2157241324-869001692-3245)(A;;CC;;;S-1-5-21-3048853270-2157241324-869001692-1007)"/>
    <protectedRange sqref="AH56:AH58" name="maria_1_1_23" securityDescriptor="O:WDG:WDD:(A;;CC;;;S-1-5-21-3048853270-2157241324-869001692-3245)(A;;CC;;;S-1-5-21-3048853270-2157241324-869001692-1007)"/>
    <protectedRange sqref="AF51 T51:U51 W51:X51 Z51:AA51 C51:P51 AH51:XFD51" name="maria_30" securityDescriptor="O:WDG:WDD:(A;;CC;;;S-1-5-21-3048853270-2157241324-869001692-3245)(A;;CC;;;S-1-5-21-3048853270-2157241324-869001692-1007)"/>
    <protectedRange sqref="Q51:R51" name="maria_1_26" securityDescriptor="O:WDG:WDD:(A;;CC;;;S-1-5-21-3048853270-2157241324-869001692-3245)(A;;CC;;;S-1-5-21-3048853270-2157241324-869001692-1007)"/>
    <protectedRange sqref="Y51:Y54 S51:S54" name="maria_1_1_24" securityDescriptor="O:WDG:WDD:(A;;CC;;;S-1-5-21-3048853270-2157241324-869001692-3245)(A;;CC;;;S-1-5-21-3048853270-2157241324-869001692-1007)"/>
    <protectedRange sqref="AF49 T49:U49 W49:X49 Z49:AA49 C49:P49 AC49:AD49 M47 AI49:XFD49 M50" name="maria_31" securityDescriptor="O:WDG:WDD:(A;;CC;;;S-1-5-21-3048853270-2157241324-869001692-3245)(A;;CC;;;S-1-5-21-3048853270-2157241324-869001692-1007)"/>
    <protectedRange sqref="Q49:R49" name="maria_1_27" securityDescriptor="O:WDG:WDD:(A;;CC;;;S-1-5-21-3048853270-2157241324-869001692-3245)(A;;CC;;;S-1-5-21-3048853270-2157241324-869001692-1007)"/>
    <protectedRange sqref="AH49 Y49:Y50 S49:S50 S47 Y47" name="maria_1_1_25" securityDescriptor="O:WDG:WDD:(A;;CC;;;S-1-5-21-3048853270-2157241324-869001692-3245)(A;;CC;;;S-1-5-21-3048853270-2157241324-869001692-1007)"/>
    <protectedRange sqref="B46 F46" name="maria_32" securityDescriptor="O:WDG:WDD:(A;;CC;;;S-1-5-21-3048853270-2157241324-869001692-3245)(A;;CC;;;S-1-5-21-3048853270-2157241324-869001692-1007)"/>
    <protectedRange sqref="C46:E46 G46:H46 W46:AA46 AF46 AC46:AD46 O47:P47 AH46:XFD46 H47 J46:U46" name="maria_1_28" securityDescriptor="O:WDG:WDD:(A;;CC;;;S-1-5-21-3048853270-2157241324-869001692-3245)(A;;CC;;;S-1-5-21-3048853270-2157241324-869001692-1007)"/>
    <protectedRange sqref="C103:H103 C60:H95 C104:I107 J95:L95 C96:L102 J103:L107 T61:U107 B59:AA59 W77:X107 Z77:AA107 I60:L94 AF59:AF107 AC59:AD107 W60:AA76 N61:R107 N60:U60 V60:V145 Y77:Y145 AB68:AB145 Y148:Y179 V147:V179 S164:S179 M60:M179 B160:B179 B60:B156 C158:C159 S61:S162 AH59:XFD107 AB147:AB179" name="maria_33" securityDescriptor="O:WDG:WDD:(A;;CC;;;S-1-5-21-3048853270-2157241324-869001692-3245)(A;;CC;;;S-1-5-21-3048853270-2157241324-869001692-1007)"/>
    <protectedRange sqref="AF108 T108:U108 W108:X108 Z108:AA108 C108:L108 AC108:AD108 N108:P108 AH108:XFD108" name="maria_34" securityDescriptor="O:WDG:WDD:(A;;CC;;;S-1-5-21-3048853270-2157241324-869001692-3245)(A;;CC;;;S-1-5-21-3048853270-2157241324-869001692-1007)"/>
    <protectedRange sqref="Q108:R108" name="maria_1_29" securityDescriptor="O:WDG:WDD:(A;;CC;;;S-1-5-21-3048853270-2157241324-869001692-3245)(A;;CC;;;S-1-5-21-3048853270-2157241324-869001692-1007)"/>
    <protectedRange sqref="O109:P109 R109:R111 O111:P111 AF109:AF111 T109:U111 W109:X111 Z109 AA109:AA110 C109:L111 Z111:AA111 AC109:AD111 N109:N111 AH168:AK168 R168:R170 R172:R173 AH109:XFD111" name="maria_35" securityDescriptor="O:WDG:WDD:(A;;CC;;;S-1-5-21-3048853270-2157241324-869001692-3245)(A;;CC;;;S-1-5-21-3048853270-2157241324-869001692-1007)"/>
    <protectedRange sqref="Q109:Q111" name="maria_1_30" securityDescriptor="O:WDG:WDD:(A;;CC;;;S-1-5-21-3048853270-2157241324-869001692-3245)(A;;CC;;;S-1-5-21-3048853270-2157241324-869001692-1007)"/>
    <protectedRange sqref="Z110" name="maria_1_1_27" securityDescriptor="O:WDG:WDD:(A;;CC;;;S-1-5-21-3048853270-2157241324-869001692-3245)(A;;CC;;;S-1-5-21-3048853270-2157241324-869001692-1007)"/>
    <protectedRange sqref="AF112:AF119 T112:U119 W112:X119 Z112:AA119 AC112:AD119 C112:L119 N112:P119 E123 E128:E130 E134:E135 E137 E139:E143 E146 E154:E156 E162 E171:E172 AH112:XFD119 E174:E179" name="maria_36" securityDescriptor="O:WDG:WDD:(A;;CC;;;S-1-5-21-3048853270-2157241324-869001692-3245)(A;;CC;;;S-1-5-21-3048853270-2157241324-869001692-1007)"/>
    <protectedRange sqref="Q112:R119" name="maria_1_31" securityDescriptor="O:WDG:WDD:(A;;CC;;;S-1-5-21-3048853270-2157241324-869001692-3245)(A;;CC;;;S-1-5-21-3048853270-2157241324-869001692-1007)"/>
    <protectedRange sqref="AF120:AF121 T120:U121 W120:X121 Z121 AA120:AA121 C120:L121 AC120:AD121 N120:P121 AF132 T132:U132 W132:X132 AA132 C132:L132 AC132:AD132 AI132:XFD132 E131 E133 N132:P133 AI133 E144 AH121:XFD121 AI120:XFD120" name="maria_37" securityDescriptor="O:WDG:WDD:(A;;CC;;;S-1-5-21-3048853270-2157241324-869001692-3245)(A;;CC;;;S-1-5-21-3048853270-2157241324-869001692-1007)"/>
    <protectedRange sqref="Q120:R121 Q132:R133" name="maria_1_32" securityDescriptor="O:WDG:WDD:(A;;CC;;;S-1-5-21-3048853270-2157241324-869001692-3245)(A;;CC;;;S-1-5-21-3048853270-2157241324-869001692-1007)"/>
    <protectedRange sqref="AH120 Z120 Z132 AH132:AH133" name="maria_1_1_29" securityDescriptor="O:WDG:WDD:(A;;CC;;;S-1-5-21-3048853270-2157241324-869001692-3245)(A;;CC;;;S-1-5-21-3048853270-2157241324-869001692-1007)"/>
    <protectedRange sqref="AF122:AF123 T122:U123 W122:X123 Z123:AA123 AC122:AD123 C122:L122 N122:P123 C123:D123 F123:L123 AH122:XFD123" name="maria_38" securityDescriptor="O:WDG:WDD:(A;;CC;;;S-1-5-21-3048853270-2157241324-869001692-3245)(A;;CC;;;S-1-5-21-3048853270-2157241324-869001692-1007)"/>
    <protectedRange sqref="Q122:R123" name="maria_1_33" securityDescriptor="O:WDG:WDD:(A;;CC;;;S-1-5-21-3048853270-2157241324-869001692-3245)(A;;CC;;;S-1-5-21-3048853270-2157241324-869001692-1007)"/>
    <protectedRange sqref="H126:I126 G124:I125 AF124:AF126 C124:F126 T124:U126 W124:X126 Z124:AA126 J124:L126 AC124:AD126 N131:P131 N124:P126 AH126:XFD126 AI124:XFD125" name="maria_39" securityDescriptor="O:WDG:WDD:(A;;CC;;;S-1-5-21-3048853270-2157241324-869001692-3245)(A;;CC;;;S-1-5-21-3048853270-2157241324-869001692-1007)"/>
    <protectedRange sqref="Q124:R126 R131" name="maria_1_34" securityDescriptor="O:WDG:WDD:(A;;CC;;;S-1-5-21-3048853270-2157241324-869001692-3245)(A;;CC;;;S-1-5-21-3048853270-2157241324-869001692-1007)"/>
    <protectedRange sqref="AH124:AH125" name="maria_1_1_31" securityDescriptor="O:WDG:WDD:(A;;CC;;;S-1-5-21-3048853270-2157241324-869001692-3245)(A;;CC;;;S-1-5-21-3048853270-2157241324-869001692-1007)"/>
    <protectedRange sqref="AL127:XFD128 AF127:AF128 T127:U128 W127:X128 C127:L127 AC127:AD128 Z127:AA129 N127:P130 AH134:AK134 N134:P134 C128:D128 F128:L128 F129:F130 F134:F135 F146 AH127:AK130" name="maria_40" securityDescriptor="O:WDG:WDD:(A;;CC;;;S-1-5-21-3048853270-2157241324-869001692-3245)(A;;CC;;;S-1-5-21-3048853270-2157241324-869001692-1007)"/>
    <protectedRange sqref="Q127:R130 Q134:R134 R135:R137" name="maria_1_35" securityDescriptor="O:WDG:WDD:(A;;CC;;;S-1-5-21-3048853270-2157241324-869001692-3245)(A;;CC;;;S-1-5-21-3048853270-2157241324-869001692-1007)"/>
    <protectedRange sqref="AF35:AF36 T35:U36 W35:X36 Z35:AA36 AC35:AD36 C35:N36 AI35:XFD36" name="maria_42" securityDescriptor="O:WDG:WDD:(A;;CC;;;S-1-5-21-3048853270-2157241324-869001692-3245)(A;;CC;;;S-1-5-21-3048853270-2157241324-869001692-1007)"/>
    <protectedRange sqref="Q35:R36" name="maria_1_37" securityDescriptor="O:WDG:WDD:(A;;CC;;;S-1-5-21-3048853270-2157241324-869001692-3245)(A;;CC;;;S-1-5-21-3048853270-2157241324-869001692-1007)"/>
    <protectedRange sqref="AH35:AH36" name="maria_1_1_34" securityDescriptor="O:WDG:WDD:(A;;CC;;;S-1-5-21-3048853270-2157241324-869001692-3245)(A;;CC;;;S-1-5-21-3048853270-2157241324-869001692-1007)"/>
  </protectedRanges>
  <autoFilter ref="A6:AK179"/>
  <sortState ref="A6:AK32">
    <sortCondition descending="1" ref="E7:E20"/>
    <sortCondition ref="C7:C20"/>
  </sortState>
  <customSheetViews>
    <customSheetView guid="{4A704C95-E622-4A95-8431-12F79C4CAD21}" scale="70" showPageBreaks="1" fitToPage="1" printArea="1" showAutoFilter="1">
      <pane xSplit="7" ySplit="4" topLeftCell="U5" activePane="bottomRight" state="frozen"/>
      <selection pane="bottomRight" sqref="A1:A3"/>
      <pageMargins left="0.70866141732283472" right="0.70866141732283472" top="0.74803149606299213" bottom="0.74803149606299213" header="0.31496062992125984" footer="0.31496062992125984"/>
      <pageSetup paperSize="8" scale="25" fitToHeight="0" orientation="landscape" horizontalDpi="4294967294" verticalDpi="4294967294" r:id="rId1"/>
      <headerFooter>
        <oddHeader>&amp;CLISTA PROIECTELOR CONTRACTATE - PROGRAMUL OPERATIONAl CAPACITATE ADMINISTRATIVĂ</oddHeader>
        <oddFooter>Page &amp;P of &amp;N</oddFooter>
      </headerFooter>
      <autoFilter ref="A6:AK179"/>
    </customSheetView>
    <customSheetView guid="{DBDE1601-9C1D-48CB-9D8B-BB8B9D15A5FF}" scale="90" fitToPage="1" showAutoFilter="1">
      <pane xSplit="7" ySplit="4" topLeftCell="R80" activePane="bottomRight" state="frozen"/>
      <selection pane="bottomRight" activeCell="T351" sqref="T351"/>
      <pageMargins left="0.70866141732283472" right="0.70866141732283472" top="0.74803149606299213" bottom="0.74803149606299213" header="0.31496062992125984" footer="0.31496062992125984"/>
      <pageSetup paperSize="8" scale="25" fitToHeight="0" orientation="landscape" horizontalDpi="4294967294" verticalDpi="4294967294" r:id="rId2"/>
      <headerFooter>
        <oddHeader>&amp;CLISTA PROIECTELOR CONTRACTATE - PROGRAMUL OPERATIONAl CAPACITATE ADMINISTRATIVĂ</oddHeader>
        <oddFooter>Page &amp;P of &amp;N</oddFooter>
      </headerFooter>
      <autoFilter ref="A6:AL399"/>
    </customSheetView>
    <customSheetView guid="{7C1B4D6D-D666-48DD-AB17-E00791B6F0B6}" scale="70" showPageBreaks="1" fitToPage="1" printArea="1" filter="1" showAutoFilter="1">
      <selection activeCell="G24" sqref="G24"/>
      <pageMargins left="0.70866141732283472" right="0.70866141732283472" top="0.74803149606299213" bottom="0.74803149606299213" header="0.31496062992125984" footer="0.31496062992125984"/>
      <pageSetup paperSize="8" scale="25" fitToHeight="0" orientation="landscape" r:id="rId3"/>
      <headerFooter>
        <oddHeader>&amp;CLISTA PROIECTELOR CONTRACTATE - PROGRAMUL OPERATIONAl CAPACITATE ADMINISTRATIVĂ</oddHeader>
        <oddFooter>Page &amp;P of &amp;N</oddFooter>
      </headerFooter>
      <autoFilter ref="A6:DG371">
        <filterColumn colId="5">
          <filters>
            <filter val="CP1 less /2017"/>
            <filter val="CP1 less/2017"/>
          </filters>
        </filterColumn>
      </autoFilter>
    </customSheetView>
    <customSheetView guid="{5AAA4DFE-88B1-4674-95ED-5FCD7A50BC22}" scale="70" showPageBreaks="1" fitToPage="1" printArea="1" showAutoFilter="1" topLeftCell="Q1">
      <pane ySplit="6" topLeftCell="A348" activePane="bottomLeft" state="frozen"/>
      <selection pane="bottomLeft" activeCell="AE350" sqref="AE350"/>
      <pageMargins left="0.70866141732283472" right="0.70866141732283472" top="0.74803149606299213" bottom="0.74803149606299213" header="0.31496062992125984" footer="0.31496062992125984"/>
      <pageSetup paperSize="8" scale="25" fitToHeight="0" orientation="landscape" horizontalDpi="4294967294" verticalDpi="4294967294" r:id="rId4"/>
      <headerFooter>
        <oddHeader>&amp;CLISTA PROIECTELOR CONTRACTATE - PROGRAMUL OPERATIONAl CAPACITATE ADMINISTRATIVĂ</oddHeader>
        <oddFooter>Page &amp;P of &amp;N</oddFooter>
      </headerFooter>
      <autoFilter ref="A1:R225"/>
    </customSheetView>
    <customSheetView guid="{747340EB-2B31-46D2-ACDE-4FA91E2B50F6}" scale="70" showPageBreaks="1" fitToPage="1" printArea="1" filter="1" showAutoFilter="1">
      <pane xSplit="7" ySplit="3" topLeftCell="Z5" activePane="bottomRight" state="frozen"/>
      <selection pane="bottomRight" activeCell="B24" sqref="B1:B1048576"/>
      <pageMargins left="0.70866141732283472" right="0.70866141732283472" top="0.74803149606299213" bottom="0.74803149606299213" header="0.31496062992125984" footer="0.31496062992125984"/>
      <pageSetup paperSize="8" scale="16" fitToHeight="0" orientation="portrait" horizontalDpi="4294967294" verticalDpi="4294967294" r:id="rId5"/>
      <headerFooter>
        <oddHeader>&amp;CLISTA PROIECTELOR CONTRACTATE - PROGRAMUL OPERATIONAl CAPACITATE ADMINISTRATIVĂ</oddHeader>
        <oddFooter>Page &amp;P of &amp;N</oddFooter>
      </headerFooter>
      <autoFilter ref="B1:B406">
        <filterColumn colId="0">
          <filters>
            <filter val="118191"/>
          </filters>
        </filterColumn>
      </autoFilter>
    </customSheetView>
    <customSheetView guid="{9EA5E3FA-46F1-4729-828C-4A08518018C1}" scale="70" showPageBreaks="1" fitToPage="1" printArea="1" showAutoFilter="1">
      <pane xSplit="7" ySplit="3" topLeftCell="H4" activePane="bottomRight" state="frozen"/>
      <selection pane="bottomRight" activeCell="H222" sqref="H222"/>
      <pageMargins left="0.70866141732283472" right="0.70866141732283472" top="0.74803149606299213" bottom="0.74803149606299213" header="0.31496062992125984" footer="0.31496062992125984"/>
      <pageSetup paperSize="8" scale="24" fitToHeight="0" orientation="landscape" horizontalDpi="4294967294" verticalDpi="4294967294" r:id="rId6"/>
      <headerFooter>
        <oddHeader>&amp;CLISTA PROIECTELOR CONTRACTATE - PROGRAMUL OPERATIONAl CAPACITATE ADMINISTRATIVĂ</oddHeader>
        <oddFooter>Page &amp;P of &amp;N</oddFooter>
      </headerFooter>
      <autoFilter ref="A6:AL399"/>
    </customSheetView>
    <customSheetView guid="{A87F3E0E-3A8E-4B82-8170-33752259B7DB}" scale="70" showPageBreaks="1" fitToPage="1" printArea="1" showAutoFilter="1">
      <pane xSplit="7" ySplit="4" topLeftCell="AB206" activePane="bottomRight" state="frozen"/>
      <selection pane="bottomRight" activeCell="AJ292" sqref="AJ292"/>
      <pageMargins left="0.70866141732283472" right="0.70866141732283472" top="0.74803149606299213" bottom="0.74803149606299213" header="0.31496062992125984" footer="0.31496062992125984"/>
      <pageSetup paperSize="8" scale="16" fitToHeight="0" orientation="portrait" horizontalDpi="4294967294" verticalDpi="4294967294" r:id="rId7"/>
      <headerFooter>
        <oddHeader>&amp;CLISTA PROIECTELOR CONTRACTATE - PROGRAMUL OPERATIONAl CAPACITATE ADMINISTRATIVĂ</oddHeader>
        <oddFooter>Page &amp;P of &amp;N</oddFooter>
      </headerFooter>
      <autoFilter ref="A6:AL399"/>
    </customSheetView>
    <customSheetView guid="{905D93EA-5662-45AB-8995-A9908B3E5D52}" scale="70" fitToPage="1" showAutoFilter="1">
      <pane ySplit="6" topLeftCell="A37" activePane="bottomLeft" state="frozen"/>
      <selection pane="bottomLeft" activeCell="AK50" sqref="AK50"/>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7:DG225"/>
    </customSheetView>
    <customSheetView guid="{FE50EAC0-52A5-4C33-B973-65E93D03D3EA}" scale="73" showPageBreaks="1" fitToPage="1" printArea="1" showAutoFilter="1">
      <pane xSplit="1" ySplit="7" topLeftCell="B340" activePane="bottomRight" state="frozen"/>
      <selection pane="bottomRight" activeCell="J342" sqref="J342"/>
      <pageMargins left="0.70866141732283472" right="0.70866141732283472" top="0.74803149606299213" bottom="0.74803149606299213" header="0.31496062992125984" footer="0.31496062992125984"/>
      <pageSetup paperSize="8" scale="21" fitToHeight="0" orientation="landscape" horizontalDpi="4294967294" verticalDpi="4294967294" r:id="rId9"/>
      <headerFooter>
        <oddHeader>&amp;CLISTA PROIECTELOR CONTRACTATE - PROGRAMUL OPERATIONAl CAPACITATE ADMINISTRATIVĂ</oddHeader>
        <oddFooter>Page &amp;P of &amp;N</oddFooter>
      </headerFooter>
      <autoFilter ref="A6:DG222"/>
    </customSheetView>
    <customSheetView guid="{9980B309-0131-4577-BF29-212714399FDF}" scale="70" showPageBreaks="1" fitToPage="1" printArea="1" showAutoFilter="1">
      <pane xSplit="7" ySplit="4" topLeftCell="M154" activePane="bottomRight" state="frozen"/>
      <selection pane="bottomRight" activeCell="T159" sqref="T159"/>
      <pageMargins left="0.70866141732283472" right="0.70866141732283472" top="0.74803149606299213" bottom="0.74803149606299213" header="0.31496062992125984" footer="0.31496062992125984"/>
      <pageSetup paperSize="8" scale="21" fitToHeight="0" orientation="landscape" horizontalDpi="4294967294" verticalDpi="4294967294" r:id="rId10"/>
      <headerFooter>
        <oddHeader>&amp;CLISTA PROIECTELOR CONTRACTATE - PROGRAMUL OPERATIONAl CAPACITATE ADMINISTRATIVĂ</oddHeader>
        <oddFooter>Page &amp;P of &amp;N</oddFooter>
      </headerFooter>
      <autoFilter ref="A6:AL368"/>
    </customSheetView>
    <customSheetView guid="{EA64E7D7-BA48-4965-B650-778AE412FE0C}" scale="90" showPageBreaks="1" fitToPage="1" printArea="1">
      <pane xSplit="1" ySplit="7" topLeftCell="B303" activePane="bottomRight" state="frozen"/>
      <selection pane="bottomRight" activeCell="H303" sqref="H303"/>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customSheetView>
    <customSheetView guid="{EB0F2E6A-FA33-479E-9A47-8E3494FBB4DE}" scale="70" fitToPage="1" showAutoFilter="1" topLeftCell="N298">
      <selection activeCell="S316" sqref="S316"/>
      <pageMargins left="0.70866141732283472" right="0.70866141732283472" top="0.74803149606299213" bottom="0.74803149606299213" header="0.31496062992125984" footer="0.31496062992125984"/>
      <pageSetup paperSize="8" scale="21" fitToHeight="0" orientation="landscape" horizontalDpi="4294967294" verticalDpi="4294967294" r:id="rId12"/>
      <headerFooter>
        <oddHeader>&amp;CLISTA PROIECTELOR CONTRACTATE - PROGRAMUL OPERATIONAl CAPACITATE ADMINISTRATIVĂ</oddHeader>
        <oddFooter>Page &amp;P of &amp;N</oddFooter>
      </headerFooter>
      <autoFilter ref="A6:AL323"/>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3"/>
      <headerFooter>
        <oddHeader>&amp;CLISTA PROIECTELOR CONTRACTATE - PROGRAMUL OPERATIONAl CAPACITATE ADMINISTRATIVĂ</oddHeader>
        <oddFooter>Page &amp;P of &amp;N</oddFooter>
      </headerFooter>
      <autoFilter ref="A6:DF305"/>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4"/>
      <headerFooter>
        <oddHeader>&amp;CLISTA PROIECTELOR CONTRACTATE - PROGRAMUL OPERATIONAl CAPACITATE ADMINISTRATIVĂ</oddHeader>
        <oddFooter>Page &amp;P of &amp;N</oddFooter>
      </headerFooter>
      <autoFilter ref="A4:AH68"/>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5"/>
      <headerFooter>
        <oddHeader>&amp;CLISTA PROIECTELOR CONTRACTATE - PROGRAMUL OPERATIONAl CAPACITATE ADMINISTRATIVĂ</oddHeader>
        <oddFooter>Page &amp;P of &amp;N</oddFooter>
      </headerFooter>
      <autoFilter ref="A6:AL349"/>
    </customSheetView>
    <customSheetView guid="{901F9774-8BE7-424D-87C2-1026F3FA2E93}" scale="70" showPageBreaks="1" fitToPage="1" printArea="1" filter="1" showAutoFilter="1">
      <pane xSplit="1" ySplit="333" topLeftCell="K335" activePane="bottomRight" state="frozen"/>
      <selection pane="bottomRight" activeCell="R340" sqref="R340"/>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C1:C384">
        <filterColumn colId="0">
          <filters>
            <filter val="202"/>
            <filter val="226"/>
          </filters>
        </filterColumn>
      </autoFilter>
    </customSheetView>
    <customSheetView guid="{36624B2D-80F9-4F79-AC4A-B3547C36F23F}" scale="70" showPageBreaks="1" fitToPage="1" printArea="1">
      <pane xSplit="1" ySplit="7" topLeftCell="B339" activePane="bottomRight" state="frozen"/>
      <selection pane="bottomRight" activeCell="J339" sqref="J339"/>
      <pageMargins left="0.70866141732283472" right="0.70866141732283472" top="0.74803149606299213" bottom="0.74803149606299213" header="0.31496062992125984" footer="0.31496062992125984"/>
      <pageSetup paperSize="8" scale="24" fitToHeight="0" orientation="landscape" horizontalDpi="4294967294" verticalDpi="4294967294" r:id="rId17"/>
      <headerFooter>
        <oddHeader>&amp;CLISTA PROIECTELOR CONTRACTATE - PROGRAMUL OPERATIONAl CAPACITATE ADMINISTRATIVĂ</oddHeader>
        <oddFooter>Page &amp;P of &amp;N</oddFooter>
      </headerFooter>
    </customSheetView>
    <customSheetView guid="{C408A2F1-296F-4EAD-B15B-336D73846FDD}" scale="106" showPageBreaks="1" fitToPage="1" printArea="1">
      <selection activeCell="L346" sqref="L346"/>
      <pageMargins left="0.70866141732283472" right="0.70866141732283472" top="0.74803149606299213" bottom="0.74803149606299213" header="0.31496062992125984" footer="0.31496062992125984"/>
      <pageSetup paperSize="8" scale="24" fitToHeight="0" orientation="landscape" horizontalDpi="4294967294" verticalDpi="4294967294" r:id="rId18"/>
      <headerFooter>
        <oddHeader>&amp;CLISTA PROIECTELOR CONTRACTATE - PROGRAMUL OPERATIONAl CAPACITATE ADMINISTRATIVĂ</oddHeader>
        <oddFooter>Page &amp;P of &amp;N</oddFooter>
      </headerFooter>
    </customSheetView>
    <customSheetView guid="{53ED3D47-B2C0-43A1-9A1E-F030D529F74C}" scale="70" showPageBreaks="1" fitToPage="1" printArea="1" filter="1" showAutoFilter="1" topLeftCell="A314">
      <selection activeCell="L405" sqref="L405"/>
      <pageMargins left="0.70866141732283472" right="0.70866141732283472" top="0.74803149606299213" bottom="0.74803149606299213" header="0.31496062992125984" footer="0.31496062992125984"/>
      <pageSetup paperSize="8" scale="10" fitToHeight="0" orientation="landscape" horizontalDpi="4294967294" verticalDpi="4294967294" r:id="rId19"/>
      <headerFooter>
        <oddHeader>&amp;CLISTA PROIECTELOR CONTRACTATE - PROGRAMUL OPERATIONAl CAPACITATE ADMINISTRATIVĂ</oddHeader>
        <oddFooter>Page &amp;P of &amp;N</oddFooter>
      </headerFooter>
      <autoFilter ref="A6:AL399">
        <filterColumn colId="2">
          <filters>
            <filter val="17"/>
            <filter val="21"/>
            <filter val="276"/>
          </filters>
        </filterColumn>
      </autoFilter>
    </customSheetView>
    <customSheetView guid="{65C35D6D-934F-4431-BA92-90255FC17BA4}" scale="70" showPageBreaks="1" fitToPage="1" printArea="1" showAutoFilter="1">
      <pane xSplit="7" ySplit="4" topLeftCell="H119" activePane="bottomRight" state="frozen"/>
      <selection pane="bottomRight" activeCell="M119" sqref="M119"/>
      <pageMargins left="0.70866141732283472" right="0.70866141732283472" top="0.74803149606299213" bottom="0.74803149606299213" header="0.31496062992125984" footer="0.31496062992125984"/>
      <pageSetup paperSize="8" scale="24" fitToHeight="0" orientation="landscape" horizontalDpi="4294967294" verticalDpi="4294967294" r:id="rId20"/>
      <headerFooter>
        <oddHeader>&amp;CLISTA PROIECTELOR CONTRACTATE - PROGRAMUL OPERATIONAl CAPACITATE ADMINISTRATIVĂ</oddHeader>
        <oddFooter>Page &amp;P of &amp;N</oddFooter>
      </headerFooter>
      <autoFilter ref="A1:AL37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70" showPageBreaks="1" fitToPage="1" printArea="1" showAutoFilter="1" topLeftCell="J1">
      <pane ySplit="6" topLeftCell="A348" activePane="bottomLeft" state="frozen"/>
      <selection pane="bottomLeft" activeCell="L349" sqref="L349"/>
      <pageMargins left="0.70866141732283472" right="0.70866141732283472" top="0.74803149606299213" bottom="0.74803149606299213" header="0.31496062992125984" footer="0.31496062992125984"/>
      <pageSetup paperSize="8" scale="25" fitToHeight="0" orientation="landscape" r:id="rId21"/>
      <headerFooter>
        <oddHeader>&amp;CLISTA PROIECTELOR CONTRACTATE - PROGRAMUL OPERATIONAl CAPACITATE ADMINISTRATIVĂ</oddHeader>
        <oddFooter>Page &amp;P of &amp;N</oddFooter>
      </headerFooter>
      <autoFilter ref="A6:AL399"/>
    </customSheetView>
    <customSheetView guid="{A5B1481C-EF26-486A-984F-85CDDC2FD94F}" scale="90" showPageBreaks="1" fitToPage="1" printArea="1" showAutoFilter="1">
      <pane xSplit="7" ySplit="4" topLeftCell="W349" activePane="bottomRight" state="frozen"/>
      <selection pane="bottomRight" activeCell="W350" sqref="W350"/>
      <pageMargins left="0.70866141732283472" right="0.70866141732283472" top="0.74803149606299213" bottom="0.74803149606299213" header="0.31496062992125984" footer="0.31496062992125984"/>
      <pageSetup paperSize="8" scale="25" fitToHeight="0" orientation="landscape" horizontalDpi="4294967294" verticalDpi="4294967294" r:id="rId22"/>
      <headerFooter>
        <oddHeader>&amp;CLISTA PROIECTELOR CONTRACTATE - PROGRAMUL OPERATIONAl CAPACITATE ADMINISTRATIVĂ</oddHeader>
        <oddFooter>Page &amp;P of &amp;N</oddFooter>
      </headerFooter>
      <autoFilter ref="A6:AL399"/>
    </customSheetView>
  </customSheetViews>
  <mergeCells count="56">
    <mergeCell ref="AJ1:AK1"/>
    <mergeCell ref="AJ2:AJ3"/>
    <mergeCell ref="AK2:AK3"/>
    <mergeCell ref="AB2:AB3"/>
    <mergeCell ref="AG1:AG3"/>
    <mergeCell ref="AH1:AH3"/>
    <mergeCell ref="AI1:AI3"/>
    <mergeCell ref="AF2:AF3"/>
    <mergeCell ref="AE1:AE3"/>
    <mergeCell ref="Y2:Y3"/>
    <mergeCell ref="P1:P3"/>
    <mergeCell ref="Q1:Q3"/>
    <mergeCell ref="R1:R3"/>
    <mergeCell ref="S1:AB1"/>
    <mergeCell ref="S2:X2"/>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 ref="L4:L5"/>
    <mergeCell ref="M4:M5"/>
    <mergeCell ref="N4:N5"/>
    <mergeCell ref="O4:O5"/>
    <mergeCell ref="P4:P5"/>
    <mergeCell ref="G4:G5"/>
    <mergeCell ref="H4:H5"/>
    <mergeCell ref="I4:I5"/>
    <mergeCell ref="J4:J5"/>
    <mergeCell ref="K4:K5"/>
    <mergeCell ref="A4:A5"/>
    <mergeCell ref="C4:C5"/>
    <mergeCell ref="D4:D5"/>
    <mergeCell ref="E4:E5"/>
    <mergeCell ref="F4:F5"/>
    <mergeCell ref="B4:B5"/>
    <mergeCell ref="AH4:AH5"/>
    <mergeCell ref="AI4:AI5"/>
    <mergeCell ref="AJ4:AJ5"/>
    <mergeCell ref="AK4:AK5"/>
    <mergeCell ref="Q4:Q5"/>
    <mergeCell ref="R4:R5"/>
    <mergeCell ref="AE4:AE5"/>
    <mergeCell ref="AF4:AF5"/>
    <mergeCell ref="AG4:AG5"/>
    <mergeCell ref="S4:AB4"/>
  </mergeCells>
  <pageMargins left="0.70866141732283472" right="0.70866141732283472" top="0.74803149606299213" bottom="0.74803149606299213" header="0.31496062992125984" footer="0.31496062992125984"/>
  <pageSetup paperSize="8" scale="25" fitToHeight="0" orientation="landscape" horizontalDpi="4294967294" verticalDpi="4294967294" r:id="rId23"/>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mircea.pavel</cp:lastModifiedBy>
  <cp:lastPrinted>2018-07-04T09:18:27Z</cp:lastPrinted>
  <dcterms:created xsi:type="dcterms:W3CDTF">2016-07-18T10:59:34Z</dcterms:created>
  <dcterms:modified xsi:type="dcterms:W3CDTF">2018-07-09T13:26:14Z</dcterms:modified>
</cp:coreProperties>
</file>