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640" tabRatio="289"/>
  </bookViews>
  <sheets>
    <sheet name="PAAP ANP CF BVC" sheetId="2" r:id="rId1"/>
  </sheets>
  <definedNames>
    <definedName name="_xlnm._FilterDatabase" localSheetId="0" hidden="1">'PAAP ANP CF BVC'!$A$294:$JA$340</definedName>
    <definedName name="_xlnm.Print_Titles" localSheetId="0">'PAAP ANP CF BVC'!$12:$12</definedName>
    <definedName name="_xlnm.Print_Area" localSheetId="0">'PAAP ANP CF BVC'!$A$1:$L$456</definedName>
  </definedNames>
  <calcPr calcId="145621"/>
</workbook>
</file>

<file path=xl/calcChain.xml><?xml version="1.0" encoding="utf-8"?>
<calcChain xmlns="http://schemas.openxmlformats.org/spreadsheetml/2006/main">
  <c r="I436" i="2" l="1"/>
  <c r="H436" i="2"/>
  <c r="H435" i="2"/>
  <c r="I435" i="2" s="1"/>
  <c r="H434" i="2"/>
  <c r="I434" i="2" s="1"/>
  <c r="A434" i="2"/>
  <c r="A435" i="2" s="1"/>
  <c r="A436" i="2" s="1"/>
  <c r="H433" i="2"/>
  <c r="I433" i="2" s="1"/>
  <c r="A433" i="2"/>
  <c r="I432" i="2"/>
  <c r="H432" i="2"/>
  <c r="A432" i="2"/>
  <c r="H431" i="2"/>
  <c r="H429" i="2"/>
  <c r="I429" i="2" s="1"/>
  <c r="H428" i="2"/>
  <c r="H430" i="2" s="1"/>
  <c r="H427" i="2"/>
  <c r="H426" i="2"/>
  <c r="I426" i="2" s="1"/>
  <c r="H425" i="2"/>
  <c r="I425" i="2" s="1"/>
  <c r="H423" i="2"/>
  <c r="H421" i="2"/>
  <c r="I419" i="2"/>
  <c r="H419" i="2"/>
  <c r="I418" i="2"/>
  <c r="I420" i="2" s="1"/>
  <c r="H418" i="2"/>
  <c r="H420" i="2" s="1"/>
  <c r="H416" i="2"/>
  <c r="I416" i="2" s="1"/>
  <c r="I415" i="2"/>
  <c r="H415" i="2"/>
  <c r="H414" i="2"/>
  <c r="I414" i="2" s="1"/>
  <c r="H413" i="2"/>
  <c r="I413" i="2" s="1"/>
  <c r="H412" i="2"/>
  <c r="I412" i="2" s="1"/>
  <c r="I411" i="2"/>
  <c r="H411" i="2"/>
  <c r="H410" i="2"/>
  <c r="I410" i="2" s="1"/>
  <c r="H409" i="2"/>
  <c r="I409" i="2" s="1"/>
  <c r="H408" i="2"/>
  <c r="I408" i="2" s="1"/>
  <c r="I407" i="2"/>
  <c r="H407" i="2"/>
  <c r="H406" i="2"/>
  <c r="I406" i="2" s="1"/>
  <c r="H405" i="2"/>
  <c r="I405" i="2" s="1"/>
  <c r="H404" i="2"/>
  <c r="I404" i="2" s="1"/>
  <c r="I403" i="2"/>
  <c r="H403" i="2"/>
  <c r="H402" i="2"/>
  <c r="I402" i="2" s="1"/>
  <c r="H401" i="2"/>
  <c r="I401" i="2" s="1"/>
  <c r="H400" i="2"/>
  <c r="I400" i="2" s="1"/>
  <c r="I399" i="2"/>
  <c r="H399" i="2"/>
  <c r="H398" i="2"/>
  <c r="I398" i="2" s="1"/>
  <c r="H397" i="2"/>
  <c r="I397" i="2" s="1"/>
  <c r="H396" i="2"/>
  <c r="I396" i="2" s="1"/>
  <c r="I395" i="2"/>
  <c r="H395" i="2"/>
  <c r="H394" i="2"/>
  <c r="I394" i="2" s="1"/>
  <c r="H393" i="2"/>
  <c r="I393" i="2" s="1"/>
  <c r="A393" i="2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H392" i="2"/>
  <c r="I392" i="2" s="1"/>
  <c r="I391" i="2"/>
  <c r="H391" i="2"/>
  <c r="I390" i="2"/>
  <c r="H390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A365" i="2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I364" i="2"/>
  <c r="H364" i="2"/>
  <c r="A364" i="2"/>
  <c r="I363" i="2"/>
  <c r="H363" i="2"/>
  <c r="A363" i="2"/>
  <c r="I362" i="2"/>
  <c r="H362" i="2"/>
  <c r="H389" i="2" s="1"/>
  <c r="H360" i="2"/>
  <c r="H359" i="2"/>
  <c r="I359" i="2" s="1"/>
  <c r="I360" i="2" s="1"/>
  <c r="H358" i="2"/>
  <c r="H361" i="2" s="1"/>
  <c r="H357" i="2"/>
  <c r="I357" i="2" s="1"/>
  <c r="I358" i="2" s="1"/>
  <c r="I361" i="2" s="1"/>
  <c r="H354" i="2"/>
  <c r="I354" i="2" s="1"/>
  <c r="H353" i="2"/>
  <c r="I353" i="2" s="1"/>
  <c r="H352" i="2"/>
  <c r="I352" i="2" s="1"/>
  <c r="I351" i="2"/>
  <c r="H351" i="2"/>
  <c r="H350" i="2"/>
  <c r="I350" i="2" s="1"/>
  <c r="H349" i="2"/>
  <c r="I349" i="2" s="1"/>
  <c r="H348" i="2"/>
  <c r="I348" i="2" s="1"/>
  <c r="I347" i="2"/>
  <c r="H347" i="2"/>
  <c r="H346" i="2"/>
  <c r="I346" i="2" s="1"/>
  <c r="H345" i="2"/>
  <c r="I345" i="2" s="1"/>
  <c r="H344" i="2"/>
  <c r="I344" i="2" s="1"/>
  <c r="I343" i="2"/>
  <c r="H343" i="2"/>
  <c r="H342" i="2"/>
  <c r="I342" i="2" s="1"/>
  <c r="H341" i="2"/>
  <c r="I341" i="2" s="1"/>
  <c r="H340" i="2"/>
  <c r="I340" i="2" s="1"/>
  <c r="I339" i="2"/>
  <c r="H339" i="2"/>
  <c r="H338" i="2"/>
  <c r="I338" i="2" s="1"/>
  <c r="I337" i="2"/>
  <c r="I336" i="2"/>
  <c r="H336" i="2"/>
  <c r="H335" i="2"/>
  <c r="I335" i="2" s="1"/>
  <c r="H334" i="2"/>
  <c r="I334" i="2" s="1"/>
  <c r="H333" i="2"/>
  <c r="I333" i="2" s="1"/>
  <c r="I332" i="2"/>
  <c r="H332" i="2"/>
  <c r="H331" i="2"/>
  <c r="I331" i="2" s="1"/>
  <c r="H330" i="2"/>
  <c r="I330" i="2" s="1"/>
  <c r="H329" i="2"/>
  <c r="I329" i="2" s="1"/>
  <c r="I328" i="2"/>
  <c r="H328" i="2"/>
  <c r="H327" i="2"/>
  <c r="I327" i="2" s="1"/>
  <c r="H326" i="2"/>
  <c r="I326" i="2" s="1"/>
  <c r="H325" i="2"/>
  <c r="I325" i="2" s="1"/>
  <c r="I324" i="2"/>
  <c r="H324" i="2"/>
  <c r="I323" i="2"/>
  <c r="H323" i="2"/>
  <c r="H322" i="2"/>
  <c r="I322" i="2" s="1"/>
  <c r="H321" i="2"/>
  <c r="I321" i="2" s="1"/>
  <c r="I320" i="2"/>
  <c r="H320" i="2"/>
  <c r="I319" i="2"/>
  <c r="H319" i="2"/>
  <c r="H318" i="2"/>
  <c r="I318" i="2" s="1"/>
  <c r="H317" i="2"/>
  <c r="I317" i="2" s="1"/>
  <c r="I316" i="2"/>
  <c r="H316" i="2"/>
  <c r="I315" i="2"/>
  <c r="H315" i="2"/>
  <c r="H314" i="2"/>
  <c r="I314" i="2" s="1"/>
  <c r="H313" i="2"/>
  <c r="I313" i="2" s="1"/>
  <c r="I312" i="2"/>
  <c r="H312" i="2"/>
  <c r="H311" i="2"/>
  <c r="I311" i="2" s="1"/>
  <c r="H310" i="2"/>
  <c r="I310" i="2" s="1"/>
  <c r="H309" i="2"/>
  <c r="I309" i="2" s="1"/>
  <c r="I308" i="2"/>
  <c r="H308" i="2"/>
  <c r="H307" i="2"/>
  <c r="I307" i="2" s="1"/>
  <c r="H306" i="2"/>
  <c r="I306" i="2" s="1"/>
  <c r="A306" i="2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H305" i="2"/>
  <c r="H303" i="2"/>
  <c r="I302" i="2"/>
  <c r="H302" i="2"/>
  <c r="H301" i="2"/>
  <c r="I301" i="2" s="1"/>
  <c r="I300" i="2"/>
  <c r="H300" i="2"/>
  <c r="H304" i="2" s="1"/>
  <c r="H299" i="2"/>
  <c r="I299" i="2" s="1"/>
  <c r="H297" i="2"/>
  <c r="I297" i="2" s="1"/>
  <c r="I296" i="2"/>
  <c r="H296" i="2"/>
  <c r="H295" i="2"/>
  <c r="I295" i="2" s="1"/>
  <c r="H294" i="2"/>
  <c r="I294" i="2" s="1"/>
  <c r="H293" i="2"/>
  <c r="I293" i="2" s="1"/>
  <c r="I292" i="2"/>
  <c r="H292" i="2"/>
  <c r="H291" i="2"/>
  <c r="I291" i="2" s="1"/>
  <c r="H290" i="2"/>
  <c r="I290" i="2" s="1"/>
  <c r="H289" i="2"/>
  <c r="I289" i="2" s="1"/>
  <c r="I288" i="2"/>
  <c r="H288" i="2"/>
  <c r="H287" i="2"/>
  <c r="I287" i="2" s="1"/>
  <c r="H286" i="2"/>
  <c r="I286" i="2" s="1"/>
  <c r="H285" i="2"/>
  <c r="I285" i="2" s="1"/>
  <c r="I284" i="2"/>
  <c r="H284" i="2"/>
  <c r="H283" i="2"/>
  <c r="I283" i="2" s="1"/>
  <c r="H282" i="2"/>
  <c r="I282" i="2" s="1"/>
  <c r="H281" i="2"/>
  <c r="I281" i="2" s="1"/>
  <c r="I280" i="2"/>
  <c r="H280" i="2"/>
  <c r="H279" i="2"/>
  <c r="I279" i="2" s="1"/>
  <c r="H278" i="2"/>
  <c r="I278" i="2" s="1"/>
  <c r="H277" i="2"/>
  <c r="I277" i="2" s="1"/>
  <c r="I276" i="2"/>
  <c r="H276" i="2"/>
  <c r="H275" i="2"/>
  <c r="I275" i="2" s="1"/>
  <c r="H274" i="2"/>
  <c r="I274" i="2" s="1"/>
  <c r="H273" i="2"/>
  <c r="I273" i="2" s="1"/>
  <c r="I272" i="2"/>
  <c r="H272" i="2"/>
  <c r="H271" i="2"/>
  <c r="I271" i="2" s="1"/>
  <c r="H270" i="2"/>
  <c r="I270" i="2" s="1"/>
  <c r="H269" i="2"/>
  <c r="I269" i="2" s="1"/>
  <c r="I268" i="2"/>
  <c r="H268" i="2"/>
  <c r="H267" i="2"/>
  <c r="I267" i="2" s="1"/>
  <c r="H266" i="2"/>
  <c r="I266" i="2" s="1"/>
  <c r="H265" i="2"/>
  <c r="I265" i="2" s="1"/>
  <c r="I264" i="2"/>
  <c r="H264" i="2"/>
  <c r="H263" i="2"/>
  <c r="I263" i="2" s="1"/>
  <c r="H262" i="2"/>
  <c r="I262" i="2" s="1"/>
  <c r="H261" i="2"/>
  <c r="I261" i="2" s="1"/>
  <c r="I260" i="2"/>
  <c r="H260" i="2"/>
  <c r="H259" i="2"/>
  <c r="I259" i="2" s="1"/>
  <c r="H258" i="2"/>
  <c r="I258" i="2" s="1"/>
  <c r="H257" i="2"/>
  <c r="I257" i="2" s="1"/>
  <c r="I256" i="2"/>
  <c r="H256" i="2"/>
  <c r="H255" i="2"/>
  <c r="I255" i="2" s="1"/>
  <c r="H254" i="2"/>
  <c r="I254" i="2" s="1"/>
  <c r="H253" i="2"/>
  <c r="I253" i="2" s="1"/>
  <c r="I252" i="2"/>
  <c r="H252" i="2"/>
  <c r="H251" i="2"/>
  <c r="I251" i="2" s="1"/>
  <c r="H250" i="2"/>
  <c r="I250" i="2" s="1"/>
  <c r="H249" i="2"/>
  <c r="I249" i="2" s="1"/>
  <c r="H248" i="2"/>
  <c r="I248" i="2" s="1"/>
  <c r="H247" i="2"/>
  <c r="I247" i="2" s="1"/>
  <c r="I246" i="2"/>
  <c r="H246" i="2"/>
  <c r="H245" i="2"/>
  <c r="I245" i="2" s="1"/>
  <c r="H244" i="2"/>
  <c r="I244" i="2" s="1"/>
  <c r="H243" i="2"/>
  <c r="I243" i="2" s="1"/>
  <c r="I242" i="2"/>
  <c r="H242" i="2"/>
  <c r="H241" i="2"/>
  <c r="I241" i="2" s="1"/>
  <c r="H240" i="2"/>
  <c r="I240" i="2" s="1"/>
  <c r="H239" i="2"/>
  <c r="I239" i="2" s="1"/>
  <c r="I238" i="2"/>
  <c r="H238" i="2"/>
  <c r="H237" i="2"/>
  <c r="I237" i="2" s="1"/>
  <c r="H236" i="2"/>
  <c r="I236" i="2" s="1"/>
  <c r="H235" i="2"/>
  <c r="I235" i="2" s="1"/>
  <c r="I234" i="2"/>
  <c r="H234" i="2"/>
  <c r="H233" i="2"/>
  <c r="I233" i="2" s="1"/>
  <c r="H232" i="2"/>
  <c r="I232" i="2" s="1"/>
  <c r="H231" i="2"/>
  <c r="I231" i="2" s="1"/>
  <c r="I230" i="2"/>
  <c r="H230" i="2"/>
  <c r="H229" i="2"/>
  <c r="I229" i="2" s="1"/>
  <c r="H228" i="2"/>
  <c r="I228" i="2" s="1"/>
  <c r="H227" i="2"/>
  <c r="I227" i="2" s="1"/>
  <c r="I226" i="2"/>
  <c r="H226" i="2"/>
  <c r="H225" i="2"/>
  <c r="I225" i="2" s="1"/>
  <c r="H224" i="2"/>
  <c r="I224" i="2" s="1"/>
  <c r="H223" i="2"/>
  <c r="I223" i="2" s="1"/>
  <c r="I222" i="2"/>
  <c r="H222" i="2"/>
  <c r="H221" i="2"/>
  <c r="I221" i="2" s="1"/>
  <c r="H220" i="2"/>
  <c r="I220" i="2" s="1"/>
  <c r="A220" i="2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H219" i="2"/>
  <c r="I219" i="2" s="1"/>
  <c r="A219" i="2"/>
  <c r="I218" i="2"/>
  <c r="H218" i="2"/>
  <c r="A218" i="2"/>
  <c r="H217" i="2"/>
  <c r="H298" i="2" s="1"/>
  <c r="H214" i="2"/>
  <c r="I214" i="2" s="1"/>
  <c r="I213" i="2"/>
  <c r="H213" i="2"/>
  <c r="H212" i="2"/>
  <c r="I212" i="2" s="1"/>
  <c r="H211" i="2"/>
  <c r="I211" i="2" s="1"/>
  <c r="H210" i="2"/>
  <c r="I210" i="2" s="1"/>
  <c r="I209" i="2"/>
  <c r="H209" i="2"/>
  <c r="H208" i="2"/>
  <c r="I208" i="2" s="1"/>
  <c r="H207" i="2"/>
  <c r="I207" i="2" s="1"/>
  <c r="H206" i="2"/>
  <c r="I206" i="2" s="1"/>
  <c r="I205" i="2"/>
  <c r="H205" i="2"/>
  <c r="H204" i="2"/>
  <c r="I204" i="2" s="1"/>
  <c r="H203" i="2"/>
  <c r="I203" i="2" s="1"/>
  <c r="H202" i="2"/>
  <c r="I201" i="2"/>
  <c r="H201" i="2"/>
  <c r="H200" i="2"/>
  <c r="I200" i="2" s="1"/>
  <c r="H199" i="2"/>
  <c r="I199" i="2" s="1"/>
  <c r="H198" i="2"/>
  <c r="I198" i="2" s="1"/>
  <c r="I197" i="2"/>
  <c r="H197" i="2"/>
  <c r="H196" i="2"/>
  <c r="I196" i="2" s="1"/>
  <c r="H195" i="2"/>
  <c r="I195" i="2" s="1"/>
  <c r="H194" i="2"/>
  <c r="I194" i="2" s="1"/>
  <c r="I193" i="2"/>
  <c r="H193" i="2"/>
  <c r="H192" i="2"/>
  <c r="I192" i="2" s="1"/>
  <c r="H191" i="2"/>
  <c r="I191" i="2" s="1"/>
  <c r="H190" i="2"/>
  <c r="I190" i="2" s="1"/>
  <c r="I189" i="2"/>
  <c r="H189" i="2"/>
  <c r="H188" i="2"/>
  <c r="I188" i="2" s="1"/>
  <c r="H187" i="2"/>
  <c r="I187" i="2" s="1"/>
  <c r="A187" i="2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H186" i="2"/>
  <c r="I186" i="2" s="1"/>
  <c r="A186" i="2"/>
  <c r="I185" i="2"/>
  <c r="H185" i="2"/>
  <c r="A185" i="2"/>
  <c r="H184" i="2"/>
  <c r="I184" i="2" s="1"/>
  <c r="H182" i="2"/>
  <c r="I182" i="2" s="1"/>
  <c r="H181" i="2"/>
  <c r="I181" i="2" s="1"/>
  <c r="H180" i="2"/>
  <c r="I180" i="2" s="1"/>
  <c r="I179" i="2"/>
  <c r="H179" i="2"/>
  <c r="H178" i="2"/>
  <c r="I178" i="2" s="1"/>
  <c r="H177" i="2"/>
  <c r="I177" i="2" s="1"/>
  <c r="H176" i="2"/>
  <c r="I176" i="2" s="1"/>
  <c r="I175" i="2"/>
  <c r="H175" i="2"/>
  <c r="H174" i="2"/>
  <c r="I174" i="2" s="1"/>
  <c r="H173" i="2"/>
  <c r="I173" i="2" s="1"/>
  <c r="H172" i="2"/>
  <c r="I172" i="2" s="1"/>
  <c r="I171" i="2"/>
  <c r="H171" i="2"/>
  <c r="H170" i="2"/>
  <c r="I170" i="2" s="1"/>
  <c r="H169" i="2"/>
  <c r="I169" i="2" s="1"/>
  <c r="A169" i="2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H168" i="2"/>
  <c r="I168" i="2" s="1"/>
  <c r="A168" i="2"/>
  <c r="I167" i="2"/>
  <c r="H167" i="2"/>
  <c r="A167" i="2"/>
  <c r="H166" i="2"/>
  <c r="I166" i="2" s="1"/>
  <c r="A166" i="2"/>
  <c r="H165" i="2"/>
  <c r="H183" i="2" s="1"/>
  <c r="I163" i="2"/>
  <c r="H163" i="2"/>
  <c r="A163" i="2"/>
  <c r="I162" i="2"/>
  <c r="H162" i="2"/>
  <c r="A162" i="2"/>
  <c r="I161" i="2"/>
  <c r="H161" i="2"/>
  <c r="A161" i="2"/>
  <c r="I160" i="2"/>
  <c r="H160" i="2"/>
  <c r="A160" i="2"/>
  <c r="H159" i="2"/>
  <c r="I159" i="2" s="1"/>
  <c r="I164" i="2" s="1"/>
  <c r="I157" i="2"/>
  <c r="H157" i="2"/>
  <c r="A157" i="2"/>
  <c r="I156" i="2"/>
  <c r="H156" i="2"/>
  <c r="A156" i="2"/>
  <c r="I155" i="2"/>
  <c r="I158" i="2" s="1"/>
  <c r="H155" i="2"/>
  <c r="H158" i="2" s="1"/>
  <c r="I153" i="2"/>
  <c r="H153" i="2"/>
  <c r="I152" i="2"/>
  <c r="H152" i="2"/>
  <c r="H151" i="2"/>
  <c r="I151" i="2" s="1"/>
  <c r="H150" i="2"/>
  <c r="I150" i="2" s="1"/>
  <c r="I149" i="2"/>
  <c r="H149" i="2"/>
  <c r="H148" i="2"/>
  <c r="I148" i="2" s="1"/>
  <c r="H147" i="2"/>
  <c r="I147" i="2" s="1"/>
  <c r="A147" i="2"/>
  <c r="A148" i="2" s="1"/>
  <c r="A149" i="2" s="1"/>
  <c r="A150" i="2" s="1"/>
  <c r="A151" i="2" s="1"/>
  <c r="A152" i="2" s="1"/>
  <c r="A153" i="2" s="1"/>
  <c r="H146" i="2"/>
  <c r="I146" i="2" s="1"/>
  <c r="A146" i="2"/>
  <c r="I145" i="2"/>
  <c r="H145" i="2"/>
  <c r="A145" i="2"/>
  <c r="H144" i="2"/>
  <c r="I142" i="2"/>
  <c r="I143" i="2" s="1"/>
  <c r="H142" i="2"/>
  <c r="H143" i="2" s="1"/>
  <c r="H140" i="2"/>
  <c r="H138" i="2"/>
  <c r="I138" i="2" s="1"/>
  <c r="H137" i="2"/>
  <c r="I137" i="2" s="1"/>
  <c r="H136" i="2"/>
  <c r="I136" i="2" s="1"/>
  <c r="I135" i="2"/>
  <c r="H135" i="2"/>
  <c r="H134" i="2"/>
  <c r="I134" i="2" s="1"/>
  <c r="H133" i="2"/>
  <c r="I133" i="2" s="1"/>
  <c r="H132" i="2"/>
  <c r="I132" i="2" s="1"/>
  <c r="I131" i="2"/>
  <c r="H131" i="2"/>
  <c r="H130" i="2"/>
  <c r="I130" i="2" s="1"/>
  <c r="H129" i="2"/>
  <c r="I129" i="2" s="1"/>
  <c r="H128" i="2"/>
  <c r="I128" i="2" s="1"/>
  <c r="I127" i="2"/>
  <c r="H127" i="2"/>
  <c r="H126" i="2"/>
  <c r="I126" i="2" s="1"/>
  <c r="H125" i="2"/>
  <c r="I125" i="2" s="1"/>
  <c r="H124" i="2"/>
  <c r="I124" i="2" s="1"/>
  <c r="I123" i="2"/>
  <c r="H123" i="2"/>
  <c r="I122" i="2"/>
  <c r="H122" i="2"/>
  <c r="H121" i="2"/>
  <c r="I121" i="2" s="1"/>
  <c r="H120" i="2"/>
  <c r="I120" i="2" s="1"/>
  <c r="I119" i="2"/>
  <c r="H119" i="2"/>
  <c r="I118" i="2"/>
  <c r="H118" i="2"/>
  <c r="H117" i="2"/>
  <c r="I117" i="2" s="1"/>
  <c r="H116" i="2"/>
  <c r="I116" i="2" s="1"/>
  <c r="I115" i="2"/>
  <c r="H115" i="2"/>
  <c r="I114" i="2"/>
  <c r="H114" i="2"/>
  <c r="H113" i="2"/>
  <c r="I113" i="2" s="1"/>
  <c r="H112" i="2"/>
  <c r="I112" i="2" s="1"/>
  <c r="I111" i="2"/>
  <c r="H111" i="2"/>
  <c r="I110" i="2"/>
  <c r="H110" i="2"/>
  <c r="H109" i="2"/>
  <c r="I109" i="2" s="1"/>
  <c r="A109" i="2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H108" i="2"/>
  <c r="I108" i="2" s="1"/>
  <c r="A108" i="2"/>
  <c r="I107" i="2"/>
  <c r="H107" i="2"/>
  <c r="A107" i="2"/>
  <c r="H106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I14" i="2"/>
  <c r="H14" i="2"/>
  <c r="A14" i="2"/>
  <c r="I13" i="2"/>
  <c r="H13" i="2"/>
  <c r="I105" i="2" l="1"/>
  <c r="H139" i="2"/>
  <c r="H141" i="2"/>
  <c r="I140" i="2"/>
  <c r="I141" i="2" s="1"/>
  <c r="I106" i="2"/>
  <c r="I139" i="2" s="1"/>
  <c r="H105" i="2"/>
  <c r="H216" i="2" s="1"/>
  <c r="H154" i="2"/>
  <c r="I144" i="2"/>
  <c r="I154" i="2" s="1"/>
  <c r="I202" i="2"/>
  <c r="I215" i="2" s="1"/>
  <c r="H164" i="2"/>
  <c r="I417" i="2"/>
  <c r="I427" i="2"/>
  <c r="H215" i="2"/>
  <c r="H355" i="2"/>
  <c r="H356" i="2" s="1"/>
  <c r="I305" i="2"/>
  <c r="I355" i="2" s="1"/>
  <c r="I356" i="2" s="1"/>
  <c r="H417" i="2"/>
  <c r="H437" i="2"/>
  <c r="I431" i="2"/>
  <c r="I437" i="2" s="1"/>
  <c r="I217" i="2"/>
  <c r="I298" i="2" s="1"/>
  <c r="I389" i="2"/>
  <c r="H422" i="2"/>
  <c r="I421" i="2"/>
  <c r="I422" i="2" s="1"/>
  <c r="I165" i="2"/>
  <c r="I183" i="2" s="1"/>
  <c r="I303" i="2"/>
  <c r="I304" i="2" s="1"/>
  <c r="H424" i="2"/>
  <c r="I423" i="2"/>
  <c r="I424" i="2" s="1"/>
  <c r="I428" i="2"/>
  <c r="I430" i="2" s="1"/>
  <c r="I216" i="2" l="1"/>
  <c r="I439" i="2" s="1"/>
  <c r="I438" i="2"/>
  <c r="H438" i="2"/>
  <c r="H439" i="2"/>
</calcChain>
</file>

<file path=xl/sharedStrings.xml><?xml version="1.0" encoding="utf-8"?>
<sst xmlns="http://schemas.openxmlformats.org/spreadsheetml/2006/main" count="2843" uniqueCount="729">
  <si>
    <t xml:space="preserve"> MINISTERUL JUSTIŢIEI </t>
  </si>
  <si>
    <t>U/M</t>
  </si>
  <si>
    <t>20.01.01</t>
  </si>
  <si>
    <t>top</t>
  </si>
  <si>
    <t>buc.</t>
  </si>
  <si>
    <t>ghem</t>
  </si>
  <si>
    <t>20.05.30</t>
  </si>
  <si>
    <t>20.01.02</t>
  </si>
  <si>
    <t>20.01.06</t>
  </si>
  <si>
    <t xml:space="preserve"> Valoare estimată            (lei fără TVA)         </t>
  </si>
  <si>
    <t>cutii</t>
  </si>
  <si>
    <t>buc</t>
  </si>
  <si>
    <t>Videoproiector</t>
  </si>
  <si>
    <t>cutie</t>
  </si>
  <si>
    <t>carnet</t>
  </si>
  <si>
    <t>set</t>
  </si>
  <si>
    <t>20.01.09</t>
  </si>
  <si>
    <t>20.01.30</t>
  </si>
  <si>
    <t>serv.</t>
  </si>
  <si>
    <t>20.30.30</t>
  </si>
  <si>
    <t>Sisteme de detectare a fumului</t>
  </si>
  <si>
    <t>Verificare sisteme de detectare a fumului</t>
  </si>
  <si>
    <t>Sirenă exterior/interior incendiu</t>
  </si>
  <si>
    <t>Cutter mare</t>
  </si>
  <si>
    <t>Text marker- 4 culori/set</t>
  </si>
  <si>
    <t>Mape imprimate</t>
  </si>
  <si>
    <t>ab</t>
  </si>
  <si>
    <t>DVD-RW</t>
  </si>
  <si>
    <t>per.</t>
  </si>
  <si>
    <t>Lăzi de transfer documente clasificate acreditate ORNISS***</t>
  </si>
  <si>
    <t xml:space="preserve">Repertoar cartonat </t>
  </si>
  <si>
    <t>cut</t>
  </si>
  <si>
    <t>Carduri plastic legitimatii</t>
  </si>
  <si>
    <t>val.</t>
  </si>
  <si>
    <t>Verificarea  și încărcarea mijloacelor de primă  intervenție - stingătoare de incendiu</t>
  </si>
  <si>
    <t xml:space="preserve">Verificarea  mijloacelor de primă  intervenție - hidranți interiori </t>
  </si>
  <si>
    <t>Corp suspendat pt doc</t>
  </si>
  <si>
    <t>Jaluzele orizontale</t>
  </si>
  <si>
    <t>Art. bug.</t>
  </si>
  <si>
    <t>Piuneze</t>
  </si>
  <si>
    <t>set.</t>
  </si>
  <si>
    <t>flacon</t>
  </si>
  <si>
    <t>Nr. crt.</t>
  </si>
  <si>
    <t>20.04.04</t>
  </si>
  <si>
    <t>Dezinfectat pentru mâini</t>
  </si>
  <si>
    <t>Distrugator hartie/CD</t>
  </si>
  <si>
    <t>Stilou personalizat șef promoție</t>
  </si>
  <si>
    <t>Burete magnetic</t>
  </si>
  <si>
    <t>Tabla magnetică 60X90</t>
  </si>
  <si>
    <t>Corpuri suspendate</t>
  </si>
  <si>
    <t>Boxe</t>
  </si>
  <si>
    <t>Căști</t>
  </si>
  <si>
    <t>Buc</t>
  </si>
  <si>
    <t>Buc.</t>
  </si>
  <si>
    <t>Set</t>
  </si>
  <si>
    <t xml:space="preserve">buc </t>
  </si>
  <si>
    <t>20.01.03</t>
  </si>
  <si>
    <t>20.01.08</t>
  </si>
  <si>
    <t>Mape albe</t>
  </si>
  <si>
    <t>Capse 24/6</t>
  </si>
  <si>
    <t>Creion mecanic 0,7 mm</t>
  </si>
  <si>
    <t>Set carioci pt. flipchart</t>
  </si>
  <si>
    <t>Caiet dictando format A4</t>
  </si>
  <si>
    <t>Lacăt</t>
  </si>
  <si>
    <t>Bandă delimitare - rolă</t>
  </si>
  <si>
    <t>Cleşte cătuşe plastic</t>
  </si>
  <si>
    <t>Cuier cameră</t>
  </si>
  <si>
    <t>Flipchart</t>
  </si>
  <si>
    <t>Prelungitor 3m cu 3 prize</t>
  </si>
  <si>
    <t>Ecran proiectie cu tripod (200x200)</t>
  </si>
  <si>
    <t>Sursa alimentare UPC 600W/1000 A</t>
  </si>
  <si>
    <t>călim.</t>
  </si>
  <si>
    <t xml:space="preserve">Tusiera </t>
  </si>
  <si>
    <t>20.30.03</t>
  </si>
  <si>
    <t>Perforator 4 găuri</t>
  </si>
  <si>
    <t>Marker permanent pentru CD</t>
  </si>
  <si>
    <t>Folie pentru laminat A4, 125 microni, 100 buc / top</t>
  </si>
  <si>
    <t>Sursă alimentare pentru server Fujitsu Primergy RX300 S8</t>
  </si>
  <si>
    <t>Ghilotina hârtie/carton</t>
  </si>
  <si>
    <t>Mașină de laminat (plastifiat)</t>
  </si>
  <si>
    <t>Cărucior transport echipamente IT</t>
  </si>
  <si>
    <t>Clește sertizat</t>
  </si>
  <si>
    <t>Prelungitor alimentare 220V, 25 m, pe tambur</t>
  </si>
  <si>
    <t>Polizor unghiular GWS 14-125 CIE</t>
  </si>
  <si>
    <t>Ciocan rotopercutor cu sistem SDS plus GBH 2-26 DFR</t>
  </si>
  <si>
    <t>Aparat fax A4 – tehnologie laser</t>
  </si>
  <si>
    <t>Media convertor FB 1000 Mb</t>
  </si>
  <si>
    <t xml:space="preserve">Router WiFi </t>
  </si>
  <si>
    <t>Placă captură semnal audio</t>
  </si>
  <si>
    <t>20.01.01 Total</t>
  </si>
  <si>
    <t>20.01.02 Total</t>
  </si>
  <si>
    <t>20.01.03 Total</t>
  </si>
  <si>
    <t>20.01.06 Total</t>
  </si>
  <si>
    <t>20.01.08 Total</t>
  </si>
  <si>
    <t>20.01.09 Total</t>
  </si>
  <si>
    <t>20.01.30 Total</t>
  </si>
  <si>
    <t>20.04.04 Total</t>
  </si>
  <si>
    <t>20.05.30 Total</t>
  </si>
  <si>
    <t>20.30.03 Total</t>
  </si>
  <si>
    <t>20.30.30 Total</t>
  </si>
  <si>
    <t>Ascuțitoare</t>
  </si>
  <si>
    <t>20.11</t>
  </si>
  <si>
    <t>Capsator 24/6 pentru 25 de coli</t>
  </si>
  <si>
    <t>Capsator 24/6 pentru 40 de coli</t>
  </si>
  <si>
    <t>Capse 10/5</t>
  </si>
  <si>
    <t>Cerneala</t>
  </si>
  <si>
    <t>Cerneală (50 rezerve/cutie)</t>
  </si>
  <si>
    <t>Display pioneze panou pluta</t>
  </si>
  <si>
    <t>Mapa carton cu antet A4</t>
  </si>
  <si>
    <t>Perforator pentru 40 de file</t>
  </si>
  <si>
    <t>Creion mecanic 0,5 mm</t>
  </si>
  <si>
    <t>Sfoara bumbac 100 gr/ghem</t>
  </si>
  <si>
    <t>20.02</t>
  </si>
  <si>
    <t>Dezinfectant suprafete</t>
  </si>
  <si>
    <t xml:space="preserve">Dulap perete PC </t>
  </si>
  <si>
    <t>TOTAL 20.01</t>
  </si>
  <si>
    <t xml:space="preserve">TOTAL 20.02         </t>
  </si>
  <si>
    <t>TOTAL 20.05</t>
  </si>
  <si>
    <t>TOTAL  20.11</t>
  </si>
  <si>
    <t>TOTAL 20.30</t>
  </si>
  <si>
    <t>TOTAL TITLU II</t>
  </si>
  <si>
    <t>val</t>
  </si>
  <si>
    <t>COD CPV</t>
  </si>
  <si>
    <t>72610000-9</t>
  </si>
  <si>
    <t>20.30.04</t>
  </si>
  <si>
    <t>98300000-6</t>
  </si>
  <si>
    <t>20.30.04 Total</t>
  </si>
  <si>
    <t>79621000-3</t>
  </si>
  <si>
    <t>Contract profesor Academia de Poliție Al.I.Cuza  (ianuarie - 11 septembrie)</t>
  </si>
  <si>
    <t>SURSA DE FINANȚARE</t>
  </si>
  <si>
    <t xml:space="preserve"> DATA ESTIMATĂ PENTRU INIȚIERE </t>
  </si>
  <si>
    <t xml:space="preserve"> DATA ESTIMATĂ PENTRU FINALIZARE </t>
  </si>
  <si>
    <t>Bugetul de stat</t>
  </si>
  <si>
    <t>Trim 4</t>
  </si>
  <si>
    <t>Scotch transparent diverse lățimi</t>
  </si>
  <si>
    <t>Agrafe de birou diverse mărimi</t>
  </si>
  <si>
    <t>Bibliorafturi 2 dimensiuni (5/7 cm)</t>
  </si>
  <si>
    <t>Capsator 24/6, 23/6 pentru 100 coli</t>
  </si>
  <si>
    <t>Capse 23/6</t>
  </si>
  <si>
    <t>CD-RW</t>
  </si>
  <si>
    <t>Decapsator pentru capse 24/6 cu opritor</t>
  </si>
  <si>
    <t>Dosar plastic cu şină A4</t>
  </si>
  <si>
    <t>Dosar carton cu şină A4 (simple + încopciat)</t>
  </si>
  <si>
    <t>Folie protectoare 100 buc / set</t>
  </si>
  <si>
    <t>Radieră din cauciuc 100%</t>
  </si>
  <si>
    <t xml:space="preserve">Index plastic 12*43 mm </t>
  </si>
  <si>
    <t>Notes hartie 76x76 mm</t>
  </si>
  <si>
    <t>Lipici lichid  cca 50 ml</t>
  </si>
  <si>
    <t>Lipici solid cca 40 gr</t>
  </si>
  <si>
    <t>Foarfece diverse mărimi</t>
  </si>
  <si>
    <t>Mine pentru creion mecanic  0,5 mm 12 buc/cutie</t>
  </si>
  <si>
    <t>Mine pentru creion mecanic  0,7 mm 12 buc/cutie</t>
  </si>
  <si>
    <t xml:space="preserve">Hârtie imprimantă format A4 </t>
  </si>
  <si>
    <t>Hârtie imprimantă format A3</t>
  </si>
  <si>
    <t>Pixuri culori roșu, albastru, negru</t>
  </si>
  <si>
    <t>Dispenser banda corectoare 5 mm</t>
  </si>
  <si>
    <t>Rigle diverse mărimi și culori</t>
  </si>
  <si>
    <t>Suport cu magnet pentru agrafe</t>
  </si>
  <si>
    <t>Spirale de îndosariat 100 buc / set</t>
  </si>
  <si>
    <t>Suport metalic pentru documente</t>
  </si>
  <si>
    <t>Tuș diverse culori pt ștampile 25 ml</t>
  </si>
  <si>
    <t>30192133-2</t>
  </si>
  <si>
    <t>30197220-4</t>
  </si>
  <si>
    <t>44424200-0</t>
  </si>
  <si>
    <t>30197210-1</t>
  </si>
  <si>
    <t>22830000-7</t>
  </si>
  <si>
    <t>30197320-5</t>
  </si>
  <si>
    <t>30197110-0</t>
  </si>
  <si>
    <t>30192126-0</t>
  </si>
  <si>
    <t>30192000-1</t>
  </si>
  <si>
    <t>30197321-2</t>
  </si>
  <si>
    <t>22852000-7</t>
  </si>
  <si>
    <t>39241200-5</t>
  </si>
  <si>
    <t>30199500-5</t>
  </si>
  <si>
    <t>30192100-2</t>
  </si>
  <si>
    <t>22816300-6</t>
  </si>
  <si>
    <t>24911200-5</t>
  </si>
  <si>
    <t>30192123-9</t>
  </si>
  <si>
    <t>30192132-5</t>
  </si>
  <si>
    <t>Pasta corectoare + diluant 25 ml</t>
  </si>
  <si>
    <t>30192920-6</t>
  </si>
  <si>
    <t>39292500-0</t>
  </si>
  <si>
    <t>Perforator 60 coli</t>
  </si>
  <si>
    <t>30197330-8</t>
  </si>
  <si>
    <t>30192121-5</t>
  </si>
  <si>
    <t>Plastelină 6 culori/cutie</t>
  </si>
  <si>
    <t>24952000-2</t>
  </si>
  <si>
    <t>39541140-9</t>
  </si>
  <si>
    <t>22612000-3</t>
  </si>
  <si>
    <t>30195921-4</t>
  </si>
  <si>
    <t>30192111-2</t>
  </si>
  <si>
    <t>30199731-3</t>
  </si>
  <si>
    <t>22992000-0</t>
  </si>
  <si>
    <t>30234300-1</t>
  </si>
  <si>
    <t>30234400-2</t>
  </si>
  <si>
    <t>30197130-6</t>
  </si>
  <si>
    <t>39561133-3</t>
  </si>
  <si>
    <t>30192122-2</t>
  </si>
  <si>
    <t>30197221-1</t>
  </si>
  <si>
    <t>39000000-2</t>
  </si>
  <si>
    <t>30197400-0</t>
  </si>
  <si>
    <t>44425100-6</t>
  </si>
  <si>
    <t>22459000-2</t>
  </si>
  <si>
    <t>Consumabile pentru cleste de aplicat sigilii (plumb+sârmă)</t>
  </si>
  <si>
    <t>kg</t>
  </si>
  <si>
    <t>22600000-6</t>
  </si>
  <si>
    <t>39162110-9</t>
  </si>
  <si>
    <t>22852100-8</t>
  </si>
  <si>
    <t>39224340-3</t>
  </si>
  <si>
    <t>31523200-0</t>
  </si>
  <si>
    <t>30197642-8</t>
  </si>
  <si>
    <t xml:space="preserve">Trim 1 </t>
  </si>
  <si>
    <t>18141000-9</t>
  </si>
  <si>
    <t>Mănuși menaj</t>
  </si>
  <si>
    <t>19620000-8</t>
  </si>
  <si>
    <t>Finet</t>
  </si>
  <si>
    <t>m</t>
  </si>
  <si>
    <t>19640000-4</t>
  </si>
  <si>
    <t>Saci menaj 40 litri, 50 buc./rola</t>
  </si>
  <si>
    <t>rola</t>
  </si>
  <si>
    <t>Saci menaj 240 litri, 10buc./rola</t>
  </si>
  <si>
    <t>rolă</t>
  </si>
  <si>
    <t>Saci menaj 35 litri,5buc./rola</t>
  </si>
  <si>
    <t>24312200-6</t>
  </si>
  <si>
    <t>bidon</t>
  </si>
  <si>
    <t>33711900-6</t>
  </si>
  <si>
    <t>Săpun lichid  5 litri/bidon</t>
  </si>
  <si>
    <t>Săpun toaletă</t>
  </si>
  <si>
    <t>33761000-2</t>
  </si>
  <si>
    <t xml:space="preserve">Hârtie igienică  </t>
  </si>
  <si>
    <t>39811300-3</t>
  </si>
  <si>
    <t>Dezinfectant gel wc</t>
  </si>
  <si>
    <t>33764000-3</t>
  </si>
  <si>
    <t>Hârtie prosop (role mari)</t>
  </si>
  <si>
    <t>role</t>
  </si>
  <si>
    <t>39224300-1</t>
  </si>
  <si>
    <t>Rezerve mop</t>
  </si>
  <si>
    <t>39811100-1</t>
  </si>
  <si>
    <t>Rezerve deodorant camera</t>
  </si>
  <si>
    <t>39224100-9</t>
  </si>
  <si>
    <t>Saci menajeri 60 L</t>
  </si>
  <si>
    <t>Benzi parfumate wc  3 buc-set</t>
  </si>
  <si>
    <t>39713431-3</t>
  </si>
  <si>
    <t xml:space="preserve">Saci aspirator Bora </t>
  </si>
  <si>
    <t xml:space="preserve">Deodorant WC  </t>
  </si>
  <si>
    <t>Odorizant gel</t>
  </si>
  <si>
    <t>39831200-8</t>
  </si>
  <si>
    <t>Detergent lemn</t>
  </si>
  <si>
    <t>Detergent pardoseala</t>
  </si>
  <si>
    <t xml:space="preserve">Detergent manual </t>
  </si>
  <si>
    <t>24311900-6</t>
  </si>
  <si>
    <t>Clor</t>
  </si>
  <si>
    <t>19000000-6</t>
  </si>
  <si>
    <t xml:space="preserve">Lavete </t>
  </si>
  <si>
    <t>Pastă curatat obiecte sanitare</t>
  </si>
  <si>
    <t>fl.</t>
  </si>
  <si>
    <t>Soluţie covoare</t>
  </si>
  <si>
    <t>Soluţie geam flacon 0,5 litri/buc</t>
  </si>
  <si>
    <t xml:space="preserve">Soluţie ptr. parchet  </t>
  </si>
  <si>
    <t xml:space="preserve">Solutie universală curatat faianta, gresie,etc. </t>
  </si>
  <si>
    <t xml:space="preserve">buc. </t>
  </si>
  <si>
    <t xml:space="preserve">Solutie pentru indepartat pete </t>
  </si>
  <si>
    <t xml:space="preserve">Soluţie W.C. </t>
  </si>
  <si>
    <t>Spray  ptr. mobilă</t>
  </si>
  <si>
    <t>31154000-0</t>
  </si>
  <si>
    <t>30125100-2</t>
  </si>
  <si>
    <t>Prelungitor 5 m cu 6 prize</t>
  </si>
  <si>
    <t>Pungi de hârtie plastificate, lucioase, personalizate diverse mărimi cca 250 buc/cutie</t>
  </si>
  <si>
    <t>18934000-5</t>
  </si>
  <si>
    <t>22840000-0</t>
  </si>
  <si>
    <t>31224810-3</t>
  </si>
  <si>
    <t>09300000-2</t>
  </si>
  <si>
    <t>64211000-8</t>
  </si>
  <si>
    <t>50413200-5</t>
  </si>
  <si>
    <t>50750000-7</t>
  </si>
  <si>
    <t>50300000-8</t>
  </si>
  <si>
    <t>14522300-9</t>
  </si>
  <si>
    <t>Șmirghel</t>
  </si>
  <si>
    <t>14810000-2</t>
  </si>
  <si>
    <t>Disc abraziv</t>
  </si>
  <si>
    <t>19400000-0</t>
  </si>
  <si>
    <t>Cânepă</t>
  </si>
  <si>
    <t>fuior</t>
  </si>
  <si>
    <t>44167000-8</t>
  </si>
  <si>
    <t>Capace 1/2  bronz</t>
  </si>
  <si>
    <t>44512910-4</t>
  </si>
  <si>
    <t xml:space="preserve">Burghie de diferite grosimi pe mandrina SDS </t>
  </si>
  <si>
    <t>24590000-6</t>
  </si>
  <si>
    <t>Silicon transparent universal</t>
  </si>
  <si>
    <t>tub</t>
  </si>
  <si>
    <t>Aracet</t>
  </si>
  <si>
    <t>30199400-4</t>
  </si>
  <si>
    <t>Rolă hârtie lat</t>
  </si>
  <si>
    <t>31651000-4</t>
  </si>
  <si>
    <t>Banda de hartie</t>
  </si>
  <si>
    <t>Bandă izolatoare</t>
  </si>
  <si>
    <t>42131400-0</t>
  </si>
  <si>
    <t>Robinet trecere</t>
  </si>
  <si>
    <t>44162100-4</t>
  </si>
  <si>
    <t>Mufe rapide oțel nr.2</t>
  </si>
  <si>
    <t>44411100-5</t>
  </si>
  <si>
    <t xml:space="preserve">Robinet pisoar cu fotocelulă </t>
  </si>
  <si>
    <t>44163230-1</t>
  </si>
  <si>
    <t>Prelungiri 1/2 nr.1</t>
  </si>
  <si>
    <t>42131270-9</t>
  </si>
  <si>
    <t>Gură de vizitare PVC 25x20 cm</t>
  </si>
  <si>
    <t>Flotor pentru rezervor WC (la seminaltime)</t>
  </si>
  <si>
    <t>Baterie stativa cu gât scurt</t>
  </si>
  <si>
    <t>44111800-9</t>
  </si>
  <si>
    <t>Tinci 25 kg/sac</t>
  </si>
  <si>
    <t>sac</t>
  </si>
  <si>
    <t>Coturi diferite</t>
  </si>
  <si>
    <t>Robinet colţar  1/2</t>
  </si>
  <si>
    <t>Dop filet interior</t>
  </si>
  <si>
    <t>44163100-1</t>
  </si>
  <si>
    <t>Țeavă polipropilenă</t>
  </si>
  <si>
    <t>Sifon flexibil</t>
  </si>
  <si>
    <t>Robinet trecere 1/2  nr. 1</t>
  </si>
  <si>
    <t>44163200-2</t>
  </si>
  <si>
    <t>Teu 1/2”</t>
  </si>
  <si>
    <t>44164310-3</t>
  </si>
  <si>
    <t>Scurgere cu ventil</t>
  </si>
  <si>
    <t>44165100-5</t>
  </si>
  <si>
    <t>Furtun 1/2” (buc./25m)</t>
  </si>
  <si>
    <t>44171000-9</t>
  </si>
  <si>
    <t>Placă policarbonat</t>
  </si>
  <si>
    <t>44163241-1</t>
  </si>
  <si>
    <t>Garnituri cauciuc</t>
  </si>
  <si>
    <t>44921100-3</t>
  </si>
  <si>
    <t>Glet</t>
  </si>
  <si>
    <t>kg.</t>
  </si>
  <si>
    <t>44411710-4</t>
  </si>
  <si>
    <t>Vas WC</t>
  </si>
  <si>
    <t>44411720-7</t>
  </si>
  <si>
    <t xml:space="preserve">Capac W.C.     </t>
  </si>
  <si>
    <t>44411750-6</t>
  </si>
  <si>
    <t>Rezervor WC</t>
  </si>
  <si>
    <t>39200000-4</t>
  </si>
  <si>
    <t>Role casetiera</t>
  </si>
  <si>
    <t>Bandă dublu adezivă (rola/25m)</t>
  </si>
  <si>
    <t>Bandă hârtie - 50 m/rolă</t>
  </si>
  <si>
    <t>44511510-3</t>
  </si>
  <si>
    <t>Set pânză ferăstrău pendular profil pal melaminat</t>
  </si>
  <si>
    <t>44512000-2</t>
  </si>
  <si>
    <t>Trafalet cu prelungitor</t>
  </si>
  <si>
    <t>44521110-2</t>
  </si>
  <si>
    <t>Broască pentru tâmplărie din PVC (tip termopan)</t>
  </si>
  <si>
    <t>Broasca și mâner fanem</t>
  </si>
  <si>
    <t>44612100-4</t>
  </si>
  <si>
    <t>Butelie gaz</t>
  </si>
  <si>
    <t>Butuc yala</t>
  </si>
  <si>
    <t>Butuc broască pentru tâmplărie din PVC (tip termopan)</t>
  </si>
  <si>
    <t xml:space="preserve">Contrapiesă broască </t>
  </si>
  <si>
    <t>44521140-1</t>
  </si>
  <si>
    <t>44521210-3</t>
  </si>
  <si>
    <t>Lacăte diferite</t>
  </si>
  <si>
    <t>44523100-3</t>
  </si>
  <si>
    <t xml:space="preserve">Cremoane semi îngropate                              </t>
  </si>
  <si>
    <t>44831300-7</t>
  </si>
  <si>
    <t>Chit de geam</t>
  </si>
  <si>
    <t>44523200-4</t>
  </si>
  <si>
    <t>Amortizor pentru uşă</t>
  </si>
  <si>
    <t>Mânere + şilduri</t>
  </si>
  <si>
    <t>Mânere mobilier</t>
  </si>
  <si>
    <t>44531100-2</t>
  </si>
  <si>
    <t xml:space="preserve">Dibluri + holtzşuruburi  Ø 6  mm                                     </t>
  </si>
  <si>
    <t xml:space="preserve">Dibluri + holtzşuruburi Ø 10 mm </t>
  </si>
  <si>
    <t xml:space="preserve">Dibluri + holtzşuruburi Ø 8 mm </t>
  </si>
  <si>
    <t>Holtzsurub 4*60 mm</t>
  </si>
  <si>
    <t>Holtzsurub 4*35 mm</t>
  </si>
  <si>
    <t>Holtzsurub 3.5*18 mm</t>
  </si>
  <si>
    <t>Șuruburi autofiletante</t>
  </si>
  <si>
    <t>14820000-5</t>
  </si>
  <si>
    <t>Sticla (geam)</t>
  </si>
  <si>
    <t>44532200-0</t>
  </si>
  <si>
    <t>Șaibe</t>
  </si>
  <si>
    <t>39224210-3</t>
  </si>
  <si>
    <t>Pensule diverse marimi</t>
  </si>
  <si>
    <t>44411000-7</t>
  </si>
  <si>
    <t>Picior lavoar</t>
  </si>
  <si>
    <t>Folie acoperire mobilier</t>
  </si>
  <si>
    <t>44411300-7</t>
  </si>
  <si>
    <t>Lavoar</t>
  </si>
  <si>
    <t>Spiral SDS</t>
  </si>
  <si>
    <t>44812200-7</t>
  </si>
  <si>
    <t>Vopsea ulei crem</t>
  </si>
  <si>
    <t>cut.</t>
  </si>
  <si>
    <t>Vopsea lovitură de ciocan gri</t>
  </si>
  <si>
    <t xml:space="preserve">Vopsea lavabilă de interior alba </t>
  </si>
  <si>
    <t>Vopsea ulei diferite culori</t>
  </si>
  <si>
    <t>44812400-9</t>
  </si>
  <si>
    <t>Amorsă acrilică 4 L/bidon</t>
  </si>
  <si>
    <t>44832200-3</t>
  </si>
  <si>
    <t>Diluant universal</t>
  </si>
  <si>
    <t>fl./l</t>
  </si>
  <si>
    <t xml:space="preserve">Ipsos (sac/25kg)                                                               </t>
  </si>
  <si>
    <t>44425300-8</t>
  </si>
  <si>
    <t>Benzi de cauciuc antiderapante profilelor de aluminiu tip colțar</t>
  </si>
  <si>
    <t>44333000-0</t>
  </si>
  <si>
    <t>Profil tip colțar din aluminiu exolat satinat argintiu 8cm x 3.5 cm/bara</t>
  </si>
  <si>
    <t>44500000-5</t>
  </si>
  <si>
    <r>
      <t xml:space="preserve">Burghie pentru metal </t>
    </r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5</t>
    </r>
  </si>
  <si>
    <t>33631600-8</t>
  </si>
  <si>
    <t>30121420-3</t>
  </si>
  <si>
    <t>Aparat foto tip DSLR Nikon d5100 + obiectiv 18-55</t>
  </si>
  <si>
    <t>38651000-3</t>
  </si>
  <si>
    <t>32342412-3</t>
  </si>
  <si>
    <t>39132500-1</t>
  </si>
  <si>
    <t>32342100-3</t>
  </si>
  <si>
    <t>44511000-5</t>
  </si>
  <si>
    <t>44512200-4</t>
  </si>
  <si>
    <t>39100000-3</t>
  </si>
  <si>
    <t>30191400-8</t>
  </si>
  <si>
    <t>39143121-0</t>
  </si>
  <si>
    <t>44115900-8</t>
  </si>
  <si>
    <t>Fişet metalic pt. documente</t>
  </si>
  <si>
    <t>39132100-7</t>
  </si>
  <si>
    <t>30233132-5</t>
  </si>
  <si>
    <t>39515400-9</t>
  </si>
  <si>
    <t>44619300-5</t>
  </si>
  <si>
    <t>30190000-7</t>
  </si>
  <si>
    <t>30191100-5</t>
  </si>
  <si>
    <t>30237200-1</t>
  </si>
  <si>
    <t>30232110-8</t>
  </si>
  <si>
    <t>31620000-8</t>
  </si>
  <si>
    <t>30195920-7</t>
  </si>
  <si>
    <t>30195913-5</t>
  </si>
  <si>
    <t>Pix corector cu uscare rapidă</t>
  </si>
  <si>
    <t>Detergent ptr pardoseli cu proprietate de indepartare a gandacilor</t>
  </si>
  <si>
    <t>Ribon transparent pentru imprimantă  Zebra ZxI3</t>
  </si>
  <si>
    <t>Aprobat,</t>
  </si>
  <si>
    <t>DIRECTOR DIRECŢIA ECONOMICO-ADMINISTRATIVĂ</t>
  </si>
  <si>
    <t>Întocmit,</t>
  </si>
  <si>
    <t>SEF SERVICIU CAZARMARE CONSTRUCTII INVESTITII</t>
  </si>
  <si>
    <t>Ofiter achizitii</t>
  </si>
  <si>
    <t>Servicii de închiriere toaletă ecologică pt. Centrul de Excelență Pantelimon</t>
  </si>
  <si>
    <t xml:space="preserve"> Valoare estimată              (lei cu TVA 19%)         </t>
  </si>
  <si>
    <t>luni</t>
  </si>
  <si>
    <t>30192153-8</t>
  </si>
  <si>
    <t>Comisar șef Claudia ZMEU</t>
  </si>
  <si>
    <t>Bilete de trimitere ambulatoriu/ internare</t>
  </si>
  <si>
    <t>Bilete de trimitere investigatii de înalta performanta</t>
  </si>
  <si>
    <t>30199230-1</t>
  </si>
  <si>
    <t>Plicuri albe 1/2</t>
  </si>
  <si>
    <t>Plicuri albe 1/4</t>
  </si>
  <si>
    <t>33156000-8</t>
  </si>
  <si>
    <t>Încălzit, iluminat și forță motrică</t>
  </si>
  <si>
    <t>20.01.04</t>
  </si>
  <si>
    <t>45232400-6</t>
  </si>
  <si>
    <t>Apă, canal și salubritate</t>
  </si>
  <si>
    <t>20.01.04 Total</t>
  </si>
  <si>
    <t>42956000-2</t>
  </si>
  <si>
    <t>Filtre pentru 4 Dozatoare de apă și igienizare</t>
  </si>
  <si>
    <t>20.01.07</t>
  </si>
  <si>
    <t>60000000-8</t>
  </si>
  <si>
    <t>60100000-9</t>
  </si>
  <si>
    <t>Transport mâncare pentru popotă</t>
  </si>
  <si>
    <t>20.01.07 Total</t>
  </si>
  <si>
    <t>22410000-7</t>
  </si>
  <si>
    <t>Timbre postale</t>
  </si>
  <si>
    <t xml:space="preserve">Trim1 </t>
  </si>
  <si>
    <t>64115000-5</t>
  </si>
  <si>
    <t xml:space="preserve">Servicii inchiriere casuta postala </t>
  </si>
  <si>
    <t>Servicii de telefonie fixa UM 0333</t>
  </si>
  <si>
    <t>Servicii de telefonie fixa Telekom</t>
  </si>
  <si>
    <t>64220000-4</t>
  </si>
  <si>
    <t>Servicii de telecomunicatii speciale UM 0319</t>
  </si>
  <si>
    <t>42961100-1</t>
  </si>
  <si>
    <t>Cartele de proximitate (acces în zonă de securitate)</t>
  </si>
  <si>
    <t>Sume disponibile</t>
  </si>
  <si>
    <t>30237410-6</t>
  </si>
  <si>
    <t>Mouse USB</t>
  </si>
  <si>
    <t>30237460-1</t>
  </si>
  <si>
    <t>Tastatura</t>
  </si>
  <si>
    <t>Tastatură și mouse wireless</t>
  </si>
  <si>
    <t>Surse de alimentare</t>
  </si>
  <si>
    <t>31310000-2</t>
  </si>
  <si>
    <t>Cablu UTP cat.6 (300 m /cutie)</t>
  </si>
  <si>
    <t>Cablu UTP CAT5E (300 m)</t>
  </si>
  <si>
    <t>DVD-RW- mini - 8 cm diametru+ carcasă</t>
  </si>
  <si>
    <t>Test  psihologic (caiete testare EVIQ-S - 1 set =10 caiete)</t>
  </si>
  <si>
    <t xml:space="preserve">Geantă din piele, cu cifru, pentru documente clasificate </t>
  </si>
  <si>
    <t>mp</t>
  </si>
  <si>
    <t>Parafă profesională pt. psiholog de personal</t>
  </si>
  <si>
    <r>
      <t xml:space="preserve">Serviciu de acces la Platforma </t>
    </r>
    <r>
      <rPr>
        <sz val="12"/>
        <rFont val="Calibri"/>
        <family val="2"/>
      </rPr>
      <t>"</t>
    </r>
    <r>
      <rPr>
        <sz val="12"/>
        <rFont val="Arial"/>
        <family val="2"/>
      </rPr>
      <t>Predictive Index"</t>
    </r>
  </si>
  <si>
    <r>
      <t xml:space="preserve">Servicii de acces la platforma de evaluare psihologică </t>
    </r>
    <r>
      <rPr>
        <sz val="12"/>
        <rFont val="Calibri"/>
        <family val="2"/>
      </rPr>
      <t>"Cognitrom"</t>
    </r>
  </si>
  <si>
    <t>22150000-6</t>
  </si>
  <si>
    <t>Brosura prezentare ANP</t>
  </si>
  <si>
    <t>22212000-9</t>
  </si>
  <si>
    <t>Abonament Portal SSM</t>
  </si>
  <si>
    <t>Abonament Revista Codul muncii</t>
  </si>
  <si>
    <t>Cărți, publicații și reviste</t>
  </si>
  <si>
    <t>CD Proceduri Standarde Control Intern Managerial </t>
  </si>
  <si>
    <t>Consilier Codul Muncii</t>
  </si>
  <si>
    <t>Consilier Control Intern managerial </t>
  </si>
  <si>
    <t>Ghid complet Managerul HR </t>
  </si>
  <si>
    <t>Ghid practic întocmirea dosarului SSM sau Instrucţiuni/memorator în domeniul SSM</t>
  </si>
  <si>
    <t>Instrucțiuni/ghid/memorator</t>
  </si>
  <si>
    <t xml:space="preserve">Managementul Resurselor Umane - manual de practica, autor Michael Armstrong, editura Codex </t>
  </si>
  <si>
    <t>ab.</t>
  </si>
  <si>
    <t>Raportul psihologic - redactare și evaluare (ghid practic)</t>
  </si>
  <si>
    <t>Revista HR manager</t>
  </si>
  <si>
    <t>22470000-5</t>
  </si>
  <si>
    <t>DSM V</t>
  </si>
  <si>
    <t>Fișe instruire cadre</t>
  </si>
  <si>
    <t>Fişe instruire individuală SSM</t>
  </si>
  <si>
    <t>Planșe Planuri de evacuare pe nivel</t>
  </si>
  <si>
    <t>Interviul orientat spre decizie (IOD) SPsP</t>
  </si>
  <si>
    <t>Test psihologic 5 (caiete testare)</t>
  </si>
  <si>
    <t>aplicări</t>
  </si>
  <si>
    <t>34928471-0</t>
  </si>
  <si>
    <t>Semne/afișe de semnalizare</t>
  </si>
  <si>
    <t>Abonament la Monitorul Oficial /partea 1,2, 3 şi 5 (Autentic-Monitor)</t>
  </si>
  <si>
    <t>Abonament la Portal contabilitate</t>
  </si>
  <si>
    <t>Cartuș multifuncțională Xerox Workcentre 3325</t>
  </si>
  <si>
    <t>Cartuș color imprimantă Lexmark X6100</t>
  </si>
  <si>
    <t>Cartus negru imprimanta Lexmark T642 imprimanta clasificate</t>
  </si>
  <si>
    <t>Cartuș negru imprimantă Lexmark X6101</t>
  </si>
  <si>
    <t>Cartus toner NEGRU imprimanta Xerox 5400</t>
  </si>
  <si>
    <t>Toner  XEROX Work Centre 3325</t>
  </si>
  <si>
    <t>Toner imprimanta Canon</t>
  </si>
  <si>
    <t>Toner imprimanta Lexmark T642</t>
  </si>
  <si>
    <t>Toner imprimantă Lexmark x 642e</t>
  </si>
  <si>
    <t>Toner imprimanta WorkCenter 3325</t>
  </si>
  <si>
    <t>Toner pentru multifuncțională Brother MFC 9460CDN</t>
  </si>
  <si>
    <t>Toner xerox 3325 WorkCenter</t>
  </si>
  <si>
    <t>Tonere - XEROX WORK CENTER 3245</t>
  </si>
  <si>
    <t>Verificare anuală CNCIR (2 ascensoare)</t>
  </si>
  <si>
    <t>90921000-9</t>
  </si>
  <si>
    <t>20.06.01</t>
  </si>
  <si>
    <t>55100000-1/ 60420000-8</t>
  </si>
  <si>
    <t>Cheltuieli privind deplasări interne</t>
  </si>
  <si>
    <t>Bugetul de stat/  FEN</t>
  </si>
  <si>
    <t>20.06.01 Total</t>
  </si>
  <si>
    <t>20.06.02</t>
  </si>
  <si>
    <t>60420000-8</t>
  </si>
  <si>
    <t>Cheltuieli privind deplasări externe</t>
  </si>
  <si>
    <t>20.06.02 Total</t>
  </si>
  <si>
    <t>TOTAL 20.06</t>
  </si>
  <si>
    <t>20.13</t>
  </si>
  <si>
    <t>80000000-4</t>
  </si>
  <si>
    <t>pers.</t>
  </si>
  <si>
    <t xml:space="preserve">TOTAL  20.13 </t>
  </si>
  <si>
    <t>20.30.01</t>
  </si>
  <si>
    <t>79341000-6</t>
  </si>
  <si>
    <t>Reclama si publicitate</t>
  </si>
  <si>
    <t>20.30.01 Total</t>
  </si>
  <si>
    <t>20.30.02</t>
  </si>
  <si>
    <t>18530000-3</t>
  </si>
  <si>
    <t>Protocol și reprezentare</t>
  </si>
  <si>
    <t>20.30.02 Total</t>
  </si>
  <si>
    <t>66512220-0</t>
  </si>
  <si>
    <t>Asigurari medicale de calatorie pentru deplasări externe</t>
  </si>
  <si>
    <t>66515200-5</t>
  </si>
  <si>
    <t>Asigurări locuințe de serviciu</t>
  </si>
  <si>
    <t>92400000-5</t>
  </si>
  <si>
    <t>Abonament monitorizare mass media</t>
  </si>
  <si>
    <t>85147000-1</t>
  </si>
  <si>
    <t>Buletin determinare prin expertizare</t>
  </si>
  <si>
    <t xml:space="preserve">Determinare floră nespecifică diversă în ANP, </t>
  </si>
  <si>
    <t>Măsurare densitate câmp electromagnetic în ANP, sediul cental</t>
  </si>
  <si>
    <t>Ace cu gămălie 26 mm, 50 gr/cutie</t>
  </si>
  <si>
    <t>30197000-6</t>
  </si>
  <si>
    <t>Folie laminare A4, 80 microni, 100 buc/top</t>
  </si>
  <si>
    <t>30192500-6</t>
  </si>
  <si>
    <t>Baterie pt microfoane 9 V (R6)</t>
  </si>
  <si>
    <t>31440000-2</t>
  </si>
  <si>
    <t>Coş gunoi pentru birou</t>
  </si>
  <si>
    <t>* Conform Legii nr.227/2015 privind Codul Fiscal, art.291, alin (1), lit b), începând cu 1 ianuarie 2017, cota de TVA este 19%</t>
  </si>
  <si>
    <t>Boiler electric 50 litri</t>
  </si>
  <si>
    <t>Broască cu butuc 85 mm</t>
  </si>
  <si>
    <t xml:space="preserve">Baterie lavoar  monocomandă cu gât înalt                                    </t>
  </si>
  <si>
    <t>Racord flexibil pentru baterie din inox 1/2 40 cm</t>
  </si>
  <si>
    <t xml:space="preserve">Racorduri diferite </t>
  </si>
  <si>
    <t>Spray cu cupru rezistent la frecare 400 ml/ tub</t>
  </si>
  <si>
    <t>Spray de contacte 400 ml/ tub</t>
  </si>
  <si>
    <t>Spray de curățare 500 ml/ tub</t>
  </si>
  <si>
    <t xml:space="preserve">Perie de aspirator profesional </t>
  </si>
  <si>
    <t>Bandă dublu adezivă pânzată 50 mm x 25 ml</t>
  </si>
  <si>
    <t xml:space="preserve">Becuri economice 15 W </t>
  </si>
  <si>
    <t>Tub fluorescent  18 W</t>
  </si>
  <si>
    <t>Starter 18 W</t>
  </si>
  <si>
    <t>Becuri R50 40 W</t>
  </si>
  <si>
    <t>Surubelnițe (dreaptă, PH, PZ, Torx)</t>
  </si>
  <si>
    <t xml:space="preserve">set </t>
  </si>
  <si>
    <t>24951110-6</t>
  </si>
  <si>
    <t>31712118-0</t>
  </si>
  <si>
    <t>Banda dublu adeziva 19mm x 25m pentru DVD</t>
  </si>
  <si>
    <t xml:space="preserve">Banda dublu adeziva 48mm x 25m argintie </t>
  </si>
  <si>
    <t>31531000-7</t>
  </si>
  <si>
    <t>31512000-9</t>
  </si>
  <si>
    <t>31532510-2</t>
  </si>
  <si>
    <t>18939000-0</t>
  </si>
  <si>
    <t>39531310-9</t>
  </si>
  <si>
    <t>42161000-5</t>
  </si>
  <si>
    <t>44512800-0</t>
  </si>
  <si>
    <t>Hard disk extern 1 TB</t>
  </si>
  <si>
    <t>TOTAL 20.04</t>
  </si>
  <si>
    <t>72512000-7</t>
  </si>
  <si>
    <t>Servicii integrat de copiere, printare, scanare și întreținerea echipamentelor</t>
  </si>
  <si>
    <t>Ștecher plat 10 A</t>
  </si>
  <si>
    <t>Cuplă plat 10 A</t>
  </si>
  <si>
    <t>Priză schuko aplicată IP 20</t>
  </si>
  <si>
    <t>31320000-5</t>
  </si>
  <si>
    <t>31350000-4</t>
  </si>
  <si>
    <t>31681000-3</t>
  </si>
  <si>
    <t>31681410-0</t>
  </si>
  <si>
    <t>38430000-8</t>
  </si>
  <si>
    <t>Ladă pentru depozitarea armamentului</t>
  </si>
  <si>
    <t>Ladă pentru depozitarea mijloacelor de imobilizare</t>
  </si>
  <si>
    <t>Ladă din plastic pentru scule</t>
  </si>
  <si>
    <t>Aparat metalic manual de gaurit hârtie cu burghiu</t>
  </si>
  <si>
    <t>42419510-4</t>
  </si>
  <si>
    <t>Trim 2</t>
  </si>
  <si>
    <t>Boiler electric 15 litri</t>
  </si>
  <si>
    <t>Curs "Achiziții publice"  ANP și unitati</t>
  </si>
  <si>
    <t>Cursuri financiar-contabilitate ANP și unități</t>
  </si>
  <si>
    <t>Cursuri CFP ANP și unități</t>
  </si>
  <si>
    <t>Curs "Protecția datelor personale" DTIC, DMRU, DSDRP</t>
  </si>
  <si>
    <t>Curs "Inspector resurse umane" DMRU</t>
  </si>
  <si>
    <t>Curs "Legislația muncii" DMRU</t>
  </si>
  <si>
    <t>Curs "Managementul timpului si stresului" DCEAN</t>
  </si>
  <si>
    <t>Curs "Contencios administrativ si fiscal" DCEAN</t>
  </si>
  <si>
    <t>Curs Colegiul Național de Informații DPCT</t>
  </si>
  <si>
    <t>Curs "Administrare și securitate server 2016" DTIC</t>
  </si>
  <si>
    <t>Curs "SQL server 2014" DTIC</t>
  </si>
  <si>
    <t>Curs "ASP net" DTIC</t>
  </si>
  <si>
    <t>Curs "EMC" DM</t>
  </si>
  <si>
    <t>Cursuri SAPI</t>
  </si>
  <si>
    <t>Curs "Metode de evaluare psihologică" SPsP</t>
  </si>
  <si>
    <t>Curs "Tehnici de intervenție psihologică" SPsP</t>
  </si>
  <si>
    <t>Curs "Responsabil de mediu" CPM</t>
  </si>
  <si>
    <t>Curs "Cadru tehnic PSI" MSU</t>
  </si>
  <si>
    <t>Reparații  acccidentale ascensoare (materiale si manopera)</t>
  </si>
  <si>
    <t xml:space="preserve">Test psihologic cu aplicari pe calculator </t>
  </si>
  <si>
    <t xml:space="preserve">Alte cheltuieli </t>
  </si>
  <si>
    <t>Bilete de trimitere investigații paraclinice</t>
  </si>
  <si>
    <t>CD Manual de politici contabile pentru instituții publice</t>
  </si>
  <si>
    <t>Cablu MYYUP 2x1,5 - rolă 100 ml</t>
  </si>
  <si>
    <t>Conductor FY 2,5, cupru plin, rolă 100 ml</t>
  </si>
  <si>
    <t>Aparat măsură semnal pentru reglarea rețelelor de cablu TV</t>
  </si>
  <si>
    <t xml:space="preserve">Sursă de tensiune reglabilă pentru reparații electronice </t>
  </si>
  <si>
    <t>38340000-0</t>
  </si>
  <si>
    <t>Servicii de întreținere și reparații imprimante (imprimante, multifuncționale clasificate, scaner)</t>
  </si>
  <si>
    <t>Taxa participare conferinta "Provocari dentologice si metodologice in stiinte comportamentale aplicate in mediul militar" SPsP</t>
  </si>
  <si>
    <t>DIRECTOR ADJUNCT DIRECŢIA ECONOMICO-ADMINISTRATIVĂ</t>
  </si>
  <si>
    <t>35821000-5</t>
  </si>
  <si>
    <t xml:space="preserve">Detartrant </t>
  </si>
  <si>
    <t>litri</t>
  </si>
  <si>
    <t>Faras</t>
  </si>
  <si>
    <t>20.14</t>
  </si>
  <si>
    <t>Servicii medicina muncii</t>
  </si>
  <si>
    <t>TOTAL 20.14</t>
  </si>
  <si>
    <t>Memorie RAM</t>
  </si>
  <si>
    <t>30236110-6</t>
  </si>
  <si>
    <t xml:space="preserve">Trim 2 </t>
  </si>
  <si>
    <t>39298200-9</t>
  </si>
  <si>
    <t>Creion cu mina grafit</t>
  </si>
  <si>
    <t>Trim 3</t>
  </si>
  <si>
    <t>30192130-1</t>
  </si>
  <si>
    <t>Fanion Finlanda</t>
  </si>
  <si>
    <t>Comisar șef Nicoleta DULGHERU</t>
  </si>
  <si>
    <t>TOTAL  20.12</t>
  </si>
  <si>
    <t>20.04.01 Total</t>
  </si>
  <si>
    <t>20.04.01</t>
  </si>
  <si>
    <t>valoare</t>
  </si>
  <si>
    <t>20.12</t>
  </si>
  <si>
    <t>pentru anul 2017</t>
  </si>
  <si>
    <t xml:space="preserve">* cf Ordinului preşedintelui Agenţiei Naţionale pentru Achiziţii Publice nr. 281/2016 privind stabilirea formularelor standard ale Programului anual al achiziţiilor publice 
</t>
  </si>
  <si>
    <t>Hard disk intern 1 TB</t>
  </si>
  <si>
    <t>Apă minerală carbogazoasă 2L/PET</t>
  </si>
  <si>
    <t>PET</t>
  </si>
  <si>
    <t>15981200-0</t>
  </si>
  <si>
    <t>Ghidul aptitudinilor umane (Fleishman) SPsP</t>
  </si>
  <si>
    <t>80533100-0</t>
  </si>
  <si>
    <t>Comisar șef Aurelian OPREA</t>
  </si>
  <si>
    <t>Comisar șef Aurelian IACOB</t>
  </si>
  <si>
    <t>ANEXA PRIVIND ACHIZIȚIILE DIRECTE - ADMINISTRAȚIA NAȚIONALĂ A PENITENCIARELOR - APARAT CENTRAL</t>
  </si>
  <si>
    <t xml:space="preserve">ADMINISTRAŢIA NAŢIONALĂ  A PENITENCIARELOR </t>
  </si>
  <si>
    <t>OBIECTUL ACHIZITIEI DIRECTE</t>
  </si>
  <si>
    <t xml:space="preserve">    Preț unitar          estimat              (lei fără TVA)</t>
  </si>
  <si>
    <t>cf. BVC nr. 42.006/ 04.07.2017</t>
  </si>
  <si>
    <t>Ordonator secundar de credite</t>
  </si>
  <si>
    <t>pentru comisar șef de penitenciare Marian DOBRICĂ</t>
  </si>
  <si>
    <t>director general al Administrației Naționale a Penitenciarelor, semnează</t>
  </si>
  <si>
    <t>comisar șef de penitenciare Ioana ȘERBAN</t>
  </si>
  <si>
    <t>Cantitate planificată</t>
  </si>
  <si>
    <t>Pungi de hârtie maro, personalizate diverse mărimi cca 250 buc/ cutie</t>
  </si>
  <si>
    <t>Carton colorat A4 asortat 100 coli/top</t>
  </si>
  <si>
    <t>Carton special ICELAND A4, 220g/mp , 20 coli/top.</t>
  </si>
  <si>
    <t>Buretieră cu gel</t>
  </si>
  <si>
    <t>Pix tip Parker pentru festivitate Ziua Penitenciarelor</t>
  </si>
  <si>
    <t>Bibliorafturi A4 - 7,5 cm</t>
  </si>
  <si>
    <t>Plic DL alb siliconic (110x220mm) 80g/mp , fara fereastra.</t>
  </si>
  <si>
    <t>Plic C6 alb siliconic (114X162MM), fara fereastra.</t>
  </si>
  <si>
    <t>Materiale cons.teste psihologice (foi raspuns EVIQ-S- 100 buc/ set)</t>
  </si>
  <si>
    <t>Materiale cons.teste psihologice (foi raspuns PON- 100 buc/ set)</t>
  </si>
  <si>
    <t>Clipsuri pentru hartie diverse mărimi 12 buc/cutie</t>
  </si>
  <si>
    <t>Plachetă aluminiu personalizată șefi promoție</t>
  </si>
  <si>
    <t>Plachetă aluminiu personalizată directori</t>
  </si>
  <si>
    <t>Transport (taxe drum, pod, etc.) - 13 lei</t>
  </si>
  <si>
    <t>Transport (taxe drum, pod, etc.) - 11 lei</t>
  </si>
  <si>
    <t>Ribon color pentru imprimantă  Zebra ZxI3</t>
  </si>
  <si>
    <t>Toner Canon 77LBP7750c – cartuș color 8.500 pagini</t>
  </si>
  <si>
    <t>Toner Canon 77LBP7750c – cartuș negru 10.000 pagini</t>
  </si>
  <si>
    <t>Abonament evaluare psihologica EVIQ-S 365 zile</t>
  </si>
  <si>
    <t>an</t>
  </si>
  <si>
    <t xml:space="preserve">Rame A4 14 mm, cu click din aluminiu </t>
  </si>
  <si>
    <t>Servicii întreținere (revizie tehnică lunară) a 2 buc. ascensoare</t>
  </si>
  <si>
    <t>Servicii întreținere (revizie generală anuală) a 2 buc. ascensoare</t>
  </si>
  <si>
    <t>Servicii dezinsecție sediu ANP</t>
  </si>
  <si>
    <t>ore</t>
  </si>
  <si>
    <t xml:space="preserve">Distrugator Doc.P48C, Fellowes, cross-cut </t>
  </si>
  <si>
    <t>Distrugator Doc.Deli 9905, cross-cut, 10 coli, CD/DVD, 20 litri</t>
  </si>
  <si>
    <t>Sursă neîntreruptibilă de alimentare (UPS APC Back-UPS ES stand-by 700VA / 405W, Schuko)</t>
  </si>
  <si>
    <t>Telemetru cu laser - măsurare distanțe 40 m</t>
  </si>
  <si>
    <t>39141000-2</t>
  </si>
  <si>
    <t>Dulap de bucătărie (Jilava)</t>
  </si>
  <si>
    <t>Mochetă tip gazon</t>
  </si>
  <si>
    <t>Test psihologic (puncte + foi de răspuns)</t>
  </si>
  <si>
    <t>79980000-7</t>
  </si>
  <si>
    <r>
      <rPr>
        <sz val="11"/>
        <color theme="1"/>
        <rFont val="Calibri"/>
        <family val="2"/>
      </rPr>
      <t>"</t>
    </r>
    <r>
      <rPr>
        <sz val="11"/>
        <color theme="1"/>
        <rFont val="Arial"/>
        <family val="2"/>
      </rPr>
      <t>Întrunirea anuală a personalului din achiziții publice" - 13 martie 2017</t>
    </r>
  </si>
  <si>
    <t>Curs Congres Medicalis DRS</t>
  </si>
  <si>
    <t>Curs Simpozionul de Psihologie DRS</t>
  </si>
  <si>
    <t>Curs Conferință DRS</t>
  </si>
  <si>
    <t>Taxa inscriere+participare curs ANI</t>
  </si>
  <si>
    <t>zile</t>
  </si>
  <si>
    <t>Mapa catifea A4</t>
  </si>
  <si>
    <t>Nr.  43.135/ D.E.A./ 11.07.2017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</si>
</sst>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Arial"/>
      <family val="2"/>
      <charset val="238"/>
    </font>
    <font>
      <b/>
      <sz val="12"/>
      <color rgb="FFFF0000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6" fillId="0" borderId="1" applyNumberFormat="0" applyFill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66">
    <xf numFmtId="0" fontId="0" fillId="0" borderId="0" xfId="0"/>
    <xf numFmtId="0" fontId="8" fillId="0" borderId="0" xfId="0" applyFont="1"/>
    <xf numFmtId="0" fontId="8" fillId="20" borderId="0" xfId="0" applyFont="1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/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5" xfId="3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3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Fill="1"/>
    <xf numFmtId="3" fontId="13" fillId="21" borderId="2" xfId="0" applyNumberFormat="1" applyFont="1" applyFill="1" applyBorder="1" applyAlignment="1">
      <alignment horizontal="center" vertical="center" wrapText="1"/>
    </xf>
    <xf numFmtId="49" fontId="13" fillId="0" borderId="2" xfId="30" applyNumberFormat="1" applyFont="1" applyFill="1" applyBorder="1" applyAlignment="1" applyProtection="1">
      <alignment horizontal="center" vertical="center" wrapText="1"/>
      <protection locked="0"/>
    </xf>
    <xf numFmtId="16" fontId="12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1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2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14" fillId="0" borderId="0" xfId="0" applyFont="1"/>
    <xf numFmtId="0" fontId="13" fillId="21" borderId="2" xfId="0" applyFont="1" applyFill="1" applyBorder="1" applyAlignment="1">
      <alignment horizontal="center" vertical="center"/>
    </xf>
    <xf numFmtId="0" fontId="13" fillId="21" borderId="2" xfId="0" applyFont="1" applyFill="1" applyBorder="1" applyAlignment="1">
      <alignment horizontal="left" vertical="center" wrapText="1"/>
    </xf>
    <xf numFmtId="0" fontId="13" fillId="21" borderId="2" xfId="0" applyFont="1" applyFill="1" applyBorder="1" applyAlignment="1">
      <alignment horizontal="center" vertical="center" wrapText="1"/>
    </xf>
    <xf numFmtId="4" fontId="13" fillId="21" borderId="3" xfId="0" applyNumberFormat="1" applyFont="1" applyFill="1" applyBorder="1" applyAlignment="1">
      <alignment horizontal="right" vertical="center"/>
    </xf>
    <xf numFmtId="4" fontId="13" fillId="21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4" fillId="21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/>
    </xf>
    <xf numFmtId="4" fontId="14" fillId="21" borderId="3" xfId="0" applyNumberFormat="1" applyFont="1" applyFill="1" applyBorder="1" applyAlignment="1">
      <alignment horizontal="right" vertical="center"/>
    </xf>
    <xf numFmtId="4" fontId="14" fillId="21" borderId="2" xfId="0" applyNumberFormat="1" applyFont="1" applyFill="1" applyBorder="1" applyAlignment="1">
      <alignment vertical="center"/>
    </xf>
    <xf numFmtId="1" fontId="13" fillId="21" borderId="2" xfId="35" applyNumberFormat="1" applyFont="1" applyFill="1" applyBorder="1" applyAlignment="1" applyProtection="1">
      <alignment horizontal="center" vertical="center"/>
      <protection locked="0"/>
    </xf>
    <xf numFmtId="3" fontId="13" fillId="21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21" borderId="6" xfId="0" applyFont="1" applyFill="1" applyBorder="1" applyAlignment="1">
      <alignment horizontal="center" vertical="center"/>
    </xf>
    <xf numFmtId="1" fontId="13" fillId="21" borderId="2" xfId="35" applyNumberFormat="1" applyFont="1" applyFill="1" applyBorder="1" applyAlignment="1" applyProtection="1">
      <alignment horizontal="center" vertical="center" wrapText="1"/>
      <protection locked="0"/>
    </xf>
    <xf numFmtId="1" fontId="11" fillId="21" borderId="2" xfId="0" applyNumberFormat="1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4" fontId="11" fillId="21" borderId="2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0" fillId="21" borderId="2" xfId="0" applyFont="1" applyFill="1" applyBorder="1" applyAlignment="1">
      <alignment horizontal="left" vertical="center" wrapText="1"/>
    </xf>
    <xf numFmtId="0" fontId="10" fillId="21" borderId="2" xfId="0" applyFont="1" applyFill="1" applyBorder="1" applyAlignment="1">
      <alignment horizontal="center" vertical="center" wrapText="1"/>
    </xf>
    <xf numFmtId="3" fontId="10" fillId="21" borderId="2" xfId="36" applyNumberFormat="1" applyFont="1" applyFill="1" applyBorder="1" applyAlignment="1">
      <alignment horizontal="center" vertical="center" wrapText="1"/>
    </xf>
    <xf numFmtId="164" fontId="10" fillId="21" borderId="2" xfId="36" applyNumberFormat="1" applyFont="1" applyFill="1" applyBorder="1" applyAlignment="1">
      <alignment horizontal="center" vertical="center" wrapText="1"/>
    </xf>
    <xf numFmtId="4" fontId="10" fillId="21" borderId="2" xfId="36" applyNumberFormat="1" applyFont="1" applyFill="1" applyBorder="1" applyAlignment="1">
      <alignment horizontal="right" vertical="center" wrapText="1"/>
    </xf>
    <xf numFmtId="3" fontId="11" fillId="21" borderId="2" xfId="0" applyNumberFormat="1" applyFont="1" applyFill="1" applyBorder="1" applyAlignment="1">
      <alignment horizontal="center" vertical="center" wrapText="1"/>
    </xf>
    <xf numFmtId="1" fontId="16" fillId="21" borderId="2" xfId="0" applyNumberFormat="1" applyFont="1" applyFill="1" applyBorder="1" applyAlignment="1">
      <alignment horizontal="center" vertical="center"/>
    </xf>
    <xf numFmtId="0" fontId="13" fillId="21" borderId="2" xfId="38" applyNumberFormat="1" applyFont="1" applyFill="1" applyBorder="1" applyAlignment="1">
      <alignment horizontal="center" vertical="center" wrapText="1"/>
    </xf>
    <xf numFmtId="0" fontId="14" fillId="23" borderId="0" xfId="0" applyFont="1" applyFill="1"/>
    <xf numFmtId="4" fontId="11" fillId="21" borderId="3" xfId="0" applyNumberFormat="1" applyFont="1" applyFill="1" applyBorder="1" applyAlignment="1">
      <alignment horizontal="right" vertical="center"/>
    </xf>
    <xf numFmtId="0" fontId="13" fillId="21" borderId="2" xfId="0" applyNumberFormat="1" applyFont="1" applyFill="1" applyBorder="1" applyAlignment="1">
      <alignment horizontal="center" vertical="center" wrapText="1"/>
    </xf>
    <xf numFmtId="49" fontId="13" fillId="21" borderId="2" xfId="38" applyNumberFormat="1" applyFont="1" applyFill="1" applyBorder="1" applyAlignment="1">
      <alignment horizontal="center" vertical="center" wrapText="1"/>
    </xf>
    <xf numFmtId="3" fontId="13" fillId="21" borderId="2" xfId="39" applyNumberFormat="1" applyFont="1" applyFill="1" applyBorder="1" applyAlignment="1">
      <alignment horizontal="center" vertical="center"/>
    </xf>
    <xf numFmtId="4" fontId="13" fillId="21" borderId="3" xfId="38" applyNumberFormat="1" applyFont="1" applyFill="1" applyBorder="1" applyAlignment="1">
      <alignment horizontal="right" vertical="center"/>
    </xf>
    <xf numFmtId="0" fontId="13" fillId="21" borderId="0" xfId="25" applyFont="1" applyFill="1"/>
    <xf numFmtId="0" fontId="14" fillId="20" borderId="0" xfId="0" applyFont="1" applyFill="1"/>
    <xf numFmtId="4" fontId="14" fillId="21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0" fontId="20" fillId="0" borderId="4" xfId="28" applyFont="1" applyFill="1" applyBorder="1" applyAlignment="1">
      <alignment horizontal="center" vertical="center" wrapText="1"/>
    </xf>
    <xf numFmtId="3" fontId="20" fillId="0" borderId="4" xfId="28" applyNumberFormat="1" applyFont="1" applyFill="1" applyBorder="1" applyAlignment="1">
      <alignment horizontal="center" vertical="center" wrapText="1"/>
    </xf>
    <xf numFmtId="4" fontId="20" fillId="0" borderId="4" xfId="28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0" fillId="21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9" fillId="22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21" fillId="0" borderId="0" xfId="0" applyFont="1" applyBorder="1"/>
    <xf numFmtId="1" fontId="13" fillId="0" borderId="0" xfId="0" applyNumberFormat="1" applyFont="1" applyFill="1" applyBorder="1" applyAlignment="1">
      <alignment horizontal="right"/>
    </xf>
    <xf numFmtId="0" fontId="21" fillId="22" borderId="0" xfId="0" applyFont="1" applyFill="1" applyBorder="1" applyAlignment="1"/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0" fontId="11" fillId="0" borderId="7" xfId="0" applyFont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0" fontId="12" fillId="0" borderId="3" xfId="3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/>
    <xf numFmtId="0" fontId="11" fillId="0" borderId="2" xfId="0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1" fillId="0" borderId="0" xfId="0" applyFont="1"/>
    <xf numFmtId="0" fontId="13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/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49" fontId="24" fillId="0" borderId="11" xfId="0" applyNumberFormat="1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24" fillId="0" borderId="2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0" fontId="16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30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0" xfId="0" applyFont="1"/>
    <xf numFmtId="49" fontId="16" fillId="0" borderId="2" xfId="34" applyNumberFormat="1" applyFont="1" applyFill="1" applyBorder="1" applyAlignment="1" applyProtection="1">
      <alignment horizontal="center" vertical="distributed" wrapText="1"/>
      <protection locked="0"/>
    </xf>
    <xf numFmtId="0" fontId="16" fillId="0" borderId="2" xfId="0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 wrapText="1"/>
    </xf>
    <xf numFmtId="4" fontId="11" fillId="21" borderId="5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2" xfId="0" applyFont="1" applyFill="1" applyBorder="1"/>
    <xf numFmtId="0" fontId="11" fillId="0" borderId="2" xfId="0" applyFont="1" applyBorder="1"/>
    <xf numFmtId="0" fontId="13" fillId="0" borderId="0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16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2" fontId="16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vertical="center"/>
    </xf>
    <xf numFmtId="0" fontId="24" fillId="0" borderId="0" xfId="0" applyFont="1" applyFill="1" applyBorder="1"/>
    <xf numFmtId="49" fontId="16" fillId="0" borderId="6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left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4" fontId="16" fillId="0" borderId="3" xfId="0" applyNumberFormat="1" applyFont="1" applyFill="1" applyBorder="1" applyAlignment="1">
      <alignment horizontal="right" vertical="center" wrapText="1"/>
    </xf>
    <xf numFmtId="0" fontId="13" fillId="0" borderId="13" xfId="3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33" fillId="0" borderId="0" xfId="0" applyFont="1"/>
    <xf numFmtId="3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49" fontId="13" fillId="0" borderId="2" xfId="39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3" fillId="0" borderId="2" xfId="3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1" fontId="13" fillId="22" borderId="5" xfId="40" applyNumberFormat="1" applyFont="1" applyFill="1" applyBorder="1" applyAlignment="1">
      <alignment horizontal="center" vertical="center" wrapText="1"/>
    </xf>
    <xf numFmtId="49" fontId="14" fillId="21" borderId="2" xfId="0" applyNumberFormat="1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/>
    </xf>
    <xf numFmtId="0" fontId="14" fillId="21" borderId="0" xfId="0" applyFont="1" applyFill="1"/>
    <xf numFmtId="0" fontId="14" fillId="21" borderId="0" xfId="0" applyFont="1" applyFill="1" applyAlignment="1"/>
    <xf numFmtId="49" fontId="13" fillId="21" borderId="2" xfId="0" applyNumberFormat="1" applyFont="1" applyFill="1" applyBorder="1" applyAlignment="1">
      <alignment horizontal="center" vertical="center"/>
    </xf>
    <xf numFmtId="0" fontId="15" fillId="21" borderId="0" xfId="0" applyFont="1" applyFill="1" applyBorder="1"/>
    <xf numFmtId="0" fontId="15" fillId="21" borderId="0" xfId="0" applyFont="1" applyFill="1"/>
    <xf numFmtId="0" fontId="8" fillId="21" borderId="0" xfId="0" applyFont="1" applyFill="1"/>
    <xf numFmtId="49" fontId="16" fillId="21" borderId="2" xfId="0" applyNumberFormat="1" applyFont="1" applyFill="1" applyBorder="1" applyAlignment="1">
      <alignment horizontal="center" vertical="center" wrapText="1"/>
    </xf>
    <xf numFmtId="1" fontId="16" fillId="21" borderId="2" xfId="0" applyNumberFormat="1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left" vertical="center"/>
    </xf>
    <xf numFmtId="3" fontId="16" fillId="21" borderId="2" xfId="0" applyNumberFormat="1" applyFont="1" applyFill="1" applyBorder="1" applyAlignment="1">
      <alignment horizontal="center" vertical="center" wrapText="1"/>
    </xf>
    <xf numFmtId="3" fontId="16" fillId="21" borderId="5" xfId="0" applyNumberFormat="1" applyFont="1" applyFill="1" applyBorder="1" applyAlignment="1">
      <alignment horizontal="center" vertical="center" wrapText="1"/>
    </xf>
    <xf numFmtId="3" fontId="23" fillId="21" borderId="0" xfId="0" applyNumberFormat="1" applyFont="1" applyFill="1" applyBorder="1" applyAlignment="1">
      <alignment horizontal="center"/>
    </xf>
    <xf numFmtId="0" fontId="23" fillId="21" borderId="0" xfId="0" applyFont="1" applyFill="1" applyBorder="1"/>
    <xf numFmtId="0" fontId="16" fillId="21" borderId="2" xfId="0" applyFont="1" applyFill="1" applyBorder="1" applyAlignment="1">
      <alignment horizontal="center" vertical="center"/>
    </xf>
    <xf numFmtId="0" fontId="16" fillId="21" borderId="2" xfId="0" applyFont="1" applyFill="1" applyBorder="1" applyAlignment="1">
      <alignment horizontal="center" vertical="center" wrapText="1"/>
    </xf>
    <xf numFmtId="4" fontId="16" fillId="21" borderId="2" xfId="0" applyNumberFormat="1" applyFont="1" applyFill="1" applyBorder="1" applyAlignment="1">
      <alignment horizontal="right" vertical="center" wrapText="1"/>
    </xf>
    <xf numFmtId="4" fontId="11" fillId="21" borderId="2" xfId="0" applyNumberFormat="1" applyFont="1" applyFill="1" applyBorder="1" applyAlignment="1">
      <alignment vertical="center"/>
    </xf>
    <xf numFmtId="4" fontId="11" fillId="21" borderId="5" xfId="0" applyNumberFormat="1" applyFont="1" applyFill="1" applyBorder="1" applyAlignment="1">
      <alignment vertical="center"/>
    </xf>
    <xf numFmtId="0" fontId="16" fillId="21" borderId="2" xfId="30" applyNumberFormat="1" applyFont="1" applyFill="1" applyBorder="1" applyAlignment="1" applyProtection="1">
      <alignment horizontal="center" vertical="center" wrapText="1"/>
      <protection locked="0"/>
    </xf>
    <xf numFmtId="0" fontId="16" fillId="21" borderId="2" xfId="0" applyFont="1" applyFill="1" applyBorder="1" applyAlignment="1">
      <alignment horizontal="left" vertical="center" wrapText="1"/>
    </xf>
    <xf numFmtId="4" fontId="25" fillId="21" borderId="3" xfId="0" applyNumberFormat="1" applyFont="1" applyFill="1" applyBorder="1" applyAlignment="1">
      <alignment horizontal="center" vertical="center"/>
    </xf>
    <xf numFmtId="0" fontId="25" fillId="21" borderId="0" xfId="0" applyFont="1" applyFill="1"/>
    <xf numFmtId="4" fontId="19" fillId="0" borderId="2" xfId="0" applyNumberFormat="1" applyFont="1" applyFill="1" applyBorder="1" applyAlignment="1">
      <alignment vertical="center"/>
    </xf>
    <xf numFmtId="4" fontId="10" fillId="0" borderId="2" xfId="36" applyNumberFormat="1" applyFont="1" applyFill="1" applyBorder="1" applyAlignment="1">
      <alignment horizontal="right" vertical="center" wrapText="1"/>
    </xf>
    <xf numFmtId="4" fontId="26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0" fontId="11" fillId="21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2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2" fontId="1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0" applyNumberFormat="1" applyFont="1"/>
    <xf numFmtId="4" fontId="11" fillId="0" borderId="2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2" fontId="16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9" fillId="22" borderId="0" xfId="0" applyFont="1" applyFill="1" applyBorder="1" applyAlignment="1">
      <alignment horizontal="right"/>
    </xf>
    <xf numFmtId="2" fontId="11" fillId="0" borderId="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21" borderId="12" xfId="0" applyNumberFormat="1" applyFont="1" applyFill="1" applyBorder="1" applyAlignment="1">
      <alignment horizontal="center" vertical="center" wrapText="1"/>
    </xf>
    <xf numFmtId="3" fontId="16" fillId="21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Normal" xfId="0" builtinId="0"/>
    <cellStyle name="Normal 2" xfId="25"/>
    <cellStyle name="Normal 2 2" xfId="26"/>
    <cellStyle name="Normal 3" xfId="27"/>
    <cellStyle name="Normal 4" xfId="28"/>
    <cellStyle name="Normal 4 3" xfId="37"/>
    <cellStyle name="Normal 5" xfId="29"/>
    <cellStyle name="Normal 5 2" xfId="33"/>
    <cellStyle name="Normal 6" xfId="32"/>
    <cellStyle name="Normal_Foaie1 2" xfId="39"/>
    <cellStyle name="Normal_Plan 2008(3) CPV noi actualiz." xfId="30"/>
    <cellStyle name="Normal_Plan 2008(3) CPV noi actualiz. 2 2" xfId="35"/>
    <cellStyle name="Normal_Plan 2010 auto" xfId="40"/>
    <cellStyle name="Normal_Plan 2010 auto 4 2" xfId="38"/>
    <cellStyle name="Normal_PLAN BAGR 2006-PROIECT" xfId="34"/>
    <cellStyle name="Normal_PLAN Producţie 2011" xfId="36"/>
    <cellStyle name="Total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49531</xdr:colOff>
      <xdr:row>211</xdr:row>
      <xdr:rowOff>28575</xdr:rowOff>
    </xdr:from>
    <xdr:ext cx="45719" cy="47625"/>
    <xdr:sp macro="" textlink="">
      <xdr:nvSpPr>
        <xdr:cNvPr id="2" name="TextBox 1"/>
        <xdr:cNvSpPr txBox="1"/>
      </xdr:nvSpPr>
      <xdr:spPr>
        <a:xfrm flipV="1">
          <a:off x="16213456" y="41890950"/>
          <a:ext cx="45719" cy="476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49531</xdr:colOff>
      <xdr:row>342</xdr:row>
      <xdr:rowOff>0</xdr:rowOff>
    </xdr:from>
    <xdr:ext cx="45719" cy="47625"/>
    <xdr:sp macro="" textlink="">
      <xdr:nvSpPr>
        <xdr:cNvPr id="3" name="TextBox 1"/>
        <xdr:cNvSpPr txBox="1"/>
      </xdr:nvSpPr>
      <xdr:spPr>
        <a:xfrm flipV="1">
          <a:off x="16213456" y="67579875"/>
          <a:ext cx="45719" cy="476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454"/>
  <sheetViews>
    <sheetView tabSelected="1" zoomScaleNormal="100" zoomScaleSheetLayoutView="70" workbookViewId="0">
      <pane xSplit="4" ySplit="12" topLeftCell="E13" activePane="bottomRight" state="frozen"/>
      <selection pane="topRight" activeCell="E1" sqref="E1"/>
      <selection pane="bottomLeft" activeCell="A7" sqref="A7"/>
      <selection pane="bottomRight" activeCell="A3" sqref="A3"/>
    </sheetView>
  </sheetViews>
  <sheetFormatPr defaultColWidth="9.140625" defaultRowHeight="15" outlineLevelRow="2" x14ac:dyDescent="0.2"/>
  <cols>
    <col min="1" max="1" width="5.140625" style="4" customWidth="1"/>
    <col min="2" max="2" width="10.7109375" style="4" customWidth="1"/>
    <col min="3" max="3" width="13.85546875" style="29" customWidth="1"/>
    <col min="4" max="4" width="68.5703125" style="5" customWidth="1"/>
    <col min="5" max="5" width="9.42578125" style="105" customWidth="1"/>
    <col min="6" max="6" width="19.28515625" style="6" customWidth="1"/>
    <col min="7" max="7" width="17.28515625" style="7" bestFit="1" customWidth="1"/>
    <col min="8" max="8" width="15.7109375" style="7" customWidth="1"/>
    <col min="9" max="9" width="16.28515625" style="7" bestFit="1" customWidth="1"/>
    <col min="10" max="10" width="16.5703125" style="105" customWidth="1"/>
    <col min="11" max="11" width="10.85546875" style="8" customWidth="1"/>
    <col min="12" max="12" width="12.140625" style="8" customWidth="1"/>
    <col min="13" max="16384" width="9.140625" style="21"/>
  </cols>
  <sheetData>
    <row r="1" spans="1:14" ht="15.75" x14ac:dyDescent="0.2">
      <c r="A1" s="3" t="s">
        <v>0</v>
      </c>
      <c r="G1" s="240"/>
      <c r="H1" s="240"/>
      <c r="I1" s="257" t="s">
        <v>430</v>
      </c>
      <c r="J1" s="257"/>
      <c r="K1" s="257"/>
      <c r="L1" s="257"/>
    </row>
    <row r="2" spans="1:14" ht="15.75" x14ac:dyDescent="0.2">
      <c r="A2" s="3" t="s">
        <v>678</v>
      </c>
      <c r="G2" s="240"/>
      <c r="H2" s="240"/>
      <c r="I2" s="258" t="s">
        <v>682</v>
      </c>
      <c r="J2" s="258"/>
      <c r="K2" s="258"/>
      <c r="L2" s="258"/>
    </row>
    <row r="3" spans="1:14" x14ac:dyDescent="0.2">
      <c r="A3" s="199" t="s">
        <v>728</v>
      </c>
      <c r="B3" s="199"/>
      <c r="C3" s="199"/>
      <c r="D3" s="199"/>
      <c r="G3" s="240"/>
      <c r="H3" s="240"/>
      <c r="I3" s="265" t="s">
        <v>683</v>
      </c>
      <c r="J3" s="265"/>
      <c r="K3" s="265"/>
      <c r="L3" s="265"/>
    </row>
    <row r="4" spans="1:14" ht="15.75" x14ac:dyDescent="0.2">
      <c r="A4" s="3"/>
      <c r="H4" s="258" t="s">
        <v>684</v>
      </c>
      <c r="I4" s="258"/>
      <c r="J4" s="258"/>
      <c r="K4" s="258"/>
      <c r="L4" s="258"/>
    </row>
    <row r="5" spans="1:14" ht="15.75" x14ac:dyDescent="0.2">
      <c r="A5" s="3"/>
      <c r="G5" s="240"/>
      <c r="I5" s="241" t="s">
        <v>685</v>
      </c>
      <c r="J5" s="241"/>
      <c r="K5" s="241"/>
      <c r="L5" s="241"/>
      <c r="N5" s="7"/>
    </row>
    <row r="6" spans="1:14" ht="15.75" x14ac:dyDescent="0.2">
      <c r="A6" s="3"/>
      <c r="G6" s="240"/>
      <c r="I6" s="241"/>
      <c r="J6" s="241"/>
      <c r="K6" s="241"/>
      <c r="L6" s="241"/>
      <c r="N6" s="7"/>
    </row>
    <row r="7" spans="1:14" ht="15.75" x14ac:dyDescent="0.2">
      <c r="A7" s="3"/>
      <c r="G7" s="240"/>
      <c r="I7" s="241"/>
      <c r="J7" s="241"/>
      <c r="K7" s="241"/>
      <c r="L7" s="241"/>
      <c r="N7" s="7"/>
    </row>
    <row r="8" spans="1:14" ht="15.75" x14ac:dyDescent="0.25">
      <c r="D8" s="263" t="s">
        <v>677</v>
      </c>
      <c r="E8" s="263"/>
      <c r="F8" s="263"/>
      <c r="G8" s="263"/>
      <c r="H8" s="263"/>
      <c r="I8" s="263"/>
      <c r="J8" s="263"/>
      <c r="K8" s="263"/>
      <c r="L8" s="263"/>
    </row>
    <row r="9" spans="1:14" ht="15.75" x14ac:dyDescent="0.25">
      <c r="F9" s="234" t="s">
        <v>667</v>
      </c>
      <c r="G9" s="193"/>
      <c r="I9" s="239"/>
      <c r="J9" s="193"/>
      <c r="K9" s="193"/>
    </row>
    <row r="10" spans="1:14" ht="15.75" x14ac:dyDescent="0.25">
      <c r="F10" s="237"/>
      <c r="G10" s="237"/>
      <c r="I10" s="239"/>
      <c r="J10" s="237"/>
      <c r="K10" s="237"/>
    </row>
    <row r="11" spans="1:14" ht="15.75" customHeight="1" thickBot="1" x14ac:dyDescent="0.25">
      <c r="A11" s="235" t="s">
        <v>681</v>
      </c>
      <c r="B11" s="235"/>
      <c r="C11" s="235"/>
      <c r="D11" s="264" t="s">
        <v>668</v>
      </c>
      <c r="E11" s="264"/>
      <c r="F11" s="264"/>
      <c r="G11" s="264"/>
      <c r="H11" s="264"/>
      <c r="I11" s="264"/>
      <c r="J11" s="264"/>
      <c r="K11" s="264"/>
      <c r="L11" s="264"/>
    </row>
    <row r="12" spans="1:14" s="1" customFormat="1" ht="51.75" thickBot="1" x14ac:dyDescent="0.25">
      <c r="A12" s="75" t="s">
        <v>42</v>
      </c>
      <c r="B12" s="75" t="s">
        <v>38</v>
      </c>
      <c r="C12" s="75" t="s">
        <v>122</v>
      </c>
      <c r="D12" s="75" t="s">
        <v>679</v>
      </c>
      <c r="E12" s="75" t="s">
        <v>1</v>
      </c>
      <c r="F12" s="76" t="s">
        <v>686</v>
      </c>
      <c r="G12" s="77" t="s">
        <v>680</v>
      </c>
      <c r="H12" s="77" t="s">
        <v>9</v>
      </c>
      <c r="I12" s="77" t="s">
        <v>436</v>
      </c>
      <c r="J12" s="99" t="s">
        <v>129</v>
      </c>
      <c r="K12" s="100" t="s">
        <v>130</v>
      </c>
      <c r="L12" s="100" t="s">
        <v>131</v>
      </c>
    </row>
    <row r="13" spans="1:14" s="1" customFormat="1" ht="30" outlineLevel="2" x14ac:dyDescent="0.2">
      <c r="A13" s="106">
        <v>1</v>
      </c>
      <c r="B13" s="9" t="s">
        <v>2</v>
      </c>
      <c r="C13" s="106" t="s">
        <v>268</v>
      </c>
      <c r="D13" s="10" t="s">
        <v>687</v>
      </c>
      <c r="E13" s="13" t="s">
        <v>10</v>
      </c>
      <c r="F13" s="14">
        <v>5</v>
      </c>
      <c r="G13" s="104">
        <v>130</v>
      </c>
      <c r="H13" s="11">
        <f t="shared" ref="H13:H76" si="0">F13*G13</f>
        <v>650</v>
      </c>
      <c r="I13" s="11">
        <f>F13*G13*1.19</f>
        <v>773.5</v>
      </c>
      <c r="J13" s="12" t="s">
        <v>132</v>
      </c>
      <c r="K13" s="74" t="s">
        <v>211</v>
      </c>
      <c r="L13" s="74" t="s">
        <v>133</v>
      </c>
    </row>
    <row r="14" spans="1:14" s="1" customFormat="1" ht="30" outlineLevel="2" x14ac:dyDescent="0.2">
      <c r="A14" s="106">
        <f t="shared" ref="A14:A77" si="1">A13+1</f>
        <v>2</v>
      </c>
      <c r="B14" s="9" t="s">
        <v>2</v>
      </c>
      <c r="C14" s="106" t="s">
        <v>268</v>
      </c>
      <c r="D14" s="10" t="s">
        <v>267</v>
      </c>
      <c r="E14" s="13" t="s">
        <v>11</v>
      </c>
      <c r="F14" s="14">
        <v>800</v>
      </c>
      <c r="G14" s="104">
        <v>4</v>
      </c>
      <c r="H14" s="11">
        <f t="shared" si="0"/>
        <v>3200</v>
      </c>
      <c r="I14" s="11">
        <f>F14*G14*1.19</f>
        <v>3808</v>
      </c>
      <c r="J14" s="103" t="s">
        <v>132</v>
      </c>
      <c r="K14" s="103" t="s">
        <v>211</v>
      </c>
      <c r="L14" s="103" t="s">
        <v>133</v>
      </c>
    </row>
    <row r="15" spans="1:14" s="1" customFormat="1" outlineLevel="2" x14ac:dyDescent="0.2">
      <c r="A15" s="106">
        <f t="shared" si="1"/>
        <v>3</v>
      </c>
      <c r="B15" s="106" t="s">
        <v>2</v>
      </c>
      <c r="C15" s="106" t="s">
        <v>202</v>
      </c>
      <c r="D15" s="10" t="s">
        <v>440</v>
      </c>
      <c r="E15" s="13" t="s">
        <v>14</v>
      </c>
      <c r="F15" s="14">
        <v>100</v>
      </c>
      <c r="G15" s="104">
        <v>8.43</v>
      </c>
      <c r="H15" s="11">
        <f t="shared" si="0"/>
        <v>843</v>
      </c>
      <c r="I15" s="11">
        <f>F15*G15</f>
        <v>843</v>
      </c>
      <c r="J15" s="103" t="s">
        <v>132</v>
      </c>
      <c r="K15" s="109" t="s">
        <v>211</v>
      </c>
      <c r="L15" s="109" t="s">
        <v>133</v>
      </c>
    </row>
    <row r="16" spans="1:14" s="1" customFormat="1" outlineLevel="2" x14ac:dyDescent="0.2">
      <c r="A16" s="106">
        <f t="shared" si="1"/>
        <v>4</v>
      </c>
      <c r="B16" s="106" t="s">
        <v>2</v>
      </c>
      <c r="C16" s="106" t="s">
        <v>202</v>
      </c>
      <c r="D16" s="10" t="s">
        <v>440</v>
      </c>
      <c r="E16" s="13" t="s">
        <v>14</v>
      </c>
      <c r="F16" s="14">
        <v>800</v>
      </c>
      <c r="G16" s="104">
        <v>8.5</v>
      </c>
      <c r="H16" s="11">
        <f t="shared" si="0"/>
        <v>6800</v>
      </c>
      <c r="I16" s="11">
        <f>F16*G16</f>
        <v>6800</v>
      </c>
      <c r="J16" s="103" t="s">
        <v>132</v>
      </c>
      <c r="K16" s="109" t="s">
        <v>211</v>
      </c>
      <c r="L16" s="109" t="s">
        <v>133</v>
      </c>
    </row>
    <row r="17" spans="1:13" s="1" customFormat="1" outlineLevel="2" x14ac:dyDescent="0.2">
      <c r="A17" s="106">
        <f t="shared" si="1"/>
        <v>5</v>
      </c>
      <c r="B17" s="106" t="s">
        <v>2</v>
      </c>
      <c r="C17" s="106" t="s">
        <v>202</v>
      </c>
      <c r="D17" s="10" t="s">
        <v>441</v>
      </c>
      <c r="E17" s="13" t="s">
        <v>14</v>
      </c>
      <c r="F17" s="14">
        <v>16</v>
      </c>
      <c r="G17" s="104">
        <v>9.86</v>
      </c>
      <c r="H17" s="11">
        <f t="shared" si="0"/>
        <v>157.76</v>
      </c>
      <c r="I17" s="11">
        <f>F17*G17</f>
        <v>157.76</v>
      </c>
      <c r="J17" s="103" t="s">
        <v>132</v>
      </c>
      <c r="K17" s="109" t="s">
        <v>211</v>
      </c>
      <c r="L17" s="109" t="s">
        <v>133</v>
      </c>
      <c r="M17" s="112"/>
    </row>
    <row r="18" spans="1:13" s="1" customFormat="1" outlineLevel="2" x14ac:dyDescent="0.2">
      <c r="A18" s="106">
        <f t="shared" si="1"/>
        <v>6</v>
      </c>
      <c r="B18" s="106" t="s">
        <v>2</v>
      </c>
      <c r="C18" s="106" t="s">
        <v>202</v>
      </c>
      <c r="D18" s="10" t="s">
        <v>636</v>
      </c>
      <c r="E18" s="13" t="s">
        <v>14</v>
      </c>
      <c r="F18" s="14">
        <v>200</v>
      </c>
      <c r="G18" s="104">
        <v>8.43</v>
      </c>
      <c r="H18" s="11">
        <f t="shared" si="0"/>
        <v>1686</v>
      </c>
      <c r="I18" s="11">
        <f>F18*G18</f>
        <v>1686</v>
      </c>
      <c r="J18" s="103" t="s">
        <v>132</v>
      </c>
      <c r="K18" s="109" t="s">
        <v>211</v>
      </c>
      <c r="L18" s="109" t="s">
        <v>133</v>
      </c>
    </row>
    <row r="19" spans="1:13" s="1" customFormat="1" outlineLevel="2" x14ac:dyDescent="0.2">
      <c r="A19" s="106">
        <f t="shared" si="1"/>
        <v>7</v>
      </c>
      <c r="B19" s="106" t="s">
        <v>2</v>
      </c>
      <c r="C19" s="106" t="s">
        <v>202</v>
      </c>
      <c r="D19" s="10" t="s">
        <v>636</v>
      </c>
      <c r="E19" s="13" t="s">
        <v>14</v>
      </c>
      <c r="F19" s="14">
        <v>685</v>
      </c>
      <c r="G19" s="104">
        <v>8.5</v>
      </c>
      <c r="H19" s="11">
        <f t="shared" si="0"/>
        <v>5822.5</v>
      </c>
      <c r="I19" s="11">
        <f>F19*G19</f>
        <v>5822.5</v>
      </c>
      <c r="J19" s="103" t="s">
        <v>132</v>
      </c>
      <c r="K19" s="109" t="s">
        <v>211</v>
      </c>
      <c r="L19" s="109" t="s">
        <v>133</v>
      </c>
    </row>
    <row r="20" spans="1:13" s="1" customFormat="1" outlineLevel="2" x14ac:dyDescent="0.2">
      <c r="A20" s="106">
        <f t="shared" si="1"/>
        <v>8</v>
      </c>
      <c r="B20" s="106" t="s">
        <v>2</v>
      </c>
      <c r="C20" s="106" t="s">
        <v>205</v>
      </c>
      <c r="D20" s="10" t="s">
        <v>105</v>
      </c>
      <c r="E20" s="13" t="s">
        <v>71</v>
      </c>
      <c r="F20" s="14">
        <v>5</v>
      </c>
      <c r="G20" s="104">
        <v>12.5</v>
      </c>
      <c r="H20" s="11">
        <f t="shared" si="0"/>
        <v>62.5</v>
      </c>
      <c r="I20" s="11">
        <f t="shared" ref="I20:I83" si="2">F20*G20*1.19</f>
        <v>74.375</v>
      </c>
      <c r="J20" s="103" t="s">
        <v>132</v>
      </c>
      <c r="K20" s="109" t="s">
        <v>211</v>
      </c>
      <c r="L20" s="109" t="s">
        <v>133</v>
      </c>
    </row>
    <row r="21" spans="1:13" s="1" customFormat="1" outlineLevel="2" x14ac:dyDescent="0.2">
      <c r="A21" s="106">
        <f t="shared" si="1"/>
        <v>9</v>
      </c>
      <c r="B21" s="106" t="s">
        <v>2</v>
      </c>
      <c r="C21" s="106" t="s">
        <v>205</v>
      </c>
      <c r="D21" s="10" t="s">
        <v>106</v>
      </c>
      <c r="E21" s="13" t="s">
        <v>13</v>
      </c>
      <c r="F21" s="14">
        <v>10</v>
      </c>
      <c r="G21" s="104">
        <v>8.5</v>
      </c>
      <c r="H21" s="11">
        <f t="shared" si="0"/>
        <v>85</v>
      </c>
      <c r="I21" s="11">
        <f t="shared" si="2"/>
        <v>101.14999999999999</v>
      </c>
      <c r="J21" s="103" t="s">
        <v>132</v>
      </c>
      <c r="K21" s="109" t="s">
        <v>211</v>
      </c>
      <c r="L21" s="109" t="s">
        <v>133</v>
      </c>
    </row>
    <row r="22" spans="1:13" s="1" customFormat="1" outlineLevel="2" x14ac:dyDescent="0.2">
      <c r="A22" s="106">
        <f t="shared" si="1"/>
        <v>10</v>
      </c>
      <c r="B22" s="106" t="s">
        <v>2</v>
      </c>
      <c r="C22" s="106" t="s">
        <v>188</v>
      </c>
      <c r="D22" s="10" t="s">
        <v>160</v>
      </c>
      <c r="E22" s="13" t="s">
        <v>11</v>
      </c>
      <c r="F22" s="14">
        <v>50</v>
      </c>
      <c r="G22" s="104">
        <v>7</v>
      </c>
      <c r="H22" s="11">
        <f t="shared" si="0"/>
        <v>350</v>
      </c>
      <c r="I22" s="11">
        <f t="shared" si="2"/>
        <v>416.5</v>
      </c>
      <c r="J22" s="103" t="s">
        <v>132</v>
      </c>
      <c r="K22" s="109" t="s">
        <v>211</v>
      </c>
      <c r="L22" s="109" t="s">
        <v>133</v>
      </c>
    </row>
    <row r="23" spans="1:13" s="1" customFormat="1" outlineLevel="2" x14ac:dyDescent="0.2">
      <c r="A23" s="106">
        <f t="shared" si="1"/>
        <v>11</v>
      </c>
      <c r="B23" s="106" t="s">
        <v>2</v>
      </c>
      <c r="C23" s="106" t="s">
        <v>175</v>
      </c>
      <c r="D23" s="10" t="s">
        <v>145</v>
      </c>
      <c r="E23" s="13" t="s">
        <v>15</v>
      </c>
      <c r="F23" s="14">
        <v>30</v>
      </c>
      <c r="G23" s="104">
        <v>10</v>
      </c>
      <c r="H23" s="11">
        <f t="shared" si="0"/>
        <v>300</v>
      </c>
      <c r="I23" s="11">
        <f t="shared" si="2"/>
        <v>357</v>
      </c>
      <c r="J23" s="103" t="s">
        <v>132</v>
      </c>
      <c r="K23" s="109" t="s">
        <v>211</v>
      </c>
      <c r="L23" s="109" t="s">
        <v>133</v>
      </c>
    </row>
    <row r="24" spans="1:13" s="1" customFormat="1" outlineLevel="2" x14ac:dyDescent="0.2">
      <c r="A24" s="106">
        <f t="shared" si="1"/>
        <v>12</v>
      </c>
      <c r="B24" s="106" t="s">
        <v>2</v>
      </c>
      <c r="C24" s="106" t="s">
        <v>175</v>
      </c>
      <c r="D24" s="10" t="s">
        <v>146</v>
      </c>
      <c r="E24" s="13" t="s">
        <v>15</v>
      </c>
      <c r="F24" s="14">
        <v>320</v>
      </c>
      <c r="G24" s="104">
        <v>4.5000000000000009</v>
      </c>
      <c r="H24" s="11">
        <f t="shared" si="0"/>
        <v>1440.0000000000002</v>
      </c>
      <c r="I24" s="11">
        <f t="shared" si="2"/>
        <v>1713.6000000000001</v>
      </c>
      <c r="J24" s="103" t="s">
        <v>132</v>
      </c>
      <c r="K24" s="109" t="s">
        <v>211</v>
      </c>
      <c r="L24" s="109" t="s">
        <v>133</v>
      </c>
    </row>
    <row r="25" spans="1:13" s="1" customFormat="1" outlineLevel="2" x14ac:dyDescent="0.2">
      <c r="A25" s="106">
        <f t="shared" si="1"/>
        <v>13</v>
      </c>
      <c r="B25" s="106" t="s">
        <v>2</v>
      </c>
      <c r="C25" s="106" t="s">
        <v>165</v>
      </c>
      <c r="D25" s="10" t="s">
        <v>62</v>
      </c>
      <c r="E25" s="13" t="s">
        <v>52</v>
      </c>
      <c r="F25" s="14">
        <v>45</v>
      </c>
      <c r="G25" s="104">
        <v>5</v>
      </c>
      <c r="H25" s="11">
        <f t="shared" si="0"/>
        <v>225</v>
      </c>
      <c r="I25" s="11">
        <f t="shared" si="2"/>
        <v>267.75</v>
      </c>
      <c r="J25" s="103" t="s">
        <v>132</v>
      </c>
      <c r="K25" s="109" t="s">
        <v>211</v>
      </c>
      <c r="L25" s="109" t="s">
        <v>133</v>
      </c>
    </row>
    <row r="26" spans="1:13" s="1" customFormat="1" outlineLevel="2" x14ac:dyDescent="0.2">
      <c r="A26" s="106">
        <f t="shared" si="1"/>
        <v>14</v>
      </c>
      <c r="B26" s="106" t="s">
        <v>2</v>
      </c>
      <c r="C26" s="106" t="s">
        <v>171</v>
      </c>
      <c r="D26" s="10" t="s">
        <v>142</v>
      </c>
      <c r="E26" s="13" t="s">
        <v>4</v>
      </c>
      <c r="F26" s="14">
        <v>2000</v>
      </c>
      <c r="G26" s="104">
        <v>0.35</v>
      </c>
      <c r="H26" s="11">
        <f t="shared" si="0"/>
        <v>700</v>
      </c>
      <c r="I26" s="11">
        <f t="shared" si="2"/>
        <v>833</v>
      </c>
      <c r="J26" s="103" t="s">
        <v>132</v>
      </c>
      <c r="K26" s="109" t="s">
        <v>211</v>
      </c>
      <c r="L26" s="109" t="s">
        <v>133</v>
      </c>
    </row>
    <row r="27" spans="1:13" s="1" customFormat="1" outlineLevel="2" x14ac:dyDescent="0.2">
      <c r="A27" s="106">
        <f t="shared" si="1"/>
        <v>15</v>
      </c>
      <c r="B27" s="106" t="s">
        <v>2</v>
      </c>
      <c r="C27" s="106" t="s">
        <v>171</v>
      </c>
      <c r="D27" s="10" t="s">
        <v>141</v>
      </c>
      <c r="E27" s="13" t="s">
        <v>4</v>
      </c>
      <c r="F27" s="14">
        <v>3000</v>
      </c>
      <c r="G27" s="104">
        <v>0.45</v>
      </c>
      <c r="H27" s="11">
        <f t="shared" si="0"/>
        <v>1350</v>
      </c>
      <c r="I27" s="11">
        <f t="shared" si="2"/>
        <v>1606.5</v>
      </c>
      <c r="J27" s="103" t="s">
        <v>132</v>
      </c>
      <c r="K27" s="109" t="s">
        <v>211</v>
      </c>
      <c r="L27" s="109" t="s">
        <v>133</v>
      </c>
    </row>
    <row r="28" spans="1:13" s="1" customFormat="1" outlineLevel="2" x14ac:dyDescent="0.2">
      <c r="A28" s="106">
        <f t="shared" si="1"/>
        <v>16</v>
      </c>
      <c r="B28" s="106" t="s">
        <v>2</v>
      </c>
      <c r="C28" s="106" t="s">
        <v>207</v>
      </c>
      <c r="D28" s="10" t="s">
        <v>76</v>
      </c>
      <c r="E28" s="13" t="s">
        <v>3</v>
      </c>
      <c r="F28" s="14">
        <v>16</v>
      </c>
      <c r="G28" s="104">
        <v>40</v>
      </c>
      <c r="H28" s="11">
        <f t="shared" si="0"/>
        <v>640</v>
      </c>
      <c r="I28" s="11">
        <f t="shared" si="2"/>
        <v>761.59999999999991</v>
      </c>
      <c r="J28" s="103" t="s">
        <v>132</v>
      </c>
      <c r="K28" s="109" t="s">
        <v>211</v>
      </c>
      <c r="L28" s="109" t="s">
        <v>133</v>
      </c>
    </row>
    <row r="29" spans="1:13" s="1" customFormat="1" outlineLevel="2" x14ac:dyDescent="0.2">
      <c r="A29" s="106">
        <f t="shared" si="1"/>
        <v>17</v>
      </c>
      <c r="B29" s="106" t="s">
        <v>2</v>
      </c>
      <c r="C29" s="106" t="s">
        <v>192</v>
      </c>
      <c r="D29" s="10" t="s">
        <v>688</v>
      </c>
      <c r="E29" s="13" t="s">
        <v>3</v>
      </c>
      <c r="F29" s="14">
        <v>20</v>
      </c>
      <c r="G29" s="104">
        <v>45</v>
      </c>
      <c r="H29" s="11">
        <f t="shared" si="0"/>
        <v>900</v>
      </c>
      <c r="I29" s="11">
        <f t="shared" si="2"/>
        <v>1071</v>
      </c>
      <c r="J29" s="103" t="s">
        <v>132</v>
      </c>
      <c r="K29" s="109" t="s">
        <v>211</v>
      </c>
      <c r="L29" s="109" t="s">
        <v>133</v>
      </c>
    </row>
    <row r="30" spans="1:13" s="1" customFormat="1" outlineLevel="2" x14ac:dyDescent="0.2">
      <c r="A30" s="106">
        <f t="shared" si="1"/>
        <v>18</v>
      </c>
      <c r="B30" s="106" t="s">
        <v>2</v>
      </c>
      <c r="C30" s="106" t="s">
        <v>192</v>
      </c>
      <c r="D30" s="10" t="s">
        <v>689</v>
      </c>
      <c r="E30" s="107" t="s">
        <v>3</v>
      </c>
      <c r="F30" s="108">
        <v>2</v>
      </c>
      <c r="G30" s="104">
        <v>20.170000000000002</v>
      </c>
      <c r="H30" s="189">
        <f t="shared" si="0"/>
        <v>40.340000000000003</v>
      </c>
      <c r="I30" s="189">
        <f t="shared" si="2"/>
        <v>48.004600000000003</v>
      </c>
      <c r="J30" s="103" t="s">
        <v>132</v>
      </c>
      <c r="K30" s="109" t="s">
        <v>211</v>
      </c>
      <c r="L30" s="109" t="s">
        <v>133</v>
      </c>
    </row>
    <row r="31" spans="1:13" s="1" customFormat="1" outlineLevel="2" x14ac:dyDescent="0.2">
      <c r="A31" s="106">
        <f t="shared" si="1"/>
        <v>19</v>
      </c>
      <c r="B31" s="106" t="s">
        <v>2</v>
      </c>
      <c r="C31" s="106" t="s">
        <v>176</v>
      </c>
      <c r="D31" s="10" t="s">
        <v>147</v>
      </c>
      <c r="E31" s="13" t="s">
        <v>11</v>
      </c>
      <c r="F31" s="14">
        <v>65</v>
      </c>
      <c r="G31" s="104">
        <v>3.6</v>
      </c>
      <c r="H31" s="11">
        <f t="shared" si="0"/>
        <v>234</v>
      </c>
      <c r="I31" s="11">
        <f t="shared" si="2"/>
        <v>278.45999999999998</v>
      </c>
      <c r="J31" s="103" t="s">
        <v>132</v>
      </c>
      <c r="K31" s="109" t="s">
        <v>211</v>
      </c>
      <c r="L31" s="109" t="s">
        <v>133</v>
      </c>
    </row>
    <row r="32" spans="1:13" s="1" customFormat="1" outlineLevel="2" x14ac:dyDescent="0.2">
      <c r="A32" s="106">
        <f t="shared" si="1"/>
        <v>20</v>
      </c>
      <c r="B32" s="106" t="s">
        <v>2</v>
      </c>
      <c r="C32" s="106" t="s">
        <v>176</v>
      </c>
      <c r="D32" s="10" t="s">
        <v>148</v>
      </c>
      <c r="E32" s="13" t="s">
        <v>11</v>
      </c>
      <c r="F32" s="14">
        <v>150</v>
      </c>
      <c r="G32" s="104">
        <v>3.7</v>
      </c>
      <c r="H32" s="11">
        <f t="shared" si="0"/>
        <v>555</v>
      </c>
      <c r="I32" s="11">
        <f t="shared" si="2"/>
        <v>660.44999999999993</v>
      </c>
      <c r="J32" s="103" t="s">
        <v>132</v>
      </c>
      <c r="K32" s="109" t="s">
        <v>211</v>
      </c>
      <c r="L32" s="109" t="s">
        <v>133</v>
      </c>
    </row>
    <row r="33" spans="1:14" s="1" customFormat="1" outlineLevel="2" x14ac:dyDescent="0.2">
      <c r="A33" s="106">
        <f t="shared" si="1"/>
        <v>21</v>
      </c>
      <c r="B33" s="106" t="s">
        <v>2</v>
      </c>
      <c r="C33" s="106" t="s">
        <v>186</v>
      </c>
      <c r="D33" s="10" t="s">
        <v>185</v>
      </c>
      <c r="E33" s="13" t="s">
        <v>31</v>
      </c>
      <c r="F33" s="14">
        <v>22</v>
      </c>
      <c r="G33" s="104">
        <v>10</v>
      </c>
      <c r="H33" s="11">
        <f t="shared" si="0"/>
        <v>220</v>
      </c>
      <c r="I33" s="11">
        <f t="shared" si="2"/>
        <v>261.8</v>
      </c>
      <c r="J33" s="103" t="s">
        <v>132</v>
      </c>
      <c r="K33" s="109" t="s">
        <v>211</v>
      </c>
      <c r="L33" s="109" t="s">
        <v>133</v>
      </c>
    </row>
    <row r="34" spans="1:14" s="1" customFormat="1" outlineLevel="2" x14ac:dyDescent="0.2">
      <c r="A34" s="106">
        <f t="shared" si="1"/>
        <v>22</v>
      </c>
      <c r="B34" s="106" t="s">
        <v>2</v>
      </c>
      <c r="C34" s="106" t="s">
        <v>169</v>
      </c>
      <c r="D34" s="10" t="s">
        <v>23</v>
      </c>
      <c r="E34" s="13" t="s">
        <v>4</v>
      </c>
      <c r="F34" s="14">
        <v>45</v>
      </c>
      <c r="G34" s="104">
        <v>5</v>
      </c>
      <c r="H34" s="11">
        <f t="shared" si="0"/>
        <v>225</v>
      </c>
      <c r="I34" s="11">
        <f t="shared" si="2"/>
        <v>267.75</v>
      </c>
      <c r="J34" s="103" t="s">
        <v>132</v>
      </c>
      <c r="K34" s="109" t="s">
        <v>211</v>
      </c>
      <c r="L34" s="109" t="s">
        <v>133</v>
      </c>
    </row>
    <row r="35" spans="1:14" s="1" customFormat="1" outlineLevel="2" x14ac:dyDescent="0.2">
      <c r="A35" s="106">
        <f t="shared" si="1"/>
        <v>23</v>
      </c>
      <c r="B35" s="106" t="s">
        <v>2</v>
      </c>
      <c r="C35" s="106" t="s">
        <v>169</v>
      </c>
      <c r="D35" s="10" t="s">
        <v>30</v>
      </c>
      <c r="E35" s="13" t="s">
        <v>11</v>
      </c>
      <c r="F35" s="14">
        <v>5</v>
      </c>
      <c r="G35" s="104">
        <v>15</v>
      </c>
      <c r="H35" s="11">
        <f t="shared" si="0"/>
        <v>75</v>
      </c>
      <c r="I35" s="11">
        <f t="shared" si="2"/>
        <v>89.25</v>
      </c>
      <c r="J35" s="103" t="s">
        <v>132</v>
      </c>
      <c r="K35" s="109" t="s">
        <v>211</v>
      </c>
      <c r="L35" s="109" t="s">
        <v>133</v>
      </c>
      <c r="N35" s="242"/>
    </row>
    <row r="36" spans="1:14" s="1" customFormat="1" outlineLevel="2" x14ac:dyDescent="0.2">
      <c r="A36" s="106">
        <f t="shared" si="1"/>
        <v>24</v>
      </c>
      <c r="B36" s="106" t="s">
        <v>2</v>
      </c>
      <c r="C36" s="106" t="s">
        <v>174</v>
      </c>
      <c r="D36" s="10" t="s">
        <v>144</v>
      </c>
      <c r="E36" s="13" t="s">
        <v>11</v>
      </c>
      <c r="F36" s="14">
        <v>60</v>
      </c>
      <c r="G36" s="104">
        <v>2</v>
      </c>
      <c r="H36" s="11">
        <f t="shared" si="0"/>
        <v>120</v>
      </c>
      <c r="I36" s="11">
        <f t="shared" si="2"/>
        <v>142.79999999999998</v>
      </c>
      <c r="J36" s="103" t="s">
        <v>132</v>
      </c>
      <c r="K36" s="109" t="s">
        <v>211</v>
      </c>
      <c r="L36" s="109" t="s">
        <v>133</v>
      </c>
    </row>
    <row r="37" spans="1:14" s="1" customFormat="1" outlineLevel="2" x14ac:dyDescent="0.2">
      <c r="A37" s="106">
        <f t="shared" si="1"/>
        <v>25</v>
      </c>
      <c r="B37" s="106" t="s">
        <v>2</v>
      </c>
      <c r="C37" s="106" t="s">
        <v>190</v>
      </c>
      <c r="D37" s="10" t="s">
        <v>690</v>
      </c>
      <c r="E37" s="107" t="s">
        <v>55</v>
      </c>
      <c r="F37" s="108">
        <v>25</v>
      </c>
      <c r="G37" s="104">
        <v>7</v>
      </c>
      <c r="H37" s="189">
        <f t="shared" si="0"/>
        <v>175</v>
      </c>
      <c r="I37" s="189">
        <f t="shared" si="2"/>
        <v>208.25</v>
      </c>
      <c r="J37" s="103" t="s">
        <v>132</v>
      </c>
      <c r="K37" s="109" t="s">
        <v>211</v>
      </c>
      <c r="L37" s="109" t="s">
        <v>133</v>
      </c>
    </row>
    <row r="38" spans="1:14" s="1" customFormat="1" outlineLevel="2" x14ac:dyDescent="0.2">
      <c r="A38" s="106">
        <f t="shared" si="1"/>
        <v>26</v>
      </c>
      <c r="B38" s="106" t="s">
        <v>2</v>
      </c>
      <c r="C38" s="106" t="s">
        <v>184</v>
      </c>
      <c r="D38" s="10" t="s">
        <v>154</v>
      </c>
      <c r="E38" s="13" t="s">
        <v>11</v>
      </c>
      <c r="F38" s="14">
        <v>600</v>
      </c>
      <c r="G38" s="104">
        <v>2</v>
      </c>
      <c r="H38" s="11">
        <f t="shared" si="0"/>
        <v>1200</v>
      </c>
      <c r="I38" s="11">
        <f t="shared" si="2"/>
        <v>1428</v>
      </c>
      <c r="J38" s="103" t="s">
        <v>132</v>
      </c>
      <c r="K38" s="109" t="s">
        <v>211</v>
      </c>
      <c r="L38" s="109" t="s">
        <v>133</v>
      </c>
    </row>
    <row r="39" spans="1:14" s="1" customFormat="1" outlineLevel="2" x14ac:dyDescent="0.2">
      <c r="A39" s="106">
        <f t="shared" si="1"/>
        <v>27</v>
      </c>
      <c r="B39" s="106" t="s">
        <v>2</v>
      </c>
      <c r="C39" s="106" t="s">
        <v>184</v>
      </c>
      <c r="D39" s="10" t="s">
        <v>691</v>
      </c>
      <c r="E39" s="107" t="s">
        <v>11</v>
      </c>
      <c r="F39" s="108">
        <v>25</v>
      </c>
      <c r="G39" s="104">
        <v>88.23</v>
      </c>
      <c r="H39" s="189">
        <f t="shared" si="0"/>
        <v>2205.75</v>
      </c>
      <c r="I39" s="189">
        <f t="shared" si="2"/>
        <v>2624.8424999999997</v>
      </c>
      <c r="J39" s="103" t="s">
        <v>132</v>
      </c>
      <c r="K39" s="109" t="s">
        <v>211</v>
      </c>
      <c r="L39" s="109" t="s">
        <v>133</v>
      </c>
    </row>
    <row r="40" spans="1:14" s="1" customFormat="1" outlineLevel="2" x14ac:dyDescent="0.2">
      <c r="A40" s="106">
        <f t="shared" si="1"/>
        <v>28</v>
      </c>
      <c r="B40" s="106" t="s">
        <v>2</v>
      </c>
      <c r="C40" s="106" t="s">
        <v>197</v>
      </c>
      <c r="D40" s="10" t="s">
        <v>46</v>
      </c>
      <c r="E40" s="13" t="s">
        <v>11</v>
      </c>
      <c r="F40" s="14">
        <v>10</v>
      </c>
      <c r="G40" s="104">
        <v>90</v>
      </c>
      <c r="H40" s="11">
        <f t="shared" si="0"/>
        <v>900</v>
      </c>
      <c r="I40" s="11">
        <f t="shared" si="2"/>
        <v>1071</v>
      </c>
      <c r="J40" s="103" t="s">
        <v>132</v>
      </c>
      <c r="K40" s="109" t="s">
        <v>211</v>
      </c>
      <c r="L40" s="109" t="s">
        <v>133</v>
      </c>
    </row>
    <row r="41" spans="1:14" s="1" customFormat="1" outlineLevel="2" x14ac:dyDescent="0.2">
      <c r="A41" s="106">
        <f t="shared" si="1"/>
        <v>29</v>
      </c>
      <c r="B41" s="106" t="s">
        <v>2</v>
      </c>
      <c r="C41" s="106" t="s">
        <v>177</v>
      </c>
      <c r="D41" s="10" t="s">
        <v>24</v>
      </c>
      <c r="E41" s="13" t="s">
        <v>15</v>
      </c>
      <c r="F41" s="14">
        <v>100</v>
      </c>
      <c r="G41" s="104">
        <v>10</v>
      </c>
      <c r="H41" s="11">
        <f t="shared" si="0"/>
        <v>1000</v>
      </c>
      <c r="I41" s="11">
        <f t="shared" si="2"/>
        <v>1190</v>
      </c>
      <c r="J41" s="103" t="s">
        <v>132</v>
      </c>
      <c r="K41" s="109" t="s">
        <v>211</v>
      </c>
      <c r="L41" s="109" t="s">
        <v>133</v>
      </c>
    </row>
    <row r="42" spans="1:14" s="1" customFormat="1" outlineLevel="2" x14ac:dyDescent="0.2">
      <c r="A42" s="106">
        <f t="shared" si="1"/>
        <v>30</v>
      </c>
      <c r="B42" s="106" t="s">
        <v>2</v>
      </c>
      <c r="C42" s="106" t="s">
        <v>177</v>
      </c>
      <c r="D42" s="10" t="s">
        <v>75</v>
      </c>
      <c r="E42" s="13" t="s">
        <v>11</v>
      </c>
      <c r="F42" s="14">
        <v>35</v>
      </c>
      <c r="G42" s="104">
        <v>8</v>
      </c>
      <c r="H42" s="11">
        <f t="shared" si="0"/>
        <v>280</v>
      </c>
      <c r="I42" s="11">
        <f t="shared" si="2"/>
        <v>333.2</v>
      </c>
      <c r="J42" s="103" t="s">
        <v>132</v>
      </c>
      <c r="K42" s="109" t="s">
        <v>658</v>
      </c>
      <c r="L42" s="109" t="s">
        <v>133</v>
      </c>
    </row>
    <row r="43" spans="1:14" s="1" customFormat="1" outlineLevel="2" x14ac:dyDescent="0.2">
      <c r="A43" s="106">
        <f t="shared" si="1"/>
        <v>31</v>
      </c>
      <c r="B43" s="106" t="s">
        <v>2</v>
      </c>
      <c r="C43" s="106" t="s">
        <v>177</v>
      </c>
      <c r="D43" s="10" t="s">
        <v>61</v>
      </c>
      <c r="E43" s="13" t="s">
        <v>54</v>
      </c>
      <c r="F43" s="14">
        <v>10</v>
      </c>
      <c r="G43" s="104">
        <v>20</v>
      </c>
      <c r="H43" s="11">
        <f t="shared" si="0"/>
        <v>200</v>
      </c>
      <c r="I43" s="11">
        <f t="shared" si="2"/>
        <v>238</v>
      </c>
      <c r="J43" s="103" t="s">
        <v>132</v>
      </c>
      <c r="K43" s="109" t="s">
        <v>211</v>
      </c>
      <c r="L43" s="109" t="s">
        <v>133</v>
      </c>
    </row>
    <row r="44" spans="1:14" s="1" customFormat="1" outlineLevel="2" x14ac:dyDescent="0.2">
      <c r="A44" s="106">
        <f t="shared" si="1"/>
        <v>32</v>
      </c>
      <c r="B44" s="106" t="s">
        <v>2</v>
      </c>
      <c r="C44" s="106" t="s">
        <v>168</v>
      </c>
      <c r="D44" s="10" t="s">
        <v>110</v>
      </c>
      <c r="E44" s="13" t="s">
        <v>11</v>
      </c>
      <c r="F44" s="14">
        <v>70</v>
      </c>
      <c r="G44" s="104">
        <v>3</v>
      </c>
      <c r="H44" s="11">
        <f t="shared" si="0"/>
        <v>210</v>
      </c>
      <c r="I44" s="11">
        <f t="shared" si="2"/>
        <v>249.89999999999998</v>
      </c>
      <c r="J44" s="103" t="s">
        <v>132</v>
      </c>
      <c r="K44" s="109" t="s">
        <v>211</v>
      </c>
      <c r="L44" s="109" t="s">
        <v>133</v>
      </c>
    </row>
    <row r="45" spans="1:14" s="1" customFormat="1" outlineLevel="2" x14ac:dyDescent="0.2">
      <c r="A45" s="106">
        <f t="shared" si="1"/>
        <v>33</v>
      </c>
      <c r="B45" s="106" t="s">
        <v>2</v>
      </c>
      <c r="C45" s="106" t="s">
        <v>168</v>
      </c>
      <c r="D45" s="10" t="s">
        <v>60</v>
      </c>
      <c r="E45" s="13" t="s">
        <v>52</v>
      </c>
      <c r="F45" s="14">
        <v>50</v>
      </c>
      <c r="G45" s="104">
        <v>5</v>
      </c>
      <c r="H45" s="11">
        <f t="shared" si="0"/>
        <v>250</v>
      </c>
      <c r="I45" s="11">
        <f t="shared" si="2"/>
        <v>297.5</v>
      </c>
      <c r="J45" s="103" t="s">
        <v>132</v>
      </c>
      <c r="K45" s="109" t="s">
        <v>211</v>
      </c>
      <c r="L45" s="109" t="s">
        <v>133</v>
      </c>
    </row>
    <row r="46" spans="1:14" s="1" customFormat="1" outlineLevel="2" x14ac:dyDescent="0.2">
      <c r="A46" s="106">
        <f t="shared" si="1"/>
        <v>34</v>
      </c>
      <c r="B46" s="106" t="s">
        <v>2</v>
      </c>
      <c r="C46" s="106" t="s">
        <v>659</v>
      </c>
      <c r="D46" s="10" t="s">
        <v>657</v>
      </c>
      <c r="E46" s="13" t="s">
        <v>11</v>
      </c>
      <c r="F46" s="14">
        <v>14</v>
      </c>
      <c r="G46" s="104">
        <v>1.7</v>
      </c>
      <c r="H46" s="11">
        <f t="shared" si="0"/>
        <v>23.8</v>
      </c>
      <c r="I46" s="11">
        <f t="shared" si="2"/>
        <v>28.321999999999999</v>
      </c>
      <c r="J46" s="103" t="s">
        <v>132</v>
      </c>
      <c r="K46" s="109" t="s">
        <v>211</v>
      </c>
      <c r="L46" s="109" t="s">
        <v>133</v>
      </c>
    </row>
    <row r="47" spans="1:14" s="1" customFormat="1" outlineLevel="2" x14ac:dyDescent="0.2">
      <c r="A47" s="106">
        <f t="shared" si="1"/>
        <v>35</v>
      </c>
      <c r="B47" s="106" t="s">
        <v>2</v>
      </c>
      <c r="C47" s="106" t="s">
        <v>178</v>
      </c>
      <c r="D47" s="10" t="s">
        <v>150</v>
      </c>
      <c r="E47" s="13" t="s">
        <v>10</v>
      </c>
      <c r="F47" s="14">
        <v>60</v>
      </c>
      <c r="G47" s="104">
        <v>0.85</v>
      </c>
      <c r="H47" s="11">
        <f t="shared" si="0"/>
        <v>51</v>
      </c>
      <c r="I47" s="11">
        <f t="shared" si="2"/>
        <v>60.69</v>
      </c>
      <c r="J47" s="103" t="s">
        <v>132</v>
      </c>
      <c r="K47" s="109" t="s">
        <v>211</v>
      </c>
      <c r="L47" s="109" t="s">
        <v>133</v>
      </c>
    </row>
    <row r="48" spans="1:14" s="1" customFormat="1" outlineLevel="2" x14ac:dyDescent="0.2">
      <c r="A48" s="106">
        <f t="shared" si="1"/>
        <v>36</v>
      </c>
      <c r="B48" s="106" t="s">
        <v>2</v>
      </c>
      <c r="C48" s="106" t="s">
        <v>178</v>
      </c>
      <c r="D48" s="10" t="s">
        <v>151</v>
      </c>
      <c r="E48" s="13" t="s">
        <v>10</v>
      </c>
      <c r="F48" s="14">
        <v>70</v>
      </c>
      <c r="G48" s="104">
        <v>0.85</v>
      </c>
      <c r="H48" s="11">
        <f t="shared" si="0"/>
        <v>59.5</v>
      </c>
      <c r="I48" s="11">
        <f t="shared" si="2"/>
        <v>70.804999999999993</v>
      </c>
      <c r="J48" s="103" t="s">
        <v>132</v>
      </c>
      <c r="K48" s="109" t="s">
        <v>211</v>
      </c>
      <c r="L48" s="109" t="s">
        <v>133</v>
      </c>
    </row>
    <row r="49" spans="1:12" s="1" customFormat="1" outlineLevel="2" x14ac:dyDescent="0.2">
      <c r="A49" s="106">
        <f t="shared" si="1"/>
        <v>37</v>
      </c>
      <c r="B49" s="106" t="s">
        <v>2</v>
      </c>
      <c r="C49" s="106" t="s">
        <v>161</v>
      </c>
      <c r="D49" s="10" t="s">
        <v>100</v>
      </c>
      <c r="E49" s="13" t="s">
        <v>11</v>
      </c>
      <c r="F49" s="14">
        <v>13</v>
      </c>
      <c r="G49" s="104">
        <v>3</v>
      </c>
      <c r="H49" s="11">
        <f t="shared" si="0"/>
        <v>39</v>
      </c>
      <c r="I49" s="11">
        <f t="shared" si="2"/>
        <v>46.41</v>
      </c>
      <c r="J49" s="103" t="s">
        <v>132</v>
      </c>
      <c r="K49" s="109" t="s">
        <v>211</v>
      </c>
      <c r="L49" s="109" t="s">
        <v>133</v>
      </c>
    </row>
    <row r="50" spans="1:12" s="1" customFormat="1" outlineLevel="2" x14ac:dyDescent="0.2">
      <c r="A50" s="106">
        <f t="shared" si="1"/>
        <v>38</v>
      </c>
      <c r="B50" s="106" t="s">
        <v>2</v>
      </c>
      <c r="C50" s="106" t="s">
        <v>180</v>
      </c>
      <c r="D50" s="10" t="s">
        <v>427</v>
      </c>
      <c r="E50" s="13" t="s">
        <v>11</v>
      </c>
      <c r="F50" s="14">
        <v>100</v>
      </c>
      <c r="G50" s="104">
        <v>2</v>
      </c>
      <c r="H50" s="11">
        <f t="shared" si="0"/>
        <v>200</v>
      </c>
      <c r="I50" s="11">
        <f t="shared" si="2"/>
        <v>238</v>
      </c>
      <c r="J50" s="103" t="s">
        <v>132</v>
      </c>
      <c r="K50" s="109" t="s">
        <v>211</v>
      </c>
      <c r="L50" s="109" t="s">
        <v>133</v>
      </c>
    </row>
    <row r="51" spans="1:12" s="1" customFormat="1" outlineLevel="2" x14ac:dyDescent="0.2">
      <c r="A51" s="106">
        <f t="shared" si="1"/>
        <v>39</v>
      </c>
      <c r="B51" s="106" t="s">
        <v>2</v>
      </c>
      <c r="C51" s="106" t="s">
        <v>180</v>
      </c>
      <c r="D51" s="10" t="s">
        <v>179</v>
      </c>
      <c r="E51" s="13" t="s">
        <v>15</v>
      </c>
      <c r="F51" s="14">
        <v>60</v>
      </c>
      <c r="G51" s="104">
        <v>2.5</v>
      </c>
      <c r="H51" s="11">
        <f t="shared" si="0"/>
        <v>150</v>
      </c>
      <c r="I51" s="11">
        <f t="shared" si="2"/>
        <v>178.5</v>
      </c>
      <c r="J51" s="103" t="s">
        <v>132</v>
      </c>
      <c r="K51" s="109" t="s">
        <v>211</v>
      </c>
      <c r="L51" s="109" t="s">
        <v>133</v>
      </c>
    </row>
    <row r="52" spans="1:12" s="1" customFormat="1" outlineLevel="2" x14ac:dyDescent="0.2">
      <c r="A52" s="106">
        <f t="shared" si="1"/>
        <v>40</v>
      </c>
      <c r="B52" s="106" t="s">
        <v>2</v>
      </c>
      <c r="C52" s="106" t="s">
        <v>180</v>
      </c>
      <c r="D52" s="10" t="s">
        <v>155</v>
      </c>
      <c r="E52" s="13" t="s">
        <v>11</v>
      </c>
      <c r="F52" s="14">
        <v>25</v>
      </c>
      <c r="G52" s="104">
        <v>3.5</v>
      </c>
      <c r="H52" s="11">
        <f t="shared" si="0"/>
        <v>87.5</v>
      </c>
      <c r="I52" s="11">
        <f t="shared" si="2"/>
        <v>104.125</v>
      </c>
      <c r="J52" s="103" t="s">
        <v>132</v>
      </c>
      <c r="K52" s="109" t="s">
        <v>211</v>
      </c>
      <c r="L52" s="109" t="s">
        <v>133</v>
      </c>
    </row>
    <row r="53" spans="1:12" s="1" customFormat="1" outlineLevel="2" x14ac:dyDescent="0.2">
      <c r="A53" s="106">
        <f t="shared" si="1"/>
        <v>41</v>
      </c>
      <c r="B53" s="106" t="s">
        <v>2</v>
      </c>
      <c r="C53" s="106" t="s">
        <v>189</v>
      </c>
      <c r="D53" s="10" t="s">
        <v>47</v>
      </c>
      <c r="E53" s="13" t="s">
        <v>11</v>
      </c>
      <c r="F53" s="14">
        <v>2</v>
      </c>
      <c r="G53" s="104">
        <v>5</v>
      </c>
      <c r="H53" s="11">
        <f t="shared" si="0"/>
        <v>10</v>
      </c>
      <c r="I53" s="11">
        <f t="shared" si="2"/>
        <v>11.899999999999999</v>
      </c>
      <c r="J53" s="103" t="s">
        <v>132</v>
      </c>
      <c r="K53" s="109" t="s">
        <v>211</v>
      </c>
      <c r="L53" s="109" t="s">
        <v>133</v>
      </c>
    </row>
    <row r="54" spans="1:12" s="1" customFormat="1" outlineLevel="2" x14ac:dyDescent="0.2">
      <c r="A54" s="106">
        <f t="shared" si="1"/>
        <v>42</v>
      </c>
      <c r="B54" s="106" t="s">
        <v>2</v>
      </c>
      <c r="C54" s="106" t="s">
        <v>167</v>
      </c>
      <c r="D54" s="10" t="s">
        <v>104</v>
      </c>
      <c r="E54" s="13" t="s">
        <v>10</v>
      </c>
      <c r="F54" s="14">
        <v>60</v>
      </c>
      <c r="G54" s="104">
        <v>2</v>
      </c>
      <c r="H54" s="11">
        <f t="shared" si="0"/>
        <v>120</v>
      </c>
      <c r="I54" s="11">
        <f t="shared" si="2"/>
        <v>142.79999999999998</v>
      </c>
      <c r="J54" s="103" t="s">
        <v>132</v>
      </c>
      <c r="K54" s="109" t="s">
        <v>211</v>
      </c>
      <c r="L54" s="109" t="s">
        <v>133</v>
      </c>
    </row>
    <row r="55" spans="1:12" s="1" customFormat="1" outlineLevel="2" x14ac:dyDescent="0.2">
      <c r="A55" s="106">
        <f t="shared" si="1"/>
        <v>43</v>
      </c>
      <c r="B55" s="106" t="s">
        <v>2</v>
      </c>
      <c r="C55" s="106" t="s">
        <v>167</v>
      </c>
      <c r="D55" s="10" t="s">
        <v>138</v>
      </c>
      <c r="E55" s="13" t="s">
        <v>10</v>
      </c>
      <c r="F55" s="14">
        <v>50</v>
      </c>
      <c r="G55" s="104">
        <v>2.5</v>
      </c>
      <c r="H55" s="11">
        <f t="shared" si="0"/>
        <v>125</v>
      </c>
      <c r="I55" s="11">
        <f t="shared" si="2"/>
        <v>148.75</v>
      </c>
      <c r="J55" s="103" t="s">
        <v>132</v>
      </c>
      <c r="K55" s="109" t="s">
        <v>211</v>
      </c>
      <c r="L55" s="109" t="s">
        <v>133</v>
      </c>
    </row>
    <row r="56" spans="1:12" s="1" customFormat="1" outlineLevel="2" x14ac:dyDescent="0.2">
      <c r="A56" s="106">
        <f t="shared" si="1"/>
        <v>44</v>
      </c>
      <c r="B56" s="106" t="s">
        <v>2</v>
      </c>
      <c r="C56" s="106" t="s">
        <v>167</v>
      </c>
      <c r="D56" s="10" t="s">
        <v>59</v>
      </c>
      <c r="E56" s="13" t="s">
        <v>10</v>
      </c>
      <c r="F56" s="14">
        <v>600</v>
      </c>
      <c r="G56" s="104">
        <v>2.5</v>
      </c>
      <c r="H56" s="11">
        <f t="shared" si="0"/>
        <v>1500</v>
      </c>
      <c r="I56" s="11">
        <f t="shared" si="2"/>
        <v>1785</v>
      </c>
      <c r="J56" s="103" t="s">
        <v>132</v>
      </c>
      <c r="K56" s="109" t="s">
        <v>211</v>
      </c>
      <c r="L56" s="109" t="s">
        <v>133</v>
      </c>
    </row>
    <row r="57" spans="1:12" s="1" customFormat="1" outlineLevel="2" x14ac:dyDescent="0.2">
      <c r="A57" s="106">
        <f t="shared" si="1"/>
        <v>45</v>
      </c>
      <c r="B57" s="106" t="s">
        <v>2</v>
      </c>
      <c r="C57" s="106" t="s">
        <v>195</v>
      </c>
      <c r="D57" s="10" t="s">
        <v>39</v>
      </c>
      <c r="E57" s="107" t="s">
        <v>11</v>
      </c>
      <c r="F57" s="108">
        <v>10</v>
      </c>
      <c r="G57" s="104">
        <v>0.85</v>
      </c>
      <c r="H57" s="189">
        <f t="shared" si="0"/>
        <v>8.5</v>
      </c>
      <c r="I57" s="189">
        <f t="shared" si="2"/>
        <v>10.115</v>
      </c>
      <c r="J57" s="103" t="s">
        <v>132</v>
      </c>
      <c r="K57" s="109" t="s">
        <v>211</v>
      </c>
      <c r="L57" s="109" t="s">
        <v>133</v>
      </c>
    </row>
    <row r="58" spans="1:12" s="1" customFormat="1" outlineLevel="2" x14ac:dyDescent="0.2">
      <c r="A58" s="106">
        <f t="shared" si="1"/>
        <v>46</v>
      </c>
      <c r="B58" s="106" t="s">
        <v>2</v>
      </c>
      <c r="C58" s="106" t="s">
        <v>164</v>
      </c>
      <c r="D58" s="10" t="s">
        <v>136</v>
      </c>
      <c r="E58" s="13" t="s">
        <v>11</v>
      </c>
      <c r="F58" s="14">
        <v>200</v>
      </c>
      <c r="G58" s="104">
        <v>3.7</v>
      </c>
      <c r="H58" s="11">
        <f t="shared" si="0"/>
        <v>740</v>
      </c>
      <c r="I58" s="11">
        <f t="shared" si="2"/>
        <v>880.59999999999991</v>
      </c>
      <c r="J58" s="103" t="s">
        <v>132</v>
      </c>
      <c r="K58" s="109" t="s">
        <v>211</v>
      </c>
      <c r="L58" s="109" t="s">
        <v>133</v>
      </c>
    </row>
    <row r="59" spans="1:12" s="1" customFormat="1" outlineLevel="2" x14ac:dyDescent="0.2">
      <c r="A59" s="106">
        <f t="shared" si="1"/>
        <v>47</v>
      </c>
      <c r="B59" s="106" t="s">
        <v>2</v>
      </c>
      <c r="C59" s="106" t="s">
        <v>164</v>
      </c>
      <c r="D59" s="10" t="s">
        <v>692</v>
      </c>
      <c r="E59" s="107" t="s">
        <v>11</v>
      </c>
      <c r="F59" s="108">
        <v>100</v>
      </c>
      <c r="G59" s="104">
        <v>3.7</v>
      </c>
      <c r="H59" s="189">
        <f t="shared" si="0"/>
        <v>370</v>
      </c>
      <c r="I59" s="189">
        <f t="shared" si="2"/>
        <v>440.29999999999995</v>
      </c>
      <c r="J59" s="103" t="s">
        <v>132</v>
      </c>
      <c r="K59" s="109" t="s">
        <v>211</v>
      </c>
      <c r="L59" s="109" t="s">
        <v>133</v>
      </c>
    </row>
    <row r="60" spans="1:12" s="1" customFormat="1" outlineLevel="2" x14ac:dyDescent="0.2">
      <c r="A60" s="106">
        <f t="shared" si="1"/>
        <v>48</v>
      </c>
      <c r="B60" s="106" t="s">
        <v>2</v>
      </c>
      <c r="C60" s="106" t="s">
        <v>162</v>
      </c>
      <c r="D60" s="10" t="s">
        <v>135</v>
      </c>
      <c r="E60" s="13" t="s">
        <v>10</v>
      </c>
      <c r="F60" s="14">
        <v>420</v>
      </c>
      <c r="G60" s="104">
        <v>2</v>
      </c>
      <c r="H60" s="11">
        <f t="shared" si="0"/>
        <v>840</v>
      </c>
      <c r="I60" s="11">
        <f t="shared" si="2"/>
        <v>999.59999999999991</v>
      </c>
      <c r="J60" s="103" t="s">
        <v>132</v>
      </c>
      <c r="K60" s="109" t="s">
        <v>211</v>
      </c>
      <c r="L60" s="109" t="s">
        <v>133</v>
      </c>
    </row>
    <row r="61" spans="1:12" s="1" customFormat="1" outlineLevel="2" x14ac:dyDescent="0.2">
      <c r="A61" s="106">
        <f t="shared" si="1"/>
        <v>49</v>
      </c>
      <c r="B61" s="106" t="s">
        <v>2</v>
      </c>
      <c r="C61" s="106" t="s">
        <v>198</v>
      </c>
      <c r="D61" s="10" t="s">
        <v>157</v>
      </c>
      <c r="E61" s="13" t="s">
        <v>11</v>
      </c>
      <c r="F61" s="14">
        <v>10</v>
      </c>
      <c r="G61" s="104">
        <v>3</v>
      </c>
      <c r="H61" s="11">
        <f t="shared" si="0"/>
        <v>30</v>
      </c>
      <c r="I61" s="11">
        <f t="shared" si="2"/>
        <v>35.699999999999996</v>
      </c>
      <c r="J61" s="103" t="s">
        <v>132</v>
      </c>
      <c r="K61" s="109" t="s">
        <v>211</v>
      </c>
      <c r="L61" s="109" t="s">
        <v>133</v>
      </c>
    </row>
    <row r="62" spans="1:12" s="1" customFormat="1" outlineLevel="2" x14ac:dyDescent="0.2">
      <c r="A62" s="106">
        <f t="shared" si="1"/>
        <v>50</v>
      </c>
      <c r="B62" s="106" t="s">
        <v>2</v>
      </c>
      <c r="C62" s="106" t="s">
        <v>166</v>
      </c>
      <c r="D62" s="10" t="s">
        <v>137</v>
      </c>
      <c r="E62" s="13" t="s">
        <v>11</v>
      </c>
      <c r="F62" s="14">
        <v>2</v>
      </c>
      <c r="G62" s="104">
        <v>50</v>
      </c>
      <c r="H62" s="11">
        <f t="shared" si="0"/>
        <v>100</v>
      </c>
      <c r="I62" s="11">
        <f t="shared" si="2"/>
        <v>119</v>
      </c>
      <c r="J62" s="103" t="s">
        <v>132</v>
      </c>
      <c r="K62" s="109" t="s">
        <v>211</v>
      </c>
      <c r="L62" s="109" t="s">
        <v>133</v>
      </c>
    </row>
    <row r="63" spans="1:12" s="1" customFormat="1" outlineLevel="2" x14ac:dyDescent="0.2">
      <c r="A63" s="106">
        <f t="shared" si="1"/>
        <v>51</v>
      </c>
      <c r="B63" s="106" t="s">
        <v>2</v>
      </c>
      <c r="C63" s="106" t="s">
        <v>166</v>
      </c>
      <c r="D63" s="10" t="s">
        <v>102</v>
      </c>
      <c r="E63" s="13" t="s">
        <v>11</v>
      </c>
      <c r="F63" s="14">
        <v>25</v>
      </c>
      <c r="G63" s="104">
        <v>15</v>
      </c>
      <c r="H63" s="11">
        <f t="shared" si="0"/>
        <v>375</v>
      </c>
      <c r="I63" s="11">
        <f t="shared" si="2"/>
        <v>446.25</v>
      </c>
      <c r="J63" s="103" t="s">
        <v>132</v>
      </c>
      <c r="K63" s="109" t="s">
        <v>211</v>
      </c>
      <c r="L63" s="109" t="s">
        <v>133</v>
      </c>
    </row>
    <row r="64" spans="1:12" s="1" customFormat="1" outlineLevel="2" x14ac:dyDescent="0.2">
      <c r="A64" s="106">
        <f t="shared" si="1"/>
        <v>52</v>
      </c>
      <c r="B64" s="106" t="s">
        <v>2</v>
      </c>
      <c r="C64" s="106" t="s">
        <v>166</v>
      </c>
      <c r="D64" s="10" t="s">
        <v>103</v>
      </c>
      <c r="E64" s="13" t="s">
        <v>11</v>
      </c>
      <c r="F64" s="14">
        <v>50</v>
      </c>
      <c r="G64" s="104">
        <v>20</v>
      </c>
      <c r="H64" s="11">
        <f t="shared" si="0"/>
        <v>1000</v>
      </c>
      <c r="I64" s="11">
        <f t="shared" si="2"/>
        <v>1190</v>
      </c>
      <c r="J64" s="103" t="s">
        <v>132</v>
      </c>
      <c r="K64" s="109" t="s">
        <v>211</v>
      </c>
      <c r="L64" s="109" t="s">
        <v>133</v>
      </c>
    </row>
    <row r="65" spans="1:13" s="1" customFormat="1" outlineLevel="2" x14ac:dyDescent="0.2">
      <c r="A65" s="106">
        <f t="shared" si="1"/>
        <v>53</v>
      </c>
      <c r="B65" s="106" t="s">
        <v>2</v>
      </c>
      <c r="C65" s="106" t="s">
        <v>170</v>
      </c>
      <c r="D65" s="10" t="s">
        <v>140</v>
      </c>
      <c r="E65" s="13" t="s">
        <v>11</v>
      </c>
      <c r="F65" s="14">
        <v>40</v>
      </c>
      <c r="G65" s="104">
        <v>4</v>
      </c>
      <c r="H65" s="11">
        <f t="shared" si="0"/>
        <v>160</v>
      </c>
      <c r="I65" s="11">
        <f t="shared" si="2"/>
        <v>190.39999999999998</v>
      </c>
      <c r="J65" s="103" t="s">
        <v>132</v>
      </c>
      <c r="K65" s="109" t="s">
        <v>211</v>
      </c>
      <c r="L65" s="109" t="s">
        <v>133</v>
      </c>
    </row>
    <row r="66" spans="1:13" s="1" customFormat="1" outlineLevel="2" x14ac:dyDescent="0.2">
      <c r="A66" s="106">
        <f t="shared" si="1"/>
        <v>54</v>
      </c>
      <c r="B66" s="106" t="s">
        <v>2</v>
      </c>
      <c r="C66" s="106" t="s">
        <v>183</v>
      </c>
      <c r="D66" s="10" t="s">
        <v>182</v>
      </c>
      <c r="E66" s="13" t="s">
        <v>55</v>
      </c>
      <c r="F66" s="14">
        <v>40</v>
      </c>
      <c r="G66" s="104">
        <v>45</v>
      </c>
      <c r="H66" s="11">
        <f t="shared" si="0"/>
        <v>1800</v>
      </c>
      <c r="I66" s="11">
        <f t="shared" si="2"/>
        <v>2142</v>
      </c>
      <c r="J66" s="103" t="s">
        <v>132</v>
      </c>
      <c r="K66" s="109" t="s">
        <v>211</v>
      </c>
      <c r="L66" s="109" t="s">
        <v>133</v>
      </c>
    </row>
    <row r="67" spans="1:13" s="1" customFormat="1" outlineLevel="2" x14ac:dyDescent="0.2">
      <c r="A67" s="106">
        <f t="shared" si="1"/>
        <v>55</v>
      </c>
      <c r="B67" s="106" t="s">
        <v>2</v>
      </c>
      <c r="C67" s="106" t="s">
        <v>183</v>
      </c>
      <c r="D67" s="10" t="s">
        <v>74</v>
      </c>
      <c r="E67" s="13" t="s">
        <v>11</v>
      </c>
      <c r="F67" s="14">
        <v>2</v>
      </c>
      <c r="G67" s="104">
        <v>165</v>
      </c>
      <c r="H67" s="11">
        <f t="shared" si="0"/>
        <v>330</v>
      </c>
      <c r="I67" s="11">
        <f t="shared" si="2"/>
        <v>392.7</v>
      </c>
      <c r="J67" s="103" t="s">
        <v>132</v>
      </c>
      <c r="K67" s="109" t="s">
        <v>211</v>
      </c>
      <c r="L67" s="109" t="s">
        <v>133</v>
      </c>
      <c r="M67" s="112"/>
    </row>
    <row r="68" spans="1:13" s="1" customFormat="1" outlineLevel="2" x14ac:dyDescent="0.2">
      <c r="A68" s="106">
        <f t="shared" si="1"/>
        <v>56</v>
      </c>
      <c r="B68" s="106" t="s">
        <v>2</v>
      </c>
      <c r="C68" s="106" t="s">
        <v>183</v>
      </c>
      <c r="D68" s="10" t="s">
        <v>109</v>
      </c>
      <c r="E68" s="13" t="s">
        <v>11</v>
      </c>
      <c r="F68" s="14">
        <v>10</v>
      </c>
      <c r="G68" s="104">
        <v>30</v>
      </c>
      <c r="H68" s="11">
        <f t="shared" si="0"/>
        <v>300</v>
      </c>
      <c r="I68" s="11">
        <f t="shared" si="2"/>
        <v>357</v>
      </c>
      <c r="J68" s="103" t="s">
        <v>132</v>
      </c>
      <c r="K68" s="109" t="s">
        <v>211</v>
      </c>
      <c r="L68" s="109" t="s">
        <v>133</v>
      </c>
      <c r="M68" s="112"/>
    </row>
    <row r="69" spans="1:13" s="1" customFormat="1" outlineLevel="2" x14ac:dyDescent="0.2">
      <c r="A69" s="106">
        <f t="shared" si="1"/>
        <v>57</v>
      </c>
      <c r="B69" s="106" t="s">
        <v>2</v>
      </c>
      <c r="C69" s="106" t="s">
        <v>200</v>
      </c>
      <c r="D69" s="10" t="s">
        <v>72</v>
      </c>
      <c r="E69" s="13" t="s">
        <v>11</v>
      </c>
      <c r="F69" s="14">
        <v>4</v>
      </c>
      <c r="G69" s="104">
        <v>2.5</v>
      </c>
      <c r="H69" s="11">
        <f t="shared" si="0"/>
        <v>10</v>
      </c>
      <c r="I69" s="11">
        <f t="shared" si="2"/>
        <v>11.899999999999999</v>
      </c>
      <c r="J69" s="103" t="s">
        <v>132</v>
      </c>
      <c r="K69" s="109" t="s">
        <v>211</v>
      </c>
      <c r="L69" s="109" t="s">
        <v>133</v>
      </c>
    </row>
    <row r="70" spans="1:13" s="1" customFormat="1" outlineLevel="2" x14ac:dyDescent="0.2">
      <c r="A70" s="106">
        <f t="shared" si="1"/>
        <v>58</v>
      </c>
      <c r="B70" s="106" t="s">
        <v>2</v>
      </c>
      <c r="C70" s="106" t="s">
        <v>210</v>
      </c>
      <c r="D70" s="10" t="s">
        <v>152</v>
      </c>
      <c r="E70" s="107" t="s">
        <v>3</v>
      </c>
      <c r="F70" s="108">
        <v>3000</v>
      </c>
      <c r="G70" s="104">
        <v>8.9</v>
      </c>
      <c r="H70" s="189">
        <f t="shared" si="0"/>
        <v>26700</v>
      </c>
      <c r="I70" s="11">
        <f t="shared" si="2"/>
        <v>31773</v>
      </c>
      <c r="J70" s="103" t="s">
        <v>132</v>
      </c>
      <c r="K70" s="109" t="s">
        <v>211</v>
      </c>
      <c r="L70" s="109" t="s">
        <v>133</v>
      </c>
    </row>
    <row r="71" spans="1:13" s="1" customFormat="1" outlineLevel="2" x14ac:dyDescent="0.2">
      <c r="A71" s="106">
        <f t="shared" si="1"/>
        <v>59</v>
      </c>
      <c r="B71" s="106" t="s">
        <v>2</v>
      </c>
      <c r="C71" s="106" t="s">
        <v>210</v>
      </c>
      <c r="D71" s="10" t="s">
        <v>153</v>
      </c>
      <c r="E71" s="107" t="s">
        <v>3</v>
      </c>
      <c r="F71" s="108">
        <v>20</v>
      </c>
      <c r="G71" s="104">
        <v>20</v>
      </c>
      <c r="H71" s="189">
        <f t="shared" si="0"/>
        <v>400</v>
      </c>
      <c r="I71" s="11">
        <f t="shared" si="2"/>
        <v>476</v>
      </c>
      <c r="J71" s="103" t="s">
        <v>132</v>
      </c>
      <c r="K71" s="109" t="s">
        <v>211</v>
      </c>
      <c r="L71" s="109" t="s">
        <v>133</v>
      </c>
    </row>
    <row r="72" spans="1:13" s="1" customFormat="1" outlineLevel="2" x14ac:dyDescent="0.2">
      <c r="A72" s="106">
        <f t="shared" si="1"/>
        <v>60</v>
      </c>
      <c r="B72" s="106" t="s">
        <v>2</v>
      </c>
      <c r="C72" s="106" t="s">
        <v>442</v>
      </c>
      <c r="D72" s="10" t="s">
        <v>443</v>
      </c>
      <c r="E72" s="107" t="s">
        <v>11</v>
      </c>
      <c r="F72" s="108">
        <v>4400</v>
      </c>
      <c r="G72" s="104">
        <v>0.5</v>
      </c>
      <c r="H72" s="189">
        <f t="shared" si="0"/>
        <v>2200</v>
      </c>
      <c r="I72" s="189">
        <f t="shared" si="2"/>
        <v>2618</v>
      </c>
      <c r="J72" s="103" t="s">
        <v>132</v>
      </c>
      <c r="K72" s="109" t="s">
        <v>211</v>
      </c>
      <c r="L72" s="109" t="s">
        <v>133</v>
      </c>
    </row>
    <row r="73" spans="1:13" s="1" customFormat="1" outlineLevel="2" x14ac:dyDescent="0.2">
      <c r="A73" s="106">
        <f t="shared" si="1"/>
        <v>61</v>
      </c>
      <c r="B73" s="106" t="s">
        <v>2</v>
      </c>
      <c r="C73" s="106" t="s">
        <v>442</v>
      </c>
      <c r="D73" s="10" t="s">
        <v>693</v>
      </c>
      <c r="E73" s="107" t="s">
        <v>11</v>
      </c>
      <c r="F73" s="108">
        <v>300</v>
      </c>
      <c r="G73" s="104">
        <v>0.06</v>
      </c>
      <c r="H73" s="189">
        <f t="shared" si="0"/>
        <v>18</v>
      </c>
      <c r="I73" s="189">
        <f t="shared" si="2"/>
        <v>21.419999999999998</v>
      </c>
      <c r="J73" s="103" t="s">
        <v>132</v>
      </c>
      <c r="K73" s="109" t="s">
        <v>211</v>
      </c>
      <c r="L73" s="109" t="s">
        <v>133</v>
      </c>
    </row>
    <row r="74" spans="1:13" s="1" customFormat="1" outlineLevel="2" x14ac:dyDescent="0.2">
      <c r="A74" s="106">
        <f t="shared" si="1"/>
        <v>62</v>
      </c>
      <c r="B74" s="106" t="s">
        <v>2</v>
      </c>
      <c r="C74" s="106" t="s">
        <v>442</v>
      </c>
      <c r="D74" s="10" t="s">
        <v>694</v>
      </c>
      <c r="E74" s="107" t="s">
        <v>11</v>
      </c>
      <c r="F74" s="108">
        <v>300</v>
      </c>
      <c r="G74" s="104">
        <v>0.05</v>
      </c>
      <c r="H74" s="189">
        <f t="shared" si="0"/>
        <v>15</v>
      </c>
      <c r="I74" s="189">
        <f t="shared" si="2"/>
        <v>17.849999999999998</v>
      </c>
      <c r="J74" s="103" t="s">
        <v>132</v>
      </c>
      <c r="K74" s="109" t="s">
        <v>211</v>
      </c>
      <c r="L74" s="109" t="s">
        <v>133</v>
      </c>
    </row>
    <row r="75" spans="1:13" s="1" customFormat="1" outlineLevel="2" x14ac:dyDescent="0.2">
      <c r="A75" s="106">
        <f t="shared" si="1"/>
        <v>63</v>
      </c>
      <c r="B75" s="106" t="s">
        <v>2</v>
      </c>
      <c r="C75" s="106" t="s">
        <v>442</v>
      </c>
      <c r="D75" s="10" t="s">
        <v>444</v>
      </c>
      <c r="E75" s="107" t="s">
        <v>11</v>
      </c>
      <c r="F75" s="108">
        <v>5000</v>
      </c>
      <c r="G75" s="104">
        <v>0.5</v>
      </c>
      <c r="H75" s="189">
        <f t="shared" si="0"/>
        <v>2500</v>
      </c>
      <c r="I75" s="189">
        <f t="shared" si="2"/>
        <v>2975</v>
      </c>
      <c r="J75" s="103" t="s">
        <v>132</v>
      </c>
      <c r="K75" s="109" t="s">
        <v>211</v>
      </c>
      <c r="L75" s="109" t="s">
        <v>133</v>
      </c>
    </row>
    <row r="76" spans="1:13" s="1" customFormat="1" outlineLevel="2" x14ac:dyDescent="0.2">
      <c r="A76" s="106">
        <f t="shared" si="1"/>
        <v>64</v>
      </c>
      <c r="B76" s="106" t="s">
        <v>2</v>
      </c>
      <c r="C76" s="106" t="s">
        <v>173</v>
      </c>
      <c r="D76" s="10" t="s">
        <v>143</v>
      </c>
      <c r="E76" s="107" t="s">
        <v>15</v>
      </c>
      <c r="F76" s="108">
        <v>15</v>
      </c>
      <c r="G76" s="104">
        <v>8.51</v>
      </c>
      <c r="H76" s="189">
        <f t="shared" si="0"/>
        <v>127.64999999999999</v>
      </c>
      <c r="I76" s="189">
        <f t="shared" si="2"/>
        <v>151.90349999999998</v>
      </c>
      <c r="J76" s="103" t="s">
        <v>132</v>
      </c>
      <c r="K76" s="109" t="s">
        <v>211</v>
      </c>
      <c r="L76" s="109" t="s">
        <v>133</v>
      </c>
    </row>
    <row r="77" spans="1:13" s="1" customFormat="1" outlineLevel="2" x14ac:dyDescent="0.2">
      <c r="A77" s="106">
        <f t="shared" si="1"/>
        <v>65</v>
      </c>
      <c r="B77" s="106" t="s">
        <v>2</v>
      </c>
      <c r="C77" s="106" t="s">
        <v>173</v>
      </c>
      <c r="D77" s="10" t="s">
        <v>108</v>
      </c>
      <c r="E77" s="107" t="s">
        <v>11</v>
      </c>
      <c r="F77" s="108">
        <v>60</v>
      </c>
      <c r="G77" s="104">
        <v>1.7017</v>
      </c>
      <c r="H77" s="189">
        <f t="shared" ref="H77:H104" si="3">F77*G77</f>
        <v>102.102</v>
      </c>
      <c r="I77" s="189">
        <f t="shared" si="2"/>
        <v>121.50138</v>
      </c>
      <c r="J77" s="103" t="s">
        <v>132</v>
      </c>
      <c r="K77" s="109" t="s">
        <v>211</v>
      </c>
      <c r="L77" s="109" t="s">
        <v>133</v>
      </c>
    </row>
    <row r="78" spans="1:13" s="1" customFormat="1" outlineLevel="2" x14ac:dyDescent="0.2">
      <c r="A78" s="106">
        <f t="shared" ref="A78:A104" si="4">A77+1</f>
        <v>66</v>
      </c>
      <c r="B78" s="106" t="s">
        <v>2</v>
      </c>
      <c r="C78" s="106" t="s">
        <v>173</v>
      </c>
      <c r="D78" s="10" t="s">
        <v>727</v>
      </c>
      <c r="E78" s="107" t="s">
        <v>11</v>
      </c>
      <c r="F78" s="108">
        <v>8</v>
      </c>
      <c r="G78" s="104">
        <v>68.468999999999994</v>
      </c>
      <c r="H78" s="189">
        <f t="shared" si="3"/>
        <v>547.75199999999995</v>
      </c>
      <c r="I78" s="189">
        <f t="shared" si="2"/>
        <v>651.82487999999989</v>
      </c>
      <c r="J78" s="103" t="s">
        <v>132</v>
      </c>
      <c r="K78" s="109" t="s">
        <v>211</v>
      </c>
      <c r="L78" s="109" t="s">
        <v>133</v>
      </c>
    </row>
    <row r="79" spans="1:13" s="1" customFormat="1" outlineLevel="2" x14ac:dyDescent="0.2">
      <c r="A79" s="106">
        <f t="shared" si="4"/>
        <v>67</v>
      </c>
      <c r="B79" s="106" t="s">
        <v>2</v>
      </c>
      <c r="C79" s="106" t="s">
        <v>173</v>
      </c>
      <c r="D79" s="10" t="s">
        <v>58</v>
      </c>
      <c r="E79" s="107" t="s">
        <v>11</v>
      </c>
      <c r="F79" s="108">
        <v>50</v>
      </c>
      <c r="G79" s="104">
        <v>1.5</v>
      </c>
      <c r="H79" s="189">
        <f t="shared" si="3"/>
        <v>75</v>
      </c>
      <c r="I79" s="189">
        <f t="shared" si="2"/>
        <v>89.25</v>
      </c>
      <c r="J79" s="103" t="s">
        <v>132</v>
      </c>
      <c r="K79" s="109" t="s">
        <v>211</v>
      </c>
      <c r="L79" s="109" t="s">
        <v>133</v>
      </c>
    </row>
    <row r="80" spans="1:13" s="1" customFormat="1" outlineLevel="2" x14ac:dyDescent="0.2">
      <c r="A80" s="106">
        <f t="shared" si="4"/>
        <v>68</v>
      </c>
      <c r="B80" s="106" t="s">
        <v>2</v>
      </c>
      <c r="C80" s="106" t="s">
        <v>173</v>
      </c>
      <c r="D80" s="10" t="s">
        <v>25</v>
      </c>
      <c r="E80" s="107" t="s">
        <v>4</v>
      </c>
      <c r="F80" s="108">
        <v>50</v>
      </c>
      <c r="G80" s="104">
        <v>1.5</v>
      </c>
      <c r="H80" s="189">
        <f t="shared" si="3"/>
        <v>75</v>
      </c>
      <c r="I80" s="189">
        <f t="shared" si="2"/>
        <v>89.25</v>
      </c>
      <c r="J80" s="103" t="s">
        <v>132</v>
      </c>
      <c r="K80" s="109" t="s">
        <v>211</v>
      </c>
      <c r="L80" s="109" t="s">
        <v>133</v>
      </c>
    </row>
    <row r="81" spans="1:13" s="1" customFormat="1" outlineLevel="2" x14ac:dyDescent="0.2">
      <c r="A81" s="106">
        <f t="shared" si="4"/>
        <v>69</v>
      </c>
      <c r="B81" s="106" t="s">
        <v>2</v>
      </c>
      <c r="C81" s="106" t="s">
        <v>191</v>
      </c>
      <c r="D81" s="10" t="s">
        <v>32</v>
      </c>
      <c r="E81" s="107" t="s">
        <v>11</v>
      </c>
      <c r="F81" s="108">
        <v>1700</v>
      </c>
      <c r="G81" s="104">
        <v>0.22</v>
      </c>
      <c r="H81" s="189">
        <f t="shared" si="3"/>
        <v>374</v>
      </c>
      <c r="I81" s="189">
        <f t="shared" si="2"/>
        <v>445.06</v>
      </c>
      <c r="J81" s="103" t="s">
        <v>132</v>
      </c>
      <c r="K81" s="109" t="s">
        <v>211</v>
      </c>
      <c r="L81" s="109" t="s">
        <v>133</v>
      </c>
    </row>
    <row r="82" spans="1:13" s="1" customFormat="1" ht="15.75" customHeight="1" outlineLevel="2" x14ac:dyDescent="0.2">
      <c r="A82" s="106">
        <f t="shared" si="4"/>
        <v>70</v>
      </c>
      <c r="B82" s="106" t="s">
        <v>2</v>
      </c>
      <c r="C82" s="106" t="s">
        <v>562</v>
      </c>
      <c r="D82" s="10" t="s">
        <v>561</v>
      </c>
      <c r="E82" s="107" t="s">
        <v>13</v>
      </c>
      <c r="F82" s="108">
        <v>4</v>
      </c>
      <c r="G82" s="104">
        <v>1.8487</v>
      </c>
      <c r="H82" s="189">
        <f t="shared" si="3"/>
        <v>7.3948</v>
      </c>
      <c r="I82" s="189">
        <f t="shared" si="2"/>
        <v>8.7998119999999993</v>
      </c>
      <c r="J82" s="103" t="s">
        <v>132</v>
      </c>
      <c r="K82" s="109" t="s">
        <v>211</v>
      </c>
      <c r="L82" s="109" t="s">
        <v>133</v>
      </c>
      <c r="M82" s="112"/>
    </row>
    <row r="83" spans="1:13" s="1" customFormat="1" outlineLevel="2" x14ac:dyDescent="0.2">
      <c r="A83" s="106">
        <f t="shared" si="4"/>
        <v>71</v>
      </c>
      <c r="B83" s="106" t="s">
        <v>2</v>
      </c>
      <c r="C83" s="106" t="s">
        <v>564</v>
      </c>
      <c r="D83" s="10" t="s">
        <v>563</v>
      </c>
      <c r="E83" s="107" t="s">
        <v>3</v>
      </c>
      <c r="F83" s="108">
        <v>2</v>
      </c>
      <c r="G83" s="104">
        <v>23.523</v>
      </c>
      <c r="H83" s="189">
        <f t="shared" si="3"/>
        <v>47.045999999999999</v>
      </c>
      <c r="I83" s="189">
        <f t="shared" si="2"/>
        <v>55.984739999999995</v>
      </c>
      <c r="J83" s="103" t="s">
        <v>132</v>
      </c>
      <c r="K83" s="109" t="s">
        <v>211</v>
      </c>
      <c r="L83" s="109" t="s">
        <v>133</v>
      </c>
    </row>
    <row r="84" spans="1:13" s="1" customFormat="1" outlineLevel="2" x14ac:dyDescent="0.2">
      <c r="A84" s="106">
        <f t="shared" si="4"/>
        <v>72</v>
      </c>
      <c r="B84" s="106" t="s">
        <v>2</v>
      </c>
      <c r="C84" s="106" t="s">
        <v>193</v>
      </c>
      <c r="D84" s="10" t="s">
        <v>139</v>
      </c>
      <c r="E84" s="107" t="s">
        <v>11</v>
      </c>
      <c r="F84" s="108">
        <v>200</v>
      </c>
      <c r="G84" s="104">
        <v>2</v>
      </c>
      <c r="H84" s="189">
        <f t="shared" si="3"/>
        <v>400</v>
      </c>
      <c r="I84" s="189">
        <f t="shared" ref="I84:I104" si="5">F84*G84*1.19</f>
        <v>476</v>
      </c>
      <c r="J84" s="103" t="s">
        <v>132</v>
      </c>
      <c r="K84" s="109" t="s">
        <v>211</v>
      </c>
      <c r="L84" s="109" t="s">
        <v>133</v>
      </c>
    </row>
    <row r="85" spans="1:13" s="1" customFormat="1" outlineLevel="2" x14ac:dyDescent="0.2">
      <c r="A85" s="106">
        <f t="shared" si="4"/>
        <v>73</v>
      </c>
      <c r="B85" s="106" t="s">
        <v>2</v>
      </c>
      <c r="C85" s="106" t="s">
        <v>194</v>
      </c>
      <c r="D85" s="10" t="s">
        <v>27</v>
      </c>
      <c r="E85" s="107" t="s">
        <v>11</v>
      </c>
      <c r="F85" s="108">
        <v>100</v>
      </c>
      <c r="G85" s="104">
        <v>4</v>
      </c>
      <c r="H85" s="189">
        <f t="shared" si="3"/>
        <v>400</v>
      </c>
      <c r="I85" s="189">
        <f t="shared" si="5"/>
        <v>476</v>
      </c>
      <c r="J85" s="103" t="s">
        <v>132</v>
      </c>
      <c r="K85" s="109" t="s">
        <v>211</v>
      </c>
      <c r="L85" s="109" t="s">
        <v>133</v>
      </c>
    </row>
    <row r="86" spans="1:13" s="1" customFormat="1" outlineLevel="2" x14ac:dyDescent="0.2">
      <c r="A86" s="106">
        <f t="shared" si="4"/>
        <v>74</v>
      </c>
      <c r="B86" s="106" t="s">
        <v>2</v>
      </c>
      <c r="C86" s="106" t="s">
        <v>194</v>
      </c>
      <c r="D86" s="10" t="s">
        <v>479</v>
      </c>
      <c r="E86" s="107" t="s">
        <v>15</v>
      </c>
      <c r="F86" s="108">
        <v>150</v>
      </c>
      <c r="G86" s="104">
        <v>4.8</v>
      </c>
      <c r="H86" s="189">
        <f t="shared" si="3"/>
        <v>720</v>
      </c>
      <c r="I86" s="189">
        <f t="shared" si="5"/>
        <v>856.8</v>
      </c>
      <c r="J86" s="103" t="s">
        <v>132</v>
      </c>
      <c r="K86" s="109" t="s">
        <v>211</v>
      </c>
      <c r="L86" s="109" t="s">
        <v>133</v>
      </c>
    </row>
    <row r="87" spans="1:13" s="1" customFormat="1" ht="14.25" customHeight="1" outlineLevel="2" x14ac:dyDescent="0.2">
      <c r="A87" s="106">
        <f t="shared" si="4"/>
        <v>75</v>
      </c>
      <c r="B87" s="106" t="s">
        <v>2</v>
      </c>
      <c r="C87" s="106" t="s">
        <v>566</v>
      </c>
      <c r="D87" s="10" t="s">
        <v>565</v>
      </c>
      <c r="E87" s="107" t="s">
        <v>11</v>
      </c>
      <c r="F87" s="108">
        <v>6</v>
      </c>
      <c r="G87" s="104">
        <v>11.3613</v>
      </c>
      <c r="H87" s="189">
        <f t="shared" si="3"/>
        <v>68.1678</v>
      </c>
      <c r="I87" s="189">
        <f t="shared" si="5"/>
        <v>81.119681999999997</v>
      </c>
      <c r="J87" s="12" t="s">
        <v>132</v>
      </c>
      <c r="K87" s="74" t="s">
        <v>211</v>
      </c>
      <c r="L87" s="74" t="s">
        <v>133</v>
      </c>
    </row>
    <row r="88" spans="1:13" s="1" customFormat="1" outlineLevel="2" x14ac:dyDescent="0.2">
      <c r="A88" s="106">
        <f t="shared" si="4"/>
        <v>76</v>
      </c>
      <c r="B88" s="106" t="s">
        <v>2</v>
      </c>
      <c r="C88" s="106" t="s">
        <v>209</v>
      </c>
      <c r="D88" s="10" t="s">
        <v>107</v>
      </c>
      <c r="E88" s="107" t="s">
        <v>10</v>
      </c>
      <c r="F88" s="108">
        <v>2</v>
      </c>
      <c r="G88" s="104">
        <v>3</v>
      </c>
      <c r="H88" s="189">
        <f t="shared" si="3"/>
        <v>6</v>
      </c>
      <c r="I88" s="189">
        <f t="shared" si="5"/>
        <v>7.14</v>
      </c>
      <c r="J88" s="103" t="s">
        <v>132</v>
      </c>
      <c r="K88" s="109" t="s">
        <v>211</v>
      </c>
      <c r="L88" s="109" t="s">
        <v>133</v>
      </c>
    </row>
    <row r="89" spans="1:13" s="1" customFormat="1" ht="17.25" customHeight="1" outlineLevel="2" x14ac:dyDescent="0.2">
      <c r="A89" s="106">
        <f t="shared" si="4"/>
        <v>77</v>
      </c>
      <c r="B89" s="106" t="s">
        <v>2</v>
      </c>
      <c r="C89" s="106" t="s">
        <v>445</v>
      </c>
      <c r="D89" s="10" t="s">
        <v>695</v>
      </c>
      <c r="E89" s="107" t="s">
        <v>15</v>
      </c>
      <c r="F89" s="108">
        <v>100</v>
      </c>
      <c r="G89" s="104">
        <v>25</v>
      </c>
      <c r="H89" s="189">
        <f t="shared" si="3"/>
        <v>2500</v>
      </c>
      <c r="I89" s="189">
        <f t="shared" si="5"/>
        <v>2975</v>
      </c>
      <c r="J89" s="103" t="s">
        <v>132</v>
      </c>
      <c r="K89" s="109" t="s">
        <v>211</v>
      </c>
      <c r="L89" s="109" t="s">
        <v>133</v>
      </c>
    </row>
    <row r="90" spans="1:13" s="1" customFormat="1" outlineLevel="2" x14ac:dyDescent="0.2">
      <c r="A90" s="106">
        <f t="shared" si="4"/>
        <v>78</v>
      </c>
      <c r="B90" s="106" t="s">
        <v>2</v>
      </c>
      <c r="C90" s="106" t="s">
        <v>445</v>
      </c>
      <c r="D90" s="10" t="s">
        <v>696</v>
      </c>
      <c r="E90" s="107" t="s">
        <v>15</v>
      </c>
      <c r="F90" s="108">
        <v>100</v>
      </c>
      <c r="G90" s="104">
        <v>23</v>
      </c>
      <c r="H90" s="189">
        <f t="shared" si="3"/>
        <v>2300</v>
      </c>
      <c r="I90" s="189">
        <f t="shared" si="5"/>
        <v>2737</v>
      </c>
      <c r="J90" s="103" t="s">
        <v>132</v>
      </c>
      <c r="K90" s="109" t="s">
        <v>211</v>
      </c>
      <c r="L90" s="109" t="s">
        <v>133</v>
      </c>
    </row>
    <row r="91" spans="1:13" s="133" customFormat="1" ht="14.25" customHeight="1" x14ac:dyDescent="0.2">
      <c r="A91" s="106">
        <f t="shared" si="4"/>
        <v>79</v>
      </c>
      <c r="B91" s="106" t="s">
        <v>2</v>
      </c>
      <c r="C91" s="106" t="s">
        <v>199</v>
      </c>
      <c r="D91" s="10" t="s">
        <v>159</v>
      </c>
      <c r="E91" s="107" t="s">
        <v>4</v>
      </c>
      <c r="F91" s="108">
        <v>25</v>
      </c>
      <c r="G91" s="104">
        <v>20</v>
      </c>
      <c r="H91" s="189">
        <f t="shared" si="3"/>
        <v>500</v>
      </c>
      <c r="I91" s="189">
        <f t="shared" si="5"/>
        <v>595</v>
      </c>
      <c r="J91" s="131" t="s">
        <v>132</v>
      </c>
      <c r="K91" s="128" t="s">
        <v>133</v>
      </c>
      <c r="L91" s="128" t="s">
        <v>133</v>
      </c>
      <c r="M91" s="151"/>
    </row>
    <row r="92" spans="1:13" s="1" customFormat="1" outlineLevel="2" x14ac:dyDescent="0.2">
      <c r="A92" s="106">
        <f t="shared" si="4"/>
        <v>80</v>
      </c>
      <c r="B92" s="106" t="s">
        <v>2</v>
      </c>
      <c r="C92" s="106" t="s">
        <v>206</v>
      </c>
      <c r="D92" s="10" t="s">
        <v>697</v>
      </c>
      <c r="E92" s="107" t="s">
        <v>10</v>
      </c>
      <c r="F92" s="108">
        <v>15</v>
      </c>
      <c r="G92" s="104">
        <v>7</v>
      </c>
      <c r="H92" s="189">
        <f t="shared" si="3"/>
        <v>105</v>
      </c>
      <c r="I92" s="189">
        <f t="shared" si="5"/>
        <v>124.94999999999999</v>
      </c>
      <c r="J92" s="103" t="s">
        <v>132</v>
      </c>
      <c r="K92" s="109" t="s">
        <v>211</v>
      </c>
      <c r="L92" s="109" t="s">
        <v>133</v>
      </c>
    </row>
    <row r="93" spans="1:13" s="1" customFormat="1" outlineLevel="2" x14ac:dyDescent="0.2">
      <c r="A93" s="106">
        <f t="shared" si="4"/>
        <v>81</v>
      </c>
      <c r="B93" s="106" t="s">
        <v>2</v>
      </c>
      <c r="C93" s="106" t="s">
        <v>206</v>
      </c>
      <c r="D93" s="10" t="s">
        <v>203</v>
      </c>
      <c r="E93" s="107" t="s">
        <v>204</v>
      </c>
      <c r="F93" s="108">
        <v>5</v>
      </c>
      <c r="G93" s="104">
        <v>210</v>
      </c>
      <c r="H93" s="189">
        <f t="shared" si="3"/>
        <v>1050</v>
      </c>
      <c r="I93" s="189">
        <f t="shared" si="5"/>
        <v>1249.5</v>
      </c>
      <c r="J93" s="103" t="s">
        <v>132</v>
      </c>
      <c r="K93" s="109" t="s">
        <v>211</v>
      </c>
      <c r="L93" s="109" t="s">
        <v>133</v>
      </c>
    </row>
    <row r="94" spans="1:13" s="1" customFormat="1" outlineLevel="2" x14ac:dyDescent="0.2">
      <c r="A94" s="106">
        <f t="shared" si="4"/>
        <v>82</v>
      </c>
      <c r="B94" s="106" t="s">
        <v>2</v>
      </c>
      <c r="C94" s="106" t="s">
        <v>208</v>
      </c>
      <c r="D94" s="10" t="s">
        <v>567</v>
      </c>
      <c r="E94" s="107" t="s">
        <v>52</v>
      </c>
      <c r="F94" s="108">
        <v>2</v>
      </c>
      <c r="G94" s="104">
        <v>10</v>
      </c>
      <c r="H94" s="189">
        <f t="shared" si="3"/>
        <v>20</v>
      </c>
      <c r="I94" s="189">
        <f t="shared" si="5"/>
        <v>23.799999999999997</v>
      </c>
      <c r="J94" s="103" t="s">
        <v>132</v>
      </c>
      <c r="K94" s="109" t="s">
        <v>211</v>
      </c>
      <c r="L94" s="109" t="s">
        <v>133</v>
      </c>
    </row>
    <row r="95" spans="1:13" s="1" customFormat="1" outlineLevel="2" x14ac:dyDescent="0.2">
      <c r="A95" s="106">
        <f t="shared" si="4"/>
        <v>83</v>
      </c>
      <c r="B95" s="9" t="s">
        <v>2</v>
      </c>
      <c r="C95" s="9" t="s">
        <v>172</v>
      </c>
      <c r="D95" s="10" t="s">
        <v>149</v>
      </c>
      <c r="E95" s="115" t="s">
        <v>11</v>
      </c>
      <c r="F95" s="118">
        <v>30</v>
      </c>
      <c r="G95" s="111">
        <v>10</v>
      </c>
      <c r="H95" s="189">
        <f t="shared" si="3"/>
        <v>300</v>
      </c>
      <c r="I95" s="189">
        <f t="shared" si="5"/>
        <v>357</v>
      </c>
      <c r="J95" s="103" t="s">
        <v>132</v>
      </c>
      <c r="K95" s="109" t="s">
        <v>211</v>
      </c>
      <c r="L95" s="109" t="s">
        <v>133</v>
      </c>
    </row>
    <row r="96" spans="1:13" outlineLevel="1" x14ac:dyDescent="0.2">
      <c r="A96" s="106">
        <f t="shared" si="4"/>
        <v>84</v>
      </c>
      <c r="B96" s="106" t="s">
        <v>2</v>
      </c>
      <c r="C96" s="106" t="s">
        <v>181</v>
      </c>
      <c r="D96" s="10" t="s">
        <v>156</v>
      </c>
      <c r="E96" s="107" t="s">
        <v>11</v>
      </c>
      <c r="F96" s="108">
        <v>50</v>
      </c>
      <c r="G96" s="104">
        <v>2</v>
      </c>
      <c r="H96" s="189">
        <f t="shared" si="3"/>
        <v>100</v>
      </c>
      <c r="I96" s="189">
        <f t="shared" si="5"/>
        <v>119</v>
      </c>
      <c r="J96" s="103" t="s">
        <v>132</v>
      </c>
      <c r="K96" s="109" t="s">
        <v>211</v>
      </c>
      <c r="L96" s="109" t="s">
        <v>133</v>
      </c>
    </row>
    <row r="97" spans="1:260" s="35" customFormat="1" outlineLevel="2" x14ac:dyDescent="0.2">
      <c r="A97" s="106">
        <f t="shared" si="4"/>
        <v>85</v>
      </c>
      <c r="B97" s="106" t="s">
        <v>2</v>
      </c>
      <c r="C97" s="106" t="s">
        <v>187</v>
      </c>
      <c r="D97" s="10" t="s">
        <v>111</v>
      </c>
      <c r="E97" s="107" t="s">
        <v>5</v>
      </c>
      <c r="F97" s="108">
        <v>200</v>
      </c>
      <c r="G97" s="104">
        <v>3</v>
      </c>
      <c r="H97" s="189">
        <f t="shared" si="3"/>
        <v>600</v>
      </c>
      <c r="I97" s="189">
        <f t="shared" si="5"/>
        <v>714</v>
      </c>
      <c r="J97" s="103" t="s">
        <v>132</v>
      </c>
      <c r="K97" s="109" t="s">
        <v>211</v>
      </c>
      <c r="L97" s="109" t="s">
        <v>133</v>
      </c>
    </row>
    <row r="98" spans="1:260" s="36" customFormat="1" outlineLevel="2" x14ac:dyDescent="0.2">
      <c r="A98" s="106">
        <f t="shared" si="4"/>
        <v>86</v>
      </c>
      <c r="B98" s="106" t="s">
        <v>2</v>
      </c>
      <c r="C98" s="106" t="s">
        <v>196</v>
      </c>
      <c r="D98" s="10" t="s">
        <v>698</v>
      </c>
      <c r="E98" s="107" t="s">
        <v>11</v>
      </c>
      <c r="F98" s="108">
        <v>6</v>
      </c>
      <c r="G98" s="104">
        <v>125</v>
      </c>
      <c r="H98" s="189">
        <f t="shared" si="3"/>
        <v>750</v>
      </c>
      <c r="I98" s="189">
        <f t="shared" si="5"/>
        <v>892.5</v>
      </c>
      <c r="J98" s="103" t="s">
        <v>132</v>
      </c>
      <c r="K98" s="109" t="s">
        <v>211</v>
      </c>
      <c r="L98" s="109" t="s">
        <v>133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9"/>
      <c r="IY98" s="49"/>
      <c r="IZ98" s="49"/>
    </row>
    <row r="99" spans="1:260" s="207" customFormat="1" outlineLevel="2" x14ac:dyDescent="0.2">
      <c r="A99" s="106">
        <f t="shared" si="4"/>
        <v>87</v>
      </c>
      <c r="B99" s="106" t="s">
        <v>2</v>
      </c>
      <c r="C99" s="106" t="s">
        <v>196</v>
      </c>
      <c r="D99" s="10" t="s">
        <v>699</v>
      </c>
      <c r="E99" s="107" t="s">
        <v>11</v>
      </c>
      <c r="F99" s="108">
        <v>2</v>
      </c>
      <c r="G99" s="104">
        <v>307</v>
      </c>
      <c r="H99" s="189">
        <f t="shared" si="3"/>
        <v>614</v>
      </c>
      <c r="I99" s="189">
        <f t="shared" si="5"/>
        <v>730.66</v>
      </c>
      <c r="J99" s="205" t="s">
        <v>132</v>
      </c>
      <c r="K99" s="206" t="s">
        <v>211</v>
      </c>
      <c r="L99" s="206" t="s">
        <v>133</v>
      </c>
    </row>
    <row r="100" spans="1:260" s="207" customFormat="1" outlineLevel="2" x14ac:dyDescent="0.2">
      <c r="A100" s="106">
        <f t="shared" si="4"/>
        <v>88</v>
      </c>
      <c r="B100" s="125" t="s">
        <v>2</v>
      </c>
      <c r="C100" s="149" t="s">
        <v>467</v>
      </c>
      <c r="D100" s="150" t="s">
        <v>468</v>
      </c>
      <c r="E100" s="107" t="s">
        <v>11</v>
      </c>
      <c r="F100" s="126">
        <v>17</v>
      </c>
      <c r="G100" s="136">
        <v>11.7</v>
      </c>
      <c r="H100" s="141">
        <f t="shared" si="3"/>
        <v>198.89999999999998</v>
      </c>
      <c r="I100" s="189">
        <f t="shared" si="5"/>
        <v>236.69099999999997</v>
      </c>
      <c r="J100" s="205" t="s">
        <v>132</v>
      </c>
      <c r="K100" s="206" t="s">
        <v>211</v>
      </c>
      <c r="L100" s="206" t="s">
        <v>133</v>
      </c>
    </row>
    <row r="101" spans="1:260" s="207" customFormat="1" outlineLevel="2" x14ac:dyDescent="0.2">
      <c r="A101" s="106">
        <f t="shared" si="4"/>
        <v>89</v>
      </c>
      <c r="B101" s="106" t="s">
        <v>2</v>
      </c>
      <c r="C101" s="106" t="s">
        <v>163</v>
      </c>
      <c r="D101" s="158" t="s">
        <v>587</v>
      </c>
      <c r="E101" s="107" t="s">
        <v>221</v>
      </c>
      <c r="F101" s="108">
        <v>2</v>
      </c>
      <c r="G101" s="104">
        <v>4.6176000000000004</v>
      </c>
      <c r="H101" s="189">
        <f t="shared" si="3"/>
        <v>9.2352000000000007</v>
      </c>
      <c r="I101" s="189">
        <f t="shared" si="5"/>
        <v>10.989888000000001</v>
      </c>
      <c r="J101" s="205" t="s">
        <v>132</v>
      </c>
      <c r="K101" s="206" t="s">
        <v>211</v>
      </c>
      <c r="L101" s="206" t="s">
        <v>133</v>
      </c>
    </row>
    <row r="102" spans="1:260" s="36" customFormat="1" outlineLevel="2" x14ac:dyDescent="0.2">
      <c r="A102" s="106">
        <f t="shared" si="4"/>
        <v>90</v>
      </c>
      <c r="B102" s="106" t="s">
        <v>2</v>
      </c>
      <c r="C102" s="106" t="s">
        <v>163</v>
      </c>
      <c r="D102" s="158" t="s">
        <v>588</v>
      </c>
      <c r="E102" s="107" t="s">
        <v>221</v>
      </c>
      <c r="F102" s="108">
        <v>2</v>
      </c>
      <c r="G102" s="104">
        <v>14.4621</v>
      </c>
      <c r="H102" s="189">
        <f t="shared" si="3"/>
        <v>28.924199999999999</v>
      </c>
      <c r="I102" s="189">
        <f t="shared" si="5"/>
        <v>34.419798</v>
      </c>
      <c r="J102" s="103" t="s">
        <v>132</v>
      </c>
      <c r="K102" s="109" t="s">
        <v>211</v>
      </c>
      <c r="L102" s="109" t="s">
        <v>133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</row>
    <row r="103" spans="1:260" s="35" customFormat="1" outlineLevel="2" x14ac:dyDescent="0.2">
      <c r="A103" s="106">
        <f t="shared" si="4"/>
        <v>91</v>
      </c>
      <c r="B103" s="106" t="s">
        <v>2</v>
      </c>
      <c r="C103" s="106" t="s">
        <v>163</v>
      </c>
      <c r="D103" s="10" t="s">
        <v>134</v>
      </c>
      <c r="E103" s="107" t="s">
        <v>11</v>
      </c>
      <c r="F103" s="108">
        <v>120</v>
      </c>
      <c r="G103" s="104">
        <v>4.8968999999999996</v>
      </c>
      <c r="H103" s="189">
        <f t="shared" si="3"/>
        <v>587.62799999999993</v>
      </c>
      <c r="I103" s="189">
        <f t="shared" si="5"/>
        <v>699.27731999999992</v>
      </c>
      <c r="J103" s="103" t="s">
        <v>132</v>
      </c>
      <c r="K103" s="109" t="s">
        <v>211</v>
      </c>
      <c r="L103" s="109" t="s">
        <v>133</v>
      </c>
    </row>
    <row r="104" spans="1:260" s="35" customFormat="1" outlineLevel="2" x14ac:dyDescent="0.2">
      <c r="A104" s="106">
        <f t="shared" si="4"/>
        <v>92</v>
      </c>
      <c r="B104" s="106" t="s">
        <v>2</v>
      </c>
      <c r="C104" s="106" t="s">
        <v>201</v>
      </c>
      <c r="D104" s="10" t="s">
        <v>158</v>
      </c>
      <c r="E104" s="13" t="s">
        <v>15</v>
      </c>
      <c r="F104" s="14">
        <v>50</v>
      </c>
      <c r="G104" s="104">
        <v>10</v>
      </c>
      <c r="H104" s="11">
        <f t="shared" si="3"/>
        <v>500</v>
      </c>
      <c r="I104" s="11">
        <f t="shared" si="5"/>
        <v>595</v>
      </c>
      <c r="J104" s="103" t="s">
        <v>132</v>
      </c>
      <c r="K104" s="109" t="s">
        <v>211</v>
      </c>
      <c r="L104" s="109" t="s">
        <v>133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  <c r="IW104" s="49"/>
      <c r="IX104" s="49"/>
      <c r="IY104" s="49"/>
      <c r="IZ104" s="49"/>
    </row>
    <row r="105" spans="1:260" s="207" customFormat="1" ht="31.5" outlineLevel="2" x14ac:dyDescent="0.2">
      <c r="A105" s="106"/>
      <c r="B105" s="19" t="s">
        <v>89</v>
      </c>
      <c r="C105" s="19"/>
      <c r="D105" s="10"/>
      <c r="E105" s="13"/>
      <c r="F105" s="14"/>
      <c r="G105" s="15"/>
      <c r="H105" s="164">
        <f>SUM(H13:H104)</f>
        <v>86477.949999999968</v>
      </c>
      <c r="I105" s="164">
        <f>SUM(I13:I104)</f>
        <v>100000.00110000002</v>
      </c>
      <c r="J105" s="205"/>
      <c r="K105" s="206"/>
      <c r="L105" s="206"/>
    </row>
    <row r="106" spans="1:260" s="207" customFormat="1" outlineLevel="2" x14ac:dyDescent="0.2">
      <c r="A106" s="43">
        <v>93</v>
      </c>
      <c r="B106" s="44" t="s">
        <v>7</v>
      </c>
      <c r="C106" s="43" t="s">
        <v>212</v>
      </c>
      <c r="D106" s="38" t="s">
        <v>213</v>
      </c>
      <c r="E106" s="39" t="s">
        <v>28</v>
      </c>
      <c r="F106" s="23">
        <v>30</v>
      </c>
      <c r="G106" s="45">
        <v>2</v>
      </c>
      <c r="H106" s="46">
        <f t="shared" ref="H106:H138" si="6">G106*F106</f>
        <v>60</v>
      </c>
      <c r="I106" s="46">
        <f t="shared" ref="I106:I138" si="7">H106*1.19</f>
        <v>71.399999999999991</v>
      </c>
      <c r="J106" s="205" t="s">
        <v>132</v>
      </c>
      <c r="K106" s="206" t="s">
        <v>211</v>
      </c>
      <c r="L106" s="206" t="s">
        <v>133</v>
      </c>
    </row>
    <row r="107" spans="1:260" s="207" customFormat="1" outlineLevel="2" x14ac:dyDescent="0.2">
      <c r="A107" s="43">
        <f>A106+1</f>
        <v>94</v>
      </c>
      <c r="B107" s="44" t="s">
        <v>7</v>
      </c>
      <c r="C107" s="47" t="s">
        <v>252</v>
      </c>
      <c r="D107" s="38" t="s">
        <v>253</v>
      </c>
      <c r="E107" s="37" t="s">
        <v>11</v>
      </c>
      <c r="F107" s="48">
        <v>200</v>
      </c>
      <c r="G107" s="45">
        <v>0.6</v>
      </c>
      <c r="H107" s="46">
        <f t="shared" si="6"/>
        <v>120</v>
      </c>
      <c r="I107" s="46">
        <f t="shared" si="7"/>
        <v>142.79999999999998</v>
      </c>
      <c r="J107" s="205" t="s">
        <v>132</v>
      </c>
      <c r="K107" s="206" t="s">
        <v>211</v>
      </c>
      <c r="L107" s="206" t="s">
        <v>133</v>
      </c>
    </row>
    <row r="108" spans="1:260" s="207" customFormat="1" outlineLevel="2" x14ac:dyDescent="0.2">
      <c r="A108" s="43">
        <f t="shared" ref="A108:A138" si="8">A107+1</f>
        <v>95</v>
      </c>
      <c r="B108" s="204" t="s">
        <v>7</v>
      </c>
      <c r="C108" s="43" t="s">
        <v>214</v>
      </c>
      <c r="D108" s="38" t="s">
        <v>215</v>
      </c>
      <c r="E108" s="39" t="s">
        <v>216</v>
      </c>
      <c r="F108" s="23">
        <v>90</v>
      </c>
      <c r="G108" s="45">
        <v>6.3</v>
      </c>
      <c r="H108" s="46">
        <f t="shared" si="6"/>
        <v>567</v>
      </c>
      <c r="I108" s="46">
        <f t="shared" si="7"/>
        <v>674.73</v>
      </c>
      <c r="J108" s="205" t="s">
        <v>132</v>
      </c>
      <c r="K108" s="206" t="s">
        <v>211</v>
      </c>
      <c r="L108" s="206" t="s">
        <v>133</v>
      </c>
    </row>
    <row r="109" spans="1:260" s="207" customFormat="1" outlineLevel="2" x14ac:dyDescent="0.2">
      <c r="A109" s="43">
        <f t="shared" si="8"/>
        <v>96</v>
      </c>
      <c r="B109" s="204" t="s">
        <v>7</v>
      </c>
      <c r="C109" s="43" t="s">
        <v>217</v>
      </c>
      <c r="D109" s="38" t="s">
        <v>218</v>
      </c>
      <c r="E109" s="39" t="s">
        <v>219</v>
      </c>
      <c r="F109" s="23">
        <v>9000</v>
      </c>
      <c r="G109" s="45">
        <v>0.57999999999999996</v>
      </c>
      <c r="H109" s="46">
        <f t="shared" si="6"/>
        <v>5220</v>
      </c>
      <c r="I109" s="46">
        <f t="shared" si="7"/>
        <v>6211.7999999999993</v>
      </c>
      <c r="J109" s="205" t="s">
        <v>132</v>
      </c>
      <c r="K109" s="206" t="s">
        <v>211</v>
      </c>
      <c r="L109" s="206" t="s">
        <v>133</v>
      </c>
    </row>
    <row r="110" spans="1:260" s="207" customFormat="1" outlineLevel="2" x14ac:dyDescent="0.2">
      <c r="A110" s="43">
        <f t="shared" si="8"/>
        <v>97</v>
      </c>
      <c r="B110" s="204" t="s">
        <v>7</v>
      </c>
      <c r="C110" s="43" t="s">
        <v>217</v>
      </c>
      <c r="D110" s="38" t="s">
        <v>220</v>
      </c>
      <c r="E110" s="39" t="s">
        <v>221</v>
      </c>
      <c r="F110" s="23">
        <v>1800</v>
      </c>
      <c r="G110" s="45">
        <v>1.26</v>
      </c>
      <c r="H110" s="46">
        <f t="shared" si="6"/>
        <v>2268</v>
      </c>
      <c r="I110" s="46">
        <f t="shared" si="7"/>
        <v>2698.92</v>
      </c>
      <c r="J110" s="205" t="s">
        <v>132</v>
      </c>
      <c r="K110" s="206" t="s">
        <v>211</v>
      </c>
      <c r="L110" s="206" t="s">
        <v>133</v>
      </c>
    </row>
    <row r="111" spans="1:260" s="207" customFormat="1" outlineLevel="2" x14ac:dyDescent="0.2">
      <c r="A111" s="43">
        <f t="shared" si="8"/>
        <v>98</v>
      </c>
      <c r="B111" s="44" t="s">
        <v>7</v>
      </c>
      <c r="C111" s="43" t="s">
        <v>217</v>
      </c>
      <c r="D111" s="38" t="s">
        <v>222</v>
      </c>
      <c r="E111" s="39" t="s">
        <v>221</v>
      </c>
      <c r="F111" s="23">
        <v>200</v>
      </c>
      <c r="G111" s="45">
        <v>3.48</v>
      </c>
      <c r="H111" s="46">
        <f t="shared" si="6"/>
        <v>696</v>
      </c>
      <c r="I111" s="46">
        <f t="shared" si="7"/>
        <v>828.24</v>
      </c>
      <c r="J111" s="205" t="s">
        <v>132</v>
      </c>
      <c r="K111" s="206" t="s">
        <v>211</v>
      </c>
      <c r="L111" s="206" t="s">
        <v>133</v>
      </c>
    </row>
    <row r="112" spans="1:260" s="207" customFormat="1" outlineLevel="2" x14ac:dyDescent="0.2">
      <c r="A112" s="43">
        <f t="shared" si="8"/>
        <v>99</v>
      </c>
      <c r="B112" s="44" t="s">
        <v>7</v>
      </c>
      <c r="C112" s="43" t="s">
        <v>217</v>
      </c>
      <c r="D112" s="38" t="s">
        <v>240</v>
      </c>
      <c r="E112" s="39" t="s">
        <v>234</v>
      </c>
      <c r="F112" s="23">
        <v>150</v>
      </c>
      <c r="G112" s="45">
        <v>2</v>
      </c>
      <c r="H112" s="46">
        <f t="shared" si="6"/>
        <v>300</v>
      </c>
      <c r="I112" s="46">
        <f t="shared" si="7"/>
        <v>357</v>
      </c>
      <c r="J112" s="205" t="s">
        <v>132</v>
      </c>
      <c r="K112" s="206" t="s">
        <v>211</v>
      </c>
      <c r="L112" s="206" t="s">
        <v>133</v>
      </c>
    </row>
    <row r="113" spans="1:260" s="207" customFormat="1" outlineLevel="2" x14ac:dyDescent="0.2">
      <c r="A113" s="43">
        <f t="shared" si="8"/>
        <v>100</v>
      </c>
      <c r="B113" s="44" t="s">
        <v>7</v>
      </c>
      <c r="C113" s="47" t="s">
        <v>250</v>
      </c>
      <c r="D113" s="38" t="s">
        <v>251</v>
      </c>
      <c r="E113" s="37" t="s">
        <v>11</v>
      </c>
      <c r="F113" s="48">
        <v>10</v>
      </c>
      <c r="G113" s="45">
        <v>6</v>
      </c>
      <c r="H113" s="46">
        <f t="shared" si="6"/>
        <v>60</v>
      </c>
      <c r="I113" s="46">
        <f t="shared" si="7"/>
        <v>71.399999999999991</v>
      </c>
      <c r="J113" s="205" t="s">
        <v>132</v>
      </c>
      <c r="K113" s="206" t="s">
        <v>211</v>
      </c>
      <c r="L113" s="206" t="s">
        <v>133</v>
      </c>
    </row>
    <row r="114" spans="1:260" s="207" customFormat="1" outlineLevel="2" x14ac:dyDescent="0.2">
      <c r="A114" s="43">
        <f t="shared" si="8"/>
        <v>101</v>
      </c>
      <c r="B114" s="204" t="s">
        <v>7</v>
      </c>
      <c r="C114" s="43" t="s">
        <v>223</v>
      </c>
      <c r="D114" s="38" t="s">
        <v>647</v>
      </c>
      <c r="E114" s="39" t="s">
        <v>11</v>
      </c>
      <c r="F114" s="23">
        <v>24</v>
      </c>
      <c r="G114" s="45">
        <v>7</v>
      </c>
      <c r="H114" s="46">
        <f t="shared" si="6"/>
        <v>168</v>
      </c>
      <c r="I114" s="46">
        <f t="shared" si="7"/>
        <v>199.92</v>
      </c>
      <c r="J114" s="205" t="s">
        <v>132</v>
      </c>
      <c r="K114" s="206" t="s">
        <v>211</v>
      </c>
      <c r="L114" s="206" t="s">
        <v>133</v>
      </c>
    </row>
    <row r="115" spans="1:260" s="207" customFormat="1" outlineLevel="2" x14ac:dyDescent="0.2">
      <c r="A115" s="43">
        <f t="shared" si="8"/>
        <v>102</v>
      </c>
      <c r="B115" s="204" t="s">
        <v>7</v>
      </c>
      <c r="C115" s="209" t="s">
        <v>225</v>
      </c>
      <c r="D115" s="38" t="s">
        <v>226</v>
      </c>
      <c r="E115" s="39" t="s">
        <v>648</v>
      </c>
      <c r="F115" s="23">
        <v>120</v>
      </c>
      <c r="G115" s="45">
        <v>7.56</v>
      </c>
      <c r="H115" s="46">
        <f t="shared" si="6"/>
        <v>907.19999999999993</v>
      </c>
      <c r="I115" s="46">
        <f t="shared" si="7"/>
        <v>1079.568</v>
      </c>
      <c r="J115" s="205" t="s">
        <v>132</v>
      </c>
      <c r="K115" s="206" t="s">
        <v>211</v>
      </c>
      <c r="L115" s="206" t="s">
        <v>133</v>
      </c>
    </row>
    <row r="116" spans="1:260" s="35" customFormat="1" ht="14.25" customHeight="1" outlineLevel="2" x14ac:dyDescent="0.2">
      <c r="A116" s="43">
        <f t="shared" si="8"/>
        <v>103</v>
      </c>
      <c r="B116" s="204" t="s">
        <v>7</v>
      </c>
      <c r="C116" s="43" t="s">
        <v>225</v>
      </c>
      <c r="D116" s="38" t="s">
        <v>227</v>
      </c>
      <c r="E116" s="39" t="s">
        <v>11</v>
      </c>
      <c r="F116" s="23">
        <v>10</v>
      </c>
      <c r="G116" s="45">
        <v>3.38</v>
      </c>
      <c r="H116" s="46">
        <f t="shared" si="6"/>
        <v>33.799999999999997</v>
      </c>
      <c r="I116" s="46">
        <f t="shared" si="7"/>
        <v>40.221999999999994</v>
      </c>
      <c r="J116" s="103" t="s">
        <v>132</v>
      </c>
      <c r="K116" s="109" t="s">
        <v>211</v>
      </c>
      <c r="L116" s="109" t="s">
        <v>133</v>
      </c>
    </row>
    <row r="117" spans="1:260" s="35" customFormat="1" ht="14.25" customHeight="1" outlineLevel="2" x14ac:dyDescent="0.2">
      <c r="A117" s="43">
        <f t="shared" si="8"/>
        <v>104</v>
      </c>
      <c r="B117" s="204" t="s">
        <v>7</v>
      </c>
      <c r="C117" s="43" t="s">
        <v>228</v>
      </c>
      <c r="D117" s="38" t="s">
        <v>229</v>
      </c>
      <c r="E117" s="39" t="s">
        <v>221</v>
      </c>
      <c r="F117" s="23">
        <v>700</v>
      </c>
      <c r="G117" s="45">
        <v>0.51</v>
      </c>
      <c r="H117" s="46">
        <f t="shared" si="6"/>
        <v>357</v>
      </c>
      <c r="I117" s="46">
        <f t="shared" si="7"/>
        <v>424.83</v>
      </c>
      <c r="J117" s="103" t="s">
        <v>132</v>
      </c>
      <c r="K117" s="109" t="s">
        <v>211</v>
      </c>
      <c r="L117" s="109" t="s">
        <v>133</v>
      </c>
      <c r="M117" s="36"/>
    </row>
    <row r="118" spans="1:260" s="35" customFormat="1" outlineLevel="2" x14ac:dyDescent="0.2">
      <c r="A118" s="43">
        <f t="shared" si="8"/>
        <v>105</v>
      </c>
      <c r="B118" s="204" t="s">
        <v>7</v>
      </c>
      <c r="C118" s="209" t="s">
        <v>232</v>
      </c>
      <c r="D118" s="38" t="s">
        <v>233</v>
      </c>
      <c r="E118" s="39" t="s">
        <v>234</v>
      </c>
      <c r="F118" s="23">
        <v>56</v>
      </c>
      <c r="G118" s="45">
        <v>16.39</v>
      </c>
      <c r="H118" s="46">
        <f t="shared" si="6"/>
        <v>917.84</v>
      </c>
      <c r="I118" s="46">
        <f t="shared" si="7"/>
        <v>1092.2295999999999</v>
      </c>
      <c r="J118" s="103" t="s">
        <v>132</v>
      </c>
      <c r="K118" s="109" t="s">
        <v>211</v>
      </c>
      <c r="L118" s="109" t="s">
        <v>133</v>
      </c>
    </row>
    <row r="119" spans="1:260" s="49" customFormat="1" ht="15" customHeight="1" outlineLevel="2" x14ac:dyDescent="0.2">
      <c r="A119" s="43">
        <f t="shared" si="8"/>
        <v>106</v>
      </c>
      <c r="B119" s="204" t="s">
        <v>7</v>
      </c>
      <c r="C119" s="50" t="s">
        <v>239</v>
      </c>
      <c r="D119" s="38" t="s">
        <v>649</v>
      </c>
      <c r="E119" s="39" t="s">
        <v>4</v>
      </c>
      <c r="F119" s="23">
        <v>6</v>
      </c>
      <c r="G119" s="45">
        <v>4.62</v>
      </c>
      <c r="H119" s="46">
        <f t="shared" si="6"/>
        <v>27.72</v>
      </c>
      <c r="I119" s="46">
        <f t="shared" si="7"/>
        <v>32.986799999999995</v>
      </c>
      <c r="J119" s="103" t="s">
        <v>132</v>
      </c>
      <c r="K119" s="109" t="s">
        <v>211</v>
      </c>
      <c r="L119" s="109" t="s">
        <v>133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  <c r="IX119" s="35"/>
      <c r="IY119" s="35"/>
      <c r="IZ119" s="35"/>
    </row>
    <row r="120" spans="1:260" s="208" customFormat="1" outlineLevel="2" x14ac:dyDescent="0.2">
      <c r="A120" s="43">
        <f t="shared" si="8"/>
        <v>107</v>
      </c>
      <c r="B120" s="204" t="s">
        <v>7</v>
      </c>
      <c r="C120" s="43" t="s">
        <v>235</v>
      </c>
      <c r="D120" s="38" t="s">
        <v>236</v>
      </c>
      <c r="E120" s="39" t="s">
        <v>4</v>
      </c>
      <c r="F120" s="23">
        <v>30</v>
      </c>
      <c r="G120" s="45">
        <v>7.85</v>
      </c>
      <c r="H120" s="46">
        <f t="shared" si="6"/>
        <v>235.5</v>
      </c>
      <c r="I120" s="46">
        <f t="shared" si="7"/>
        <v>280.245</v>
      </c>
      <c r="J120" s="205" t="s">
        <v>132</v>
      </c>
      <c r="K120" s="206" t="s">
        <v>211</v>
      </c>
      <c r="L120" s="206" t="s">
        <v>133</v>
      </c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7"/>
      <c r="DR120" s="207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  <c r="ED120" s="207"/>
      <c r="EE120" s="207"/>
      <c r="EF120" s="207"/>
      <c r="EG120" s="207"/>
      <c r="EH120" s="207"/>
      <c r="EI120" s="207"/>
      <c r="EJ120" s="207"/>
      <c r="EK120" s="207"/>
      <c r="EL120" s="207"/>
      <c r="EM120" s="207"/>
      <c r="EN120" s="207"/>
      <c r="EO120" s="207"/>
      <c r="EP120" s="207"/>
      <c r="EQ120" s="207"/>
      <c r="ER120" s="207"/>
      <c r="ES120" s="207"/>
      <c r="ET120" s="207"/>
      <c r="EU120" s="207"/>
      <c r="EV120" s="207"/>
      <c r="EW120" s="207"/>
      <c r="EX120" s="207"/>
      <c r="EY120" s="207"/>
      <c r="EZ120" s="207"/>
      <c r="FA120" s="207"/>
      <c r="FB120" s="207"/>
      <c r="FC120" s="207"/>
      <c r="FD120" s="207"/>
      <c r="FE120" s="207"/>
      <c r="FF120" s="207"/>
      <c r="FG120" s="207"/>
      <c r="FH120" s="207"/>
      <c r="FI120" s="207"/>
      <c r="FJ120" s="207"/>
      <c r="FK120" s="207"/>
      <c r="FL120" s="207"/>
      <c r="FM120" s="207"/>
      <c r="FN120" s="207"/>
      <c r="FO120" s="207"/>
      <c r="FP120" s="207"/>
      <c r="FQ120" s="207"/>
      <c r="FR120" s="207"/>
      <c r="FS120" s="207"/>
      <c r="FT120" s="207"/>
      <c r="FU120" s="207"/>
      <c r="FV120" s="207"/>
      <c r="FW120" s="207"/>
      <c r="FX120" s="207"/>
      <c r="FY120" s="207"/>
      <c r="FZ120" s="207"/>
      <c r="GA120" s="207"/>
      <c r="GB120" s="207"/>
      <c r="GC120" s="207"/>
      <c r="GD120" s="207"/>
      <c r="GE120" s="207"/>
      <c r="GF120" s="207"/>
      <c r="GG120" s="207"/>
      <c r="GH120" s="207"/>
      <c r="GI120" s="207"/>
      <c r="GJ120" s="207"/>
      <c r="GK120" s="207"/>
      <c r="GL120" s="207"/>
      <c r="GM120" s="207"/>
      <c r="GN120" s="207"/>
      <c r="GO120" s="207"/>
      <c r="GP120" s="207"/>
      <c r="GQ120" s="207"/>
      <c r="GR120" s="207"/>
      <c r="GS120" s="207"/>
      <c r="GT120" s="207"/>
      <c r="GU120" s="207"/>
      <c r="GV120" s="207"/>
      <c r="GW120" s="207"/>
      <c r="GX120" s="207"/>
      <c r="GY120" s="207"/>
      <c r="GZ120" s="207"/>
      <c r="HA120" s="207"/>
      <c r="HB120" s="207"/>
      <c r="HC120" s="207"/>
      <c r="HD120" s="207"/>
      <c r="HE120" s="207"/>
      <c r="HF120" s="207"/>
      <c r="HG120" s="207"/>
      <c r="HH120" s="207"/>
      <c r="HI120" s="207"/>
      <c r="HJ120" s="207"/>
      <c r="HK120" s="207"/>
      <c r="HL120" s="207"/>
      <c r="HM120" s="207"/>
      <c r="HN120" s="207"/>
      <c r="HO120" s="207"/>
      <c r="HP120" s="207"/>
      <c r="HQ120" s="207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  <c r="IJ120" s="207"/>
      <c r="IK120" s="207"/>
      <c r="IL120" s="207"/>
      <c r="IM120" s="207"/>
      <c r="IN120" s="207"/>
      <c r="IO120" s="207"/>
      <c r="IP120" s="207"/>
      <c r="IQ120" s="207"/>
      <c r="IR120" s="207"/>
      <c r="IS120" s="207"/>
      <c r="IT120" s="207"/>
      <c r="IU120" s="207"/>
      <c r="IV120" s="207"/>
      <c r="IW120" s="207"/>
      <c r="IX120" s="207"/>
      <c r="IY120" s="207"/>
      <c r="IZ120" s="207"/>
    </row>
    <row r="121" spans="1:260" s="208" customFormat="1" ht="13.5" customHeight="1" outlineLevel="2" x14ac:dyDescent="0.2">
      <c r="A121" s="43">
        <f t="shared" si="8"/>
        <v>108</v>
      </c>
      <c r="B121" s="204" t="s">
        <v>7</v>
      </c>
      <c r="C121" s="43" t="s">
        <v>242</v>
      </c>
      <c r="D121" s="38" t="s">
        <v>243</v>
      </c>
      <c r="E121" s="39" t="s">
        <v>11</v>
      </c>
      <c r="F121" s="23">
        <v>80</v>
      </c>
      <c r="G121" s="45">
        <v>7.98</v>
      </c>
      <c r="H121" s="46">
        <f t="shared" si="6"/>
        <v>638.40000000000009</v>
      </c>
      <c r="I121" s="46">
        <f t="shared" si="7"/>
        <v>759.69600000000003</v>
      </c>
      <c r="J121" s="205" t="s">
        <v>132</v>
      </c>
      <c r="K121" s="206" t="s">
        <v>211</v>
      </c>
      <c r="L121" s="206" t="s">
        <v>133</v>
      </c>
    </row>
    <row r="122" spans="1:260" s="207" customFormat="1" outlineLevel="2" x14ac:dyDescent="0.2">
      <c r="A122" s="43">
        <f t="shared" si="8"/>
        <v>109</v>
      </c>
      <c r="B122" s="204" t="s">
        <v>7</v>
      </c>
      <c r="C122" s="43" t="s">
        <v>237</v>
      </c>
      <c r="D122" s="38" t="s">
        <v>238</v>
      </c>
      <c r="E122" s="39" t="s">
        <v>11</v>
      </c>
      <c r="F122" s="23">
        <v>12</v>
      </c>
      <c r="G122" s="45">
        <v>31.93</v>
      </c>
      <c r="H122" s="46">
        <f t="shared" si="6"/>
        <v>383.15999999999997</v>
      </c>
      <c r="I122" s="46">
        <f t="shared" si="7"/>
        <v>455.96039999999994</v>
      </c>
      <c r="J122" s="205" t="s">
        <v>132</v>
      </c>
      <c r="K122" s="206" t="s">
        <v>211</v>
      </c>
      <c r="L122" s="206" t="s">
        <v>133</v>
      </c>
    </row>
    <row r="123" spans="1:260" s="207" customFormat="1" outlineLevel="2" x14ac:dyDescent="0.2">
      <c r="A123" s="43">
        <f t="shared" si="8"/>
        <v>110</v>
      </c>
      <c r="B123" s="204" t="s">
        <v>7</v>
      </c>
      <c r="C123" s="43" t="s">
        <v>237</v>
      </c>
      <c r="D123" s="38" t="s">
        <v>241</v>
      </c>
      <c r="E123" s="39" t="s">
        <v>4</v>
      </c>
      <c r="F123" s="23">
        <v>20</v>
      </c>
      <c r="G123" s="45">
        <v>5.5</v>
      </c>
      <c r="H123" s="46">
        <f t="shared" si="6"/>
        <v>110</v>
      </c>
      <c r="I123" s="46">
        <f t="shared" si="7"/>
        <v>130.9</v>
      </c>
      <c r="J123" s="205" t="s">
        <v>132</v>
      </c>
      <c r="K123" s="206" t="s">
        <v>211</v>
      </c>
      <c r="L123" s="206" t="s">
        <v>133</v>
      </c>
    </row>
    <row r="124" spans="1:260" s="207" customFormat="1" outlineLevel="2" x14ac:dyDescent="0.2">
      <c r="A124" s="43">
        <f t="shared" si="8"/>
        <v>111</v>
      </c>
      <c r="B124" s="204" t="s">
        <v>7</v>
      </c>
      <c r="C124" s="43" t="s">
        <v>237</v>
      </c>
      <c r="D124" s="38" t="s">
        <v>244</v>
      </c>
      <c r="E124" s="39" t="s">
        <v>4</v>
      </c>
      <c r="F124" s="23">
        <v>50</v>
      </c>
      <c r="G124" s="45">
        <v>6.3</v>
      </c>
      <c r="H124" s="46">
        <f t="shared" si="6"/>
        <v>315</v>
      </c>
      <c r="I124" s="46">
        <f t="shared" si="7"/>
        <v>374.84999999999997</v>
      </c>
      <c r="J124" s="205" t="s">
        <v>132</v>
      </c>
      <c r="K124" s="206" t="s">
        <v>211</v>
      </c>
      <c r="L124" s="206" t="s">
        <v>133</v>
      </c>
    </row>
    <row r="125" spans="1:260" s="207" customFormat="1" outlineLevel="2" x14ac:dyDescent="0.2">
      <c r="A125" s="43">
        <f t="shared" si="8"/>
        <v>112</v>
      </c>
      <c r="B125" s="44" t="s">
        <v>7</v>
      </c>
      <c r="C125" s="43" t="s">
        <v>237</v>
      </c>
      <c r="D125" s="38" t="s">
        <v>245</v>
      </c>
      <c r="E125" s="39" t="s">
        <v>11</v>
      </c>
      <c r="F125" s="23">
        <v>80</v>
      </c>
      <c r="G125" s="45">
        <v>6</v>
      </c>
      <c r="H125" s="46">
        <f t="shared" si="6"/>
        <v>480</v>
      </c>
      <c r="I125" s="46">
        <f t="shared" si="7"/>
        <v>571.19999999999993</v>
      </c>
      <c r="J125" s="205" t="s">
        <v>132</v>
      </c>
      <c r="K125" s="206" t="s">
        <v>211</v>
      </c>
      <c r="L125" s="206" t="s">
        <v>133</v>
      </c>
    </row>
    <row r="126" spans="1:260" s="35" customFormat="1" outlineLevel="2" x14ac:dyDescent="0.2">
      <c r="A126" s="43">
        <f t="shared" si="8"/>
        <v>113</v>
      </c>
      <c r="B126" s="44" t="s">
        <v>7</v>
      </c>
      <c r="C126" s="43" t="s">
        <v>230</v>
      </c>
      <c r="D126" s="38" t="s">
        <v>231</v>
      </c>
      <c r="E126" s="39" t="s">
        <v>4</v>
      </c>
      <c r="F126" s="23">
        <v>20</v>
      </c>
      <c r="G126" s="45">
        <v>6</v>
      </c>
      <c r="H126" s="46">
        <f t="shared" si="6"/>
        <v>120</v>
      </c>
      <c r="I126" s="46">
        <f t="shared" si="7"/>
        <v>142.79999999999998</v>
      </c>
      <c r="J126" s="103" t="s">
        <v>132</v>
      </c>
      <c r="K126" s="109" t="s">
        <v>211</v>
      </c>
      <c r="L126" s="109" t="s">
        <v>133</v>
      </c>
    </row>
    <row r="127" spans="1:260" s="35" customFormat="1" outlineLevel="2" x14ac:dyDescent="0.2">
      <c r="A127" s="43">
        <f t="shared" si="8"/>
        <v>114</v>
      </c>
      <c r="B127" s="44" t="s">
        <v>7</v>
      </c>
      <c r="C127" s="51" t="s">
        <v>246</v>
      </c>
      <c r="D127" s="38" t="s">
        <v>247</v>
      </c>
      <c r="E127" s="39" t="s">
        <v>4</v>
      </c>
      <c r="F127" s="23">
        <v>57</v>
      </c>
      <c r="G127" s="45">
        <v>17</v>
      </c>
      <c r="H127" s="46">
        <f t="shared" si="6"/>
        <v>969</v>
      </c>
      <c r="I127" s="46">
        <f t="shared" si="7"/>
        <v>1153.1099999999999</v>
      </c>
      <c r="J127" s="103" t="s">
        <v>132</v>
      </c>
      <c r="K127" s="109" t="s">
        <v>211</v>
      </c>
      <c r="L127" s="109" t="s">
        <v>133</v>
      </c>
    </row>
    <row r="128" spans="1:260" s="207" customFormat="1" outlineLevel="2" x14ac:dyDescent="0.2">
      <c r="A128" s="43">
        <f t="shared" si="8"/>
        <v>115</v>
      </c>
      <c r="B128" s="44" t="s">
        <v>7</v>
      </c>
      <c r="C128" s="51" t="s">
        <v>246</v>
      </c>
      <c r="D128" s="38" t="s">
        <v>248</v>
      </c>
      <c r="E128" s="39" t="s">
        <v>11</v>
      </c>
      <c r="F128" s="23">
        <v>30</v>
      </c>
      <c r="G128" s="45">
        <v>13</v>
      </c>
      <c r="H128" s="46">
        <f t="shared" si="6"/>
        <v>390</v>
      </c>
      <c r="I128" s="46">
        <f t="shared" si="7"/>
        <v>464.09999999999997</v>
      </c>
      <c r="J128" s="205" t="s">
        <v>132</v>
      </c>
      <c r="K128" s="206" t="s">
        <v>211</v>
      </c>
      <c r="L128" s="206" t="s">
        <v>133</v>
      </c>
    </row>
    <row r="129" spans="1:261" s="207" customFormat="1" outlineLevel="2" x14ac:dyDescent="0.2">
      <c r="A129" s="43">
        <f t="shared" si="8"/>
        <v>116</v>
      </c>
      <c r="B129" s="204" t="s">
        <v>7</v>
      </c>
      <c r="C129" s="51" t="s">
        <v>246</v>
      </c>
      <c r="D129" s="38" t="s">
        <v>249</v>
      </c>
      <c r="E129" s="39" t="s">
        <v>11</v>
      </c>
      <c r="F129" s="23">
        <v>20</v>
      </c>
      <c r="G129" s="45">
        <v>3.7</v>
      </c>
      <c r="H129" s="46">
        <f t="shared" si="6"/>
        <v>74</v>
      </c>
      <c r="I129" s="46">
        <f t="shared" si="7"/>
        <v>88.06</v>
      </c>
      <c r="J129" s="205" t="s">
        <v>132</v>
      </c>
      <c r="K129" s="206" t="s">
        <v>211</v>
      </c>
      <c r="L129" s="206" t="s">
        <v>133</v>
      </c>
    </row>
    <row r="130" spans="1:261" outlineLevel="1" x14ac:dyDescent="0.2">
      <c r="A130" s="43">
        <f t="shared" si="8"/>
        <v>117</v>
      </c>
      <c r="B130" s="204" t="s">
        <v>7</v>
      </c>
      <c r="C130" s="47" t="s">
        <v>246</v>
      </c>
      <c r="D130" s="38" t="s">
        <v>428</v>
      </c>
      <c r="E130" s="37" t="s">
        <v>11</v>
      </c>
      <c r="F130" s="48">
        <v>30</v>
      </c>
      <c r="G130" s="45">
        <v>18</v>
      </c>
      <c r="H130" s="46">
        <f t="shared" si="6"/>
        <v>540</v>
      </c>
      <c r="I130" s="46">
        <f t="shared" si="7"/>
        <v>642.6</v>
      </c>
      <c r="J130" s="205" t="s">
        <v>132</v>
      </c>
      <c r="K130" s="206" t="s">
        <v>211</v>
      </c>
      <c r="L130" s="206" t="s">
        <v>133</v>
      </c>
    </row>
    <row r="131" spans="1:261" s="55" customFormat="1" ht="15.75" customHeight="1" outlineLevel="2" x14ac:dyDescent="0.25">
      <c r="A131" s="43">
        <f t="shared" si="8"/>
        <v>118</v>
      </c>
      <c r="B131" s="204" t="s">
        <v>7</v>
      </c>
      <c r="C131" s="43" t="s">
        <v>246</v>
      </c>
      <c r="D131" s="38" t="s">
        <v>254</v>
      </c>
      <c r="E131" s="39" t="s">
        <v>255</v>
      </c>
      <c r="F131" s="23">
        <v>12</v>
      </c>
      <c r="G131" s="45">
        <v>7.15</v>
      </c>
      <c r="H131" s="46">
        <f t="shared" si="6"/>
        <v>85.800000000000011</v>
      </c>
      <c r="I131" s="46">
        <f t="shared" si="7"/>
        <v>102.102</v>
      </c>
      <c r="J131" s="205" t="s">
        <v>132</v>
      </c>
      <c r="K131" s="206" t="s">
        <v>211</v>
      </c>
      <c r="L131" s="206" t="s">
        <v>133</v>
      </c>
    </row>
    <row r="132" spans="1:261" s="55" customFormat="1" ht="15.75" outlineLevel="1" x14ac:dyDescent="0.25">
      <c r="A132" s="43">
        <f t="shared" si="8"/>
        <v>119</v>
      </c>
      <c r="B132" s="204" t="s">
        <v>7</v>
      </c>
      <c r="C132" s="43" t="s">
        <v>246</v>
      </c>
      <c r="D132" s="38" t="s">
        <v>256</v>
      </c>
      <c r="E132" s="39" t="s">
        <v>255</v>
      </c>
      <c r="F132" s="23">
        <v>30</v>
      </c>
      <c r="G132" s="45">
        <v>11.34</v>
      </c>
      <c r="H132" s="46">
        <f t="shared" si="6"/>
        <v>340.2</v>
      </c>
      <c r="I132" s="46">
        <f t="shared" si="7"/>
        <v>404.83799999999997</v>
      </c>
      <c r="J132" s="205" t="s">
        <v>132</v>
      </c>
      <c r="K132" s="206" t="s">
        <v>211</v>
      </c>
      <c r="L132" s="206" t="s">
        <v>133</v>
      </c>
    </row>
    <row r="133" spans="1:261" s="22" customFormat="1" outlineLevel="2" x14ac:dyDescent="0.2">
      <c r="A133" s="43">
        <f t="shared" si="8"/>
        <v>120</v>
      </c>
      <c r="B133" s="204" t="s">
        <v>7</v>
      </c>
      <c r="C133" s="43" t="s">
        <v>246</v>
      </c>
      <c r="D133" s="38" t="s">
        <v>257</v>
      </c>
      <c r="E133" s="39" t="s">
        <v>11</v>
      </c>
      <c r="F133" s="23">
        <v>35</v>
      </c>
      <c r="G133" s="45">
        <v>5.88</v>
      </c>
      <c r="H133" s="46">
        <f t="shared" si="6"/>
        <v>205.79999999999998</v>
      </c>
      <c r="I133" s="46">
        <f t="shared" si="7"/>
        <v>244.90199999999996</v>
      </c>
      <c r="J133" s="205" t="s">
        <v>132</v>
      </c>
      <c r="K133" s="206" t="s">
        <v>211</v>
      </c>
      <c r="L133" s="206" t="s">
        <v>133</v>
      </c>
    </row>
    <row r="134" spans="1:261" outlineLevel="1" x14ac:dyDescent="0.2">
      <c r="A134" s="43">
        <f t="shared" si="8"/>
        <v>121</v>
      </c>
      <c r="B134" s="204" t="s">
        <v>7</v>
      </c>
      <c r="C134" s="43" t="s">
        <v>246</v>
      </c>
      <c r="D134" s="38" t="s">
        <v>258</v>
      </c>
      <c r="E134" s="39" t="s">
        <v>4</v>
      </c>
      <c r="F134" s="23">
        <v>25</v>
      </c>
      <c r="G134" s="45">
        <v>12.19</v>
      </c>
      <c r="H134" s="46">
        <f t="shared" si="6"/>
        <v>304.75</v>
      </c>
      <c r="I134" s="46">
        <f t="shared" si="7"/>
        <v>362.65249999999997</v>
      </c>
      <c r="J134" s="205" t="s">
        <v>132</v>
      </c>
      <c r="K134" s="206" t="s">
        <v>211</v>
      </c>
      <c r="L134" s="206" t="s">
        <v>133</v>
      </c>
    </row>
    <row r="135" spans="1:261" s="1" customFormat="1" x14ac:dyDescent="0.2">
      <c r="A135" s="43">
        <f t="shared" si="8"/>
        <v>122</v>
      </c>
      <c r="B135" s="44" t="s">
        <v>7</v>
      </c>
      <c r="C135" s="43" t="s">
        <v>246</v>
      </c>
      <c r="D135" s="38" t="s">
        <v>259</v>
      </c>
      <c r="E135" s="39" t="s">
        <v>260</v>
      </c>
      <c r="F135" s="23">
        <v>10</v>
      </c>
      <c r="G135" s="45">
        <v>9</v>
      </c>
      <c r="H135" s="46">
        <f t="shared" si="6"/>
        <v>90</v>
      </c>
      <c r="I135" s="46">
        <f t="shared" si="7"/>
        <v>107.1</v>
      </c>
      <c r="J135" s="129" t="s">
        <v>132</v>
      </c>
      <c r="K135" s="128" t="s">
        <v>211</v>
      </c>
      <c r="L135" s="128" t="s">
        <v>133</v>
      </c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  <c r="IJ135" s="139"/>
      <c r="IK135" s="139"/>
      <c r="IL135" s="139"/>
      <c r="IM135" s="139"/>
      <c r="IN135" s="139"/>
      <c r="IO135" s="139"/>
      <c r="IP135" s="139"/>
      <c r="IQ135" s="139"/>
      <c r="IR135" s="139"/>
      <c r="IS135" s="139"/>
      <c r="IT135" s="139"/>
      <c r="IU135" s="139"/>
      <c r="IV135" s="139"/>
      <c r="IW135" s="139"/>
      <c r="IX135" s="139"/>
      <c r="IY135" s="139"/>
      <c r="IZ135" s="139"/>
      <c r="JA135" s="139"/>
    </row>
    <row r="136" spans="1:261" s="35" customFormat="1" ht="15" customHeight="1" outlineLevel="2" x14ac:dyDescent="0.2">
      <c r="A136" s="43">
        <f t="shared" si="8"/>
        <v>123</v>
      </c>
      <c r="B136" s="44" t="s">
        <v>7</v>
      </c>
      <c r="C136" s="43" t="s">
        <v>246</v>
      </c>
      <c r="D136" s="38" t="s">
        <v>261</v>
      </c>
      <c r="E136" s="39" t="s">
        <v>11</v>
      </c>
      <c r="F136" s="23">
        <v>10</v>
      </c>
      <c r="G136" s="45">
        <v>9</v>
      </c>
      <c r="H136" s="46">
        <f t="shared" si="6"/>
        <v>90</v>
      </c>
      <c r="I136" s="46">
        <f t="shared" si="7"/>
        <v>107.1</v>
      </c>
      <c r="J136" s="118" t="s">
        <v>132</v>
      </c>
      <c r="K136" s="13" t="s">
        <v>211</v>
      </c>
      <c r="L136" s="13" t="s">
        <v>133</v>
      </c>
    </row>
    <row r="137" spans="1:261" s="133" customFormat="1" ht="15.75" customHeight="1" x14ac:dyDescent="0.2">
      <c r="A137" s="43">
        <f t="shared" si="8"/>
        <v>124</v>
      </c>
      <c r="B137" s="204" t="s">
        <v>7</v>
      </c>
      <c r="C137" s="43" t="s">
        <v>246</v>
      </c>
      <c r="D137" s="38" t="s">
        <v>262</v>
      </c>
      <c r="E137" s="39" t="s">
        <v>255</v>
      </c>
      <c r="F137" s="23">
        <v>20</v>
      </c>
      <c r="G137" s="45">
        <v>6.72</v>
      </c>
      <c r="H137" s="46">
        <f t="shared" si="6"/>
        <v>134.4</v>
      </c>
      <c r="I137" s="46">
        <f t="shared" si="7"/>
        <v>159.93600000000001</v>
      </c>
      <c r="J137" s="12" t="s">
        <v>132</v>
      </c>
      <c r="K137" s="109" t="s">
        <v>211</v>
      </c>
      <c r="L137" s="109" t="s">
        <v>133</v>
      </c>
      <c r="M137" s="15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5"/>
      <c r="FK137" s="105"/>
      <c r="FL137" s="105"/>
      <c r="FM137" s="105"/>
      <c r="FN137" s="105"/>
      <c r="FO137" s="105"/>
      <c r="FP137" s="105"/>
      <c r="FQ137" s="105"/>
      <c r="FR137" s="105"/>
      <c r="FS137" s="105"/>
      <c r="FT137" s="105"/>
      <c r="FU137" s="105"/>
      <c r="FV137" s="105"/>
      <c r="FW137" s="105"/>
      <c r="FX137" s="105"/>
      <c r="FY137" s="105"/>
      <c r="FZ137" s="105"/>
      <c r="GA137" s="105"/>
      <c r="GB137" s="105"/>
      <c r="GC137" s="105"/>
      <c r="GD137" s="105"/>
      <c r="GE137" s="105"/>
      <c r="GF137" s="105"/>
      <c r="GG137" s="105"/>
      <c r="GH137" s="105"/>
      <c r="GI137" s="105"/>
      <c r="GJ137" s="105"/>
      <c r="GK137" s="105"/>
      <c r="GL137" s="105"/>
      <c r="GM137" s="105"/>
      <c r="GN137" s="105"/>
      <c r="GO137" s="105"/>
      <c r="GP137" s="105"/>
      <c r="GQ137" s="105"/>
      <c r="GR137" s="105"/>
      <c r="GS137" s="105"/>
      <c r="GT137" s="105"/>
      <c r="GU137" s="105"/>
      <c r="GV137" s="105"/>
      <c r="GW137" s="105"/>
      <c r="GX137" s="105"/>
      <c r="GY137" s="105"/>
      <c r="GZ137" s="105"/>
      <c r="HA137" s="105"/>
      <c r="HB137" s="105"/>
      <c r="HC137" s="105"/>
      <c r="HD137" s="105"/>
      <c r="HE137" s="105"/>
      <c r="HF137" s="105"/>
      <c r="HG137" s="105"/>
      <c r="HH137" s="105"/>
      <c r="HI137" s="105"/>
      <c r="HJ137" s="105"/>
      <c r="HK137" s="105"/>
      <c r="HL137" s="105"/>
      <c r="HM137" s="105"/>
      <c r="HN137" s="105"/>
      <c r="HO137" s="105"/>
      <c r="HP137" s="105"/>
      <c r="HQ137" s="105"/>
      <c r="HR137" s="105"/>
      <c r="HS137" s="105"/>
      <c r="HT137" s="105"/>
      <c r="HU137" s="105"/>
      <c r="HV137" s="105"/>
      <c r="HW137" s="105"/>
      <c r="HX137" s="105"/>
      <c r="HY137" s="105"/>
      <c r="HZ137" s="105"/>
      <c r="IA137" s="105"/>
      <c r="IB137" s="105"/>
      <c r="IC137" s="105"/>
      <c r="ID137" s="105"/>
      <c r="IE137" s="105"/>
      <c r="IF137" s="105"/>
      <c r="IG137" s="105"/>
      <c r="IH137" s="105"/>
      <c r="II137" s="105"/>
      <c r="IJ137" s="105"/>
      <c r="IK137" s="105"/>
      <c r="IL137" s="105"/>
      <c r="IM137" s="105"/>
      <c r="IN137" s="105"/>
      <c r="IO137" s="105"/>
      <c r="IP137" s="105"/>
      <c r="IQ137" s="105"/>
      <c r="IR137" s="105"/>
      <c r="IS137" s="105"/>
      <c r="IT137" s="105"/>
      <c r="IU137" s="105"/>
      <c r="IV137" s="105"/>
      <c r="IW137" s="105"/>
      <c r="IX137" s="105"/>
      <c r="IY137" s="105"/>
      <c r="IZ137" s="105"/>
      <c r="JA137" s="105"/>
    </row>
    <row r="138" spans="1:261" s="133" customFormat="1" ht="15.75" customHeight="1" x14ac:dyDescent="0.2">
      <c r="A138" s="43">
        <f t="shared" si="8"/>
        <v>125</v>
      </c>
      <c r="B138" s="204" t="s">
        <v>7</v>
      </c>
      <c r="C138" s="43" t="s">
        <v>246</v>
      </c>
      <c r="D138" s="38" t="s">
        <v>263</v>
      </c>
      <c r="E138" s="39" t="s">
        <v>4</v>
      </c>
      <c r="F138" s="23">
        <v>36</v>
      </c>
      <c r="G138" s="45">
        <v>12.180300000000001</v>
      </c>
      <c r="H138" s="46">
        <f t="shared" si="6"/>
        <v>438.49080000000004</v>
      </c>
      <c r="I138" s="46">
        <f t="shared" si="7"/>
        <v>521.80405200000007</v>
      </c>
      <c r="J138" s="12" t="s">
        <v>132</v>
      </c>
      <c r="K138" s="109" t="s">
        <v>211</v>
      </c>
      <c r="L138" s="109" t="s">
        <v>133</v>
      </c>
      <c r="M138" s="15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  <c r="FU138" s="105"/>
      <c r="FV138" s="105"/>
      <c r="FW138" s="105"/>
      <c r="FX138" s="105"/>
      <c r="FY138" s="105"/>
      <c r="FZ138" s="105"/>
      <c r="GA138" s="105"/>
      <c r="GB138" s="105"/>
      <c r="GC138" s="105"/>
      <c r="GD138" s="105"/>
      <c r="GE138" s="105"/>
      <c r="GF138" s="105"/>
      <c r="GG138" s="105"/>
      <c r="GH138" s="105"/>
      <c r="GI138" s="105"/>
      <c r="GJ138" s="105"/>
      <c r="GK138" s="105"/>
      <c r="GL138" s="105"/>
      <c r="GM138" s="105"/>
      <c r="GN138" s="105"/>
      <c r="GO138" s="105"/>
      <c r="GP138" s="105"/>
      <c r="GQ138" s="105"/>
      <c r="GR138" s="105"/>
      <c r="GS138" s="105"/>
      <c r="GT138" s="105"/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/>
      <c r="HK138" s="105"/>
      <c r="HL138" s="105"/>
      <c r="HM138" s="105"/>
      <c r="HN138" s="105"/>
      <c r="HO138" s="105"/>
      <c r="HP138" s="105"/>
      <c r="HQ138" s="105"/>
      <c r="HR138" s="105"/>
      <c r="HS138" s="105"/>
      <c r="HT138" s="105"/>
      <c r="HU138" s="105"/>
      <c r="HV138" s="105"/>
      <c r="HW138" s="105"/>
      <c r="HX138" s="105"/>
      <c r="HY138" s="105"/>
      <c r="HZ138" s="105"/>
      <c r="IA138" s="105"/>
      <c r="IB138" s="105"/>
      <c r="IC138" s="105"/>
      <c r="ID138" s="105"/>
      <c r="IE138" s="105"/>
      <c r="IF138" s="105"/>
      <c r="IG138" s="105"/>
      <c r="IH138" s="105"/>
      <c r="II138" s="105"/>
      <c r="IJ138" s="105"/>
      <c r="IK138" s="105"/>
      <c r="IL138" s="105"/>
      <c r="IM138" s="105"/>
      <c r="IN138" s="105"/>
      <c r="IO138" s="105"/>
      <c r="IP138" s="105"/>
      <c r="IQ138" s="105"/>
      <c r="IR138" s="105"/>
      <c r="IS138" s="105"/>
      <c r="IT138" s="105"/>
      <c r="IU138" s="105"/>
      <c r="IV138" s="105"/>
      <c r="IW138" s="105"/>
      <c r="IX138" s="105"/>
      <c r="IY138" s="105"/>
      <c r="IZ138" s="105"/>
      <c r="JA138" s="105"/>
    </row>
    <row r="139" spans="1:261" s="105" customFormat="1" ht="31.5" outlineLevel="2" x14ac:dyDescent="0.2">
      <c r="A139" s="106"/>
      <c r="B139" s="19" t="s">
        <v>90</v>
      </c>
      <c r="C139" s="19"/>
      <c r="D139" s="10"/>
      <c r="E139" s="13"/>
      <c r="F139" s="14"/>
      <c r="G139" s="15"/>
      <c r="H139" s="164">
        <f>SUM(H106:H138)</f>
        <v>17647.060799999999</v>
      </c>
      <c r="I139" s="164">
        <f>SUM(I106:I138)</f>
        <v>21000.002351999992</v>
      </c>
      <c r="J139" s="103"/>
      <c r="K139" s="109"/>
      <c r="L139" s="109"/>
      <c r="M139" s="155"/>
    </row>
    <row r="140" spans="1:261" s="105" customFormat="1" outlineLevel="2" x14ac:dyDescent="0.2">
      <c r="A140" s="52">
        <v>126</v>
      </c>
      <c r="B140" s="106" t="s">
        <v>56</v>
      </c>
      <c r="C140" s="110" t="s">
        <v>271</v>
      </c>
      <c r="D140" s="10" t="s">
        <v>446</v>
      </c>
      <c r="E140" s="107" t="s">
        <v>33</v>
      </c>
      <c r="F140" s="108">
        <v>1</v>
      </c>
      <c r="G140" s="15">
        <v>284873.94949999999</v>
      </c>
      <c r="H140" s="17">
        <f>F140*G140</f>
        <v>284873.94949999999</v>
      </c>
      <c r="I140" s="54">
        <f>H140*1.19</f>
        <v>338999.99990499998</v>
      </c>
      <c r="J140" s="103" t="s">
        <v>132</v>
      </c>
      <c r="K140" s="109" t="s">
        <v>211</v>
      </c>
      <c r="L140" s="109" t="s">
        <v>133</v>
      </c>
      <c r="M140" s="155"/>
    </row>
    <row r="141" spans="1:261" s="105" customFormat="1" ht="31.5" outlineLevel="2" x14ac:dyDescent="0.25">
      <c r="A141" s="52"/>
      <c r="B141" s="79" t="s">
        <v>91</v>
      </c>
      <c r="C141" s="55"/>
      <c r="D141" s="56"/>
      <c r="E141" s="57"/>
      <c r="F141" s="58"/>
      <c r="G141" s="59"/>
      <c r="H141" s="60">
        <f>SUBTOTAL(9,H140:H140)</f>
        <v>284873.94949999999</v>
      </c>
      <c r="I141" s="230">
        <f>SUM(I140:I140)</f>
        <v>338999.99990499998</v>
      </c>
      <c r="J141" s="103"/>
      <c r="K141" s="109"/>
      <c r="L141" s="109"/>
      <c r="M141" s="155"/>
    </row>
    <row r="142" spans="1:261" s="105" customFormat="1" outlineLevel="2" x14ac:dyDescent="0.2">
      <c r="A142" s="106">
        <v>127</v>
      </c>
      <c r="B142" s="106" t="s">
        <v>447</v>
      </c>
      <c r="C142" s="106" t="s">
        <v>448</v>
      </c>
      <c r="D142" s="10" t="s">
        <v>449</v>
      </c>
      <c r="E142" s="107" t="s">
        <v>33</v>
      </c>
      <c r="F142" s="108">
        <v>1</v>
      </c>
      <c r="G142" s="15">
        <v>16806.722259999999</v>
      </c>
      <c r="H142" s="17">
        <f>F142*G142</f>
        <v>16806.722259999999</v>
      </c>
      <c r="I142" s="11">
        <f>F142*G142*1.19</f>
        <v>19999.999489399997</v>
      </c>
      <c r="J142" s="103" t="s">
        <v>132</v>
      </c>
      <c r="K142" s="109" t="s">
        <v>211</v>
      </c>
      <c r="L142" s="109" t="s">
        <v>133</v>
      </c>
      <c r="M142" s="155"/>
    </row>
    <row r="143" spans="1:261" s="35" customFormat="1" ht="15" customHeight="1" outlineLevel="2" x14ac:dyDescent="0.2">
      <c r="A143" s="106"/>
      <c r="B143" s="19" t="s">
        <v>450</v>
      </c>
      <c r="C143" s="19"/>
      <c r="D143" s="10"/>
      <c r="E143" s="13"/>
      <c r="F143" s="14"/>
      <c r="G143" s="15"/>
      <c r="H143" s="164">
        <f>SUM(H142:H142)</f>
        <v>16806.722259999999</v>
      </c>
      <c r="I143" s="164">
        <f>SUM(I142:I142)</f>
        <v>19999.999489399997</v>
      </c>
      <c r="J143" s="118" t="s">
        <v>132</v>
      </c>
      <c r="K143" s="13" t="s">
        <v>211</v>
      </c>
      <c r="L143" s="13" t="s">
        <v>133</v>
      </c>
    </row>
    <row r="144" spans="1:261" s="35" customFormat="1" ht="15" customHeight="1" outlineLevel="2" x14ac:dyDescent="0.2">
      <c r="A144" s="106">
        <v>128</v>
      </c>
      <c r="B144" s="113" t="s">
        <v>8</v>
      </c>
      <c r="C144" s="126" t="s">
        <v>417</v>
      </c>
      <c r="D144" s="127" t="s">
        <v>669</v>
      </c>
      <c r="E144" s="126" t="s">
        <v>11</v>
      </c>
      <c r="F144" s="129">
        <v>2</v>
      </c>
      <c r="G144" s="186">
        <v>300</v>
      </c>
      <c r="H144" s="141">
        <f t="shared" ref="H144" si="9">F144*G144</f>
        <v>600</v>
      </c>
      <c r="I144" s="152">
        <f t="shared" ref="I144" si="10">H144*1.19</f>
        <v>714</v>
      </c>
      <c r="J144" s="118" t="s">
        <v>132</v>
      </c>
      <c r="K144" s="13" t="s">
        <v>211</v>
      </c>
      <c r="L144" s="13" t="s">
        <v>133</v>
      </c>
    </row>
    <row r="145" spans="1:261" s="80" customFormat="1" ht="15.75" x14ac:dyDescent="0.25">
      <c r="A145" s="106">
        <f>A144+1</f>
        <v>129</v>
      </c>
      <c r="B145" s="113" t="s">
        <v>8</v>
      </c>
      <c r="C145" s="203" t="s">
        <v>654</v>
      </c>
      <c r="D145" s="114" t="s">
        <v>653</v>
      </c>
      <c r="E145" s="115" t="s">
        <v>4</v>
      </c>
      <c r="F145" s="108">
        <v>1</v>
      </c>
      <c r="G145" s="116">
        <v>142.86000000000001</v>
      </c>
      <c r="H145" s="117">
        <f>G145*F145</f>
        <v>142.86000000000001</v>
      </c>
      <c r="I145" s="11">
        <f>F145*G145*1.19</f>
        <v>170.0034</v>
      </c>
      <c r="J145" s="118" t="s">
        <v>132</v>
      </c>
      <c r="K145" s="13" t="s">
        <v>211</v>
      </c>
      <c r="L145" s="13" t="s">
        <v>133</v>
      </c>
      <c r="M145" s="123"/>
    </row>
    <row r="146" spans="1:261" s="105" customFormat="1" ht="15" customHeight="1" outlineLevel="2" x14ac:dyDescent="0.25">
      <c r="A146" s="106">
        <f t="shared" ref="A146:A153" si="11">A145+1</f>
        <v>130</v>
      </c>
      <c r="B146" s="106" t="s">
        <v>8</v>
      </c>
      <c r="C146" s="106" t="s">
        <v>470</v>
      </c>
      <c r="D146" s="10" t="s">
        <v>471</v>
      </c>
      <c r="E146" s="13" t="s">
        <v>11</v>
      </c>
      <c r="F146" s="14">
        <v>10</v>
      </c>
      <c r="G146" s="152">
        <v>10</v>
      </c>
      <c r="H146" s="16">
        <f t="shared" ref="H146:H151" si="12">F146*G146</f>
        <v>100</v>
      </c>
      <c r="I146" s="154">
        <f t="shared" ref="I146:I151" si="13">H146*1.19</f>
        <v>119</v>
      </c>
      <c r="J146" s="118" t="s">
        <v>132</v>
      </c>
      <c r="K146" s="13" t="s">
        <v>211</v>
      </c>
      <c r="L146" s="13" t="s">
        <v>133</v>
      </c>
      <c r="M146" s="132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  <c r="IW146" s="133"/>
      <c r="IX146" s="133"/>
      <c r="IY146" s="133"/>
      <c r="IZ146" s="133"/>
      <c r="JA146" s="133"/>
    </row>
    <row r="147" spans="1:261" s="105" customFormat="1" ht="15" customHeight="1" outlineLevel="2" x14ac:dyDescent="0.25">
      <c r="A147" s="106">
        <f t="shared" si="11"/>
        <v>131</v>
      </c>
      <c r="B147" s="106" t="s">
        <v>8</v>
      </c>
      <c r="C147" s="106" t="s">
        <v>472</v>
      </c>
      <c r="D147" s="114" t="s">
        <v>473</v>
      </c>
      <c r="E147" s="13" t="s">
        <v>11</v>
      </c>
      <c r="F147" s="14">
        <v>5</v>
      </c>
      <c r="G147" s="152">
        <v>20</v>
      </c>
      <c r="H147" s="16">
        <f t="shared" si="12"/>
        <v>100</v>
      </c>
      <c r="I147" s="154">
        <f t="shared" si="13"/>
        <v>119</v>
      </c>
      <c r="J147" s="118" t="s">
        <v>132</v>
      </c>
      <c r="K147" s="13" t="s">
        <v>211</v>
      </c>
      <c r="L147" s="13" t="s">
        <v>133</v>
      </c>
      <c r="M147" s="132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  <c r="IW147" s="133"/>
      <c r="IX147" s="133"/>
      <c r="IY147" s="133"/>
      <c r="IZ147" s="133"/>
      <c r="JA147" s="133"/>
    </row>
    <row r="148" spans="1:261" s="139" customFormat="1" ht="15.75" x14ac:dyDescent="0.25">
      <c r="A148" s="106">
        <f t="shared" si="11"/>
        <v>132</v>
      </c>
      <c r="B148" s="106" t="s">
        <v>8</v>
      </c>
      <c r="C148" s="106" t="s">
        <v>472</v>
      </c>
      <c r="D148" s="10" t="s">
        <v>474</v>
      </c>
      <c r="E148" s="13" t="s">
        <v>54</v>
      </c>
      <c r="F148" s="14">
        <v>4</v>
      </c>
      <c r="G148" s="104">
        <v>170</v>
      </c>
      <c r="H148" s="16">
        <f t="shared" si="12"/>
        <v>680</v>
      </c>
      <c r="I148" s="54">
        <f t="shared" si="13"/>
        <v>809.19999999999993</v>
      </c>
      <c r="J148" s="118" t="s">
        <v>132</v>
      </c>
      <c r="K148" s="13" t="s">
        <v>211</v>
      </c>
      <c r="L148" s="13" t="s">
        <v>133</v>
      </c>
      <c r="M148" s="138"/>
    </row>
    <row r="149" spans="1:261" s="133" customFormat="1" x14ac:dyDescent="0.2">
      <c r="A149" s="106">
        <f t="shared" si="11"/>
        <v>133</v>
      </c>
      <c r="B149" s="106" t="s">
        <v>8</v>
      </c>
      <c r="C149" s="106" t="s">
        <v>264</v>
      </c>
      <c r="D149" s="10" t="s">
        <v>475</v>
      </c>
      <c r="E149" s="13" t="s">
        <v>11</v>
      </c>
      <c r="F149" s="14">
        <v>6</v>
      </c>
      <c r="G149" s="104">
        <v>125</v>
      </c>
      <c r="H149" s="16">
        <f t="shared" si="12"/>
        <v>750</v>
      </c>
      <c r="I149" s="54">
        <f t="shared" si="13"/>
        <v>892.5</v>
      </c>
      <c r="J149" s="118" t="s">
        <v>132</v>
      </c>
      <c r="K149" s="13" t="s">
        <v>211</v>
      </c>
      <c r="L149" s="13" t="s">
        <v>133</v>
      </c>
    </row>
    <row r="150" spans="1:261" s="133" customFormat="1" x14ac:dyDescent="0.2">
      <c r="A150" s="106">
        <f t="shared" si="11"/>
        <v>134</v>
      </c>
      <c r="B150" s="106" t="s">
        <v>8</v>
      </c>
      <c r="C150" s="106" t="s">
        <v>476</v>
      </c>
      <c r="D150" s="10" t="s">
        <v>477</v>
      </c>
      <c r="E150" s="13" t="s">
        <v>13</v>
      </c>
      <c r="F150" s="14">
        <v>4</v>
      </c>
      <c r="G150" s="104">
        <v>500</v>
      </c>
      <c r="H150" s="16">
        <f t="shared" si="12"/>
        <v>2000</v>
      </c>
      <c r="I150" s="54">
        <f t="shared" si="13"/>
        <v>2380</v>
      </c>
      <c r="J150" s="118" t="s">
        <v>132</v>
      </c>
      <c r="K150" s="13" t="s">
        <v>211</v>
      </c>
      <c r="L150" s="13" t="s">
        <v>133</v>
      </c>
    </row>
    <row r="151" spans="1:261" s="133" customFormat="1" x14ac:dyDescent="0.2">
      <c r="A151" s="106">
        <f t="shared" si="11"/>
        <v>135</v>
      </c>
      <c r="B151" s="106" t="s">
        <v>8</v>
      </c>
      <c r="C151" s="106" t="s">
        <v>476</v>
      </c>
      <c r="D151" s="10" t="s">
        <v>478</v>
      </c>
      <c r="E151" s="13" t="s">
        <v>13</v>
      </c>
      <c r="F151" s="14">
        <v>1</v>
      </c>
      <c r="G151" s="104">
        <v>300</v>
      </c>
      <c r="H151" s="16">
        <f t="shared" si="12"/>
        <v>300</v>
      </c>
      <c r="I151" s="54">
        <f t="shared" si="13"/>
        <v>357</v>
      </c>
      <c r="J151" s="118" t="s">
        <v>132</v>
      </c>
      <c r="K151" s="13" t="s">
        <v>211</v>
      </c>
      <c r="L151" s="13" t="s">
        <v>133</v>
      </c>
      <c r="M151" s="259"/>
      <c r="N151" s="260"/>
    </row>
    <row r="152" spans="1:261" s="133" customFormat="1" x14ac:dyDescent="0.2">
      <c r="A152" s="106">
        <f t="shared" si="11"/>
        <v>136</v>
      </c>
      <c r="B152" s="113" t="s">
        <v>8</v>
      </c>
      <c r="C152" s="78" t="s">
        <v>451</v>
      </c>
      <c r="D152" s="114" t="s">
        <v>452</v>
      </c>
      <c r="E152" s="115" t="s">
        <v>15</v>
      </c>
      <c r="F152" s="108">
        <v>4</v>
      </c>
      <c r="G152" s="116">
        <v>300</v>
      </c>
      <c r="H152" s="117">
        <f>G152*F152</f>
        <v>1200</v>
      </c>
      <c r="I152" s="11">
        <f>F152*G152*1.19</f>
        <v>1428</v>
      </c>
      <c r="J152" s="118" t="s">
        <v>132</v>
      </c>
      <c r="K152" s="13" t="s">
        <v>211</v>
      </c>
      <c r="L152" s="13" t="s">
        <v>133</v>
      </c>
    </row>
    <row r="153" spans="1:261" s="133" customFormat="1" x14ac:dyDescent="0.2">
      <c r="A153" s="106">
        <f t="shared" si="11"/>
        <v>137</v>
      </c>
      <c r="B153" s="113" t="s">
        <v>8</v>
      </c>
      <c r="C153" s="78"/>
      <c r="D153" s="114" t="s">
        <v>469</v>
      </c>
      <c r="E153" s="115" t="s">
        <v>121</v>
      </c>
      <c r="F153" s="108">
        <v>1</v>
      </c>
      <c r="G153" s="116">
        <v>2530.5030000000002</v>
      </c>
      <c r="H153" s="117">
        <f>G153*F153</f>
        <v>2530.5030000000002</v>
      </c>
      <c r="I153" s="11">
        <f>F153*G153*1.19</f>
        <v>3011.2985699999999</v>
      </c>
      <c r="J153" s="118" t="s">
        <v>132</v>
      </c>
      <c r="K153" s="13" t="s">
        <v>211</v>
      </c>
      <c r="L153" s="13" t="s">
        <v>133</v>
      </c>
      <c r="M153" s="259"/>
      <c r="N153" s="260"/>
    </row>
    <row r="154" spans="1:261" s="148" customFormat="1" ht="31.5" outlineLevel="1" x14ac:dyDescent="0.2">
      <c r="A154" s="26"/>
      <c r="B154" s="19" t="s">
        <v>92</v>
      </c>
      <c r="C154" s="119"/>
      <c r="D154" s="120"/>
      <c r="E154" s="107"/>
      <c r="F154" s="108"/>
      <c r="G154" s="121"/>
      <c r="H154" s="122">
        <f>SUM(H144:H153)</f>
        <v>8403.3630000000012</v>
      </c>
      <c r="I154" s="122">
        <f>SUM(I144:I153)</f>
        <v>10000.001970000001</v>
      </c>
      <c r="J154" s="146"/>
      <c r="K154" s="147"/>
      <c r="L154" s="147"/>
    </row>
    <row r="155" spans="1:261" s="1" customFormat="1" outlineLevel="2" x14ac:dyDescent="0.2">
      <c r="A155" s="124">
        <v>138</v>
      </c>
      <c r="B155" s="125" t="s">
        <v>453</v>
      </c>
      <c r="C155" s="126" t="s">
        <v>454</v>
      </c>
      <c r="D155" s="127" t="s">
        <v>700</v>
      </c>
      <c r="E155" s="128" t="s">
        <v>11</v>
      </c>
      <c r="F155" s="129">
        <v>40</v>
      </c>
      <c r="G155" s="153">
        <v>10.924300000000001</v>
      </c>
      <c r="H155" s="117">
        <f>G155*F155</f>
        <v>436.97200000000004</v>
      </c>
      <c r="I155" s="16">
        <f>F155*G155*1.19</f>
        <v>519.99667999999997</v>
      </c>
      <c r="J155" s="103" t="s">
        <v>132</v>
      </c>
      <c r="K155" s="109" t="s">
        <v>211</v>
      </c>
      <c r="L155" s="109" t="s">
        <v>133</v>
      </c>
    </row>
    <row r="156" spans="1:261" s="1" customFormat="1" outlineLevel="2" x14ac:dyDescent="0.2">
      <c r="A156" s="124">
        <f>A155+1</f>
        <v>139</v>
      </c>
      <c r="B156" s="125" t="s">
        <v>453</v>
      </c>
      <c r="C156" s="126" t="s">
        <v>454</v>
      </c>
      <c r="D156" s="127" t="s">
        <v>701</v>
      </c>
      <c r="E156" s="128" t="s">
        <v>11</v>
      </c>
      <c r="F156" s="129">
        <v>10</v>
      </c>
      <c r="G156" s="186">
        <v>9.2436000000000007</v>
      </c>
      <c r="H156" s="117">
        <f>G156*F156</f>
        <v>92.436000000000007</v>
      </c>
      <c r="I156" s="16">
        <f>F156*G156*1.19</f>
        <v>109.99884</v>
      </c>
      <c r="J156" s="103" t="s">
        <v>132</v>
      </c>
      <c r="K156" s="109" t="s">
        <v>211</v>
      </c>
      <c r="L156" s="109" t="s">
        <v>133</v>
      </c>
    </row>
    <row r="157" spans="1:261" s="1" customFormat="1" outlineLevel="2" x14ac:dyDescent="0.2">
      <c r="A157" s="124">
        <f>A156+1</f>
        <v>140</v>
      </c>
      <c r="B157" s="125" t="s">
        <v>453</v>
      </c>
      <c r="C157" s="126" t="s">
        <v>455</v>
      </c>
      <c r="D157" s="127" t="s">
        <v>456</v>
      </c>
      <c r="E157" s="128" t="s">
        <v>437</v>
      </c>
      <c r="F157" s="129">
        <v>12</v>
      </c>
      <c r="G157" s="153">
        <v>1685.5742</v>
      </c>
      <c r="H157" s="117">
        <f>G157*F157</f>
        <v>20226.8904</v>
      </c>
      <c r="I157" s="16">
        <f t="shared" ref="I157" si="14">F157*G157*1.19</f>
        <v>24069.999575999998</v>
      </c>
      <c r="J157" s="103" t="s">
        <v>132</v>
      </c>
      <c r="K157" s="109" t="s">
        <v>211</v>
      </c>
      <c r="L157" s="109" t="s">
        <v>133</v>
      </c>
    </row>
    <row r="158" spans="1:261" s="1" customFormat="1" ht="31.5" outlineLevel="2" x14ac:dyDescent="0.2">
      <c r="A158" s="124"/>
      <c r="B158" s="19" t="s">
        <v>457</v>
      </c>
      <c r="C158" s="134"/>
      <c r="D158" s="135"/>
      <c r="E158" s="126"/>
      <c r="F158" s="129"/>
      <c r="G158" s="136"/>
      <c r="H158" s="137">
        <f>SUM(H155:H157)</f>
        <v>20756.2984</v>
      </c>
      <c r="I158" s="137">
        <f>SUM(I155:I157)</f>
        <v>24699.995095999999</v>
      </c>
      <c r="J158" s="103"/>
      <c r="K158" s="109"/>
      <c r="L158" s="109"/>
    </row>
    <row r="159" spans="1:261" s="1" customFormat="1" outlineLevel="2" x14ac:dyDescent="0.2">
      <c r="A159" s="124">
        <v>141</v>
      </c>
      <c r="B159" s="125" t="s">
        <v>57</v>
      </c>
      <c r="C159" s="126" t="s">
        <v>458</v>
      </c>
      <c r="D159" s="140" t="s">
        <v>459</v>
      </c>
      <c r="E159" s="128" t="s">
        <v>121</v>
      </c>
      <c r="F159" s="129">
        <v>1</v>
      </c>
      <c r="G159" s="130">
        <v>7000</v>
      </c>
      <c r="H159" s="141">
        <f>F159*G159</f>
        <v>7000</v>
      </c>
      <c r="I159" s="11">
        <f>H159</f>
        <v>7000</v>
      </c>
      <c r="J159" s="103" t="s">
        <v>132</v>
      </c>
      <c r="K159" s="109" t="s">
        <v>211</v>
      </c>
      <c r="L159" s="109" t="s">
        <v>133</v>
      </c>
    </row>
    <row r="160" spans="1:261" s="1" customFormat="1" outlineLevel="2" x14ac:dyDescent="0.2">
      <c r="A160" s="124">
        <f>A159+1</f>
        <v>142</v>
      </c>
      <c r="B160" s="125" t="s">
        <v>57</v>
      </c>
      <c r="C160" s="126" t="s">
        <v>461</v>
      </c>
      <c r="D160" s="127" t="s">
        <v>462</v>
      </c>
      <c r="E160" s="128" t="s">
        <v>121</v>
      </c>
      <c r="F160" s="129">
        <v>1</v>
      </c>
      <c r="G160" s="130">
        <v>250</v>
      </c>
      <c r="H160" s="141">
        <f t="shared" ref="H160:H163" si="15">F160*G160</f>
        <v>250</v>
      </c>
      <c r="I160" s="11">
        <f t="shared" ref="I160:I163" si="16">F160*G160*1.19</f>
        <v>297.5</v>
      </c>
      <c r="J160" s="103" t="s">
        <v>132</v>
      </c>
      <c r="K160" s="109" t="s">
        <v>211</v>
      </c>
      <c r="L160" s="109" t="s">
        <v>133</v>
      </c>
    </row>
    <row r="161" spans="1:12" s="22" customFormat="1" outlineLevel="2" x14ac:dyDescent="0.2">
      <c r="A161" s="124">
        <f t="shared" ref="A161:A163" si="17">A160+1</f>
        <v>143</v>
      </c>
      <c r="B161" s="125" t="s">
        <v>57</v>
      </c>
      <c r="C161" s="126" t="s">
        <v>272</v>
      </c>
      <c r="D161" s="140" t="s">
        <v>463</v>
      </c>
      <c r="E161" s="128" t="s">
        <v>121</v>
      </c>
      <c r="F161" s="129">
        <v>1</v>
      </c>
      <c r="G161" s="130">
        <v>8335</v>
      </c>
      <c r="H161" s="141">
        <f t="shared" si="15"/>
        <v>8335</v>
      </c>
      <c r="I161" s="11">
        <f t="shared" si="16"/>
        <v>9918.65</v>
      </c>
      <c r="J161" s="103" t="s">
        <v>132</v>
      </c>
      <c r="K161" s="109" t="s">
        <v>211</v>
      </c>
      <c r="L161" s="109" t="s">
        <v>133</v>
      </c>
    </row>
    <row r="162" spans="1:12" s="22" customFormat="1" outlineLevel="2" x14ac:dyDescent="0.2">
      <c r="A162" s="124">
        <f t="shared" si="17"/>
        <v>144</v>
      </c>
      <c r="B162" s="125" t="s">
        <v>57</v>
      </c>
      <c r="C162" s="126" t="s">
        <v>272</v>
      </c>
      <c r="D162" s="140" t="s">
        <v>464</v>
      </c>
      <c r="E162" s="128" t="s">
        <v>121</v>
      </c>
      <c r="F162" s="129">
        <v>1</v>
      </c>
      <c r="G162" s="130">
        <v>6700</v>
      </c>
      <c r="H162" s="141">
        <f t="shared" si="15"/>
        <v>6700</v>
      </c>
      <c r="I162" s="11">
        <f t="shared" si="16"/>
        <v>7973</v>
      </c>
      <c r="J162" s="103" t="s">
        <v>132</v>
      </c>
      <c r="K162" s="109" t="s">
        <v>211</v>
      </c>
      <c r="L162" s="109" t="s">
        <v>133</v>
      </c>
    </row>
    <row r="163" spans="1:12" s="22" customFormat="1" outlineLevel="2" x14ac:dyDescent="0.2">
      <c r="A163" s="124">
        <f t="shared" si="17"/>
        <v>145</v>
      </c>
      <c r="B163" s="125" t="s">
        <v>57</v>
      </c>
      <c r="C163" s="126" t="s">
        <v>465</v>
      </c>
      <c r="D163" s="140" t="s">
        <v>466</v>
      </c>
      <c r="E163" s="128" t="s">
        <v>121</v>
      </c>
      <c r="F163" s="129">
        <v>1</v>
      </c>
      <c r="G163" s="130">
        <v>172866.26</v>
      </c>
      <c r="H163" s="141">
        <f t="shared" si="15"/>
        <v>172866.26</v>
      </c>
      <c r="I163" s="11">
        <f t="shared" si="16"/>
        <v>205710.84940000001</v>
      </c>
      <c r="J163" s="103" t="s">
        <v>132</v>
      </c>
      <c r="K163" s="109" t="s">
        <v>211</v>
      </c>
      <c r="L163" s="109" t="s">
        <v>133</v>
      </c>
    </row>
    <row r="164" spans="1:12" s="22" customFormat="1" ht="31.5" outlineLevel="2" x14ac:dyDescent="0.2">
      <c r="A164" s="142"/>
      <c r="B164" s="143" t="s">
        <v>93</v>
      </c>
      <c r="C164" s="143"/>
      <c r="D164" s="127"/>
      <c r="E164" s="128"/>
      <c r="F164" s="144"/>
      <c r="G164" s="145"/>
      <c r="H164" s="231">
        <f>SUM(H159:H163)</f>
        <v>195151.26</v>
      </c>
      <c r="I164" s="231">
        <f>SUM(I159:I163)</f>
        <v>230899.9994</v>
      </c>
      <c r="J164" s="103"/>
      <c r="K164" s="109"/>
      <c r="L164" s="109"/>
    </row>
    <row r="165" spans="1:12" s="22" customFormat="1" outlineLevel="2" x14ac:dyDescent="0.2">
      <c r="A165" s="106">
        <v>146</v>
      </c>
      <c r="B165" s="106" t="s">
        <v>16</v>
      </c>
      <c r="C165" s="106" t="s">
        <v>265</v>
      </c>
      <c r="D165" s="10" t="s">
        <v>429</v>
      </c>
      <c r="E165" s="107" t="s">
        <v>11</v>
      </c>
      <c r="F165" s="108">
        <v>15</v>
      </c>
      <c r="G165" s="104">
        <v>115</v>
      </c>
      <c r="H165" s="16">
        <f t="shared" ref="H165:H182" si="18">F165*G165</f>
        <v>1725</v>
      </c>
      <c r="I165" s="54">
        <f>H165*1.19</f>
        <v>2052.75</v>
      </c>
      <c r="J165" s="103" t="s">
        <v>132</v>
      </c>
      <c r="K165" s="109" t="s">
        <v>211</v>
      </c>
      <c r="L165" s="109" t="s">
        <v>133</v>
      </c>
    </row>
    <row r="166" spans="1:12" s="22" customFormat="1" outlineLevel="2" x14ac:dyDescent="0.2">
      <c r="A166" s="106">
        <f>A165+1</f>
        <v>147</v>
      </c>
      <c r="B166" s="106" t="s">
        <v>16</v>
      </c>
      <c r="C166" s="106" t="s">
        <v>265</v>
      </c>
      <c r="D166" s="10" t="s">
        <v>702</v>
      </c>
      <c r="E166" s="107" t="s">
        <v>11</v>
      </c>
      <c r="F166" s="108">
        <v>10</v>
      </c>
      <c r="G166" s="104">
        <v>135</v>
      </c>
      <c r="H166" s="17">
        <f t="shared" si="18"/>
        <v>1350</v>
      </c>
      <c r="I166" s="152">
        <f>H166*1.19</f>
        <v>1606.5</v>
      </c>
      <c r="J166" s="103" t="s">
        <v>132</v>
      </c>
      <c r="K166" s="109" t="s">
        <v>211</v>
      </c>
      <c r="L166" s="109" t="s">
        <v>133</v>
      </c>
    </row>
    <row r="167" spans="1:12" s="22" customFormat="1" outlineLevel="2" x14ac:dyDescent="0.2">
      <c r="A167" s="106">
        <f t="shared" ref="A167:A182" si="19">A166+1</f>
        <v>148</v>
      </c>
      <c r="B167" s="106" t="s">
        <v>16</v>
      </c>
      <c r="C167" s="106" t="s">
        <v>265</v>
      </c>
      <c r="D167" s="10" t="s">
        <v>514</v>
      </c>
      <c r="E167" s="13" t="s">
        <v>11</v>
      </c>
      <c r="F167" s="14">
        <v>2</v>
      </c>
      <c r="G167" s="104">
        <v>800</v>
      </c>
      <c r="H167" s="16">
        <f t="shared" si="18"/>
        <v>1600</v>
      </c>
      <c r="I167" s="54">
        <f t="shared" ref="I167:I182" si="20">H167*1.19</f>
        <v>1904</v>
      </c>
      <c r="J167" s="103" t="s">
        <v>132</v>
      </c>
      <c r="K167" s="109" t="s">
        <v>211</v>
      </c>
      <c r="L167" s="109" t="s">
        <v>133</v>
      </c>
    </row>
    <row r="168" spans="1:12" s="22" customFormat="1" outlineLevel="2" x14ac:dyDescent="0.2">
      <c r="A168" s="106">
        <f t="shared" si="19"/>
        <v>149</v>
      </c>
      <c r="B168" s="106" t="s">
        <v>16</v>
      </c>
      <c r="C168" s="106" t="s">
        <v>265</v>
      </c>
      <c r="D168" s="10" t="s">
        <v>515</v>
      </c>
      <c r="E168" s="13" t="s">
        <v>11</v>
      </c>
      <c r="F168" s="14">
        <v>5</v>
      </c>
      <c r="G168" s="104">
        <v>225</v>
      </c>
      <c r="H168" s="16">
        <f t="shared" si="18"/>
        <v>1125</v>
      </c>
      <c r="I168" s="54">
        <f t="shared" si="20"/>
        <v>1338.75</v>
      </c>
      <c r="J168" s="103" t="s">
        <v>132</v>
      </c>
      <c r="K168" s="109" t="s">
        <v>211</v>
      </c>
      <c r="L168" s="109" t="s">
        <v>133</v>
      </c>
    </row>
    <row r="169" spans="1:12" s="22" customFormat="1" outlineLevel="2" x14ac:dyDescent="0.2">
      <c r="A169" s="106">
        <f t="shared" si="19"/>
        <v>150</v>
      </c>
      <c r="B169" s="106" t="s">
        <v>16</v>
      </c>
      <c r="C169" s="106" t="s">
        <v>265</v>
      </c>
      <c r="D169" s="158" t="s">
        <v>516</v>
      </c>
      <c r="E169" s="159" t="s">
        <v>11</v>
      </c>
      <c r="F169" s="103">
        <v>6</v>
      </c>
      <c r="G169" s="104">
        <v>250</v>
      </c>
      <c r="H169" s="16">
        <f t="shared" si="18"/>
        <v>1500</v>
      </c>
      <c r="I169" s="54">
        <f t="shared" si="20"/>
        <v>1785</v>
      </c>
      <c r="J169" s="103" t="s">
        <v>132</v>
      </c>
      <c r="K169" s="109" t="s">
        <v>211</v>
      </c>
      <c r="L169" s="109" t="s">
        <v>133</v>
      </c>
    </row>
    <row r="170" spans="1:12" s="22" customFormat="1" outlineLevel="2" x14ac:dyDescent="0.2">
      <c r="A170" s="106">
        <f t="shared" si="19"/>
        <v>151</v>
      </c>
      <c r="B170" s="106" t="s">
        <v>16</v>
      </c>
      <c r="C170" s="106" t="s">
        <v>265</v>
      </c>
      <c r="D170" s="160" t="s">
        <v>517</v>
      </c>
      <c r="E170" s="13" t="s">
        <v>11</v>
      </c>
      <c r="F170" s="14">
        <v>8</v>
      </c>
      <c r="G170" s="104">
        <v>175</v>
      </c>
      <c r="H170" s="16">
        <f t="shared" si="18"/>
        <v>1400</v>
      </c>
      <c r="I170" s="54">
        <f t="shared" si="20"/>
        <v>1666</v>
      </c>
      <c r="J170" s="103" t="s">
        <v>132</v>
      </c>
      <c r="K170" s="109" t="s">
        <v>211</v>
      </c>
      <c r="L170" s="109" t="s">
        <v>133</v>
      </c>
    </row>
    <row r="171" spans="1:12" s="22" customFormat="1" outlineLevel="2" x14ac:dyDescent="0.2">
      <c r="A171" s="106">
        <f t="shared" si="19"/>
        <v>152</v>
      </c>
      <c r="B171" s="106" t="s">
        <v>16</v>
      </c>
      <c r="C171" s="106" t="s">
        <v>265</v>
      </c>
      <c r="D171" s="10" t="s">
        <v>518</v>
      </c>
      <c r="E171" s="13" t="s">
        <v>11</v>
      </c>
      <c r="F171" s="14">
        <v>1</v>
      </c>
      <c r="G171" s="104">
        <v>335</v>
      </c>
      <c r="H171" s="16">
        <f t="shared" si="18"/>
        <v>335</v>
      </c>
      <c r="I171" s="54">
        <f t="shared" si="20"/>
        <v>398.65</v>
      </c>
      <c r="J171" s="103" t="s">
        <v>132</v>
      </c>
      <c r="K171" s="109" t="s">
        <v>211</v>
      </c>
      <c r="L171" s="109" t="s">
        <v>133</v>
      </c>
    </row>
    <row r="172" spans="1:12" outlineLevel="1" x14ac:dyDescent="0.2">
      <c r="A172" s="106">
        <f t="shared" si="19"/>
        <v>153</v>
      </c>
      <c r="B172" s="106" t="s">
        <v>16</v>
      </c>
      <c r="C172" s="106" t="s">
        <v>265</v>
      </c>
      <c r="D172" s="10" t="s">
        <v>519</v>
      </c>
      <c r="E172" s="107" t="s">
        <v>52</v>
      </c>
      <c r="F172" s="108">
        <v>4</v>
      </c>
      <c r="G172" s="104">
        <v>250</v>
      </c>
      <c r="H172" s="16">
        <f t="shared" si="18"/>
        <v>1000</v>
      </c>
      <c r="I172" s="54">
        <f t="shared" si="20"/>
        <v>1190</v>
      </c>
      <c r="J172" s="103" t="s">
        <v>132</v>
      </c>
      <c r="K172" s="109" t="s">
        <v>211</v>
      </c>
      <c r="L172" s="109" t="s">
        <v>133</v>
      </c>
    </row>
    <row r="173" spans="1:12" s="1" customFormat="1" outlineLevel="2" x14ac:dyDescent="0.2">
      <c r="A173" s="106">
        <f t="shared" si="19"/>
        <v>154</v>
      </c>
      <c r="B173" s="106" t="s">
        <v>16</v>
      </c>
      <c r="C173" s="106" t="s">
        <v>265</v>
      </c>
      <c r="D173" s="10" t="s">
        <v>703</v>
      </c>
      <c r="E173" s="107" t="s">
        <v>11</v>
      </c>
      <c r="F173" s="108">
        <v>2</v>
      </c>
      <c r="G173" s="104">
        <v>850</v>
      </c>
      <c r="H173" s="17">
        <f t="shared" si="18"/>
        <v>1700</v>
      </c>
      <c r="I173" s="152">
        <f t="shared" si="20"/>
        <v>2023</v>
      </c>
      <c r="J173" s="103" t="s">
        <v>132</v>
      </c>
      <c r="K173" s="109" t="s">
        <v>211</v>
      </c>
      <c r="L173" s="109" t="s">
        <v>133</v>
      </c>
    </row>
    <row r="174" spans="1:12" s="1" customFormat="1" outlineLevel="2" x14ac:dyDescent="0.2">
      <c r="A174" s="106">
        <f t="shared" si="19"/>
        <v>155</v>
      </c>
      <c r="B174" s="106" t="s">
        <v>16</v>
      </c>
      <c r="C174" s="106" t="s">
        <v>265</v>
      </c>
      <c r="D174" s="10" t="s">
        <v>704</v>
      </c>
      <c r="E174" s="107" t="s">
        <v>4</v>
      </c>
      <c r="F174" s="108">
        <v>2</v>
      </c>
      <c r="G174" s="104">
        <v>850</v>
      </c>
      <c r="H174" s="17">
        <f t="shared" si="18"/>
        <v>1700</v>
      </c>
      <c r="I174" s="152">
        <f t="shared" si="20"/>
        <v>2023</v>
      </c>
      <c r="J174" s="103" t="s">
        <v>132</v>
      </c>
      <c r="K174" s="103" t="s">
        <v>211</v>
      </c>
      <c r="L174" s="103" t="s">
        <v>133</v>
      </c>
    </row>
    <row r="175" spans="1:12" s="1" customFormat="1" outlineLevel="2" x14ac:dyDescent="0.2">
      <c r="A175" s="106">
        <f t="shared" si="19"/>
        <v>156</v>
      </c>
      <c r="B175" s="106" t="s">
        <v>16</v>
      </c>
      <c r="C175" s="106" t="s">
        <v>265</v>
      </c>
      <c r="D175" s="10" t="s">
        <v>520</v>
      </c>
      <c r="E175" s="107" t="s">
        <v>11</v>
      </c>
      <c r="F175" s="108">
        <v>5</v>
      </c>
      <c r="G175" s="104">
        <v>300</v>
      </c>
      <c r="H175" s="16">
        <f t="shared" si="18"/>
        <v>1500</v>
      </c>
      <c r="I175" s="54">
        <f t="shared" si="20"/>
        <v>1785</v>
      </c>
      <c r="J175" s="103" t="s">
        <v>132</v>
      </c>
      <c r="K175" s="103" t="s">
        <v>211</v>
      </c>
      <c r="L175" s="103" t="s">
        <v>133</v>
      </c>
    </row>
    <row r="176" spans="1:12" s="1" customFormat="1" outlineLevel="2" x14ac:dyDescent="0.2">
      <c r="A176" s="106">
        <f t="shared" si="19"/>
        <v>157</v>
      </c>
      <c r="B176" s="106" t="s">
        <v>16</v>
      </c>
      <c r="C176" s="106" t="s">
        <v>265</v>
      </c>
      <c r="D176" s="10" t="s">
        <v>521</v>
      </c>
      <c r="E176" s="107" t="s">
        <v>11</v>
      </c>
      <c r="F176" s="108">
        <v>5</v>
      </c>
      <c r="G176" s="104">
        <v>300</v>
      </c>
      <c r="H176" s="16">
        <f t="shared" si="18"/>
        <v>1500</v>
      </c>
      <c r="I176" s="54">
        <f t="shared" si="20"/>
        <v>1785</v>
      </c>
      <c r="J176" s="103" t="s">
        <v>132</v>
      </c>
      <c r="K176" s="103" t="s">
        <v>211</v>
      </c>
      <c r="L176" s="103" t="s">
        <v>133</v>
      </c>
    </row>
    <row r="177" spans="1:260" s="1" customFormat="1" outlineLevel="2" x14ac:dyDescent="0.2">
      <c r="A177" s="106">
        <f t="shared" si="19"/>
        <v>158</v>
      </c>
      <c r="B177" s="106" t="s">
        <v>16</v>
      </c>
      <c r="C177" s="106" t="s">
        <v>265</v>
      </c>
      <c r="D177" s="10" t="s">
        <v>522</v>
      </c>
      <c r="E177" s="107" t="s">
        <v>4</v>
      </c>
      <c r="F177" s="108">
        <v>10</v>
      </c>
      <c r="G177" s="104">
        <v>210</v>
      </c>
      <c r="H177" s="16">
        <f t="shared" si="18"/>
        <v>2100</v>
      </c>
      <c r="I177" s="54">
        <f t="shared" si="20"/>
        <v>2499</v>
      </c>
      <c r="J177" s="103" t="s">
        <v>132</v>
      </c>
      <c r="K177" s="109" t="s">
        <v>211</v>
      </c>
      <c r="L177" s="109" t="s">
        <v>133</v>
      </c>
    </row>
    <row r="178" spans="1:260" s="1" customFormat="1" outlineLevel="2" x14ac:dyDescent="0.2">
      <c r="A178" s="106">
        <f t="shared" si="19"/>
        <v>159</v>
      </c>
      <c r="B178" s="106" t="s">
        <v>16</v>
      </c>
      <c r="C178" s="106" t="s">
        <v>265</v>
      </c>
      <c r="D178" s="10" t="s">
        <v>523</v>
      </c>
      <c r="E178" s="107" t="s">
        <v>11</v>
      </c>
      <c r="F178" s="108">
        <v>3</v>
      </c>
      <c r="G178" s="104">
        <v>800</v>
      </c>
      <c r="H178" s="16">
        <f t="shared" si="18"/>
        <v>2400</v>
      </c>
      <c r="I178" s="54">
        <f t="shared" si="20"/>
        <v>2856</v>
      </c>
      <c r="J178" s="103" t="s">
        <v>132</v>
      </c>
      <c r="K178" s="109" t="s">
        <v>211</v>
      </c>
      <c r="L178" s="109" t="s">
        <v>133</v>
      </c>
    </row>
    <row r="179" spans="1:260" s="35" customFormat="1" ht="15" customHeight="1" outlineLevel="2" x14ac:dyDescent="0.2">
      <c r="A179" s="106">
        <f t="shared" si="19"/>
        <v>160</v>
      </c>
      <c r="B179" s="106" t="s">
        <v>16</v>
      </c>
      <c r="C179" s="106" t="s">
        <v>265</v>
      </c>
      <c r="D179" s="10" t="s">
        <v>524</v>
      </c>
      <c r="E179" s="107" t="s">
        <v>15</v>
      </c>
      <c r="F179" s="108">
        <v>4</v>
      </c>
      <c r="G179" s="104">
        <v>3500</v>
      </c>
      <c r="H179" s="16">
        <f t="shared" si="18"/>
        <v>14000</v>
      </c>
      <c r="I179" s="54">
        <f t="shared" si="20"/>
        <v>16660</v>
      </c>
      <c r="J179" s="103" t="s">
        <v>132</v>
      </c>
      <c r="K179" s="109" t="s">
        <v>613</v>
      </c>
      <c r="L179" s="109" t="s">
        <v>133</v>
      </c>
    </row>
    <row r="180" spans="1:260" s="35" customFormat="1" ht="15" customHeight="1" outlineLevel="2" x14ac:dyDescent="0.2">
      <c r="A180" s="106">
        <f t="shared" si="19"/>
        <v>161</v>
      </c>
      <c r="B180" s="106" t="s">
        <v>16</v>
      </c>
      <c r="C180" s="106" t="s">
        <v>265</v>
      </c>
      <c r="D180" s="10" t="s">
        <v>525</v>
      </c>
      <c r="E180" s="107" t="s">
        <v>11</v>
      </c>
      <c r="F180" s="108">
        <v>2</v>
      </c>
      <c r="G180" s="104">
        <v>550</v>
      </c>
      <c r="H180" s="16">
        <f t="shared" si="18"/>
        <v>1100</v>
      </c>
      <c r="I180" s="54">
        <f t="shared" si="20"/>
        <v>1309</v>
      </c>
      <c r="J180" s="103" t="s">
        <v>132</v>
      </c>
      <c r="K180" s="109" t="s">
        <v>613</v>
      </c>
      <c r="L180" s="109" t="s">
        <v>133</v>
      </c>
    </row>
    <row r="181" spans="1:260" s="1" customFormat="1" outlineLevel="2" x14ac:dyDescent="0.2">
      <c r="A181" s="106">
        <f t="shared" si="19"/>
        <v>162</v>
      </c>
      <c r="B181" s="106" t="s">
        <v>16</v>
      </c>
      <c r="C181" s="106" t="s">
        <v>265</v>
      </c>
      <c r="D181" s="10" t="s">
        <v>526</v>
      </c>
      <c r="E181" s="13" t="s">
        <v>11</v>
      </c>
      <c r="F181" s="14">
        <v>10</v>
      </c>
      <c r="G181" s="104">
        <v>550</v>
      </c>
      <c r="H181" s="16">
        <f t="shared" si="18"/>
        <v>5500</v>
      </c>
      <c r="I181" s="54">
        <f t="shared" si="20"/>
        <v>6545</v>
      </c>
      <c r="J181" s="103" t="s">
        <v>132</v>
      </c>
      <c r="K181" s="103" t="s">
        <v>211</v>
      </c>
      <c r="L181" s="103" t="s">
        <v>133</v>
      </c>
    </row>
    <row r="182" spans="1:260" s="1" customFormat="1" outlineLevel="2" x14ac:dyDescent="0.2">
      <c r="A182" s="106">
        <f t="shared" si="19"/>
        <v>163</v>
      </c>
      <c r="B182" s="106" t="s">
        <v>16</v>
      </c>
      <c r="C182" s="106"/>
      <c r="D182" s="10" t="s">
        <v>469</v>
      </c>
      <c r="E182" s="13" t="s">
        <v>121</v>
      </c>
      <c r="F182" s="14">
        <v>1</v>
      </c>
      <c r="G182" s="104">
        <v>102162.4789</v>
      </c>
      <c r="H182" s="16">
        <f t="shared" si="18"/>
        <v>102162.4789</v>
      </c>
      <c r="I182" s="54">
        <f t="shared" si="20"/>
        <v>121573.34989099999</v>
      </c>
      <c r="J182" s="103" t="s">
        <v>132</v>
      </c>
      <c r="K182" s="103" t="s">
        <v>211</v>
      </c>
      <c r="L182" s="103" t="s">
        <v>133</v>
      </c>
    </row>
    <row r="183" spans="1:260" s="1" customFormat="1" ht="31.5" outlineLevel="2" x14ac:dyDescent="0.2">
      <c r="A183" s="106"/>
      <c r="B183" s="19" t="s">
        <v>94</v>
      </c>
      <c r="C183" s="19"/>
      <c r="D183" s="10"/>
      <c r="E183" s="13"/>
      <c r="F183" s="14"/>
      <c r="G183" s="15"/>
      <c r="H183" s="164">
        <f>SUM(H165:H182)</f>
        <v>143697.47889999999</v>
      </c>
      <c r="I183" s="164">
        <f>SUM(I165:I182)</f>
        <v>170999.99989099998</v>
      </c>
      <c r="J183" s="103"/>
      <c r="K183" s="103"/>
      <c r="L183" s="103"/>
    </row>
    <row r="184" spans="1:260" s="1" customFormat="1" outlineLevel="2" x14ac:dyDescent="0.2">
      <c r="A184" s="106">
        <v>164</v>
      </c>
      <c r="B184" s="106" t="s">
        <v>17</v>
      </c>
      <c r="C184" s="106" t="s">
        <v>269</v>
      </c>
      <c r="D184" s="10" t="s">
        <v>64</v>
      </c>
      <c r="E184" s="13" t="s">
        <v>11</v>
      </c>
      <c r="F184" s="14">
        <v>12</v>
      </c>
      <c r="G184" s="104">
        <v>11</v>
      </c>
      <c r="H184" s="73">
        <f t="shared" ref="H184:H212" si="21">F184*G184</f>
        <v>132</v>
      </c>
      <c r="I184" s="54">
        <f t="shared" ref="I184:I212" si="22">H184*1.19</f>
        <v>157.07999999999998</v>
      </c>
      <c r="J184" s="103" t="s">
        <v>132</v>
      </c>
      <c r="K184" s="103" t="s">
        <v>613</v>
      </c>
      <c r="L184" s="103" t="s">
        <v>133</v>
      </c>
    </row>
    <row r="185" spans="1:260" s="1" customFormat="1" outlineLevel="2" x14ac:dyDescent="0.2">
      <c r="A185" s="106">
        <f>A184+1</f>
        <v>165</v>
      </c>
      <c r="B185" s="106" t="s">
        <v>17</v>
      </c>
      <c r="C185" s="106" t="s">
        <v>585</v>
      </c>
      <c r="D185" s="10" t="s">
        <v>574</v>
      </c>
      <c r="E185" s="107" t="s">
        <v>289</v>
      </c>
      <c r="F185" s="108">
        <v>1</v>
      </c>
      <c r="G185" s="104">
        <v>35</v>
      </c>
      <c r="H185" s="73">
        <f>F185*G185</f>
        <v>35</v>
      </c>
      <c r="I185" s="54">
        <f>H185*1.19</f>
        <v>41.65</v>
      </c>
      <c r="J185" s="103" t="s">
        <v>132</v>
      </c>
      <c r="K185" s="103" t="s">
        <v>613</v>
      </c>
      <c r="L185" s="103" t="s">
        <v>133</v>
      </c>
    </row>
    <row r="186" spans="1:260" s="1" customFormat="1" outlineLevel="2" x14ac:dyDescent="0.2">
      <c r="A186" s="106">
        <f t="shared" ref="A186:A214" si="23">A185+1</f>
        <v>166</v>
      </c>
      <c r="B186" s="106" t="s">
        <v>17</v>
      </c>
      <c r="C186" s="106" t="s">
        <v>585</v>
      </c>
      <c r="D186" s="10" t="s">
        <v>575</v>
      </c>
      <c r="E186" s="107" t="s">
        <v>289</v>
      </c>
      <c r="F186" s="108">
        <v>1</v>
      </c>
      <c r="G186" s="104">
        <v>18</v>
      </c>
      <c r="H186" s="73">
        <f>F186*G186</f>
        <v>18</v>
      </c>
      <c r="I186" s="54">
        <f>H186*1.19</f>
        <v>21.419999999999998</v>
      </c>
      <c r="J186" s="103" t="s">
        <v>132</v>
      </c>
      <c r="K186" s="103" t="s">
        <v>613</v>
      </c>
      <c r="L186" s="103" t="s">
        <v>133</v>
      </c>
    </row>
    <row r="187" spans="1:260" s="1" customFormat="1" outlineLevel="2" x14ac:dyDescent="0.2">
      <c r="A187" s="106">
        <f t="shared" si="23"/>
        <v>167</v>
      </c>
      <c r="B187" s="106" t="s">
        <v>17</v>
      </c>
      <c r="C187" s="106" t="s">
        <v>585</v>
      </c>
      <c r="D187" s="10" t="s">
        <v>576</v>
      </c>
      <c r="E187" s="107" t="s">
        <v>289</v>
      </c>
      <c r="F187" s="108">
        <v>1</v>
      </c>
      <c r="G187" s="104">
        <v>18</v>
      </c>
      <c r="H187" s="73">
        <f>F187*G187</f>
        <v>18</v>
      </c>
      <c r="I187" s="54">
        <f>H187*1.19</f>
        <v>21.419999999999998</v>
      </c>
      <c r="J187" s="103" t="s">
        <v>132</v>
      </c>
      <c r="K187" s="103" t="s">
        <v>211</v>
      </c>
      <c r="L187" s="103" t="s">
        <v>133</v>
      </c>
    </row>
    <row r="188" spans="1:260" s="1" customFormat="1" outlineLevel="2" x14ac:dyDescent="0.2">
      <c r="A188" s="106">
        <f t="shared" si="23"/>
        <v>168</v>
      </c>
      <c r="B188" s="106" t="s">
        <v>17</v>
      </c>
      <c r="C188" s="106" t="s">
        <v>270</v>
      </c>
      <c r="D188" s="10" t="s">
        <v>68</v>
      </c>
      <c r="E188" s="107" t="s">
        <v>52</v>
      </c>
      <c r="F188" s="108">
        <v>13</v>
      </c>
      <c r="G188" s="104">
        <v>20</v>
      </c>
      <c r="H188" s="152">
        <f t="shared" si="21"/>
        <v>260</v>
      </c>
      <c r="I188" s="152">
        <f t="shared" si="22"/>
        <v>309.39999999999998</v>
      </c>
      <c r="J188" s="103" t="s">
        <v>132</v>
      </c>
      <c r="K188" s="103" t="s">
        <v>211</v>
      </c>
      <c r="L188" s="103" t="s">
        <v>133</v>
      </c>
    </row>
    <row r="189" spans="1:260" s="22" customFormat="1" outlineLevel="2" x14ac:dyDescent="0.2">
      <c r="A189" s="106">
        <f t="shared" si="23"/>
        <v>169</v>
      </c>
      <c r="B189" s="106" t="s">
        <v>17</v>
      </c>
      <c r="C189" s="106" t="s">
        <v>270</v>
      </c>
      <c r="D189" s="10" t="s">
        <v>266</v>
      </c>
      <c r="E189" s="107" t="s">
        <v>11</v>
      </c>
      <c r="F189" s="108">
        <v>8</v>
      </c>
      <c r="G189" s="104">
        <v>35</v>
      </c>
      <c r="H189" s="152">
        <f t="shared" si="21"/>
        <v>280</v>
      </c>
      <c r="I189" s="152">
        <f t="shared" si="22"/>
        <v>333.2</v>
      </c>
      <c r="J189" s="103" t="s">
        <v>132</v>
      </c>
      <c r="K189" s="109" t="s">
        <v>211</v>
      </c>
      <c r="L189" s="109" t="s">
        <v>133</v>
      </c>
    </row>
    <row r="190" spans="1:260" s="1" customFormat="1" outlineLevel="2" x14ac:dyDescent="0.2">
      <c r="A190" s="106">
        <f t="shared" si="23"/>
        <v>170</v>
      </c>
      <c r="B190" s="106" t="s">
        <v>17</v>
      </c>
      <c r="C190" s="78" t="s">
        <v>603</v>
      </c>
      <c r="D190" s="114" t="s">
        <v>638</v>
      </c>
      <c r="E190" s="115" t="s">
        <v>221</v>
      </c>
      <c r="F190" s="108">
        <v>1</v>
      </c>
      <c r="G190" s="116">
        <v>150</v>
      </c>
      <c r="H190" s="117">
        <f>G190*F190</f>
        <v>150</v>
      </c>
      <c r="I190" s="152">
        <f>H190</f>
        <v>150</v>
      </c>
      <c r="J190" s="103" t="s">
        <v>132</v>
      </c>
      <c r="K190" s="109" t="s">
        <v>655</v>
      </c>
      <c r="L190" s="109" t="s">
        <v>613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22"/>
    </row>
    <row r="191" spans="1:260" s="1" customFormat="1" outlineLevel="2" x14ac:dyDescent="0.2">
      <c r="A191" s="106">
        <f t="shared" si="23"/>
        <v>171</v>
      </c>
      <c r="B191" s="106" t="s">
        <v>17</v>
      </c>
      <c r="C191" s="78" t="s">
        <v>604</v>
      </c>
      <c r="D191" s="114" t="s">
        <v>639</v>
      </c>
      <c r="E191" s="115" t="s">
        <v>221</v>
      </c>
      <c r="F191" s="108">
        <v>1</v>
      </c>
      <c r="G191" s="116">
        <v>100</v>
      </c>
      <c r="H191" s="117">
        <f>G191*F191</f>
        <v>100</v>
      </c>
      <c r="I191" s="152">
        <f>H191</f>
        <v>100</v>
      </c>
      <c r="J191" s="103" t="s">
        <v>132</v>
      </c>
      <c r="K191" s="103" t="s">
        <v>211</v>
      </c>
      <c r="L191" s="103" t="s">
        <v>133</v>
      </c>
    </row>
    <row r="192" spans="1:260" s="1" customFormat="1" outlineLevel="2" x14ac:dyDescent="0.2">
      <c r="A192" s="106">
        <f t="shared" si="23"/>
        <v>172</v>
      </c>
      <c r="B192" s="106" t="s">
        <v>17</v>
      </c>
      <c r="C192" s="106" t="s">
        <v>589</v>
      </c>
      <c r="D192" s="10" t="s">
        <v>579</v>
      </c>
      <c r="E192" s="107" t="s">
        <v>11</v>
      </c>
      <c r="F192" s="108">
        <v>50</v>
      </c>
      <c r="G192" s="104">
        <v>6.75</v>
      </c>
      <c r="H192" s="152">
        <f t="shared" si="21"/>
        <v>337.5</v>
      </c>
      <c r="I192" s="152">
        <f t="shared" si="22"/>
        <v>401.625</v>
      </c>
      <c r="J192" s="103" t="s">
        <v>132</v>
      </c>
      <c r="K192" s="103" t="s">
        <v>211</v>
      </c>
      <c r="L192" s="103" t="s">
        <v>133</v>
      </c>
    </row>
    <row r="193" spans="1:260" s="22" customFormat="1" outlineLevel="2" x14ac:dyDescent="0.2">
      <c r="A193" s="106">
        <f t="shared" si="23"/>
        <v>173</v>
      </c>
      <c r="B193" s="106" t="s">
        <v>17</v>
      </c>
      <c r="C193" s="106" t="s">
        <v>590</v>
      </c>
      <c r="D193" s="10" t="s">
        <v>580</v>
      </c>
      <c r="E193" s="107" t="s">
        <v>11</v>
      </c>
      <c r="F193" s="108">
        <v>50</v>
      </c>
      <c r="G193" s="104">
        <v>6.0960000000000001</v>
      </c>
      <c r="H193" s="152">
        <f t="shared" si="21"/>
        <v>304.8</v>
      </c>
      <c r="I193" s="152">
        <f t="shared" si="22"/>
        <v>362.71199999999999</v>
      </c>
      <c r="J193" s="103" t="s">
        <v>132</v>
      </c>
      <c r="K193" s="103" t="s">
        <v>211</v>
      </c>
      <c r="L193" s="103" t="s">
        <v>133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</row>
    <row r="194" spans="1:260" s="1" customFormat="1" outlineLevel="2" x14ac:dyDescent="0.2">
      <c r="A194" s="106">
        <f t="shared" si="23"/>
        <v>174</v>
      </c>
      <c r="B194" s="106" t="s">
        <v>17</v>
      </c>
      <c r="C194" s="191" t="s">
        <v>606</v>
      </c>
      <c r="D194" s="10" t="s">
        <v>600</v>
      </c>
      <c r="E194" s="107" t="s">
        <v>11</v>
      </c>
      <c r="F194" s="108">
        <v>25</v>
      </c>
      <c r="G194" s="104">
        <v>3</v>
      </c>
      <c r="H194" s="152">
        <f t="shared" si="21"/>
        <v>75</v>
      </c>
      <c r="I194" s="152">
        <f>H194</f>
        <v>75</v>
      </c>
      <c r="J194" s="103" t="s">
        <v>132</v>
      </c>
      <c r="K194" s="103" t="s">
        <v>211</v>
      </c>
      <c r="L194" s="103" t="s">
        <v>133</v>
      </c>
    </row>
    <row r="195" spans="1:260" s="1" customFormat="1" outlineLevel="2" x14ac:dyDescent="0.2">
      <c r="A195" s="106">
        <f t="shared" si="23"/>
        <v>175</v>
      </c>
      <c r="B195" s="106" t="s">
        <v>17</v>
      </c>
      <c r="C195" s="106" t="s">
        <v>605</v>
      </c>
      <c r="D195" s="10" t="s">
        <v>601</v>
      </c>
      <c r="E195" s="107" t="s">
        <v>11</v>
      </c>
      <c r="F195" s="42">
        <v>25</v>
      </c>
      <c r="G195" s="243">
        <v>7</v>
      </c>
      <c r="H195" s="152">
        <f t="shared" si="21"/>
        <v>175</v>
      </c>
      <c r="I195" s="152">
        <f t="shared" ref="I195:I196" si="24">H195</f>
        <v>175</v>
      </c>
      <c r="J195" s="103" t="s">
        <v>132</v>
      </c>
      <c r="K195" s="103" t="s">
        <v>211</v>
      </c>
      <c r="L195" s="103" t="s">
        <v>133</v>
      </c>
    </row>
    <row r="196" spans="1:260" s="1" customFormat="1" outlineLevel="2" x14ac:dyDescent="0.2">
      <c r="A196" s="106">
        <f t="shared" si="23"/>
        <v>176</v>
      </c>
      <c r="B196" s="106" t="s">
        <v>17</v>
      </c>
      <c r="C196" s="106" t="s">
        <v>586</v>
      </c>
      <c r="D196" s="10" t="s">
        <v>602</v>
      </c>
      <c r="E196" s="107" t="s">
        <v>11</v>
      </c>
      <c r="F196" s="108">
        <v>20</v>
      </c>
      <c r="G196" s="104">
        <v>7</v>
      </c>
      <c r="H196" s="152">
        <f t="shared" si="21"/>
        <v>140</v>
      </c>
      <c r="I196" s="152">
        <f t="shared" si="24"/>
        <v>140</v>
      </c>
      <c r="J196" s="103" t="s">
        <v>132</v>
      </c>
      <c r="K196" s="103" t="s">
        <v>211</v>
      </c>
      <c r="L196" s="103" t="s">
        <v>133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</row>
    <row r="197" spans="1:260" s="212" customFormat="1" ht="15" customHeight="1" outlineLevel="2" x14ac:dyDescent="0.2">
      <c r="A197" s="106">
        <f t="shared" si="23"/>
        <v>177</v>
      </c>
      <c r="B197" s="106" t="s">
        <v>17</v>
      </c>
      <c r="C197" s="106" t="s">
        <v>591</v>
      </c>
      <c r="D197" s="10" t="s">
        <v>581</v>
      </c>
      <c r="E197" s="107" t="s">
        <v>11</v>
      </c>
      <c r="F197" s="108">
        <v>25</v>
      </c>
      <c r="G197" s="104">
        <v>2.6</v>
      </c>
      <c r="H197" s="152">
        <f t="shared" si="21"/>
        <v>65</v>
      </c>
      <c r="I197" s="152">
        <f t="shared" si="22"/>
        <v>77.349999999999994</v>
      </c>
      <c r="J197" s="205" t="s">
        <v>132</v>
      </c>
      <c r="K197" s="205" t="s">
        <v>211</v>
      </c>
      <c r="L197" s="205" t="s">
        <v>133</v>
      </c>
      <c r="M197" s="210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1"/>
      <c r="BQ197" s="211"/>
      <c r="BR197" s="211"/>
      <c r="BS197" s="211"/>
      <c r="BT197" s="211"/>
      <c r="BU197" s="211"/>
      <c r="BV197" s="211"/>
      <c r="BW197" s="211"/>
      <c r="BX197" s="211"/>
      <c r="BY197" s="211"/>
      <c r="BZ197" s="211"/>
      <c r="CA197" s="211"/>
      <c r="CB197" s="211"/>
      <c r="CC197" s="211"/>
      <c r="CD197" s="211"/>
      <c r="CE197" s="211"/>
      <c r="CF197" s="211"/>
      <c r="CG197" s="211"/>
      <c r="CH197" s="211"/>
      <c r="CI197" s="211"/>
      <c r="CJ197" s="211"/>
      <c r="CK197" s="211"/>
      <c r="CL197" s="211"/>
      <c r="CM197" s="211"/>
      <c r="CN197" s="211"/>
      <c r="CO197" s="211"/>
      <c r="CP197" s="211"/>
      <c r="CQ197" s="211"/>
      <c r="CR197" s="211"/>
      <c r="CS197" s="211"/>
      <c r="CT197" s="211"/>
      <c r="CU197" s="211"/>
      <c r="CV197" s="211"/>
      <c r="CW197" s="211"/>
      <c r="CX197" s="211"/>
      <c r="CY197" s="211"/>
      <c r="CZ197" s="211"/>
      <c r="DA197" s="211"/>
      <c r="DB197" s="211"/>
      <c r="DC197" s="211"/>
      <c r="DD197" s="211"/>
      <c r="DE197" s="211"/>
      <c r="DF197" s="211"/>
      <c r="DG197" s="211"/>
      <c r="DH197" s="211"/>
      <c r="DI197" s="211"/>
      <c r="DJ197" s="211"/>
      <c r="DK197" s="211"/>
      <c r="DL197" s="211"/>
      <c r="DM197" s="211"/>
      <c r="DN197" s="211"/>
      <c r="DO197" s="211"/>
      <c r="DP197" s="211"/>
      <c r="DQ197" s="211"/>
      <c r="DR197" s="211"/>
      <c r="DS197" s="211"/>
      <c r="DT197" s="211"/>
      <c r="DU197" s="211"/>
      <c r="DV197" s="211"/>
      <c r="DW197" s="211"/>
      <c r="DX197" s="211"/>
      <c r="DY197" s="211"/>
      <c r="DZ197" s="211"/>
      <c r="EA197" s="211"/>
      <c r="EB197" s="211"/>
      <c r="EC197" s="211"/>
      <c r="ED197" s="211"/>
      <c r="EE197" s="211"/>
      <c r="EF197" s="211"/>
      <c r="EG197" s="211"/>
      <c r="EH197" s="211"/>
      <c r="EI197" s="211"/>
      <c r="EJ197" s="211"/>
      <c r="EK197" s="211"/>
      <c r="EL197" s="211"/>
      <c r="EM197" s="211"/>
      <c r="EN197" s="211"/>
      <c r="EO197" s="211"/>
      <c r="EP197" s="211"/>
      <c r="EQ197" s="211"/>
      <c r="ER197" s="211"/>
      <c r="ES197" s="211"/>
      <c r="ET197" s="211"/>
      <c r="EU197" s="211"/>
      <c r="EV197" s="211"/>
      <c r="EW197" s="211"/>
      <c r="EX197" s="211"/>
      <c r="EY197" s="211"/>
      <c r="EZ197" s="211"/>
      <c r="FA197" s="211"/>
      <c r="FB197" s="211"/>
      <c r="FC197" s="211"/>
      <c r="FD197" s="211"/>
      <c r="FE197" s="211"/>
      <c r="FF197" s="211"/>
      <c r="FG197" s="211"/>
      <c r="FH197" s="211"/>
      <c r="FI197" s="211"/>
      <c r="FJ197" s="211"/>
      <c r="FK197" s="211"/>
      <c r="FL197" s="211"/>
      <c r="FM197" s="211"/>
      <c r="FN197" s="211"/>
      <c r="FO197" s="211"/>
      <c r="FP197" s="211"/>
      <c r="FQ197" s="211"/>
      <c r="FR197" s="211"/>
      <c r="FS197" s="211"/>
      <c r="FT197" s="211"/>
      <c r="FU197" s="211"/>
      <c r="FV197" s="211"/>
      <c r="FW197" s="211"/>
      <c r="FX197" s="211"/>
      <c r="FY197" s="211"/>
      <c r="FZ197" s="211"/>
      <c r="GA197" s="211"/>
      <c r="GB197" s="211"/>
      <c r="GC197" s="211"/>
      <c r="GD197" s="211"/>
      <c r="GE197" s="211"/>
      <c r="GF197" s="211"/>
      <c r="GG197" s="211"/>
      <c r="GH197" s="211"/>
      <c r="GI197" s="211"/>
      <c r="GJ197" s="211"/>
      <c r="GK197" s="211"/>
      <c r="GL197" s="211"/>
      <c r="GM197" s="211"/>
      <c r="GN197" s="211"/>
      <c r="GO197" s="211"/>
      <c r="GP197" s="211"/>
      <c r="GQ197" s="211"/>
      <c r="GR197" s="211"/>
      <c r="GS197" s="211"/>
      <c r="GT197" s="211"/>
      <c r="GU197" s="211"/>
      <c r="GV197" s="211"/>
      <c r="GW197" s="211"/>
      <c r="GX197" s="211"/>
      <c r="GY197" s="211"/>
      <c r="GZ197" s="211"/>
      <c r="HA197" s="211"/>
      <c r="HB197" s="211"/>
      <c r="HC197" s="211"/>
      <c r="HD197" s="211"/>
      <c r="HE197" s="211"/>
      <c r="HF197" s="211"/>
      <c r="HG197" s="211"/>
      <c r="HH197" s="211"/>
      <c r="HI197" s="211"/>
      <c r="HJ197" s="211"/>
      <c r="HK197" s="211"/>
      <c r="HL197" s="211"/>
      <c r="HM197" s="211"/>
      <c r="HN197" s="211"/>
      <c r="HO197" s="211"/>
      <c r="HP197" s="211"/>
      <c r="HQ197" s="211"/>
      <c r="HR197" s="211"/>
      <c r="HS197" s="211"/>
      <c r="HT197" s="211"/>
      <c r="HU197" s="211"/>
      <c r="HV197" s="211"/>
      <c r="HW197" s="211"/>
      <c r="HX197" s="211"/>
      <c r="HY197" s="211"/>
      <c r="HZ197" s="211"/>
      <c r="IA197" s="211"/>
      <c r="IB197" s="211"/>
      <c r="IC197" s="211"/>
      <c r="ID197" s="211"/>
      <c r="IE197" s="211"/>
      <c r="IF197" s="211"/>
      <c r="IG197" s="211"/>
      <c r="IH197" s="211"/>
      <c r="II197" s="211"/>
      <c r="IJ197" s="211"/>
      <c r="IK197" s="211"/>
      <c r="IL197" s="211"/>
      <c r="IM197" s="211"/>
      <c r="IN197" s="211"/>
      <c r="IO197" s="211"/>
      <c r="IP197" s="211"/>
      <c r="IQ197" s="211"/>
      <c r="IR197" s="211"/>
      <c r="IS197" s="211"/>
      <c r="IT197" s="211"/>
      <c r="IU197" s="211"/>
      <c r="IV197" s="211"/>
      <c r="IW197" s="211"/>
      <c r="IX197" s="211"/>
      <c r="IY197" s="211"/>
      <c r="IZ197" s="211"/>
    </row>
    <row r="198" spans="1:260" s="219" customFormat="1" x14ac:dyDescent="0.2">
      <c r="A198" s="106">
        <f t="shared" si="23"/>
        <v>178</v>
      </c>
      <c r="B198" s="106" t="s">
        <v>17</v>
      </c>
      <c r="C198" s="106" t="s">
        <v>589</v>
      </c>
      <c r="D198" s="10" t="s">
        <v>582</v>
      </c>
      <c r="E198" s="107" t="s">
        <v>11</v>
      </c>
      <c r="F198" s="108">
        <v>20</v>
      </c>
      <c r="G198" s="104">
        <v>3</v>
      </c>
      <c r="H198" s="152">
        <f t="shared" si="21"/>
        <v>60</v>
      </c>
      <c r="I198" s="152">
        <f t="shared" si="22"/>
        <v>71.399999999999991</v>
      </c>
      <c r="J198" s="217" t="s">
        <v>132</v>
      </c>
      <c r="K198" s="39" t="s">
        <v>460</v>
      </c>
      <c r="L198" s="39" t="s">
        <v>133</v>
      </c>
      <c r="M198" s="218"/>
    </row>
    <row r="199" spans="1:260" s="211" customFormat="1" outlineLevel="2" x14ac:dyDescent="0.2">
      <c r="A199" s="106">
        <f t="shared" si="23"/>
        <v>179</v>
      </c>
      <c r="B199" s="125" t="s">
        <v>17</v>
      </c>
      <c r="C199" s="149" t="s">
        <v>445</v>
      </c>
      <c r="D199" s="190" t="s">
        <v>705</v>
      </c>
      <c r="E199" s="107" t="s">
        <v>706</v>
      </c>
      <c r="F199" s="108">
        <v>1</v>
      </c>
      <c r="G199" s="104">
        <v>200</v>
      </c>
      <c r="H199" s="17">
        <f>F199*G199</f>
        <v>200</v>
      </c>
      <c r="I199" s="152">
        <f>H199*1.19</f>
        <v>238</v>
      </c>
      <c r="J199" s="205" t="s">
        <v>132</v>
      </c>
      <c r="K199" s="206" t="s">
        <v>211</v>
      </c>
      <c r="L199" s="206" t="s">
        <v>133</v>
      </c>
      <c r="M199" s="233"/>
      <c r="N199" s="210"/>
    </row>
    <row r="200" spans="1:260" s="28" customFormat="1" outlineLevel="2" x14ac:dyDescent="0.2">
      <c r="A200" s="106">
        <f t="shared" si="23"/>
        <v>180</v>
      </c>
      <c r="B200" s="106" t="s">
        <v>17</v>
      </c>
      <c r="C200" s="106" t="s">
        <v>656</v>
      </c>
      <c r="D200" s="10" t="s">
        <v>707</v>
      </c>
      <c r="E200" s="107" t="s">
        <v>4</v>
      </c>
      <c r="F200" s="108">
        <v>25</v>
      </c>
      <c r="G200" s="104">
        <v>22.31</v>
      </c>
      <c r="H200" s="17">
        <f>F200*G200</f>
        <v>557.75</v>
      </c>
      <c r="I200" s="152">
        <f>H200*1.19</f>
        <v>663.72249999999997</v>
      </c>
      <c r="J200" s="103" t="s">
        <v>132</v>
      </c>
      <c r="K200" s="109" t="s">
        <v>211</v>
      </c>
      <c r="L200" s="109" t="s">
        <v>133</v>
      </c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  <c r="IV200" s="35"/>
      <c r="IW200" s="35"/>
      <c r="IX200" s="35"/>
      <c r="IY200" s="35"/>
      <c r="IZ200" s="35"/>
    </row>
    <row r="201" spans="1:260" s="1" customFormat="1" outlineLevel="2" x14ac:dyDescent="0.2">
      <c r="A201" s="106">
        <f t="shared" si="23"/>
        <v>181</v>
      </c>
      <c r="B201" s="106" t="s">
        <v>17</v>
      </c>
      <c r="C201" s="106" t="s">
        <v>242</v>
      </c>
      <c r="D201" s="10" t="s">
        <v>577</v>
      </c>
      <c r="E201" s="107" t="s">
        <v>11</v>
      </c>
      <c r="F201" s="108">
        <v>8</v>
      </c>
      <c r="G201" s="104">
        <v>85</v>
      </c>
      <c r="H201" s="152">
        <f>F201*G201</f>
        <v>680</v>
      </c>
      <c r="I201" s="152">
        <f>H201*1.19</f>
        <v>809.19999999999993</v>
      </c>
      <c r="J201" s="103" t="s">
        <v>132</v>
      </c>
      <c r="K201" s="109" t="s">
        <v>211</v>
      </c>
      <c r="L201" s="109" t="s">
        <v>133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  <c r="IW201" s="28"/>
      <c r="IX201" s="28"/>
      <c r="IY201" s="28"/>
      <c r="IZ201" s="28"/>
    </row>
    <row r="202" spans="1:260" s="1" customFormat="1" outlineLevel="2" x14ac:dyDescent="0.2">
      <c r="A202" s="106">
        <f t="shared" si="23"/>
        <v>182</v>
      </c>
      <c r="B202" s="106" t="s">
        <v>17</v>
      </c>
      <c r="C202" s="106" t="s">
        <v>163</v>
      </c>
      <c r="D202" s="10" t="s">
        <v>578</v>
      </c>
      <c r="E202" s="107" t="s">
        <v>11</v>
      </c>
      <c r="F202" s="108">
        <v>4</v>
      </c>
      <c r="G202" s="104">
        <v>34</v>
      </c>
      <c r="H202" s="152">
        <f>F202*G202</f>
        <v>136</v>
      </c>
      <c r="I202" s="152">
        <f>SUM(I184:I201)</f>
        <v>4148.1794999999993</v>
      </c>
      <c r="J202" s="103" t="s">
        <v>132</v>
      </c>
      <c r="K202" s="109" t="s">
        <v>211</v>
      </c>
      <c r="L202" s="109" t="s">
        <v>133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  <c r="IZ202" s="22"/>
    </row>
    <row r="203" spans="1:260" s="1" customFormat="1" ht="30" outlineLevel="2" x14ac:dyDescent="0.2">
      <c r="A203" s="106">
        <f t="shared" si="23"/>
        <v>183</v>
      </c>
      <c r="B203" s="106" t="s">
        <v>17</v>
      </c>
      <c r="C203" s="106" t="s">
        <v>275</v>
      </c>
      <c r="D203" s="10" t="s">
        <v>643</v>
      </c>
      <c r="E203" s="107" t="s">
        <v>11</v>
      </c>
      <c r="F203" s="108">
        <v>10</v>
      </c>
      <c r="G203" s="104">
        <v>840.33600000000001</v>
      </c>
      <c r="H203" s="152">
        <f>F203*G203</f>
        <v>8403.36</v>
      </c>
      <c r="I203" s="152">
        <f>H203*1.19</f>
        <v>9999.9984000000004</v>
      </c>
      <c r="J203" s="103" t="s">
        <v>132</v>
      </c>
      <c r="K203" s="103" t="s">
        <v>613</v>
      </c>
      <c r="L203" s="103" t="s">
        <v>133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22"/>
    </row>
    <row r="204" spans="1:260" outlineLevel="1" x14ac:dyDescent="0.2">
      <c r="A204" s="106">
        <f t="shared" si="23"/>
        <v>184</v>
      </c>
      <c r="B204" s="106" t="s">
        <v>17</v>
      </c>
      <c r="C204" s="106" t="s">
        <v>273</v>
      </c>
      <c r="D204" s="10" t="s">
        <v>21</v>
      </c>
      <c r="E204" s="107" t="s">
        <v>18</v>
      </c>
      <c r="F204" s="108">
        <v>8</v>
      </c>
      <c r="G204" s="104">
        <v>22</v>
      </c>
      <c r="H204" s="152">
        <f t="shared" si="21"/>
        <v>176</v>
      </c>
      <c r="I204" s="152">
        <f t="shared" si="22"/>
        <v>209.44</v>
      </c>
      <c r="J204" s="103" t="s">
        <v>132</v>
      </c>
      <c r="K204" s="103" t="s">
        <v>613</v>
      </c>
      <c r="L204" s="103" t="s">
        <v>133</v>
      </c>
    </row>
    <row r="205" spans="1:260" outlineLevel="1" x14ac:dyDescent="0.2">
      <c r="A205" s="106">
        <f t="shared" si="23"/>
        <v>185</v>
      </c>
      <c r="B205" s="106" t="s">
        <v>17</v>
      </c>
      <c r="C205" s="106" t="s">
        <v>273</v>
      </c>
      <c r="D205" s="10" t="s">
        <v>35</v>
      </c>
      <c r="E205" s="107" t="s">
        <v>18</v>
      </c>
      <c r="F205" s="108">
        <v>6</v>
      </c>
      <c r="G205" s="104">
        <v>22</v>
      </c>
      <c r="H205" s="152">
        <f t="shared" si="21"/>
        <v>132</v>
      </c>
      <c r="I205" s="152">
        <f t="shared" si="22"/>
        <v>157.07999999999998</v>
      </c>
      <c r="J205" s="103" t="s">
        <v>132</v>
      </c>
      <c r="K205" s="103" t="s">
        <v>613</v>
      </c>
      <c r="L205" s="103" t="s">
        <v>133</v>
      </c>
    </row>
    <row r="206" spans="1:260" s="35" customFormat="1" ht="30" outlineLevel="2" x14ac:dyDescent="0.2">
      <c r="A206" s="106">
        <f t="shared" si="23"/>
        <v>186</v>
      </c>
      <c r="B206" s="106" t="s">
        <v>17</v>
      </c>
      <c r="C206" s="106" t="s">
        <v>273</v>
      </c>
      <c r="D206" s="10" t="s">
        <v>34</v>
      </c>
      <c r="E206" s="107" t="s">
        <v>18</v>
      </c>
      <c r="F206" s="108">
        <v>23</v>
      </c>
      <c r="G206" s="104">
        <v>21</v>
      </c>
      <c r="H206" s="152">
        <f t="shared" si="21"/>
        <v>483</v>
      </c>
      <c r="I206" s="152">
        <f t="shared" si="22"/>
        <v>574.77</v>
      </c>
      <c r="J206" s="103" t="s">
        <v>132</v>
      </c>
      <c r="K206" s="103" t="s">
        <v>211</v>
      </c>
      <c r="L206" s="103" t="s">
        <v>133</v>
      </c>
    </row>
    <row r="207" spans="1:260" s="35" customFormat="1" outlineLevel="2" x14ac:dyDescent="0.2">
      <c r="A207" s="106">
        <f t="shared" si="23"/>
        <v>187</v>
      </c>
      <c r="B207" s="37" t="s">
        <v>17</v>
      </c>
      <c r="C207" s="37" t="s">
        <v>274</v>
      </c>
      <c r="D207" s="10" t="s">
        <v>708</v>
      </c>
      <c r="E207" s="107" t="s">
        <v>437</v>
      </c>
      <c r="F207" s="108">
        <v>8</v>
      </c>
      <c r="G207" s="27">
        <v>380</v>
      </c>
      <c r="H207" s="152">
        <f t="shared" si="21"/>
        <v>3040</v>
      </c>
      <c r="I207" s="152">
        <f t="shared" si="22"/>
        <v>3617.6</v>
      </c>
      <c r="J207" s="103" t="s">
        <v>132</v>
      </c>
      <c r="K207" s="103" t="s">
        <v>211</v>
      </c>
      <c r="L207" s="103" t="s">
        <v>133</v>
      </c>
    </row>
    <row r="208" spans="1:260" s="35" customFormat="1" outlineLevel="2" x14ac:dyDescent="0.2">
      <c r="A208" s="106">
        <f t="shared" si="23"/>
        <v>188</v>
      </c>
      <c r="B208" s="37" t="s">
        <v>17</v>
      </c>
      <c r="C208" s="37" t="s">
        <v>274</v>
      </c>
      <c r="D208" s="10" t="s">
        <v>709</v>
      </c>
      <c r="E208" s="115" t="s">
        <v>706</v>
      </c>
      <c r="F208" s="108">
        <v>1</v>
      </c>
      <c r="G208" s="27">
        <v>1040</v>
      </c>
      <c r="H208" s="152">
        <f t="shared" si="21"/>
        <v>1040</v>
      </c>
      <c r="I208" s="152">
        <f t="shared" si="22"/>
        <v>1237.5999999999999</v>
      </c>
      <c r="J208" s="103" t="s">
        <v>132</v>
      </c>
      <c r="K208" s="103" t="s">
        <v>211</v>
      </c>
      <c r="L208" s="103" t="s">
        <v>133</v>
      </c>
    </row>
    <row r="209" spans="1:12" s="35" customFormat="1" outlineLevel="2" x14ac:dyDescent="0.2">
      <c r="A209" s="106">
        <f t="shared" si="23"/>
        <v>189</v>
      </c>
      <c r="B209" s="213" t="s">
        <v>17</v>
      </c>
      <c r="C209" s="214" t="s">
        <v>274</v>
      </c>
      <c r="D209" s="150" t="s">
        <v>527</v>
      </c>
      <c r="E209" s="244" t="s">
        <v>121</v>
      </c>
      <c r="F209" s="129">
        <v>1</v>
      </c>
      <c r="G209" s="186">
        <v>600</v>
      </c>
      <c r="H209" s="141">
        <f>F209*G209</f>
        <v>600</v>
      </c>
      <c r="I209" s="152">
        <f>H209*1.19</f>
        <v>714</v>
      </c>
      <c r="J209" s="103" t="s">
        <v>132</v>
      </c>
      <c r="K209" s="103" t="s">
        <v>211</v>
      </c>
      <c r="L209" s="103" t="s">
        <v>133</v>
      </c>
    </row>
    <row r="210" spans="1:12" s="35" customFormat="1" ht="30" outlineLevel="2" x14ac:dyDescent="0.2">
      <c r="A210" s="106">
        <f t="shared" si="23"/>
        <v>190</v>
      </c>
      <c r="B210" s="37" t="s">
        <v>17</v>
      </c>
      <c r="C210" s="37" t="s">
        <v>598</v>
      </c>
      <c r="D210" s="10" t="s">
        <v>599</v>
      </c>
      <c r="E210" s="107" t="s">
        <v>121</v>
      </c>
      <c r="F210" s="108">
        <v>1</v>
      </c>
      <c r="G210" s="27">
        <v>70800</v>
      </c>
      <c r="H210" s="152">
        <f>F210*G210</f>
        <v>70800</v>
      </c>
      <c r="I210" s="152">
        <f>H210*1.19</f>
        <v>84252</v>
      </c>
      <c r="J210" s="103" t="s">
        <v>132</v>
      </c>
      <c r="K210" s="103" t="s">
        <v>211</v>
      </c>
      <c r="L210" s="103" t="s">
        <v>133</v>
      </c>
    </row>
    <row r="211" spans="1:12" s="35" customFormat="1" ht="15.75" outlineLevel="2" x14ac:dyDescent="0.2">
      <c r="A211" s="106">
        <f t="shared" si="23"/>
        <v>191</v>
      </c>
      <c r="B211" s="26" t="s">
        <v>17</v>
      </c>
      <c r="C211" s="34" t="s">
        <v>123</v>
      </c>
      <c r="D211" s="10" t="s">
        <v>485</v>
      </c>
      <c r="E211" s="107" t="s">
        <v>33</v>
      </c>
      <c r="F211" s="108">
        <v>1</v>
      </c>
      <c r="G211" s="27">
        <v>646</v>
      </c>
      <c r="H211" s="152">
        <f t="shared" si="21"/>
        <v>646</v>
      </c>
      <c r="I211" s="152">
        <f t="shared" si="22"/>
        <v>768.74</v>
      </c>
      <c r="J211" s="103" t="s">
        <v>132</v>
      </c>
      <c r="K211" s="103" t="s">
        <v>211</v>
      </c>
      <c r="L211" s="103" t="s">
        <v>133</v>
      </c>
    </row>
    <row r="212" spans="1:12" s="35" customFormat="1" ht="15.75" outlineLevel="2" x14ac:dyDescent="0.2">
      <c r="A212" s="106">
        <f t="shared" si="23"/>
        <v>192</v>
      </c>
      <c r="B212" s="26" t="s">
        <v>17</v>
      </c>
      <c r="C212" s="34" t="s">
        <v>123</v>
      </c>
      <c r="D212" s="10" t="s">
        <v>484</v>
      </c>
      <c r="E212" s="107" t="s">
        <v>18</v>
      </c>
      <c r="F212" s="108">
        <v>1</v>
      </c>
      <c r="G212" s="27">
        <v>34370</v>
      </c>
      <c r="H212" s="152">
        <f t="shared" si="21"/>
        <v>34370</v>
      </c>
      <c r="I212" s="152">
        <f t="shared" si="22"/>
        <v>40900.299999999996</v>
      </c>
      <c r="J212" s="103" t="s">
        <v>132</v>
      </c>
      <c r="K212" s="103" t="s">
        <v>211</v>
      </c>
      <c r="L212" s="103" t="s">
        <v>133</v>
      </c>
    </row>
    <row r="213" spans="1:12" s="35" customFormat="1" outlineLevel="2" x14ac:dyDescent="0.2">
      <c r="A213" s="106">
        <f t="shared" si="23"/>
        <v>193</v>
      </c>
      <c r="B213" s="106" t="s">
        <v>17</v>
      </c>
      <c r="C213" s="106" t="s">
        <v>528</v>
      </c>
      <c r="D213" s="10" t="s">
        <v>710</v>
      </c>
      <c r="E213" s="107" t="s">
        <v>482</v>
      </c>
      <c r="F213" s="245">
        <v>45347.1</v>
      </c>
      <c r="G213" s="104">
        <v>0.08</v>
      </c>
      <c r="H213" s="17">
        <f>F213*G213</f>
        <v>3627.768</v>
      </c>
      <c r="I213" s="152">
        <f>H213*1.19</f>
        <v>4317.0439200000001</v>
      </c>
      <c r="J213" s="103" t="s">
        <v>132</v>
      </c>
      <c r="K213" s="103" t="s">
        <v>211</v>
      </c>
      <c r="L213" s="103" t="s">
        <v>133</v>
      </c>
    </row>
    <row r="214" spans="1:12" s="35" customFormat="1" outlineLevel="2" x14ac:dyDescent="0.2">
      <c r="A214" s="106">
        <f t="shared" si="23"/>
        <v>194</v>
      </c>
      <c r="B214" s="106" t="s">
        <v>17</v>
      </c>
      <c r="C214" s="106"/>
      <c r="D214" s="10" t="s">
        <v>469</v>
      </c>
      <c r="E214" s="107" t="s">
        <v>121</v>
      </c>
      <c r="F214" s="108">
        <v>1</v>
      </c>
      <c r="G214" s="104">
        <v>33575.688999999998</v>
      </c>
      <c r="H214" s="17">
        <f>F214*G214</f>
        <v>33575.688999999998</v>
      </c>
      <c r="I214" s="152">
        <f>H214*1.19</f>
        <v>39955.069909999998</v>
      </c>
      <c r="J214" s="103" t="s">
        <v>132</v>
      </c>
      <c r="K214" s="103" t="s">
        <v>211</v>
      </c>
      <c r="L214" s="103" t="s">
        <v>133</v>
      </c>
    </row>
    <row r="215" spans="1:12" s="35" customFormat="1" ht="31.5" outlineLevel="2" x14ac:dyDescent="0.2">
      <c r="A215" s="106"/>
      <c r="B215" s="19" t="s">
        <v>95</v>
      </c>
      <c r="C215" s="19"/>
      <c r="D215" s="10"/>
      <c r="E215" s="13"/>
      <c r="F215" s="14"/>
      <c r="G215" s="104"/>
      <c r="H215" s="232">
        <f>SUM(H184:H214)</f>
        <v>160617.867</v>
      </c>
      <c r="I215" s="232">
        <f>SUM(I184:I214)</f>
        <v>195000.00122999999</v>
      </c>
      <c r="J215" s="103"/>
      <c r="K215" s="109"/>
      <c r="L215" s="109"/>
    </row>
    <row r="216" spans="1:12" s="35" customFormat="1" ht="15.75" outlineLevel="2" x14ac:dyDescent="0.2">
      <c r="A216" s="106"/>
      <c r="B216" s="21"/>
      <c r="C216" s="25"/>
      <c r="D216" s="25" t="s">
        <v>115</v>
      </c>
      <c r="E216" s="13"/>
      <c r="F216" s="14"/>
      <c r="G216" s="15"/>
      <c r="H216" s="20">
        <f>H105+H139+H141+H143+H154+H158+H164+H183+H215</f>
        <v>934431.94985999994</v>
      </c>
      <c r="I216" s="20">
        <f>I105+I139+I141+I143+I154+I158+I164+I183+I215</f>
        <v>1111600.0004334</v>
      </c>
      <c r="J216" s="103"/>
      <c r="K216" s="109"/>
      <c r="L216" s="109"/>
    </row>
    <row r="217" spans="1:12" s="35" customFormat="1" outlineLevel="2" x14ac:dyDescent="0.2">
      <c r="A217" s="43">
        <v>195</v>
      </c>
      <c r="B217" s="24" t="s">
        <v>112</v>
      </c>
      <c r="C217" s="43" t="s">
        <v>276</v>
      </c>
      <c r="D217" s="38" t="s">
        <v>277</v>
      </c>
      <c r="E217" s="39" t="s">
        <v>216</v>
      </c>
      <c r="F217" s="23">
        <v>25</v>
      </c>
      <c r="G217" s="45">
        <v>2</v>
      </c>
      <c r="H217" s="46">
        <f t="shared" ref="H217:H280" si="25">G217*F217</f>
        <v>50</v>
      </c>
      <c r="I217" s="54">
        <f t="shared" ref="I217:I280" si="26">H217*1.19</f>
        <v>59.5</v>
      </c>
      <c r="J217" s="103" t="s">
        <v>132</v>
      </c>
      <c r="K217" s="109" t="s">
        <v>211</v>
      </c>
      <c r="L217" s="109" t="s">
        <v>133</v>
      </c>
    </row>
    <row r="218" spans="1:12" s="35" customFormat="1" outlineLevel="2" x14ac:dyDescent="0.2">
      <c r="A218" s="43">
        <f t="shared" ref="A218:A281" si="27">A217+1</f>
        <v>196</v>
      </c>
      <c r="B218" s="24" t="s">
        <v>112</v>
      </c>
      <c r="C218" s="43" t="s">
        <v>278</v>
      </c>
      <c r="D218" s="38" t="s">
        <v>279</v>
      </c>
      <c r="E218" s="39" t="s">
        <v>4</v>
      </c>
      <c r="F218" s="23">
        <v>10</v>
      </c>
      <c r="G218" s="45">
        <v>4</v>
      </c>
      <c r="H218" s="46">
        <f t="shared" si="25"/>
        <v>40</v>
      </c>
      <c r="I218" s="54">
        <f t="shared" si="26"/>
        <v>47.599999999999994</v>
      </c>
      <c r="J218" s="103" t="s">
        <v>132</v>
      </c>
      <c r="K218" s="109" t="s">
        <v>211</v>
      </c>
      <c r="L218" s="109" t="s">
        <v>133</v>
      </c>
    </row>
    <row r="219" spans="1:12" s="35" customFormat="1" outlineLevel="2" x14ac:dyDescent="0.2">
      <c r="A219" s="43">
        <f t="shared" si="27"/>
        <v>197</v>
      </c>
      <c r="B219" s="24" t="s">
        <v>112</v>
      </c>
      <c r="C219" s="43" t="s">
        <v>372</v>
      </c>
      <c r="D219" s="38" t="s">
        <v>373</v>
      </c>
      <c r="E219" s="39" t="s">
        <v>11</v>
      </c>
      <c r="F219" s="23">
        <v>3</v>
      </c>
      <c r="G219" s="45">
        <v>75</v>
      </c>
      <c r="H219" s="46">
        <f t="shared" si="25"/>
        <v>225</v>
      </c>
      <c r="I219" s="54">
        <f t="shared" si="26"/>
        <v>267.75</v>
      </c>
      <c r="J219" s="103" t="s">
        <v>132</v>
      </c>
      <c r="K219" s="109" t="s">
        <v>211</v>
      </c>
      <c r="L219" s="109" t="s">
        <v>133</v>
      </c>
    </row>
    <row r="220" spans="1:12" s="35" customFormat="1" outlineLevel="2" x14ac:dyDescent="0.2">
      <c r="A220" s="43">
        <f t="shared" si="27"/>
        <v>198</v>
      </c>
      <c r="B220" s="24" t="s">
        <v>112</v>
      </c>
      <c r="C220" s="43" t="s">
        <v>280</v>
      </c>
      <c r="D220" s="38" t="s">
        <v>281</v>
      </c>
      <c r="E220" s="39" t="s">
        <v>282</v>
      </c>
      <c r="F220" s="23">
        <v>1</v>
      </c>
      <c r="G220" s="45">
        <v>4</v>
      </c>
      <c r="H220" s="46">
        <f t="shared" si="25"/>
        <v>4</v>
      </c>
      <c r="I220" s="54">
        <f t="shared" si="26"/>
        <v>4.76</v>
      </c>
      <c r="J220" s="103" t="s">
        <v>132</v>
      </c>
      <c r="K220" s="109" t="s">
        <v>211</v>
      </c>
      <c r="L220" s="109" t="s">
        <v>133</v>
      </c>
    </row>
    <row r="221" spans="1:12" s="35" customFormat="1" outlineLevel="2" x14ac:dyDescent="0.2">
      <c r="A221" s="43">
        <f t="shared" si="27"/>
        <v>199</v>
      </c>
      <c r="B221" s="24" t="s">
        <v>112</v>
      </c>
      <c r="C221" s="43" t="s">
        <v>287</v>
      </c>
      <c r="D221" s="38" t="s">
        <v>288</v>
      </c>
      <c r="E221" s="39" t="s">
        <v>289</v>
      </c>
      <c r="F221" s="23">
        <v>4</v>
      </c>
      <c r="G221" s="45">
        <v>10</v>
      </c>
      <c r="H221" s="46">
        <f t="shared" si="25"/>
        <v>40</v>
      </c>
      <c r="I221" s="54">
        <f t="shared" si="26"/>
        <v>47.599999999999994</v>
      </c>
      <c r="J221" s="103" t="s">
        <v>132</v>
      </c>
      <c r="K221" s="109" t="s">
        <v>211</v>
      </c>
      <c r="L221" s="109" t="s">
        <v>133</v>
      </c>
    </row>
    <row r="222" spans="1:12" s="35" customFormat="1" outlineLevel="2" x14ac:dyDescent="0.2">
      <c r="A222" s="43">
        <f t="shared" si="27"/>
        <v>200</v>
      </c>
      <c r="B222" s="24" t="s">
        <v>112</v>
      </c>
      <c r="C222" s="43" t="s">
        <v>176</v>
      </c>
      <c r="D222" s="38" t="s">
        <v>290</v>
      </c>
      <c r="E222" s="39" t="s">
        <v>204</v>
      </c>
      <c r="F222" s="23">
        <v>36</v>
      </c>
      <c r="G222" s="45">
        <v>4.5</v>
      </c>
      <c r="H222" s="46">
        <f t="shared" si="25"/>
        <v>162</v>
      </c>
      <c r="I222" s="54">
        <f t="shared" si="26"/>
        <v>192.78</v>
      </c>
      <c r="J222" s="103" t="s">
        <v>132</v>
      </c>
      <c r="K222" s="109" t="s">
        <v>211</v>
      </c>
      <c r="L222" s="109" t="s">
        <v>133</v>
      </c>
    </row>
    <row r="223" spans="1:12" s="35" customFormat="1" outlineLevel="2" x14ac:dyDescent="0.2">
      <c r="A223" s="43">
        <f t="shared" si="27"/>
        <v>201</v>
      </c>
      <c r="B223" s="24" t="s">
        <v>112</v>
      </c>
      <c r="C223" s="43" t="s">
        <v>291</v>
      </c>
      <c r="D223" s="38" t="s">
        <v>292</v>
      </c>
      <c r="E223" s="39" t="s">
        <v>219</v>
      </c>
      <c r="F223" s="23">
        <v>2</v>
      </c>
      <c r="G223" s="45">
        <v>4.5</v>
      </c>
      <c r="H223" s="46">
        <f t="shared" si="25"/>
        <v>9</v>
      </c>
      <c r="I223" s="54">
        <f t="shared" si="26"/>
        <v>10.709999999999999</v>
      </c>
      <c r="J223" s="103" t="s">
        <v>132</v>
      </c>
      <c r="K223" s="109" t="s">
        <v>613</v>
      </c>
      <c r="L223" s="109" t="s">
        <v>133</v>
      </c>
    </row>
    <row r="224" spans="1:12" s="35" customFormat="1" outlineLevel="2" x14ac:dyDescent="0.2">
      <c r="A224" s="43">
        <f t="shared" si="27"/>
        <v>202</v>
      </c>
      <c r="B224" s="24" t="s">
        <v>112</v>
      </c>
      <c r="C224" s="43" t="s">
        <v>293</v>
      </c>
      <c r="D224" s="38" t="s">
        <v>294</v>
      </c>
      <c r="E224" s="39" t="s">
        <v>221</v>
      </c>
      <c r="F224" s="23">
        <v>10</v>
      </c>
      <c r="G224" s="45">
        <v>17</v>
      </c>
      <c r="H224" s="46">
        <f t="shared" si="25"/>
        <v>170</v>
      </c>
      <c r="I224" s="54">
        <f t="shared" si="26"/>
        <v>202.29999999999998</v>
      </c>
      <c r="J224" s="103" t="s">
        <v>132</v>
      </c>
      <c r="K224" s="109" t="s">
        <v>211</v>
      </c>
      <c r="L224" s="109" t="s">
        <v>133</v>
      </c>
    </row>
    <row r="225" spans="1:260" s="35" customFormat="1" outlineLevel="2" x14ac:dyDescent="0.2">
      <c r="A225" s="43">
        <f t="shared" si="27"/>
        <v>203</v>
      </c>
      <c r="B225" s="24" t="s">
        <v>112</v>
      </c>
      <c r="C225" s="43" t="s">
        <v>293</v>
      </c>
      <c r="D225" s="38" t="s">
        <v>295</v>
      </c>
      <c r="E225" s="39" t="s">
        <v>11</v>
      </c>
      <c r="F225" s="23">
        <v>5</v>
      </c>
      <c r="G225" s="45">
        <v>5</v>
      </c>
      <c r="H225" s="46">
        <f t="shared" si="25"/>
        <v>25</v>
      </c>
      <c r="I225" s="54">
        <f t="shared" si="26"/>
        <v>29.75</v>
      </c>
      <c r="J225" s="103" t="s">
        <v>132</v>
      </c>
      <c r="K225" s="109" t="s">
        <v>211</v>
      </c>
      <c r="L225" s="109" t="s">
        <v>133</v>
      </c>
    </row>
    <row r="226" spans="1:260" s="35" customFormat="1" outlineLevel="2" x14ac:dyDescent="0.2">
      <c r="A226" s="43">
        <f t="shared" si="27"/>
        <v>204</v>
      </c>
      <c r="B226" s="24" t="s">
        <v>112</v>
      </c>
      <c r="C226" s="48" t="s">
        <v>337</v>
      </c>
      <c r="D226" s="38" t="s">
        <v>338</v>
      </c>
      <c r="E226" s="39" t="s">
        <v>11</v>
      </c>
      <c r="F226" s="23">
        <v>20</v>
      </c>
      <c r="G226" s="45">
        <v>2</v>
      </c>
      <c r="H226" s="46">
        <f t="shared" si="25"/>
        <v>40</v>
      </c>
      <c r="I226" s="54">
        <f t="shared" si="26"/>
        <v>47.599999999999994</v>
      </c>
      <c r="J226" s="103" t="s">
        <v>132</v>
      </c>
      <c r="K226" s="109" t="s">
        <v>211</v>
      </c>
      <c r="L226" s="109" t="s">
        <v>133</v>
      </c>
    </row>
    <row r="227" spans="1:260" s="35" customFormat="1" outlineLevel="2" x14ac:dyDescent="0.2">
      <c r="A227" s="43">
        <f t="shared" si="27"/>
        <v>205</v>
      </c>
      <c r="B227" s="24" t="s">
        <v>112</v>
      </c>
      <c r="C227" s="43" t="s">
        <v>337</v>
      </c>
      <c r="D227" s="38" t="s">
        <v>380</v>
      </c>
      <c r="E227" s="39" t="s">
        <v>11</v>
      </c>
      <c r="F227" s="23">
        <v>5</v>
      </c>
      <c r="G227" s="45">
        <v>13</v>
      </c>
      <c r="H227" s="46">
        <f t="shared" si="25"/>
        <v>65</v>
      </c>
      <c r="I227" s="54">
        <f t="shared" si="26"/>
        <v>77.349999999999994</v>
      </c>
      <c r="J227" s="103" t="s">
        <v>132</v>
      </c>
      <c r="K227" s="109" t="s">
        <v>211</v>
      </c>
      <c r="L227" s="109" t="s">
        <v>133</v>
      </c>
    </row>
    <row r="228" spans="1:260" s="35" customFormat="1" outlineLevel="2" x14ac:dyDescent="0.2">
      <c r="A228" s="43">
        <f t="shared" si="27"/>
        <v>206</v>
      </c>
      <c r="B228" s="24" t="s">
        <v>112</v>
      </c>
      <c r="C228" s="43" t="s">
        <v>376</v>
      </c>
      <c r="D228" s="38" t="s">
        <v>377</v>
      </c>
      <c r="E228" s="39" t="s">
        <v>11</v>
      </c>
      <c r="F228" s="23">
        <v>8</v>
      </c>
      <c r="G228" s="45">
        <v>5</v>
      </c>
      <c r="H228" s="46">
        <f t="shared" si="25"/>
        <v>40</v>
      </c>
      <c r="I228" s="54">
        <f t="shared" si="26"/>
        <v>47.599999999999994</v>
      </c>
      <c r="J228" s="103" t="s">
        <v>132</v>
      </c>
      <c r="K228" s="109" t="s">
        <v>211</v>
      </c>
      <c r="L228" s="109" t="s">
        <v>133</v>
      </c>
    </row>
    <row r="229" spans="1:260" s="35" customFormat="1" outlineLevel="2" x14ac:dyDescent="0.2">
      <c r="A229" s="43">
        <f t="shared" si="27"/>
        <v>207</v>
      </c>
      <c r="B229" s="24" t="s">
        <v>112</v>
      </c>
      <c r="C229" s="62" t="s">
        <v>304</v>
      </c>
      <c r="D229" s="38" t="s">
        <v>305</v>
      </c>
      <c r="E229" s="39" t="s">
        <v>4</v>
      </c>
      <c r="F229" s="23">
        <v>2</v>
      </c>
      <c r="G229" s="45">
        <v>10</v>
      </c>
      <c r="H229" s="46">
        <f t="shared" si="25"/>
        <v>20</v>
      </c>
      <c r="I229" s="54">
        <f t="shared" si="26"/>
        <v>23.799999999999997</v>
      </c>
      <c r="J229" s="103" t="s">
        <v>132</v>
      </c>
      <c r="K229" s="109" t="s">
        <v>211</v>
      </c>
      <c r="L229" s="109" t="s">
        <v>133</v>
      </c>
    </row>
    <row r="230" spans="1:260" s="35" customFormat="1" outlineLevel="2" x14ac:dyDescent="0.2">
      <c r="A230" s="43">
        <f t="shared" si="27"/>
        <v>208</v>
      </c>
      <c r="B230" s="24" t="s">
        <v>112</v>
      </c>
      <c r="C230" s="62" t="s">
        <v>296</v>
      </c>
      <c r="D230" s="38" t="s">
        <v>297</v>
      </c>
      <c r="E230" s="39" t="s">
        <v>4</v>
      </c>
      <c r="F230" s="23">
        <v>5</v>
      </c>
      <c r="G230" s="45">
        <v>13</v>
      </c>
      <c r="H230" s="46">
        <f t="shared" si="25"/>
        <v>65</v>
      </c>
      <c r="I230" s="54">
        <f t="shared" si="26"/>
        <v>77.349999999999994</v>
      </c>
      <c r="J230" s="103" t="s">
        <v>132</v>
      </c>
      <c r="K230" s="109" t="s">
        <v>211</v>
      </c>
      <c r="L230" s="109" t="s">
        <v>133</v>
      </c>
    </row>
    <row r="231" spans="1:260" s="35" customFormat="1" outlineLevel="2" x14ac:dyDescent="0.2">
      <c r="A231" s="43">
        <f t="shared" si="27"/>
        <v>209</v>
      </c>
      <c r="B231" s="24" t="s">
        <v>112</v>
      </c>
      <c r="C231" s="43" t="s">
        <v>296</v>
      </c>
      <c r="D231" s="38" t="s">
        <v>306</v>
      </c>
      <c r="E231" s="39" t="s">
        <v>4</v>
      </c>
      <c r="F231" s="23">
        <v>5</v>
      </c>
      <c r="G231" s="45">
        <v>11</v>
      </c>
      <c r="H231" s="46">
        <f t="shared" si="25"/>
        <v>55</v>
      </c>
      <c r="I231" s="54">
        <f t="shared" si="26"/>
        <v>65.45</v>
      </c>
      <c r="J231" s="103" t="s">
        <v>132</v>
      </c>
      <c r="K231" s="109" t="s">
        <v>211</v>
      </c>
      <c r="L231" s="109" t="s">
        <v>133</v>
      </c>
    </row>
    <row r="232" spans="1:260" s="35" customFormat="1" outlineLevel="2" x14ac:dyDescent="0.2">
      <c r="A232" s="43">
        <f t="shared" si="27"/>
        <v>210</v>
      </c>
      <c r="B232" s="24" t="s">
        <v>112</v>
      </c>
      <c r="C232" s="63" t="s">
        <v>296</v>
      </c>
      <c r="D232" s="10" t="s">
        <v>312</v>
      </c>
      <c r="E232" s="39" t="s">
        <v>4</v>
      </c>
      <c r="F232" s="23">
        <v>1</v>
      </c>
      <c r="G232" s="45">
        <v>18</v>
      </c>
      <c r="H232" s="46">
        <f t="shared" si="25"/>
        <v>18</v>
      </c>
      <c r="I232" s="54">
        <f t="shared" si="26"/>
        <v>21.419999999999998</v>
      </c>
      <c r="J232" s="103" t="s">
        <v>132</v>
      </c>
      <c r="K232" s="109" t="s">
        <v>211</v>
      </c>
      <c r="L232" s="109" t="s">
        <v>133</v>
      </c>
    </row>
    <row r="233" spans="1:260" s="35" customFormat="1" outlineLevel="2" x14ac:dyDescent="0.2">
      <c r="A233" s="43">
        <f t="shared" si="27"/>
        <v>211</v>
      </c>
      <c r="B233" s="24" t="s">
        <v>112</v>
      </c>
      <c r="C233" s="62" t="s">
        <v>296</v>
      </c>
      <c r="D233" s="10" t="s">
        <v>317</v>
      </c>
      <c r="E233" s="39" t="s">
        <v>4</v>
      </c>
      <c r="F233" s="23">
        <v>1</v>
      </c>
      <c r="G233" s="45">
        <v>9</v>
      </c>
      <c r="H233" s="46">
        <f t="shared" si="25"/>
        <v>9</v>
      </c>
      <c r="I233" s="54">
        <f t="shared" si="26"/>
        <v>10.709999999999999</v>
      </c>
      <c r="J233" s="103" t="s">
        <v>132</v>
      </c>
      <c r="K233" s="109" t="s">
        <v>211</v>
      </c>
      <c r="L233" s="109" t="s">
        <v>133</v>
      </c>
    </row>
    <row r="234" spans="1:260" s="35" customFormat="1" outlineLevel="2" x14ac:dyDescent="0.2">
      <c r="A234" s="43">
        <f t="shared" si="27"/>
        <v>212</v>
      </c>
      <c r="B234" s="24" t="s">
        <v>112</v>
      </c>
      <c r="C234" s="62" t="s">
        <v>612</v>
      </c>
      <c r="D234" s="10" t="s">
        <v>633</v>
      </c>
      <c r="E234" s="107" t="s">
        <v>711</v>
      </c>
      <c r="F234" s="108">
        <v>537.81500000000005</v>
      </c>
      <c r="G234" s="116">
        <v>12.5</v>
      </c>
      <c r="H234" s="117">
        <f t="shared" si="25"/>
        <v>6722.6875000000009</v>
      </c>
      <c r="I234" s="152">
        <f t="shared" si="26"/>
        <v>7999.998125000001</v>
      </c>
      <c r="J234" s="103" t="s">
        <v>132</v>
      </c>
      <c r="K234" s="109" t="s">
        <v>211</v>
      </c>
      <c r="L234" s="109" t="s">
        <v>133</v>
      </c>
    </row>
    <row r="235" spans="1:260" s="35" customFormat="1" outlineLevel="2" x14ac:dyDescent="0.2">
      <c r="A235" s="43">
        <f t="shared" si="27"/>
        <v>213</v>
      </c>
      <c r="B235" s="24" t="s">
        <v>112</v>
      </c>
      <c r="C235" s="43" t="s">
        <v>308</v>
      </c>
      <c r="D235" s="10" t="s">
        <v>309</v>
      </c>
      <c r="E235" s="39" t="s">
        <v>310</v>
      </c>
      <c r="F235" s="23">
        <v>1</v>
      </c>
      <c r="G235" s="45">
        <v>13</v>
      </c>
      <c r="H235" s="46">
        <f t="shared" si="25"/>
        <v>13</v>
      </c>
      <c r="I235" s="54">
        <f t="shared" si="26"/>
        <v>15.469999999999999</v>
      </c>
      <c r="J235" s="103" t="s">
        <v>132</v>
      </c>
      <c r="K235" s="109" t="s">
        <v>211</v>
      </c>
      <c r="L235" s="109" t="s">
        <v>133</v>
      </c>
    </row>
    <row r="236" spans="1:260" s="35" customFormat="1" outlineLevel="2" x14ac:dyDescent="0.2">
      <c r="A236" s="43">
        <f t="shared" si="27"/>
        <v>214</v>
      </c>
      <c r="B236" s="24" t="s">
        <v>112</v>
      </c>
      <c r="C236" s="62" t="s">
        <v>298</v>
      </c>
      <c r="D236" s="10" t="s">
        <v>299</v>
      </c>
      <c r="E236" s="39" t="s">
        <v>4</v>
      </c>
      <c r="F236" s="23">
        <v>2</v>
      </c>
      <c r="G236" s="45">
        <v>16</v>
      </c>
      <c r="H236" s="46">
        <f t="shared" si="25"/>
        <v>32</v>
      </c>
      <c r="I236" s="54">
        <f t="shared" si="26"/>
        <v>38.08</v>
      </c>
      <c r="J236" s="103" t="s">
        <v>132</v>
      </c>
      <c r="K236" s="109" t="s">
        <v>211</v>
      </c>
      <c r="L236" s="109" t="s">
        <v>133</v>
      </c>
    </row>
    <row r="237" spans="1:260" s="35" customFormat="1" outlineLevel="2" x14ac:dyDescent="0.2">
      <c r="A237" s="43">
        <f t="shared" si="27"/>
        <v>215</v>
      </c>
      <c r="B237" s="24" t="s">
        <v>112</v>
      </c>
      <c r="C237" s="43" t="s">
        <v>298</v>
      </c>
      <c r="D237" s="10" t="s">
        <v>311</v>
      </c>
      <c r="E237" s="39" t="s">
        <v>4</v>
      </c>
      <c r="F237" s="23">
        <v>7</v>
      </c>
      <c r="G237" s="45">
        <v>8</v>
      </c>
      <c r="H237" s="46">
        <f t="shared" si="25"/>
        <v>56</v>
      </c>
      <c r="I237" s="54">
        <f t="shared" si="26"/>
        <v>66.64</v>
      </c>
      <c r="J237" s="103" t="s">
        <v>132</v>
      </c>
      <c r="K237" s="109" t="s">
        <v>211</v>
      </c>
      <c r="L237" s="109" t="s">
        <v>133</v>
      </c>
    </row>
    <row r="238" spans="1:260" s="64" customFormat="1" outlineLevel="2" x14ac:dyDescent="0.2">
      <c r="A238" s="43">
        <f t="shared" si="27"/>
        <v>216</v>
      </c>
      <c r="B238" s="24" t="s">
        <v>112</v>
      </c>
      <c r="C238" s="43" t="s">
        <v>298</v>
      </c>
      <c r="D238" s="10" t="s">
        <v>313</v>
      </c>
      <c r="E238" s="39" t="s">
        <v>4</v>
      </c>
      <c r="F238" s="23">
        <v>4</v>
      </c>
      <c r="G238" s="45">
        <v>6</v>
      </c>
      <c r="H238" s="46">
        <f t="shared" si="25"/>
        <v>24</v>
      </c>
      <c r="I238" s="54">
        <f t="shared" si="26"/>
        <v>28.56</v>
      </c>
      <c r="J238" s="103" t="s">
        <v>132</v>
      </c>
      <c r="K238" s="109" t="s">
        <v>211</v>
      </c>
      <c r="L238" s="109" t="s">
        <v>133</v>
      </c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  <c r="IV238" s="35"/>
      <c r="IW238" s="35"/>
      <c r="IX238" s="35"/>
      <c r="IY238" s="35"/>
      <c r="IZ238" s="35"/>
    </row>
    <row r="239" spans="1:260" s="35" customFormat="1" ht="17.25" customHeight="1" outlineLevel="2" x14ac:dyDescent="0.2">
      <c r="A239" s="43">
        <f t="shared" si="27"/>
        <v>217</v>
      </c>
      <c r="B239" s="24" t="s">
        <v>112</v>
      </c>
      <c r="C239" s="62" t="s">
        <v>314</v>
      </c>
      <c r="D239" s="10" t="s">
        <v>315</v>
      </c>
      <c r="E239" s="39" t="s">
        <v>4</v>
      </c>
      <c r="F239" s="23">
        <v>20</v>
      </c>
      <c r="G239" s="45">
        <v>2</v>
      </c>
      <c r="H239" s="46">
        <f t="shared" si="25"/>
        <v>40</v>
      </c>
      <c r="I239" s="54">
        <f t="shared" si="26"/>
        <v>47.599999999999994</v>
      </c>
      <c r="J239" s="103" t="s">
        <v>132</v>
      </c>
      <c r="K239" s="109" t="s">
        <v>211</v>
      </c>
      <c r="L239" s="109" t="s">
        <v>133</v>
      </c>
    </row>
    <row r="240" spans="1:260" s="35" customFormat="1" outlineLevel="2" x14ac:dyDescent="0.2">
      <c r="A240" s="43">
        <f t="shared" si="27"/>
        <v>218</v>
      </c>
      <c r="B240" s="24" t="s">
        <v>112</v>
      </c>
      <c r="C240" s="43" t="s">
        <v>318</v>
      </c>
      <c r="D240" s="10" t="s">
        <v>572</v>
      </c>
      <c r="E240" s="39" t="s">
        <v>4</v>
      </c>
      <c r="F240" s="23">
        <v>10</v>
      </c>
      <c r="G240" s="45">
        <v>23</v>
      </c>
      <c r="H240" s="46">
        <f t="shared" si="25"/>
        <v>230</v>
      </c>
      <c r="I240" s="54">
        <f t="shared" si="26"/>
        <v>273.7</v>
      </c>
      <c r="J240" s="103" t="s">
        <v>132</v>
      </c>
      <c r="K240" s="109" t="s">
        <v>211</v>
      </c>
      <c r="L240" s="109" t="s">
        <v>133</v>
      </c>
    </row>
    <row r="241" spans="1:260" s="35" customFormat="1" outlineLevel="2" x14ac:dyDescent="0.2">
      <c r="A241" s="43">
        <f t="shared" si="27"/>
        <v>219</v>
      </c>
      <c r="B241" s="24" t="s">
        <v>112</v>
      </c>
      <c r="C241" s="43" t="s">
        <v>318</v>
      </c>
      <c r="D241" s="10" t="s">
        <v>573</v>
      </c>
      <c r="E241" s="39" t="s">
        <v>4</v>
      </c>
      <c r="F241" s="23">
        <v>18</v>
      </c>
      <c r="G241" s="45">
        <v>10</v>
      </c>
      <c r="H241" s="46">
        <f t="shared" si="25"/>
        <v>180</v>
      </c>
      <c r="I241" s="54">
        <f t="shared" si="26"/>
        <v>214.2</v>
      </c>
      <c r="J241" s="103" t="s">
        <v>132</v>
      </c>
      <c r="K241" s="109" t="s">
        <v>211</v>
      </c>
      <c r="L241" s="109" t="s">
        <v>133</v>
      </c>
    </row>
    <row r="242" spans="1:260" s="35" customFormat="1" outlineLevel="2" x14ac:dyDescent="0.2">
      <c r="A242" s="43">
        <f t="shared" si="27"/>
        <v>220</v>
      </c>
      <c r="B242" s="24" t="s">
        <v>112</v>
      </c>
      <c r="C242" s="43" t="s">
        <v>318</v>
      </c>
      <c r="D242" s="10" t="s">
        <v>319</v>
      </c>
      <c r="E242" s="39" t="s">
        <v>4</v>
      </c>
      <c r="F242" s="23">
        <v>3</v>
      </c>
      <c r="G242" s="45">
        <v>7</v>
      </c>
      <c r="H242" s="46">
        <f t="shared" si="25"/>
        <v>21</v>
      </c>
      <c r="I242" s="54">
        <f t="shared" si="26"/>
        <v>24.99</v>
      </c>
      <c r="J242" s="103" t="s">
        <v>132</v>
      </c>
      <c r="K242" s="109" t="s">
        <v>211</v>
      </c>
      <c r="L242" s="109" t="s">
        <v>133</v>
      </c>
    </row>
    <row r="243" spans="1:260" s="35" customFormat="1" outlineLevel="2" x14ac:dyDescent="0.2">
      <c r="A243" s="43">
        <f t="shared" si="27"/>
        <v>221</v>
      </c>
      <c r="B243" s="24" t="s">
        <v>112</v>
      </c>
      <c r="C243" s="62" t="s">
        <v>302</v>
      </c>
      <c r="D243" s="10" t="s">
        <v>303</v>
      </c>
      <c r="E243" s="39" t="s">
        <v>4</v>
      </c>
      <c r="F243" s="23">
        <v>4</v>
      </c>
      <c r="G243" s="45">
        <v>7</v>
      </c>
      <c r="H243" s="46">
        <f t="shared" si="25"/>
        <v>28</v>
      </c>
      <c r="I243" s="54">
        <f t="shared" si="26"/>
        <v>33.32</v>
      </c>
      <c r="J243" s="103" t="s">
        <v>132</v>
      </c>
      <c r="K243" s="109" t="s">
        <v>211</v>
      </c>
      <c r="L243" s="109" t="s">
        <v>133</v>
      </c>
    </row>
    <row r="244" spans="1:260" s="35" customFormat="1" outlineLevel="2" x14ac:dyDescent="0.2">
      <c r="A244" s="43">
        <f t="shared" si="27"/>
        <v>222</v>
      </c>
      <c r="B244" s="24" t="s">
        <v>112</v>
      </c>
      <c r="C244" s="43" t="s">
        <v>326</v>
      </c>
      <c r="D244" s="10" t="s">
        <v>327</v>
      </c>
      <c r="E244" s="39" t="s">
        <v>15</v>
      </c>
      <c r="F244" s="23">
        <v>5</v>
      </c>
      <c r="G244" s="45">
        <v>1</v>
      </c>
      <c r="H244" s="46">
        <f t="shared" si="25"/>
        <v>5</v>
      </c>
      <c r="I244" s="54">
        <f t="shared" si="26"/>
        <v>5.9499999999999993</v>
      </c>
      <c r="J244" s="103" t="s">
        <v>132</v>
      </c>
      <c r="K244" s="109" t="s">
        <v>211</v>
      </c>
      <c r="L244" s="109" t="s">
        <v>133</v>
      </c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  <c r="GL244" s="70"/>
      <c r="GM244" s="70"/>
      <c r="GN244" s="70"/>
      <c r="GO244" s="70"/>
      <c r="GP244" s="70"/>
      <c r="GQ244" s="70"/>
      <c r="GR244" s="70"/>
      <c r="GS244" s="70"/>
      <c r="GT244" s="70"/>
      <c r="GU244" s="70"/>
      <c r="GV244" s="70"/>
      <c r="GW244" s="70"/>
      <c r="GX244" s="70"/>
      <c r="GY244" s="70"/>
      <c r="GZ244" s="70"/>
      <c r="HA244" s="70"/>
      <c r="HB244" s="70"/>
      <c r="HC244" s="70"/>
      <c r="HD244" s="70"/>
      <c r="HE244" s="70"/>
      <c r="HF244" s="70"/>
      <c r="HG244" s="70"/>
      <c r="HH244" s="70"/>
      <c r="HI244" s="70"/>
      <c r="HJ244" s="70"/>
      <c r="HK244" s="70"/>
      <c r="HL244" s="70"/>
      <c r="HM244" s="70"/>
      <c r="HN244" s="70"/>
      <c r="HO244" s="70"/>
      <c r="HP244" s="70"/>
      <c r="HQ244" s="70"/>
      <c r="HR244" s="70"/>
      <c r="HS244" s="70"/>
      <c r="HT244" s="70"/>
      <c r="HU244" s="70"/>
      <c r="HV244" s="70"/>
      <c r="HW244" s="70"/>
      <c r="HX244" s="70"/>
      <c r="HY244" s="70"/>
      <c r="HZ244" s="70"/>
      <c r="IA244" s="70"/>
      <c r="IB244" s="70"/>
      <c r="IC244" s="70"/>
      <c r="ID244" s="70"/>
      <c r="IE244" s="70"/>
      <c r="IF244" s="70"/>
      <c r="IG244" s="70"/>
      <c r="IH244" s="70"/>
      <c r="II244" s="70"/>
      <c r="IJ244" s="70"/>
      <c r="IK244" s="70"/>
      <c r="IL244" s="70"/>
      <c r="IM244" s="70"/>
      <c r="IN244" s="70"/>
      <c r="IO244" s="70"/>
      <c r="IP244" s="70"/>
      <c r="IQ244" s="70"/>
      <c r="IR244" s="70"/>
      <c r="IS244" s="70"/>
      <c r="IT244" s="70"/>
      <c r="IU244" s="70"/>
      <c r="IV244" s="70"/>
      <c r="IW244" s="70"/>
      <c r="IX244" s="70"/>
      <c r="IY244" s="70"/>
      <c r="IZ244" s="70"/>
    </row>
    <row r="245" spans="1:260" s="35" customFormat="1" outlineLevel="2" x14ac:dyDescent="0.2">
      <c r="A245" s="43">
        <f t="shared" si="27"/>
        <v>223</v>
      </c>
      <c r="B245" s="24" t="s">
        <v>112</v>
      </c>
      <c r="C245" s="43" t="s">
        <v>320</v>
      </c>
      <c r="D245" s="10" t="s">
        <v>321</v>
      </c>
      <c r="E245" s="39" t="s">
        <v>4</v>
      </c>
      <c r="F245" s="23">
        <v>4</v>
      </c>
      <c r="G245" s="45">
        <v>6</v>
      </c>
      <c r="H245" s="46">
        <f t="shared" si="25"/>
        <v>24</v>
      </c>
      <c r="I245" s="54">
        <f t="shared" si="26"/>
        <v>28.56</v>
      </c>
      <c r="J245" s="103" t="s">
        <v>132</v>
      </c>
      <c r="K245" s="109" t="s">
        <v>211</v>
      </c>
      <c r="L245" s="109" t="s">
        <v>133</v>
      </c>
    </row>
    <row r="246" spans="1:260" s="35" customFormat="1" outlineLevel="2" x14ac:dyDescent="0.2">
      <c r="A246" s="43">
        <f t="shared" si="27"/>
        <v>224</v>
      </c>
      <c r="B246" s="24" t="s">
        <v>112</v>
      </c>
      <c r="C246" s="62" t="s">
        <v>322</v>
      </c>
      <c r="D246" s="38" t="s">
        <v>323</v>
      </c>
      <c r="E246" s="39" t="s">
        <v>4</v>
      </c>
      <c r="F246" s="23">
        <v>1</v>
      </c>
      <c r="G246" s="45">
        <v>55</v>
      </c>
      <c r="H246" s="46">
        <f t="shared" si="25"/>
        <v>55</v>
      </c>
      <c r="I246" s="54">
        <f t="shared" si="26"/>
        <v>65.45</v>
      </c>
      <c r="J246" s="103" t="s">
        <v>132</v>
      </c>
      <c r="K246" s="109" t="s">
        <v>211</v>
      </c>
      <c r="L246" s="109" t="s">
        <v>133</v>
      </c>
    </row>
    <row r="247" spans="1:260" s="35" customFormat="1" outlineLevel="2" x14ac:dyDescent="0.2">
      <c r="A247" s="43">
        <f t="shared" si="27"/>
        <v>225</v>
      </c>
      <c r="B247" s="24" t="s">
        <v>112</v>
      </c>
      <c r="C247" s="43" t="s">
        <v>283</v>
      </c>
      <c r="D247" s="38" t="s">
        <v>284</v>
      </c>
      <c r="E247" s="39" t="s">
        <v>11</v>
      </c>
      <c r="F247" s="23">
        <v>8</v>
      </c>
      <c r="G247" s="45">
        <v>4</v>
      </c>
      <c r="H247" s="46">
        <f t="shared" si="25"/>
        <v>32</v>
      </c>
      <c r="I247" s="54">
        <f t="shared" si="26"/>
        <v>38.08</v>
      </c>
      <c r="J247" s="103" t="s">
        <v>132</v>
      </c>
      <c r="K247" s="109" t="s">
        <v>211</v>
      </c>
      <c r="L247" s="109" t="s">
        <v>133</v>
      </c>
    </row>
    <row r="248" spans="1:260" s="35" customFormat="1" outlineLevel="2" x14ac:dyDescent="0.2">
      <c r="A248" s="43">
        <f t="shared" si="27"/>
        <v>226</v>
      </c>
      <c r="B248" s="24" t="s">
        <v>112</v>
      </c>
      <c r="C248" s="43" t="s">
        <v>283</v>
      </c>
      <c r="D248" s="38" t="s">
        <v>316</v>
      </c>
      <c r="E248" s="39" t="s">
        <v>4</v>
      </c>
      <c r="F248" s="23">
        <v>11</v>
      </c>
      <c r="G248" s="45">
        <v>10</v>
      </c>
      <c r="H248" s="46">
        <f t="shared" si="25"/>
        <v>110</v>
      </c>
      <c r="I248" s="54">
        <f t="shared" si="26"/>
        <v>130.9</v>
      </c>
      <c r="J248" s="103" t="s">
        <v>132</v>
      </c>
      <c r="K248" s="109" t="s">
        <v>211</v>
      </c>
      <c r="L248" s="109" t="s">
        <v>133</v>
      </c>
    </row>
    <row r="249" spans="1:260" s="35" customFormat="1" outlineLevel="2" x14ac:dyDescent="0.2">
      <c r="A249" s="43">
        <f t="shared" si="27"/>
        <v>227</v>
      </c>
      <c r="B249" s="24" t="s">
        <v>112</v>
      </c>
      <c r="C249" s="62" t="s">
        <v>324</v>
      </c>
      <c r="D249" s="38" t="s">
        <v>325</v>
      </c>
      <c r="E249" s="39" t="s">
        <v>4</v>
      </c>
      <c r="F249" s="23">
        <v>1</v>
      </c>
      <c r="G249" s="45">
        <v>270</v>
      </c>
      <c r="H249" s="46">
        <f t="shared" si="25"/>
        <v>270</v>
      </c>
      <c r="I249" s="54">
        <f t="shared" si="26"/>
        <v>321.3</v>
      </c>
      <c r="J249" s="103" t="s">
        <v>132</v>
      </c>
      <c r="K249" s="109" t="s">
        <v>211</v>
      </c>
      <c r="L249" s="109" t="s">
        <v>133</v>
      </c>
    </row>
    <row r="250" spans="1:260" s="35" customFormat="1" ht="15.75" customHeight="1" outlineLevel="2" x14ac:dyDescent="0.2">
      <c r="A250" s="43">
        <f t="shared" si="27"/>
        <v>228</v>
      </c>
      <c r="B250" s="24" t="s">
        <v>112</v>
      </c>
      <c r="C250" s="43" t="s">
        <v>398</v>
      </c>
      <c r="D250" s="38" t="s">
        <v>399</v>
      </c>
      <c r="E250" s="39" t="s">
        <v>216</v>
      </c>
      <c r="F250" s="23">
        <v>72</v>
      </c>
      <c r="G250" s="45">
        <v>20</v>
      </c>
      <c r="H250" s="46">
        <f t="shared" si="25"/>
        <v>1440</v>
      </c>
      <c r="I250" s="54">
        <f t="shared" si="26"/>
        <v>1713.6</v>
      </c>
      <c r="J250" s="103" t="s">
        <v>132</v>
      </c>
      <c r="K250" s="109" t="s">
        <v>211</v>
      </c>
      <c r="L250" s="109" t="s">
        <v>133</v>
      </c>
    </row>
    <row r="251" spans="1:260" s="105" customFormat="1" outlineLevel="2" x14ac:dyDescent="0.2">
      <c r="A251" s="43">
        <f t="shared" si="27"/>
        <v>229</v>
      </c>
      <c r="B251" s="24" t="s">
        <v>112</v>
      </c>
      <c r="C251" s="43" t="s">
        <v>378</v>
      </c>
      <c r="D251" s="38" t="s">
        <v>379</v>
      </c>
      <c r="E251" s="39" t="s">
        <v>11</v>
      </c>
      <c r="F251" s="23">
        <v>1</v>
      </c>
      <c r="G251" s="45">
        <v>41</v>
      </c>
      <c r="H251" s="46">
        <f t="shared" si="25"/>
        <v>41</v>
      </c>
      <c r="I251" s="54">
        <f t="shared" si="26"/>
        <v>48.79</v>
      </c>
      <c r="J251" s="103" t="s">
        <v>132</v>
      </c>
      <c r="K251" s="109" t="s">
        <v>211</v>
      </c>
      <c r="L251" s="109" t="s">
        <v>133</v>
      </c>
    </row>
    <row r="252" spans="1:260" s="35" customFormat="1" outlineLevel="2" x14ac:dyDescent="0.2">
      <c r="A252" s="43">
        <f t="shared" si="27"/>
        <v>230</v>
      </c>
      <c r="B252" s="24" t="s">
        <v>112</v>
      </c>
      <c r="C252" s="62" t="s">
        <v>300</v>
      </c>
      <c r="D252" s="194" t="s">
        <v>301</v>
      </c>
      <c r="E252" s="53" t="s">
        <v>4</v>
      </c>
      <c r="F252" s="61">
        <v>8</v>
      </c>
      <c r="G252" s="65">
        <v>130</v>
      </c>
      <c r="H252" s="46">
        <f t="shared" si="25"/>
        <v>1040</v>
      </c>
      <c r="I252" s="54">
        <f t="shared" si="26"/>
        <v>1237.5999999999999</v>
      </c>
      <c r="J252" s="103" t="s">
        <v>132</v>
      </c>
      <c r="K252" s="109" t="s">
        <v>211</v>
      </c>
      <c r="L252" s="109" t="s">
        <v>133</v>
      </c>
    </row>
    <row r="253" spans="1:260" s="71" customFormat="1" outlineLevel="2" x14ac:dyDescent="0.2">
      <c r="A253" s="43">
        <f t="shared" si="27"/>
        <v>231</v>
      </c>
      <c r="B253" s="24" t="s">
        <v>112</v>
      </c>
      <c r="C253" s="43" t="s">
        <v>300</v>
      </c>
      <c r="D253" s="10" t="s">
        <v>307</v>
      </c>
      <c r="E253" s="39" t="s">
        <v>4</v>
      </c>
      <c r="F253" s="23">
        <v>7</v>
      </c>
      <c r="G253" s="45">
        <v>60</v>
      </c>
      <c r="H253" s="46">
        <f t="shared" si="25"/>
        <v>420</v>
      </c>
      <c r="I253" s="54">
        <f t="shared" si="26"/>
        <v>499.79999999999995</v>
      </c>
      <c r="J253" s="103" t="s">
        <v>132</v>
      </c>
      <c r="K253" s="109" t="s">
        <v>211</v>
      </c>
      <c r="L253" s="109" t="s">
        <v>133</v>
      </c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  <c r="IW253" s="35"/>
      <c r="IX253" s="35"/>
      <c r="IY253" s="35"/>
      <c r="IZ253" s="35"/>
    </row>
    <row r="254" spans="1:260" s="35" customFormat="1" outlineLevel="2" x14ac:dyDescent="0.2">
      <c r="A254" s="43">
        <f t="shared" si="27"/>
        <v>232</v>
      </c>
      <c r="B254" s="24" t="s">
        <v>112</v>
      </c>
      <c r="C254" s="50" t="s">
        <v>300</v>
      </c>
      <c r="D254" s="10" t="s">
        <v>571</v>
      </c>
      <c r="E254" s="39" t="s">
        <v>4</v>
      </c>
      <c r="F254" s="23">
        <v>7</v>
      </c>
      <c r="G254" s="45">
        <v>120</v>
      </c>
      <c r="H254" s="46">
        <f t="shared" si="25"/>
        <v>840</v>
      </c>
      <c r="I254" s="54">
        <f t="shared" si="26"/>
        <v>999.59999999999991</v>
      </c>
      <c r="J254" s="103" t="s">
        <v>132</v>
      </c>
      <c r="K254" s="109" t="s">
        <v>211</v>
      </c>
      <c r="L254" s="109" t="s">
        <v>133</v>
      </c>
    </row>
    <row r="255" spans="1:260" s="35" customFormat="1" outlineLevel="2" x14ac:dyDescent="0.2">
      <c r="A255" s="43">
        <f t="shared" si="27"/>
        <v>233</v>
      </c>
      <c r="B255" s="24" t="s">
        <v>112</v>
      </c>
      <c r="C255" s="66" t="s">
        <v>381</v>
      </c>
      <c r="D255" s="195" t="s">
        <v>382</v>
      </c>
      <c r="E255" s="67" t="s">
        <v>11</v>
      </c>
      <c r="F255" s="68">
        <v>11</v>
      </c>
      <c r="G255" s="69">
        <v>75</v>
      </c>
      <c r="H255" s="46">
        <f t="shared" si="25"/>
        <v>825</v>
      </c>
      <c r="I255" s="54">
        <f t="shared" si="26"/>
        <v>981.75</v>
      </c>
      <c r="J255" s="103" t="s">
        <v>132</v>
      </c>
      <c r="K255" s="109" t="s">
        <v>211</v>
      </c>
      <c r="L255" s="109" t="s">
        <v>133</v>
      </c>
    </row>
    <row r="256" spans="1:260" s="35" customFormat="1" outlineLevel="2" x14ac:dyDescent="0.2">
      <c r="A256" s="43">
        <f t="shared" si="27"/>
        <v>234</v>
      </c>
      <c r="B256" s="24" t="s">
        <v>112</v>
      </c>
      <c r="C256" s="43" t="s">
        <v>331</v>
      </c>
      <c r="D256" s="10" t="s">
        <v>332</v>
      </c>
      <c r="E256" s="39" t="s">
        <v>4</v>
      </c>
      <c r="F256" s="23">
        <v>2</v>
      </c>
      <c r="G256" s="45">
        <v>92</v>
      </c>
      <c r="H256" s="46">
        <f t="shared" si="25"/>
        <v>184</v>
      </c>
      <c r="I256" s="54">
        <f t="shared" si="26"/>
        <v>218.95999999999998</v>
      </c>
      <c r="J256" s="103" t="s">
        <v>132</v>
      </c>
      <c r="K256" s="109" t="s">
        <v>211</v>
      </c>
      <c r="L256" s="109" t="s">
        <v>133</v>
      </c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  <c r="IW256" s="71"/>
      <c r="IX256" s="71"/>
      <c r="IY256" s="71"/>
      <c r="IZ256" s="71"/>
    </row>
    <row r="257" spans="1:260" s="35" customFormat="1" outlineLevel="2" x14ac:dyDescent="0.2">
      <c r="A257" s="43">
        <f t="shared" si="27"/>
        <v>235</v>
      </c>
      <c r="B257" s="24" t="s">
        <v>112</v>
      </c>
      <c r="C257" s="43" t="s">
        <v>333</v>
      </c>
      <c r="D257" s="10" t="s">
        <v>334</v>
      </c>
      <c r="E257" s="39" t="s">
        <v>4</v>
      </c>
      <c r="F257" s="23">
        <v>5</v>
      </c>
      <c r="G257" s="45">
        <v>15</v>
      </c>
      <c r="H257" s="46">
        <f t="shared" si="25"/>
        <v>75</v>
      </c>
      <c r="I257" s="54">
        <f t="shared" si="26"/>
        <v>89.25</v>
      </c>
      <c r="J257" s="103" t="s">
        <v>132</v>
      </c>
      <c r="K257" s="109" t="s">
        <v>211</v>
      </c>
      <c r="L257" s="109" t="s">
        <v>133</v>
      </c>
    </row>
    <row r="258" spans="1:260" s="35" customFormat="1" outlineLevel="2" x14ac:dyDescent="0.2">
      <c r="A258" s="43">
        <f t="shared" si="27"/>
        <v>236</v>
      </c>
      <c r="B258" s="24" t="s">
        <v>112</v>
      </c>
      <c r="C258" s="43" t="s">
        <v>335</v>
      </c>
      <c r="D258" s="10" t="s">
        <v>336</v>
      </c>
      <c r="E258" s="39" t="s">
        <v>4</v>
      </c>
      <c r="F258" s="23">
        <v>4</v>
      </c>
      <c r="G258" s="45">
        <v>100</v>
      </c>
      <c r="H258" s="46">
        <f t="shared" si="25"/>
        <v>400</v>
      </c>
      <c r="I258" s="54">
        <f t="shared" si="26"/>
        <v>476</v>
      </c>
      <c r="J258" s="103" t="s">
        <v>132</v>
      </c>
      <c r="K258" s="109" t="s">
        <v>211</v>
      </c>
      <c r="L258" s="109" t="s">
        <v>133</v>
      </c>
    </row>
    <row r="259" spans="1:260" s="71" customFormat="1" outlineLevel="2" x14ac:dyDescent="0.2">
      <c r="A259" s="43">
        <f t="shared" si="27"/>
        <v>237</v>
      </c>
      <c r="B259" s="24" t="s">
        <v>112</v>
      </c>
      <c r="C259" s="43" t="s">
        <v>163</v>
      </c>
      <c r="D259" s="10" t="s">
        <v>339</v>
      </c>
      <c r="E259" s="39" t="s">
        <v>221</v>
      </c>
      <c r="F259" s="23">
        <v>4</v>
      </c>
      <c r="G259" s="45">
        <v>33</v>
      </c>
      <c r="H259" s="46">
        <f t="shared" si="25"/>
        <v>132</v>
      </c>
      <c r="I259" s="54">
        <f t="shared" si="26"/>
        <v>157.07999999999998</v>
      </c>
      <c r="J259" s="103" t="s">
        <v>132</v>
      </c>
      <c r="K259" s="109" t="s">
        <v>211</v>
      </c>
      <c r="L259" s="109" t="s">
        <v>133</v>
      </c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  <c r="GW259" s="35"/>
      <c r="GX259" s="35"/>
      <c r="GY259" s="35"/>
      <c r="GZ259" s="35"/>
      <c r="HA259" s="35"/>
      <c r="HB259" s="35"/>
      <c r="HC259" s="35"/>
      <c r="HD259" s="35"/>
      <c r="HE259" s="35"/>
      <c r="HF259" s="35"/>
      <c r="HG259" s="35"/>
      <c r="HH259" s="35"/>
      <c r="HI259" s="35"/>
      <c r="HJ259" s="35"/>
      <c r="HK259" s="35"/>
      <c r="HL259" s="35"/>
      <c r="HM259" s="35"/>
      <c r="HN259" s="35"/>
      <c r="HO259" s="35"/>
      <c r="HP259" s="35"/>
      <c r="HQ259" s="35"/>
      <c r="HR259" s="35"/>
      <c r="HS259" s="35"/>
      <c r="HT259" s="35"/>
      <c r="HU259" s="35"/>
      <c r="HV259" s="35"/>
      <c r="HW259" s="35"/>
      <c r="HX259" s="35"/>
      <c r="HY259" s="35"/>
      <c r="HZ259" s="35"/>
      <c r="IA259" s="35"/>
      <c r="IB259" s="35"/>
      <c r="IC259" s="35"/>
      <c r="ID259" s="35"/>
      <c r="IE259" s="35"/>
      <c r="IF259" s="35"/>
      <c r="IG259" s="35"/>
      <c r="IH259" s="35"/>
      <c r="II259" s="35"/>
      <c r="IJ259" s="35"/>
      <c r="IK259" s="35"/>
      <c r="IL259" s="35"/>
      <c r="IM259" s="35"/>
      <c r="IN259" s="35"/>
      <c r="IO259" s="35"/>
      <c r="IP259" s="35"/>
      <c r="IQ259" s="35"/>
      <c r="IR259" s="35"/>
      <c r="IS259" s="35"/>
      <c r="IT259" s="35"/>
      <c r="IU259" s="35"/>
      <c r="IV259" s="35"/>
      <c r="IW259" s="35"/>
      <c r="IX259" s="35"/>
      <c r="IY259" s="35"/>
      <c r="IZ259" s="35"/>
    </row>
    <row r="260" spans="1:260" s="35" customFormat="1" outlineLevel="2" x14ac:dyDescent="0.2">
      <c r="A260" s="43">
        <f t="shared" si="27"/>
        <v>238</v>
      </c>
      <c r="B260" s="24" t="s">
        <v>112</v>
      </c>
      <c r="C260" s="43" t="s">
        <v>163</v>
      </c>
      <c r="D260" s="10" t="s">
        <v>340</v>
      </c>
      <c r="E260" s="39" t="s">
        <v>216</v>
      </c>
      <c r="F260" s="23">
        <v>100</v>
      </c>
      <c r="G260" s="45">
        <v>0.2</v>
      </c>
      <c r="H260" s="46">
        <f t="shared" si="25"/>
        <v>20</v>
      </c>
      <c r="I260" s="54">
        <f t="shared" si="26"/>
        <v>23.799999999999997</v>
      </c>
      <c r="J260" s="103" t="s">
        <v>132</v>
      </c>
      <c r="K260" s="109" t="s">
        <v>211</v>
      </c>
      <c r="L260" s="109" t="s">
        <v>133</v>
      </c>
    </row>
    <row r="261" spans="1:260" s="35" customFormat="1" outlineLevel="2" x14ac:dyDescent="0.2">
      <c r="A261" s="43">
        <f t="shared" si="27"/>
        <v>239</v>
      </c>
      <c r="B261" s="24" t="s">
        <v>112</v>
      </c>
      <c r="C261" s="43" t="s">
        <v>396</v>
      </c>
      <c r="D261" s="10" t="s">
        <v>397</v>
      </c>
      <c r="E261" s="39" t="s">
        <v>216</v>
      </c>
      <c r="F261" s="23">
        <v>144</v>
      </c>
      <c r="G261" s="45">
        <v>4</v>
      </c>
      <c r="H261" s="46">
        <f t="shared" si="25"/>
        <v>576</v>
      </c>
      <c r="I261" s="54">
        <f t="shared" si="26"/>
        <v>685.43999999999994</v>
      </c>
      <c r="J261" s="103" t="s">
        <v>132</v>
      </c>
      <c r="K261" s="109" t="s">
        <v>211</v>
      </c>
      <c r="L261" s="109" t="s">
        <v>133</v>
      </c>
    </row>
    <row r="262" spans="1:260" s="35" customFormat="1" outlineLevel="2" x14ac:dyDescent="0.2">
      <c r="A262" s="43">
        <f t="shared" si="27"/>
        <v>240</v>
      </c>
      <c r="B262" s="24" t="s">
        <v>112</v>
      </c>
      <c r="C262" s="24" t="s">
        <v>400</v>
      </c>
      <c r="D262" s="10" t="s">
        <v>63</v>
      </c>
      <c r="E262" s="13" t="s">
        <v>52</v>
      </c>
      <c r="F262" s="14">
        <v>24</v>
      </c>
      <c r="G262" s="104">
        <v>9</v>
      </c>
      <c r="H262" s="46">
        <f t="shared" si="25"/>
        <v>216</v>
      </c>
      <c r="I262" s="54">
        <f t="shared" si="26"/>
        <v>257.03999999999996</v>
      </c>
      <c r="J262" s="103" t="s">
        <v>132</v>
      </c>
      <c r="K262" s="109" t="s">
        <v>211</v>
      </c>
      <c r="L262" s="109" t="s">
        <v>133</v>
      </c>
    </row>
    <row r="263" spans="1:260" s="35" customFormat="1" outlineLevel="2" x14ac:dyDescent="0.2">
      <c r="A263" s="43">
        <f t="shared" si="27"/>
        <v>241</v>
      </c>
      <c r="B263" s="24" t="s">
        <v>112</v>
      </c>
      <c r="C263" s="43" t="s">
        <v>341</v>
      </c>
      <c r="D263" s="10" t="s">
        <v>342</v>
      </c>
      <c r="E263" s="39" t="s">
        <v>15</v>
      </c>
      <c r="F263" s="23">
        <v>2</v>
      </c>
      <c r="G263" s="45">
        <v>50</v>
      </c>
      <c r="H263" s="46">
        <f t="shared" si="25"/>
        <v>100</v>
      </c>
      <c r="I263" s="54">
        <f t="shared" si="26"/>
        <v>119</v>
      </c>
      <c r="J263" s="103" t="s">
        <v>132</v>
      </c>
      <c r="K263" s="109" t="s">
        <v>211</v>
      </c>
      <c r="L263" s="109" t="s">
        <v>133</v>
      </c>
    </row>
    <row r="264" spans="1:260" s="35" customFormat="1" outlineLevel="2" x14ac:dyDescent="0.2">
      <c r="A264" s="43">
        <f t="shared" si="27"/>
        <v>242</v>
      </c>
      <c r="B264" s="24" t="s">
        <v>112</v>
      </c>
      <c r="C264" s="37" t="s">
        <v>343</v>
      </c>
      <c r="D264" s="10" t="s">
        <v>344</v>
      </c>
      <c r="E264" s="39" t="s">
        <v>11</v>
      </c>
      <c r="F264" s="23">
        <v>8</v>
      </c>
      <c r="G264" s="40">
        <v>20</v>
      </c>
      <c r="H264" s="46">
        <f t="shared" si="25"/>
        <v>160</v>
      </c>
      <c r="I264" s="54">
        <f t="shared" si="26"/>
        <v>190.39999999999998</v>
      </c>
      <c r="J264" s="103" t="s">
        <v>132</v>
      </c>
      <c r="K264" s="109" t="s">
        <v>211</v>
      </c>
      <c r="L264" s="109" t="s">
        <v>133</v>
      </c>
    </row>
    <row r="265" spans="1:260" s="35" customFormat="1" outlineLevel="2" x14ac:dyDescent="0.2">
      <c r="A265" s="43">
        <f t="shared" si="27"/>
        <v>243</v>
      </c>
      <c r="B265" s="24" t="s">
        <v>112</v>
      </c>
      <c r="C265" s="43" t="s">
        <v>285</v>
      </c>
      <c r="D265" s="10" t="s">
        <v>286</v>
      </c>
      <c r="E265" s="39" t="s">
        <v>11</v>
      </c>
      <c r="F265" s="23">
        <v>8</v>
      </c>
      <c r="G265" s="45">
        <v>3.5</v>
      </c>
      <c r="H265" s="46">
        <f t="shared" si="25"/>
        <v>28</v>
      </c>
      <c r="I265" s="54">
        <f t="shared" si="26"/>
        <v>33.32</v>
      </c>
      <c r="J265" s="103" t="s">
        <v>132</v>
      </c>
      <c r="K265" s="109" t="s">
        <v>211</v>
      </c>
      <c r="L265" s="109" t="s">
        <v>133</v>
      </c>
    </row>
    <row r="266" spans="1:260" s="35" customFormat="1" ht="15.75" outlineLevel="2" x14ac:dyDescent="0.2">
      <c r="A266" s="43">
        <f t="shared" si="27"/>
        <v>244</v>
      </c>
      <c r="B266" s="24" t="s">
        <v>112</v>
      </c>
      <c r="C266" s="43" t="s">
        <v>285</v>
      </c>
      <c r="D266" s="10" t="s">
        <v>401</v>
      </c>
      <c r="E266" s="39" t="s">
        <v>11</v>
      </c>
      <c r="F266" s="23">
        <v>5</v>
      </c>
      <c r="G266" s="45">
        <v>6</v>
      </c>
      <c r="H266" s="46">
        <f t="shared" si="25"/>
        <v>30</v>
      </c>
      <c r="I266" s="54">
        <f t="shared" si="26"/>
        <v>35.699999999999996</v>
      </c>
      <c r="J266" s="103" t="s">
        <v>132</v>
      </c>
      <c r="K266" s="109" t="s">
        <v>211</v>
      </c>
      <c r="L266" s="109" t="s">
        <v>133</v>
      </c>
    </row>
    <row r="267" spans="1:260" s="35" customFormat="1" outlineLevel="2" x14ac:dyDescent="0.2">
      <c r="A267" s="43">
        <f t="shared" si="27"/>
        <v>245</v>
      </c>
      <c r="B267" s="24" t="s">
        <v>112</v>
      </c>
      <c r="C267" s="43" t="s">
        <v>285</v>
      </c>
      <c r="D267" s="10" t="s">
        <v>383</v>
      </c>
      <c r="E267" s="39" t="s">
        <v>11</v>
      </c>
      <c r="F267" s="23">
        <v>1</v>
      </c>
      <c r="G267" s="45">
        <v>50</v>
      </c>
      <c r="H267" s="46">
        <f t="shared" si="25"/>
        <v>50</v>
      </c>
      <c r="I267" s="54">
        <f t="shared" si="26"/>
        <v>59.5</v>
      </c>
      <c r="J267" s="103" t="s">
        <v>132</v>
      </c>
      <c r="K267" s="109" t="s">
        <v>211</v>
      </c>
      <c r="L267" s="109" t="s">
        <v>133</v>
      </c>
    </row>
    <row r="268" spans="1:260" s="35" customFormat="1" outlineLevel="2" x14ac:dyDescent="0.2">
      <c r="A268" s="43">
        <f t="shared" si="27"/>
        <v>246</v>
      </c>
      <c r="B268" s="24" t="s">
        <v>112</v>
      </c>
      <c r="C268" s="43" t="s">
        <v>345</v>
      </c>
      <c r="D268" s="10" t="s">
        <v>346</v>
      </c>
      <c r="E268" s="39" t="s">
        <v>4</v>
      </c>
      <c r="F268" s="23">
        <v>3</v>
      </c>
      <c r="G268" s="45">
        <v>15</v>
      </c>
      <c r="H268" s="46">
        <f t="shared" si="25"/>
        <v>45</v>
      </c>
      <c r="I268" s="54">
        <f t="shared" si="26"/>
        <v>53.55</v>
      </c>
      <c r="J268" s="103" t="s">
        <v>132</v>
      </c>
      <c r="K268" s="109" t="s">
        <v>211</v>
      </c>
      <c r="L268" s="109" t="s">
        <v>133</v>
      </c>
    </row>
    <row r="269" spans="1:260" s="35" customFormat="1" outlineLevel="2" x14ac:dyDescent="0.2">
      <c r="A269" s="43">
        <f t="shared" si="27"/>
        <v>247</v>
      </c>
      <c r="B269" s="24" t="s">
        <v>112</v>
      </c>
      <c r="C269" s="43" t="s">
        <v>345</v>
      </c>
      <c r="D269" s="10" t="s">
        <v>347</v>
      </c>
      <c r="E269" s="39" t="s">
        <v>4</v>
      </c>
      <c r="F269" s="23">
        <v>10</v>
      </c>
      <c r="G269" s="45">
        <v>25</v>
      </c>
      <c r="H269" s="46">
        <f t="shared" si="25"/>
        <v>250</v>
      </c>
      <c r="I269" s="54">
        <f t="shared" si="26"/>
        <v>297.5</v>
      </c>
      <c r="J269" s="103" t="s">
        <v>132</v>
      </c>
      <c r="K269" s="109" t="s">
        <v>211</v>
      </c>
      <c r="L269" s="109" t="s">
        <v>133</v>
      </c>
    </row>
    <row r="270" spans="1:260" s="35" customFormat="1" outlineLevel="2" x14ac:dyDescent="0.2">
      <c r="A270" s="43">
        <f t="shared" si="27"/>
        <v>248</v>
      </c>
      <c r="B270" s="24" t="s">
        <v>112</v>
      </c>
      <c r="C270" s="43" t="s">
        <v>345</v>
      </c>
      <c r="D270" s="10" t="s">
        <v>350</v>
      </c>
      <c r="E270" s="39" t="s">
        <v>11</v>
      </c>
      <c r="F270" s="23">
        <v>5</v>
      </c>
      <c r="G270" s="45">
        <v>16</v>
      </c>
      <c r="H270" s="46">
        <f t="shared" si="25"/>
        <v>80</v>
      </c>
      <c r="I270" s="54">
        <f t="shared" si="26"/>
        <v>95.199999999999989</v>
      </c>
      <c r="J270" s="103" t="s">
        <v>132</v>
      </c>
      <c r="K270" s="109" t="s">
        <v>211</v>
      </c>
      <c r="L270" s="109" t="s">
        <v>133</v>
      </c>
    </row>
    <row r="271" spans="1:260" s="35" customFormat="1" outlineLevel="2" x14ac:dyDescent="0.2">
      <c r="A271" s="43">
        <f t="shared" si="27"/>
        <v>249</v>
      </c>
      <c r="B271" s="24" t="s">
        <v>112</v>
      </c>
      <c r="C271" s="43" t="s">
        <v>345</v>
      </c>
      <c r="D271" s="10" t="s">
        <v>351</v>
      </c>
      <c r="E271" s="39" t="s">
        <v>4</v>
      </c>
      <c r="F271" s="23">
        <v>3</v>
      </c>
      <c r="G271" s="45">
        <v>15</v>
      </c>
      <c r="H271" s="46">
        <f t="shared" si="25"/>
        <v>45</v>
      </c>
      <c r="I271" s="54">
        <f t="shared" si="26"/>
        <v>53.55</v>
      </c>
      <c r="J271" s="103" t="s">
        <v>132</v>
      </c>
      <c r="K271" s="109" t="s">
        <v>211</v>
      </c>
      <c r="L271" s="109" t="s">
        <v>133</v>
      </c>
    </row>
    <row r="272" spans="1:260" s="35" customFormat="1" outlineLevel="2" x14ac:dyDescent="0.2">
      <c r="A272" s="43">
        <f t="shared" si="27"/>
        <v>250</v>
      </c>
      <c r="B272" s="24" t="s">
        <v>112</v>
      </c>
      <c r="C272" s="43" t="s">
        <v>345</v>
      </c>
      <c r="D272" s="10" t="s">
        <v>352</v>
      </c>
      <c r="E272" s="39" t="s">
        <v>4</v>
      </c>
      <c r="F272" s="23">
        <v>3</v>
      </c>
      <c r="G272" s="45">
        <v>3</v>
      </c>
      <c r="H272" s="46">
        <f t="shared" si="25"/>
        <v>9</v>
      </c>
      <c r="I272" s="54">
        <f t="shared" si="26"/>
        <v>10.709999999999999</v>
      </c>
      <c r="J272" s="103" t="s">
        <v>132</v>
      </c>
      <c r="K272" s="109" t="s">
        <v>211</v>
      </c>
      <c r="L272" s="109" t="s">
        <v>133</v>
      </c>
    </row>
    <row r="273" spans="1:260" s="35" customFormat="1" outlineLevel="2" x14ac:dyDescent="0.2">
      <c r="A273" s="43">
        <f t="shared" si="27"/>
        <v>251</v>
      </c>
      <c r="B273" s="24" t="s">
        <v>112</v>
      </c>
      <c r="C273" s="43" t="s">
        <v>353</v>
      </c>
      <c r="D273" s="10" t="s">
        <v>570</v>
      </c>
      <c r="E273" s="39" t="s">
        <v>4</v>
      </c>
      <c r="F273" s="23">
        <v>15</v>
      </c>
      <c r="G273" s="45">
        <v>80</v>
      </c>
      <c r="H273" s="46">
        <f t="shared" si="25"/>
        <v>1200</v>
      </c>
      <c r="I273" s="54">
        <f t="shared" si="26"/>
        <v>1428</v>
      </c>
      <c r="J273" s="103" t="s">
        <v>132</v>
      </c>
      <c r="K273" s="109" t="s">
        <v>211</v>
      </c>
      <c r="L273" s="109" t="s">
        <v>133</v>
      </c>
    </row>
    <row r="274" spans="1:260" s="35" customFormat="1" outlineLevel="2" x14ac:dyDescent="0.2">
      <c r="A274" s="43">
        <f t="shared" si="27"/>
        <v>252</v>
      </c>
      <c r="B274" s="24" t="s">
        <v>112</v>
      </c>
      <c r="C274" s="43" t="s">
        <v>354</v>
      </c>
      <c r="D274" s="10" t="s">
        <v>355</v>
      </c>
      <c r="E274" s="39" t="s">
        <v>4</v>
      </c>
      <c r="F274" s="23">
        <v>10</v>
      </c>
      <c r="G274" s="45">
        <v>25</v>
      </c>
      <c r="H274" s="46">
        <f t="shared" si="25"/>
        <v>250</v>
      </c>
      <c r="I274" s="54">
        <f t="shared" si="26"/>
        <v>297.5</v>
      </c>
      <c r="J274" s="103" t="s">
        <v>132</v>
      </c>
      <c r="K274" s="109" t="s">
        <v>211</v>
      </c>
      <c r="L274" s="109" t="s">
        <v>133</v>
      </c>
    </row>
    <row r="275" spans="1:260" s="70" customFormat="1" outlineLevel="2" x14ac:dyDescent="0.2">
      <c r="A275" s="43">
        <f t="shared" si="27"/>
        <v>253</v>
      </c>
      <c r="B275" s="24" t="s">
        <v>112</v>
      </c>
      <c r="C275" s="43" t="s">
        <v>356</v>
      </c>
      <c r="D275" s="38" t="s">
        <v>357</v>
      </c>
      <c r="E275" s="39" t="s">
        <v>4</v>
      </c>
      <c r="F275" s="23">
        <v>10</v>
      </c>
      <c r="G275" s="45">
        <v>22</v>
      </c>
      <c r="H275" s="46">
        <f t="shared" si="25"/>
        <v>220</v>
      </c>
      <c r="I275" s="54">
        <f t="shared" si="26"/>
        <v>261.8</v>
      </c>
      <c r="J275" s="103" t="s">
        <v>132</v>
      </c>
      <c r="K275" s="109" t="s">
        <v>211</v>
      </c>
      <c r="L275" s="109" t="s">
        <v>133</v>
      </c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  <c r="GW275" s="35"/>
      <c r="GX275" s="35"/>
      <c r="GY275" s="35"/>
      <c r="GZ275" s="35"/>
      <c r="HA275" s="35"/>
      <c r="HB275" s="35"/>
      <c r="HC275" s="35"/>
      <c r="HD275" s="35"/>
      <c r="HE275" s="35"/>
      <c r="HF275" s="35"/>
      <c r="HG275" s="35"/>
      <c r="HH275" s="35"/>
      <c r="HI275" s="35"/>
      <c r="HJ275" s="35"/>
      <c r="HK275" s="35"/>
      <c r="HL275" s="35"/>
      <c r="HM275" s="35"/>
      <c r="HN275" s="35"/>
      <c r="HO275" s="35"/>
      <c r="HP275" s="35"/>
      <c r="HQ275" s="35"/>
      <c r="HR275" s="35"/>
      <c r="HS275" s="35"/>
      <c r="HT275" s="35"/>
      <c r="HU275" s="35"/>
      <c r="HV275" s="35"/>
      <c r="HW275" s="35"/>
      <c r="HX275" s="35"/>
      <c r="HY275" s="35"/>
      <c r="HZ275" s="35"/>
      <c r="IA275" s="35"/>
      <c r="IB275" s="35"/>
      <c r="IC275" s="35"/>
      <c r="ID275" s="35"/>
      <c r="IE275" s="35"/>
      <c r="IF275" s="35"/>
      <c r="IG275" s="35"/>
      <c r="IH275" s="35"/>
      <c r="II275" s="35"/>
      <c r="IJ275" s="35"/>
      <c r="IK275" s="35"/>
      <c r="IL275" s="35"/>
      <c r="IM275" s="35"/>
      <c r="IN275" s="35"/>
      <c r="IO275" s="35"/>
      <c r="IP275" s="35"/>
      <c r="IQ275" s="35"/>
      <c r="IR275" s="35"/>
      <c r="IS275" s="35"/>
      <c r="IT275" s="35"/>
      <c r="IU275" s="35"/>
      <c r="IV275" s="35"/>
      <c r="IW275" s="35"/>
      <c r="IX275" s="35"/>
      <c r="IY275" s="35"/>
      <c r="IZ275" s="35"/>
    </row>
    <row r="276" spans="1:260" s="71" customFormat="1" outlineLevel="2" x14ac:dyDescent="0.2">
      <c r="A276" s="43">
        <f t="shared" si="27"/>
        <v>254</v>
      </c>
      <c r="B276" s="24" t="s">
        <v>112</v>
      </c>
      <c r="C276" s="43" t="s">
        <v>360</v>
      </c>
      <c r="D276" s="38" t="s">
        <v>361</v>
      </c>
      <c r="E276" s="39" t="s">
        <v>4</v>
      </c>
      <c r="F276" s="23">
        <v>3</v>
      </c>
      <c r="G276" s="45">
        <v>50</v>
      </c>
      <c r="H276" s="46">
        <f t="shared" si="25"/>
        <v>150</v>
      </c>
      <c r="I276" s="54">
        <f t="shared" si="26"/>
        <v>178.5</v>
      </c>
      <c r="J276" s="103" t="s">
        <v>132</v>
      </c>
      <c r="K276" s="109" t="s">
        <v>211</v>
      </c>
      <c r="L276" s="109" t="s">
        <v>133</v>
      </c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</row>
    <row r="277" spans="1:260" s="35" customFormat="1" outlineLevel="2" x14ac:dyDescent="0.2">
      <c r="A277" s="43">
        <f t="shared" si="27"/>
        <v>255</v>
      </c>
      <c r="B277" s="24" t="s">
        <v>112</v>
      </c>
      <c r="C277" s="43" t="s">
        <v>360</v>
      </c>
      <c r="D277" s="38" t="s">
        <v>362</v>
      </c>
      <c r="E277" s="39" t="s">
        <v>40</v>
      </c>
      <c r="F277" s="23">
        <v>5</v>
      </c>
      <c r="G277" s="45">
        <v>25</v>
      </c>
      <c r="H277" s="46">
        <f t="shared" si="25"/>
        <v>125</v>
      </c>
      <c r="I277" s="54">
        <f t="shared" si="26"/>
        <v>148.75</v>
      </c>
      <c r="J277" s="103" t="s">
        <v>132</v>
      </c>
      <c r="K277" s="109" t="s">
        <v>211</v>
      </c>
      <c r="L277" s="109" t="s">
        <v>133</v>
      </c>
    </row>
    <row r="278" spans="1:260" s="35" customFormat="1" outlineLevel="2" x14ac:dyDescent="0.2">
      <c r="A278" s="43">
        <f t="shared" si="27"/>
        <v>256</v>
      </c>
      <c r="B278" s="24" t="s">
        <v>112</v>
      </c>
      <c r="C278" s="43" t="s">
        <v>360</v>
      </c>
      <c r="D278" s="38" t="s">
        <v>363</v>
      </c>
      <c r="E278" s="39" t="s">
        <v>28</v>
      </c>
      <c r="F278" s="23">
        <v>50</v>
      </c>
      <c r="G278" s="45">
        <v>3</v>
      </c>
      <c r="H278" s="46">
        <f t="shared" si="25"/>
        <v>150</v>
      </c>
      <c r="I278" s="54">
        <f t="shared" si="26"/>
        <v>178.5</v>
      </c>
      <c r="J278" s="103" t="s">
        <v>132</v>
      </c>
      <c r="K278" s="109" t="s">
        <v>211</v>
      </c>
      <c r="L278" s="109" t="s">
        <v>133</v>
      </c>
    </row>
    <row r="279" spans="1:260" s="35" customFormat="1" outlineLevel="2" x14ac:dyDescent="0.2">
      <c r="A279" s="43">
        <f t="shared" si="27"/>
        <v>257</v>
      </c>
      <c r="B279" s="24" t="s">
        <v>112</v>
      </c>
      <c r="C279" s="43" t="s">
        <v>364</v>
      </c>
      <c r="D279" s="38" t="s">
        <v>365</v>
      </c>
      <c r="E279" s="39" t="s">
        <v>4</v>
      </c>
      <c r="F279" s="23">
        <v>200</v>
      </c>
      <c r="G279" s="45">
        <v>0.2</v>
      </c>
      <c r="H279" s="46">
        <f t="shared" si="25"/>
        <v>40</v>
      </c>
      <c r="I279" s="54">
        <f t="shared" si="26"/>
        <v>47.599999999999994</v>
      </c>
      <c r="J279" s="103" t="s">
        <v>132</v>
      </c>
      <c r="K279" s="109" t="s">
        <v>211</v>
      </c>
      <c r="L279" s="109" t="s">
        <v>133</v>
      </c>
    </row>
    <row r="280" spans="1:260" s="35" customFormat="1" outlineLevel="2" x14ac:dyDescent="0.2">
      <c r="A280" s="43">
        <f t="shared" si="27"/>
        <v>258</v>
      </c>
      <c r="B280" s="24" t="s">
        <v>112</v>
      </c>
      <c r="C280" s="43" t="s">
        <v>364</v>
      </c>
      <c r="D280" s="38" t="s">
        <v>366</v>
      </c>
      <c r="E280" s="39" t="s">
        <v>4</v>
      </c>
      <c r="F280" s="23">
        <v>200</v>
      </c>
      <c r="G280" s="45">
        <v>1.1499999999999999</v>
      </c>
      <c r="H280" s="46">
        <f t="shared" si="25"/>
        <v>229.99999999999997</v>
      </c>
      <c r="I280" s="54">
        <f t="shared" si="26"/>
        <v>273.69999999999993</v>
      </c>
      <c r="J280" s="103" t="s">
        <v>132</v>
      </c>
      <c r="K280" s="109" t="s">
        <v>211</v>
      </c>
      <c r="L280" s="109" t="s">
        <v>133</v>
      </c>
    </row>
    <row r="281" spans="1:260" s="35" customFormat="1" outlineLevel="2" x14ac:dyDescent="0.2">
      <c r="A281" s="43">
        <f t="shared" si="27"/>
        <v>259</v>
      </c>
      <c r="B281" s="24" t="s">
        <v>112</v>
      </c>
      <c r="C281" s="43" t="s">
        <v>364</v>
      </c>
      <c r="D281" s="38" t="s">
        <v>367</v>
      </c>
      <c r="E281" s="39" t="s">
        <v>4</v>
      </c>
      <c r="F281" s="23">
        <v>200</v>
      </c>
      <c r="G281" s="45">
        <v>0.32</v>
      </c>
      <c r="H281" s="46">
        <f t="shared" ref="H281:H297" si="28">G281*F281</f>
        <v>64</v>
      </c>
      <c r="I281" s="54">
        <f t="shared" ref="I281:I297" si="29">H281*1.19</f>
        <v>76.16</v>
      </c>
      <c r="J281" s="103" t="s">
        <v>132</v>
      </c>
      <c r="K281" s="109" t="s">
        <v>211</v>
      </c>
      <c r="L281" s="109" t="s">
        <v>133</v>
      </c>
    </row>
    <row r="282" spans="1:260" s="35" customFormat="1" outlineLevel="2" x14ac:dyDescent="0.2">
      <c r="A282" s="43">
        <f t="shared" ref="A282:A297" si="30">A281+1</f>
        <v>260</v>
      </c>
      <c r="B282" s="24" t="s">
        <v>112</v>
      </c>
      <c r="C282" s="43" t="s">
        <v>364</v>
      </c>
      <c r="D282" s="38" t="s">
        <v>368</v>
      </c>
      <c r="E282" s="39" t="s">
        <v>11</v>
      </c>
      <c r="F282" s="23">
        <v>1000</v>
      </c>
      <c r="G282" s="45">
        <v>0.15</v>
      </c>
      <c r="H282" s="46">
        <f t="shared" si="28"/>
        <v>150</v>
      </c>
      <c r="I282" s="54">
        <f t="shared" si="29"/>
        <v>178.5</v>
      </c>
      <c r="J282" s="103" t="s">
        <v>132</v>
      </c>
      <c r="K282" s="109" t="s">
        <v>211</v>
      </c>
      <c r="L282" s="109" t="s">
        <v>133</v>
      </c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  <c r="FS282" s="71"/>
      <c r="FT282" s="71"/>
      <c r="FU282" s="71"/>
      <c r="FV282" s="71"/>
      <c r="FW282" s="71"/>
      <c r="FX282" s="71"/>
      <c r="FY282" s="71"/>
      <c r="FZ282" s="71"/>
      <c r="GA282" s="71"/>
      <c r="GB282" s="71"/>
      <c r="GC282" s="71"/>
      <c r="GD282" s="71"/>
      <c r="GE282" s="71"/>
      <c r="GF282" s="71"/>
      <c r="GG282" s="71"/>
      <c r="GH282" s="71"/>
      <c r="GI282" s="71"/>
      <c r="GJ282" s="71"/>
      <c r="GK282" s="71"/>
      <c r="GL282" s="71"/>
      <c r="GM282" s="71"/>
      <c r="GN282" s="71"/>
      <c r="GO282" s="71"/>
      <c r="GP282" s="71"/>
      <c r="GQ282" s="71"/>
      <c r="GR282" s="71"/>
      <c r="GS282" s="71"/>
      <c r="GT282" s="71"/>
      <c r="GU282" s="71"/>
      <c r="GV282" s="71"/>
      <c r="GW282" s="71"/>
      <c r="GX282" s="71"/>
      <c r="GY282" s="71"/>
      <c r="GZ282" s="71"/>
      <c r="HA282" s="71"/>
      <c r="HB282" s="71"/>
      <c r="HC282" s="71"/>
      <c r="HD282" s="71"/>
      <c r="HE282" s="71"/>
      <c r="HF282" s="71"/>
      <c r="HG282" s="71"/>
      <c r="HH282" s="71"/>
      <c r="HI282" s="71"/>
      <c r="HJ282" s="71"/>
      <c r="HK282" s="71"/>
      <c r="HL282" s="71"/>
      <c r="HM282" s="71"/>
      <c r="HN282" s="71"/>
      <c r="HO282" s="71"/>
      <c r="HP282" s="71"/>
      <c r="HQ282" s="71"/>
      <c r="HR282" s="71"/>
      <c r="HS282" s="71"/>
      <c r="HT282" s="71"/>
      <c r="HU282" s="71"/>
      <c r="HV282" s="71"/>
      <c r="HW282" s="71"/>
      <c r="HX282" s="71"/>
      <c r="HY282" s="71"/>
      <c r="HZ282" s="71"/>
      <c r="IA282" s="71"/>
      <c r="IB282" s="71"/>
      <c r="IC282" s="71"/>
      <c r="ID282" s="71"/>
      <c r="IE282" s="71"/>
      <c r="IF282" s="71"/>
      <c r="IG282" s="71"/>
      <c r="IH282" s="71"/>
      <c r="II282" s="71"/>
      <c r="IJ282" s="71"/>
      <c r="IK282" s="71"/>
      <c r="IL282" s="71"/>
      <c r="IM282" s="71"/>
      <c r="IN282" s="71"/>
      <c r="IO282" s="71"/>
      <c r="IP282" s="71"/>
      <c r="IQ282" s="71"/>
      <c r="IR282" s="71"/>
      <c r="IS282" s="71"/>
      <c r="IT282" s="71"/>
      <c r="IU282" s="71"/>
      <c r="IV282" s="71"/>
      <c r="IW282" s="71"/>
      <c r="IX282" s="71"/>
      <c r="IY282" s="71"/>
      <c r="IZ282" s="71"/>
    </row>
    <row r="283" spans="1:260" s="35" customFormat="1" outlineLevel="2" x14ac:dyDescent="0.2">
      <c r="A283" s="43">
        <f t="shared" si="30"/>
        <v>261</v>
      </c>
      <c r="B283" s="24" t="s">
        <v>112</v>
      </c>
      <c r="C283" s="43" t="s">
        <v>364</v>
      </c>
      <c r="D283" s="38" t="s">
        <v>369</v>
      </c>
      <c r="E283" s="39" t="s">
        <v>11</v>
      </c>
      <c r="F283" s="23">
        <v>800</v>
      </c>
      <c r="G283" s="45">
        <v>0.09</v>
      </c>
      <c r="H283" s="46">
        <f t="shared" si="28"/>
        <v>72</v>
      </c>
      <c r="I283" s="54">
        <f t="shared" si="29"/>
        <v>85.679999999999993</v>
      </c>
      <c r="J283" s="103" t="s">
        <v>132</v>
      </c>
      <c r="K283" s="109" t="s">
        <v>211</v>
      </c>
      <c r="L283" s="109" t="s">
        <v>133</v>
      </c>
    </row>
    <row r="284" spans="1:260" s="35" customFormat="1" outlineLevel="2" x14ac:dyDescent="0.2">
      <c r="A284" s="43">
        <f t="shared" si="30"/>
        <v>262</v>
      </c>
      <c r="B284" s="24" t="s">
        <v>112</v>
      </c>
      <c r="C284" s="43" t="s">
        <v>364</v>
      </c>
      <c r="D284" s="38" t="s">
        <v>370</v>
      </c>
      <c r="E284" s="39" t="s">
        <v>11</v>
      </c>
      <c r="F284" s="23">
        <v>800</v>
      </c>
      <c r="G284" s="45">
        <v>0.05</v>
      </c>
      <c r="H284" s="46">
        <f t="shared" si="28"/>
        <v>40</v>
      </c>
      <c r="I284" s="54">
        <f t="shared" si="29"/>
        <v>47.599999999999994</v>
      </c>
      <c r="J284" s="103" t="s">
        <v>132</v>
      </c>
      <c r="K284" s="109" t="s">
        <v>211</v>
      </c>
      <c r="L284" s="109" t="s">
        <v>133</v>
      </c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  <c r="IW284" s="64"/>
      <c r="IX284" s="64"/>
      <c r="IY284" s="64"/>
      <c r="IZ284" s="64"/>
    </row>
    <row r="285" spans="1:260" s="35" customFormat="1" outlineLevel="2" x14ac:dyDescent="0.2">
      <c r="A285" s="43">
        <f t="shared" si="30"/>
        <v>263</v>
      </c>
      <c r="B285" s="24" t="s">
        <v>112</v>
      </c>
      <c r="C285" s="43" t="s">
        <v>364</v>
      </c>
      <c r="D285" s="38" t="s">
        <v>371</v>
      </c>
      <c r="E285" s="39" t="s">
        <v>4</v>
      </c>
      <c r="F285" s="23">
        <v>200</v>
      </c>
      <c r="G285" s="45">
        <v>7.0000000000000007E-2</v>
      </c>
      <c r="H285" s="46">
        <f t="shared" si="28"/>
        <v>14.000000000000002</v>
      </c>
      <c r="I285" s="54">
        <f t="shared" si="29"/>
        <v>16.66</v>
      </c>
      <c r="J285" s="103" t="s">
        <v>132</v>
      </c>
      <c r="K285" s="109" t="s">
        <v>211</v>
      </c>
      <c r="L285" s="109" t="s">
        <v>133</v>
      </c>
    </row>
    <row r="286" spans="1:260" s="35" customFormat="1" outlineLevel="2" x14ac:dyDescent="0.2">
      <c r="A286" s="43">
        <f t="shared" si="30"/>
        <v>264</v>
      </c>
      <c r="B286" s="24" t="s">
        <v>112</v>
      </c>
      <c r="C286" s="50" t="s">
        <v>374</v>
      </c>
      <c r="D286" s="38" t="s">
        <v>375</v>
      </c>
      <c r="E286" s="39" t="s">
        <v>204</v>
      </c>
      <c r="F286" s="23">
        <v>1</v>
      </c>
      <c r="G286" s="72">
        <v>25</v>
      </c>
      <c r="H286" s="46">
        <f t="shared" si="28"/>
        <v>25</v>
      </c>
      <c r="I286" s="54">
        <f t="shared" si="29"/>
        <v>29.75</v>
      </c>
      <c r="J286" s="103" t="s">
        <v>132</v>
      </c>
      <c r="K286" s="109" t="s">
        <v>613</v>
      </c>
      <c r="L286" s="109" t="s">
        <v>133</v>
      </c>
    </row>
    <row r="287" spans="1:260" s="105" customFormat="1" outlineLevel="1" x14ac:dyDescent="0.2">
      <c r="A287" s="43">
        <f t="shared" si="30"/>
        <v>265</v>
      </c>
      <c r="B287" s="24" t="s">
        <v>112</v>
      </c>
      <c r="C287" s="43" t="s">
        <v>348</v>
      </c>
      <c r="D287" s="38" t="s">
        <v>349</v>
      </c>
      <c r="E287" s="39" t="s">
        <v>11</v>
      </c>
      <c r="F287" s="23">
        <v>6</v>
      </c>
      <c r="G287" s="45">
        <v>6</v>
      </c>
      <c r="H287" s="46">
        <f t="shared" si="28"/>
        <v>36</v>
      </c>
      <c r="I287" s="54">
        <f t="shared" si="29"/>
        <v>42.839999999999996</v>
      </c>
      <c r="J287" s="103" t="s">
        <v>132</v>
      </c>
      <c r="K287" s="109" t="s">
        <v>211</v>
      </c>
      <c r="L287" s="109" t="s">
        <v>133</v>
      </c>
    </row>
    <row r="288" spans="1:260" s="22" customFormat="1" outlineLevel="2" x14ac:dyDescent="0.2">
      <c r="A288" s="43">
        <f t="shared" si="30"/>
        <v>266</v>
      </c>
      <c r="B288" s="24" t="s">
        <v>112</v>
      </c>
      <c r="C288" s="43" t="s">
        <v>384</v>
      </c>
      <c r="D288" s="38" t="s">
        <v>385</v>
      </c>
      <c r="E288" s="39" t="s">
        <v>386</v>
      </c>
      <c r="F288" s="23">
        <v>15</v>
      </c>
      <c r="G288" s="45">
        <v>15</v>
      </c>
      <c r="H288" s="46">
        <f t="shared" si="28"/>
        <v>225</v>
      </c>
      <c r="I288" s="54">
        <f t="shared" si="29"/>
        <v>267.75</v>
      </c>
      <c r="J288" s="103" t="s">
        <v>132</v>
      </c>
      <c r="K288" s="109" t="s">
        <v>211</v>
      </c>
      <c r="L288" s="109" t="s">
        <v>133</v>
      </c>
    </row>
    <row r="289" spans="1:261" outlineLevel="1" x14ac:dyDescent="0.2">
      <c r="A289" s="43">
        <f t="shared" si="30"/>
        <v>267</v>
      </c>
      <c r="B289" s="24" t="s">
        <v>112</v>
      </c>
      <c r="C289" s="43" t="s">
        <v>384</v>
      </c>
      <c r="D289" s="38" t="s">
        <v>387</v>
      </c>
      <c r="E289" s="39" t="s">
        <v>204</v>
      </c>
      <c r="F289" s="23">
        <v>2</v>
      </c>
      <c r="G289" s="45">
        <v>22</v>
      </c>
      <c r="H289" s="46">
        <f t="shared" si="28"/>
        <v>44</v>
      </c>
      <c r="I289" s="54">
        <f t="shared" si="29"/>
        <v>52.36</v>
      </c>
      <c r="J289" s="103" t="s">
        <v>132</v>
      </c>
      <c r="K289" s="109" t="s">
        <v>211</v>
      </c>
      <c r="L289" s="109" t="s">
        <v>133</v>
      </c>
    </row>
    <row r="290" spans="1:261" s="22" customFormat="1" outlineLevel="2" x14ac:dyDescent="0.2">
      <c r="A290" s="43">
        <f t="shared" si="30"/>
        <v>268</v>
      </c>
      <c r="B290" s="24" t="s">
        <v>112</v>
      </c>
      <c r="C290" s="43" t="s">
        <v>384</v>
      </c>
      <c r="D290" s="38" t="s">
        <v>388</v>
      </c>
      <c r="E290" s="39" t="s">
        <v>11</v>
      </c>
      <c r="F290" s="23">
        <v>39</v>
      </c>
      <c r="G290" s="45">
        <v>53</v>
      </c>
      <c r="H290" s="46">
        <f t="shared" si="28"/>
        <v>2067</v>
      </c>
      <c r="I290" s="54">
        <f t="shared" si="29"/>
        <v>2459.73</v>
      </c>
      <c r="J290" s="103" t="s">
        <v>132</v>
      </c>
      <c r="K290" s="109" t="s">
        <v>211</v>
      </c>
      <c r="L290" s="109" t="s">
        <v>133</v>
      </c>
    </row>
    <row r="291" spans="1:261" s="22" customFormat="1" outlineLevel="2" x14ac:dyDescent="0.2">
      <c r="A291" s="43">
        <f t="shared" si="30"/>
        <v>269</v>
      </c>
      <c r="B291" s="24" t="s">
        <v>112</v>
      </c>
      <c r="C291" s="43" t="s">
        <v>384</v>
      </c>
      <c r="D291" s="38" t="s">
        <v>389</v>
      </c>
      <c r="E291" s="39" t="s">
        <v>11</v>
      </c>
      <c r="F291" s="23">
        <v>15</v>
      </c>
      <c r="G291" s="45">
        <v>15</v>
      </c>
      <c r="H291" s="46">
        <f t="shared" si="28"/>
        <v>225</v>
      </c>
      <c r="I291" s="54">
        <f t="shared" si="29"/>
        <v>267.75</v>
      </c>
      <c r="J291" s="103" t="s">
        <v>132</v>
      </c>
      <c r="K291" s="109" t="s">
        <v>211</v>
      </c>
      <c r="L291" s="109" t="s">
        <v>133</v>
      </c>
    </row>
    <row r="292" spans="1:261" outlineLevel="1" x14ac:dyDescent="0.2">
      <c r="A292" s="43">
        <f t="shared" si="30"/>
        <v>270</v>
      </c>
      <c r="B292" s="24" t="s">
        <v>112</v>
      </c>
      <c r="C292" s="43" t="s">
        <v>390</v>
      </c>
      <c r="D292" s="38" t="s">
        <v>391</v>
      </c>
      <c r="E292" s="39" t="s">
        <v>224</v>
      </c>
      <c r="F292" s="23">
        <v>3</v>
      </c>
      <c r="G292" s="45">
        <v>15</v>
      </c>
      <c r="H292" s="46">
        <f t="shared" si="28"/>
        <v>45</v>
      </c>
      <c r="I292" s="54">
        <f t="shared" si="29"/>
        <v>53.55</v>
      </c>
      <c r="J292" s="103" t="s">
        <v>132</v>
      </c>
      <c r="K292" s="109" t="s">
        <v>211</v>
      </c>
      <c r="L292" s="109" t="s">
        <v>133</v>
      </c>
    </row>
    <row r="293" spans="1:261" outlineLevel="1" x14ac:dyDescent="0.2">
      <c r="A293" s="43">
        <f t="shared" si="30"/>
        <v>271</v>
      </c>
      <c r="B293" s="24" t="s">
        <v>112</v>
      </c>
      <c r="C293" s="43" t="s">
        <v>358</v>
      </c>
      <c r="D293" s="38" t="s">
        <v>359</v>
      </c>
      <c r="E293" s="39" t="s">
        <v>204</v>
      </c>
      <c r="F293" s="23">
        <v>4</v>
      </c>
      <c r="G293" s="45">
        <v>14</v>
      </c>
      <c r="H293" s="46">
        <f t="shared" si="28"/>
        <v>56</v>
      </c>
      <c r="I293" s="54">
        <f t="shared" si="29"/>
        <v>66.64</v>
      </c>
      <c r="J293" s="103" t="s">
        <v>132</v>
      </c>
      <c r="K293" s="109" t="s">
        <v>211</v>
      </c>
      <c r="L293" s="109" t="s">
        <v>133</v>
      </c>
    </row>
    <row r="294" spans="1:261" s="1" customFormat="1" outlineLevel="2" x14ac:dyDescent="0.2">
      <c r="A294" s="43">
        <f t="shared" si="30"/>
        <v>272</v>
      </c>
      <c r="B294" s="24" t="s">
        <v>112</v>
      </c>
      <c r="C294" s="43" t="s">
        <v>392</v>
      </c>
      <c r="D294" s="38" t="s">
        <v>393</v>
      </c>
      <c r="E294" s="39" t="s">
        <v>394</v>
      </c>
      <c r="F294" s="23">
        <v>5</v>
      </c>
      <c r="G294" s="45">
        <v>10</v>
      </c>
      <c r="H294" s="46">
        <f t="shared" si="28"/>
        <v>50</v>
      </c>
      <c r="I294" s="54">
        <f t="shared" si="29"/>
        <v>59.5</v>
      </c>
      <c r="J294" s="18" t="s">
        <v>132</v>
      </c>
      <c r="K294" s="103" t="s">
        <v>211</v>
      </c>
      <c r="L294" s="103" t="s">
        <v>133</v>
      </c>
    </row>
    <row r="295" spans="1:261" s="1" customFormat="1" ht="15.75" customHeight="1" outlineLevel="2" x14ac:dyDescent="0.2">
      <c r="A295" s="43">
        <f t="shared" si="30"/>
        <v>273</v>
      </c>
      <c r="B295" s="24" t="s">
        <v>112</v>
      </c>
      <c r="C295" s="43" t="s">
        <v>328</v>
      </c>
      <c r="D295" s="38" t="s">
        <v>329</v>
      </c>
      <c r="E295" s="39" t="s">
        <v>330</v>
      </c>
      <c r="F295" s="23">
        <v>240</v>
      </c>
      <c r="G295" s="45">
        <v>2</v>
      </c>
      <c r="H295" s="46">
        <f t="shared" si="28"/>
        <v>480</v>
      </c>
      <c r="I295" s="54">
        <f t="shared" si="29"/>
        <v>571.19999999999993</v>
      </c>
      <c r="J295" s="18" t="s">
        <v>132</v>
      </c>
      <c r="K295" s="103" t="s">
        <v>211</v>
      </c>
      <c r="L295" s="103" t="s">
        <v>133</v>
      </c>
    </row>
    <row r="296" spans="1:261" s="1" customFormat="1" outlineLevel="2" x14ac:dyDescent="0.2">
      <c r="A296" s="43">
        <f t="shared" si="30"/>
        <v>274</v>
      </c>
      <c r="B296" s="24" t="s">
        <v>112</v>
      </c>
      <c r="C296" s="43" t="s">
        <v>328</v>
      </c>
      <c r="D296" s="38" t="s">
        <v>395</v>
      </c>
      <c r="E296" s="39" t="s">
        <v>310</v>
      </c>
      <c r="F296" s="23">
        <v>1</v>
      </c>
      <c r="G296" s="45">
        <v>12</v>
      </c>
      <c r="H296" s="46">
        <f t="shared" si="28"/>
        <v>12</v>
      </c>
      <c r="I296" s="54">
        <f t="shared" si="29"/>
        <v>14.28</v>
      </c>
      <c r="J296" s="18" t="s">
        <v>132</v>
      </c>
      <c r="K296" s="103" t="s">
        <v>211</v>
      </c>
      <c r="L296" s="103" t="s">
        <v>133</v>
      </c>
    </row>
    <row r="297" spans="1:261" s="1" customFormat="1" outlineLevel="2" x14ac:dyDescent="0.2">
      <c r="A297" s="43">
        <f t="shared" si="30"/>
        <v>275</v>
      </c>
      <c r="B297" s="24" t="s">
        <v>112</v>
      </c>
      <c r="C297" s="43"/>
      <c r="D297" s="10" t="s">
        <v>469</v>
      </c>
      <c r="E297" s="39" t="s">
        <v>121</v>
      </c>
      <c r="F297" s="23">
        <v>1</v>
      </c>
      <c r="G297" s="45">
        <v>42850.195</v>
      </c>
      <c r="H297" s="46">
        <f t="shared" si="28"/>
        <v>42850.195</v>
      </c>
      <c r="I297" s="54">
        <f t="shared" si="29"/>
        <v>50991.732049999999</v>
      </c>
      <c r="J297" s="18" t="s">
        <v>132</v>
      </c>
      <c r="K297" s="103" t="s">
        <v>211</v>
      </c>
      <c r="L297" s="103" t="s">
        <v>133</v>
      </c>
    </row>
    <row r="298" spans="1:261" s="1" customFormat="1" ht="15.75" outlineLevel="2" x14ac:dyDescent="0.2">
      <c r="A298" s="106"/>
      <c r="B298" s="105"/>
      <c r="C298" s="19"/>
      <c r="D298" s="19" t="s">
        <v>116</v>
      </c>
      <c r="E298" s="13"/>
      <c r="F298" s="14"/>
      <c r="G298" s="15"/>
      <c r="H298" s="229">
        <f>SUM(H217:H297)</f>
        <v>64705.8825</v>
      </c>
      <c r="I298" s="229">
        <f>SUM(I217:I297)</f>
        <v>77000.000174999994</v>
      </c>
      <c r="J298" s="18"/>
      <c r="K298" s="103"/>
      <c r="L298" s="103"/>
    </row>
    <row r="299" spans="1:261" s="1" customFormat="1" outlineLevel="2" x14ac:dyDescent="0.2">
      <c r="A299" s="106">
        <v>276</v>
      </c>
      <c r="B299" s="24" t="s">
        <v>664</v>
      </c>
      <c r="C299" s="106"/>
      <c r="D299" s="10" t="s">
        <v>469</v>
      </c>
      <c r="E299" s="107" t="s">
        <v>665</v>
      </c>
      <c r="F299" s="108">
        <v>1</v>
      </c>
      <c r="G299" s="104">
        <v>5042.0168000000003</v>
      </c>
      <c r="H299" s="17">
        <f>F299*G299</f>
        <v>5042.0168000000003</v>
      </c>
      <c r="I299" s="152">
        <f>H299*1.19</f>
        <v>5999.999992</v>
      </c>
      <c r="J299" s="18" t="s">
        <v>132</v>
      </c>
      <c r="K299" s="103" t="s">
        <v>211</v>
      </c>
      <c r="L299" s="103" t="s">
        <v>133</v>
      </c>
    </row>
    <row r="300" spans="1:261" s="139" customFormat="1" ht="16.5" customHeight="1" x14ac:dyDescent="0.2">
      <c r="A300" s="106"/>
      <c r="B300" s="19" t="s">
        <v>663</v>
      </c>
      <c r="C300" s="19"/>
      <c r="D300" s="10"/>
      <c r="E300" s="13"/>
      <c r="F300" s="14"/>
      <c r="G300" s="104"/>
      <c r="H300" s="20">
        <f>SUM(H299:H299)</f>
        <v>5042.0168000000003</v>
      </c>
      <c r="I300" s="20">
        <f>SUM(I299:I299)</f>
        <v>5999.999992</v>
      </c>
      <c r="J300" s="131"/>
      <c r="K300" s="157"/>
      <c r="L300" s="128"/>
    </row>
    <row r="301" spans="1:261" s="139" customFormat="1" ht="16.5" customHeight="1" outlineLevel="2" x14ac:dyDescent="0.2">
      <c r="A301" s="106">
        <v>277</v>
      </c>
      <c r="B301" s="24" t="s">
        <v>43</v>
      </c>
      <c r="C301" s="106" t="s">
        <v>402</v>
      </c>
      <c r="D301" s="10" t="s">
        <v>44</v>
      </c>
      <c r="E301" s="107" t="s">
        <v>41</v>
      </c>
      <c r="F301" s="108">
        <v>40</v>
      </c>
      <c r="G301" s="104">
        <v>25</v>
      </c>
      <c r="H301" s="17">
        <f>F301*G301</f>
        <v>1000</v>
      </c>
      <c r="I301" s="152">
        <f>H301*1.19</f>
        <v>1190</v>
      </c>
      <c r="J301" s="196" t="s">
        <v>132</v>
      </c>
      <c r="K301" s="188" t="s">
        <v>211</v>
      </c>
      <c r="L301" s="103" t="s">
        <v>133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</row>
    <row r="302" spans="1:261" s="1" customFormat="1" outlineLevel="2" x14ac:dyDescent="0.2">
      <c r="A302" s="106">
        <v>278</v>
      </c>
      <c r="B302" s="24" t="s">
        <v>43</v>
      </c>
      <c r="C302" s="106" t="s">
        <v>402</v>
      </c>
      <c r="D302" s="10" t="s">
        <v>113</v>
      </c>
      <c r="E302" s="107" t="s">
        <v>41</v>
      </c>
      <c r="F302" s="108">
        <v>60</v>
      </c>
      <c r="G302" s="104">
        <v>25.350100000000001</v>
      </c>
      <c r="H302" s="17">
        <f>F302*G302</f>
        <v>1521.0060000000001</v>
      </c>
      <c r="I302" s="152">
        <f>H302*1.19</f>
        <v>1809.9971399999999</v>
      </c>
      <c r="J302" s="18" t="s">
        <v>132</v>
      </c>
      <c r="K302" s="103" t="s">
        <v>211</v>
      </c>
      <c r="L302" s="103" t="s">
        <v>133</v>
      </c>
    </row>
    <row r="303" spans="1:261" s="1" customFormat="1" ht="31.5" outlineLevel="2" x14ac:dyDescent="0.2">
      <c r="A303" s="106"/>
      <c r="B303" s="19" t="s">
        <v>96</v>
      </c>
      <c r="C303" s="19"/>
      <c r="D303" s="10"/>
      <c r="E303" s="13"/>
      <c r="F303" s="14"/>
      <c r="G303" s="104"/>
      <c r="H303" s="20">
        <f>SUBTOTAL(9,H301:H302)</f>
        <v>2521.0060000000003</v>
      </c>
      <c r="I303" s="164">
        <f>SUBTOTAL(9,I301:I302)</f>
        <v>2999.9971399999999</v>
      </c>
      <c r="J303" s="18"/>
      <c r="K303" s="103"/>
      <c r="L303" s="103"/>
    </row>
    <row r="304" spans="1:261" s="1" customFormat="1" ht="15.75" x14ac:dyDescent="0.2">
      <c r="A304" s="106"/>
      <c r="B304" s="21"/>
      <c r="C304" s="19"/>
      <c r="D304" s="19" t="s">
        <v>597</v>
      </c>
      <c r="E304" s="13"/>
      <c r="F304" s="14"/>
      <c r="G304" s="104"/>
      <c r="H304" s="20">
        <f>H300+H303</f>
        <v>7563.0228000000006</v>
      </c>
      <c r="I304" s="20">
        <f>I300+I303</f>
        <v>8999.9971320000004</v>
      </c>
      <c r="J304" s="129" t="s">
        <v>132</v>
      </c>
      <c r="K304" s="128" t="s">
        <v>211</v>
      </c>
      <c r="L304" s="128" t="s">
        <v>133</v>
      </c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  <c r="CJ304" s="139"/>
      <c r="CK304" s="139"/>
      <c r="CL304" s="139"/>
      <c r="CM304" s="139"/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39"/>
      <c r="CY304" s="139"/>
      <c r="CZ304" s="139"/>
      <c r="DA304" s="139"/>
      <c r="DB304" s="139"/>
      <c r="DC304" s="139"/>
      <c r="DD304" s="139"/>
      <c r="DE304" s="139"/>
      <c r="DF304" s="139"/>
      <c r="DG304" s="139"/>
      <c r="DH304" s="139"/>
      <c r="DI304" s="139"/>
      <c r="DJ304" s="139"/>
      <c r="DK304" s="139"/>
      <c r="DL304" s="139"/>
      <c r="DM304" s="139"/>
      <c r="DN304" s="139"/>
      <c r="DO304" s="139"/>
      <c r="DP304" s="139"/>
      <c r="DQ304" s="139"/>
      <c r="DR304" s="139"/>
      <c r="DS304" s="139"/>
      <c r="DT304" s="139"/>
      <c r="DU304" s="139"/>
      <c r="DV304" s="139"/>
      <c r="DW304" s="139"/>
      <c r="DX304" s="139"/>
      <c r="DY304" s="139"/>
      <c r="DZ304" s="139"/>
      <c r="EA304" s="139"/>
      <c r="EB304" s="139"/>
      <c r="EC304" s="139"/>
      <c r="ED304" s="139"/>
      <c r="EE304" s="139"/>
      <c r="EF304" s="139"/>
      <c r="EG304" s="139"/>
      <c r="EH304" s="139"/>
      <c r="EI304" s="139"/>
      <c r="EJ304" s="139"/>
      <c r="EK304" s="139"/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39"/>
      <c r="EV304" s="139"/>
      <c r="EW304" s="139"/>
      <c r="EX304" s="139"/>
      <c r="EY304" s="139"/>
      <c r="EZ304" s="139"/>
      <c r="FA304" s="139"/>
      <c r="FB304" s="139"/>
      <c r="FC304" s="139"/>
      <c r="FD304" s="139"/>
      <c r="FE304" s="139"/>
      <c r="FF304" s="139"/>
      <c r="FG304" s="139"/>
      <c r="FH304" s="139"/>
      <c r="FI304" s="139"/>
      <c r="FJ304" s="139"/>
      <c r="FK304" s="139"/>
      <c r="FL304" s="139"/>
      <c r="FM304" s="139"/>
      <c r="FN304" s="139"/>
      <c r="FO304" s="139"/>
      <c r="FP304" s="139"/>
      <c r="FQ304" s="139"/>
      <c r="FR304" s="139"/>
      <c r="FS304" s="139"/>
      <c r="FT304" s="139"/>
      <c r="FU304" s="139"/>
      <c r="FV304" s="139"/>
      <c r="FW304" s="139"/>
      <c r="FX304" s="139"/>
      <c r="FY304" s="139"/>
      <c r="FZ304" s="139"/>
      <c r="GA304" s="139"/>
      <c r="GB304" s="139"/>
      <c r="GC304" s="139"/>
      <c r="GD304" s="139"/>
      <c r="GE304" s="139"/>
      <c r="GF304" s="139"/>
      <c r="GG304" s="139"/>
      <c r="GH304" s="139"/>
      <c r="GI304" s="139"/>
      <c r="GJ304" s="139"/>
      <c r="GK304" s="139"/>
      <c r="GL304" s="139"/>
      <c r="GM304" s="139"/>
      <c r="GN304" s="139"/>
      <c r="GO304" s="139"/>
      <c r="GP304" s="139"/>
      <c r="GQ304" s="139"/>
      <c r="GR304" s="139"/>
      <c r="GS304" s="139"/>
      <c r="GT304" s="139"/>
      <c r="GU304" s="139"/>
      <c r="GV304" s="139"/>
      <c r="GW304" s="139"/>
      <c r="GX304" s="139"/>
      <c r="GY304" s="139"/>
      <c r="GZ304" s="139"/>
      <c r="HA304" s="139"/>
      <c r="HB304" s="139"/>
      <c r="HC304" s="139"/>
      <c r="HD304" s="139"/>
      <c r="HE304" s="139"/>
      <c r="HF304" s="139"/>
      <c r="HG304" s="139"/>
      <c r="HH304" s="139"/>
      <c r="HI304" s="139"/>
      <c r="HJ304" s="139"/>
      <c r="HK304" s="139"/>
      <c r="HL304" s="139"/>
      <c r="HM304" s="139"/>
      <c r="HN304" s="139"/>
      <c r="HO304" s="139"/>
      <c r="HP304" s="139"/>
      <c r="HQ304" s="139"/>
      <c r="HR304" s="139"/>
      <c r="HS304" s="139"/>
      <c r="HT304" s="139"/>
      <c r="HU304" s="139"/>
      <c r="HV304" s="139"/>
      <c r="HW304" s="139"/>
      <c r="HX304" s="139"/>
      <c r="HY304" s="139"/>
      <c r="HZ304" s="139"/>
      <c r="IA304" s="139"/>
      <c r="IB304" s="139"/>
      <c r="IC304" s="139"/>
      <c r="ID304" s="139"/>
      <c r="IE304" s="139"/>
      <c r="IF304" s="139"/>
      <c r="IG304" s="139"/>
      <c r="IH304" s="139"/>
      <c r="II304" s="139"/>
      <c r="IJ304" s="139"/>
      <c r="IK304" s="139"/>
      <c r="IL304" s="139"/>
      <c r="IM304" s="139"/>
      <c r="IN304" s="139"/>
      <c r="IO304" s="139"/>
      <c r="IP304" s="139"/>
      <c r="IQ304" s="139"/>
      <c r="IR304" s="139"/>
      <c r="IS304" s="139"/>
      <c r="IT304" s="139"/>
      <c r="IU304" s="139"/>
      <c r="IV304" s="139"/>
      <c r="IW304" s="139"/>
      <c r="IX304" s="139"/>
      <c r="IY304" s="139"/>
      <c r="IZ304" s="139"/>
      <c r="JA304" s="139"/>
    </row>
    <row r="305" spans="1:260" s="1" customFormat="1" outlineLevel="2" x14ac:dyDescent="0.2">
      <c r="A305" s="106">
        <v>279</v>
      </c>
      <c r="B305" s="106" t="s">
        <v>6</v>
      </c>
      <c r="C305" s="106" t="s">
        <v>592</v>
      </c>
      <c r="D305" s="10" t="s">
        <v>481</v>
      </c>
      <c r="E305" s="107" t="s">
        <v>11</v>
      </c>
      <c r="F305" s="108">
        <v>8</v>
      </c>
      <c r="G305" s="104">
        <v>100</v>
      </c>
      <c r="H305" s="152">
        <f t="shared" ref="H305:H353" si="31">F305*G305</f>
        <v>800</v>
      </c>
      <c r="I305" s="152">
        <f t="shared" ref="I305:I354" si="32">H305*1.19</f>
        <v>952</v>
      </c>
      <c r="J305" s="18" t="s">
        <v>132</v>
      </c>
      <c r="K305" s="103" t="s">
        <v>211</v>
      </c>
      <c r="L305" s="103" t="s">
        <v>133</v>
      </c>
    </row>
    <row r="306" spans="1:260" s="1" customFormat="1" outlineLevel="2" x14ac:dyDescent="0.2">
      <c r="A306" s="106">
        <f>A305+1</f>
        <v>280</v>
      </c>
      <c r="B306" s="106" t="s">
        <v>6</v>
      </c>
      <c r="C306" s="106" t="s">
        <v>403</v>
      </c>
      <c r="D306" s="10" t="s">
        <v>85</v>
      </c>
      <c r="E306" s="107" t="s">
        <v>11</v>
      </c>
      <c r="F306" s="108">
        <v>5</v>
      </c>
      <c r="G306" s="104">
        <v>600</v>
      </c>
      <c r="H306" s="152">
        <f t="shared" si="31"/>
        <v>3000</v>
      </c>
      <c r="I306" s="152">
        <f t="shared" si="32"/>
        <v>3570</v>
      </c>
      <c r="J306" s="18" t="s">
        <v>132</v>
      </c>
      <c r="K306" s="103" t="s">
        <v>211</v>
      </c>
      <c r="L306" s="103" t="s">
        <v>133</v>
      </c>
    </row>
    <row r="307" spans="1:260" s="1" customFormat="1" outlineLevel="2" x14ac:dyDescent="0.2">
      <c r="A307" s="106">
        <f t="shared" ref="A307:A354" si="33">A306+1</f>
        <v>281</v>
      </c>
      <c r="B307" s="106" t="s">
        <v>6</v>
      </c>
      <c r="C307" s="106" t="s">
        <v>420</v>
      </c>
      <c r="D307" s="10" t="s">
        <v>79</v>
      </c>
      <c r="E307" s="107" t="s">
        <v>11</v>
      </c>
      <c r="F307" s="108">
        <v>2</v>
      </c>
      <c r="G307" s="104">
        <v>420</v>
      </c>
      <c r="H307" s="152">
        <f t="shared" si="31"/>
        <v>840</v>
      </c>
      <c r="I307" s="152">
        <f t="shared" si="32"/>
        <v>999.59999999999991</v>
      </c>
      <c r="J307" s="18" t="s">
        <v>132</v>
      </c>
      <c r="K307" s="103" t="s">
        <v>211</v>
      </c>
      <c r="L307" s="103" t="s">
        <v>133</v>
      </c>
    </row>
    <row r="308" spans="1:260" s="1" customFormat="1" outlineLevel="2" x14ac:dyDescent="0.2">
      <c r="A308" s="106">
        <f t="shared" si="33"/>
        <v>282</v>
      </c>
      <c r="B308" s="106" t="s">
        <v>6</v>
      </c>
      <c r="C308" s="106" t="s">
        <v>421</v>
      </c>
      <c r="D308" s="10" t="s">
        <v>611</v>
      </c>
      <c r="E308" s="107" t="s">
        <v>11</v>
      </c>
      <c r="F308" s="108">
        <v>1</v>
      </c>
      <c r="G308" s="104">
        <v>1500</v>
      </c>
      <c r="H308" s="152">
        <f t="shared" si="31"/>
        <v>1500</v>
      </c>
      <c r="I308" s="152">
        <f t="shared" si="32"/>
        <v>1785</v>
      </c>
      <c r="J308" s="18" t="s">
        <v>132</v>
      </c>
      <c r="K308" s="103" t="s">
        <v>211</v>
      </c>
      <c r="L308" s="103" t="s">
        <v>133</v>
      </c>
    </row>
    <row r="309" spans="1:260" s="1" customFormat="1" outlineLevel="2" x14ac:dyDescent="0.2">
      <c r="A309" s="106">
        <f t="shared" si="33"/>
        <v>283</v>
      </c>
      <c r="B309" s="106" t="s">
        <v>6</v>
      </c>
      <c r="C309" s="106" t="s">
        <v>412</v>
      </c>
      <c r="D309" s="10" t="s">
        <v>45</v>
      </c>
      <c r="E309" s="107" t="s">
        <v>11</v>
      </c>
      <c r="F309" s="108">
        <v>3</v>
      </c>
      <c r="G309" s="104">
        <v>331.78710000000001</v>
      </c>
      <c r="H309" s="152">
        <f t="shared" si="31"/>
        <v>995.36130000000003</v>
      </c>
      <c r="I309" s="152">
        <f t="shared" si="32"/>
        <v>1184.479947</v>
      </c>
      <c r="J309" s="18" t="s">
        <v>132</v>
      </c>
      <c r="K309" s="103" t="s">
        <v>211</v>
      </c>
      <c r="L309" s="103" t="s">
        <v>133</v>
      </c>
    </row>
    <row r="310" spans="1:260" s="139" customFormat="1" ht="16.5" customHeight="1" x14ac:dyDescent="0.2">
      <c r="A310" s="106">
        <f t="shared" si="33"/>
        <v>284</v>
      </c>
      <c r="B310" s="106" t="s">
        <v>6</v>
      </c>
      <c r="C310" s="106" t="s">
        <v>412</v>
      </c>
      <c r="D310" s="10" t="s">
        <v>712</v>
      </c>
      <c r="E310" s="107" t="s">
        <v>11</v>
      </c>
      <c r="F310" s="108">
        <v>1</v>
      </c>
      <c r="G310" s="104">
        <v>346.65499999999997</v>
      </c>
      <c r="H310" s="152">
        <f t="shared" si="31"/>
        <v>346.65499999999997</v>
      </c>
      <c r="I310" s="152">
        <f t="shared" si="32"/>
        <v>412.51944999999995</v>
      </c>
      <c r="J310" s="129" t="s">
        <v>132</v>
      </c>
      <c r="K310" s="128" t="s">
        <v>613</v>
      </c>
      <c r="L310" s="128" t="s">
        <v>133</v>
      </c>
    </row>
    <row r="311" spans="1:260" s="1" customFormat="1" outlineLevel="2" x14ac:dyDescent="0.2">
      <c r="A311" s="106">
        <f t="shared" si="33"/>
        <v>285</v>
      </c>
      <c r="B311" s="106" t="s">
        <v>6</v>
      </c>
      <c r="C311" s="106" t="s">
        <v>412</v>
      </c>
      <c r="D311" s="246" t="s">
        <v>713</v>
      </c>
      <c r="E311" s="107" t="s">
        <v>11</v>
      </c>
      <c r="F311" s="108">
        <v>2</v>
      </c>
      <c r="G311" s="104">
        <v>745</v>
      </c>
      <c r="H311" s="152">
        <f t="shared" si="31"/>
        <v>1490</v>
      </c>
      <c r="I311" s="152">
        <f t="shared" si="32"/>
        <v>1773.1</v>
      </c>
      <c r="J311" s="18" t="s">
        <v>132</v>
      </c>
      <c r="K311" s="103" t="s">
        <v>211</v>
      </c>
      <c r="L311" s="103" t="s">
        <v>133</v>
      </c>
    </row>
    <row r="312" spans="1:260" s="1" customFormat="1" outlineLevel="2" x14ac:dyDescent="0.2">
      <c r="A312" s="106">
        <f t="shared" si="33"/>
        <v>286</v>
      </c>
      <c r="B312" s="106" t="s">
        <v>6</v>
      </c>
      <c r="C312" s="106" t="s">
        <v>412</v>
      </c>
      <c r="D312" s="10" t="s">
        <v>78</v>
      </c>
      <c r="E312" s="107" t="s">
        <v>11</v>
      </c>
      <c r="F312" s="108">
        <v>3</v>
      </c>
      <c r="G312" s="104">
        <v>500</v>
      </c>
      <c r="H312" s="152">
        <f t="shared" si="31"/>
        <v>1500</v>
      </c>
      <c r="I312" s="152">
        <f t="shared" si="32"/>
        <v>1785</v>
      </c>
      <c r="J312" s="18" t="s">
        <v>132</v>
      </c>
      <c r="K312" s="103" t="s">
        <v>211</v>
      </c>
      <c r="L312" s="103" t="s">
        <v>133</v>
      </c>
    </row>
    <row r="313" spans="1:260" s="1" customFormat="1" outlineLevel="2" x14ac:dyDescent="0.2">
      <c r="A313" s="106">
        <f t="shared" si="33"/>
        <v>287</v>
      </c>
      <c r="B313" s="185" t="s">
        <v>6</v>
      </c>
      <c r="C313" s="156" t="s">
        <v>438</v>
      </c>
      <c r="D313" s="190" t="s">
        <v>483</v>
      </c>
      <c r="E313" s="126" t="s">
        <v>4</v>
      </c>
      <c r="F313" s="129">
        <v>2</v>
      </c>
      <c r="G313" s="136">
        <v>50</v>
      </c>
      <c r="H313" s="141">
        <f t="shared" si="31"/>
        <v>100</v>
      </c>
      <c r="I313" s="152">
        <f t="shared" si="32"/>
        <v>119</v>
      </c>
      <c r="J313" s="18" t="s">
        <v>132</v>
      </c>
      <c r="K313" s="103" t="s">
        <v>211</v>
      </c>
      <c r="L313" s="103" t="s">
        <v>133</v>
      </c>
    </row>
    <row r="314" spans="1:260" s="1" customFormat="1" outlineLevel="2" x14ac:dyDescent="0.2">
      <c r="A314" s="106">
        <f t="shared" si="33"/>
        <v>288</v>
      </c>
      <c r="B314" s="106" t="s">
        <v>6</v>
      </c>
      <c r="C314" s="187" t="s">
        <v>426</v>
      </c>
      <c r="D314" s="114" t="s">
        <v>67</v>
      </c>
      <c r="E314" s="107" t="s">
        <v>52</v>
      </c>
      <c r="F314" s="108">
        <v>1</v>
      </c>
      <c r="G314" s="104">
        <v>167</v>
      </c>
      <c r="H314" s="152">
        <f t="shared" si="31"/>
        <v>167</v>
      </c>
      <c r="I314" s="152">
        <f t="shared" si="32"/>
        <v>198.73</v>
      </c>
      <c r="J314" s="18" t="s">
        <v>132</v>
      </c>
      <c r="K314" s="103" t="s">
        <v>211</v>
      </c>
      <c r="L314" s="103" t="s">
        <v>133</v>
      </c>
    </row>
    <row r="315" spans="1:260" s="1" customFormat="1" outlineLevel="2" x14ac:dyDescent="0.2">
      <c r="A315" s="106">
        <f t="shared" si="33"/>
        <v>289</v>
      </c>
      <c r="B315" s="106" t="s">
        <v>6</v>
      </c>
      <c r="C315" s="106" t="s">
        <v>425</v>
      </c>
      <c r="D315" s="10" t="s">
        <v>48</v>
      </c>
      <c r="E315" s="107" t="s">
        <v>11</v>
      </c>
      <c r="F315" s="108">
        <v>2</v>
      </c>
      <c r="G315" s="104">
        <v>85</v>
      </c>
      <c r="H315" s="152">
        <f t="shared" si="31"/>
        <v>170</v>
      </c>
      <c r="I315" s="152">
        <f t="shared" si="32"/>
        <v>202.29999999999998</v>
      </c>
      <c r="J315" s="18" t="s">
        <v>132</v>
      </c>
      <c r="K315" s="103" t="s">
        <v>211</v>
      </c>
      <c r="L315" s="103" t="s">
        <v>133</v>
      </c>
    </row>
    <row r="316" spans="1:260" s="105" customFormat="1" outlineLevel="2" x14ac:dyDescent="0.2">
      <c r="A316" s="106">
        <f t="shared" si="33"/>
        <v>290</v>
      </c>
      <c r="B316" s="106" t="s">
        <v>6</v>
      </c>
      <c r="C316" s="106" t="s">
        <v>423</v>
      </c>
      <c r="D316" s="10" t="s">
        <v>12</v>
      </c>
      <c r="E316" s="107" t="s">
        <v>11</v>
      </c>
      <c r="F316" s="108">
        <v>2</v>
      </c>
      <c r="G316" s="104">
        <v>1550</v>
      </c>
      <c r="H316" s="152">
        <f t="shared" si="31"/>
        <v>3100</v>
      </c>
      <c r="I316" s="152">
        <f t="shared" si="32"/>
        <v>3689</v>
      </c>
      <c r="J316" s="18" t="s">
        <v>132</v>
      </c>
      <c r="K316" s="103" t="s">
        <v>613</v>
      </c>
      <c r="L316" s="103" t="s">
        <v>133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</row>
    <row r="317" spans="1:260" s="139" customFormat="1" ht="16.5" customHeight="1" x14ac:dyDescent="0.2">
      <c r="A317" s="106">
        <f t="shared" si="33"/>
        <v>291</v>
      </c>
      <c r="B317" s="185" t="s">
        <v>6</v>
      </c>
      <c r="C317" s="126" t="s">
        <v>417</v>
      </c>
      <c r="D317" s="127" t="s">
        <v>596</v>
      </c>
      <c r="E317" s="126" t="s">
        <v>11</v>
      </c>
      <c r="F317" s="129">
        <v>2</v>
      </c>
      <c r="G317" s="186">
        <v>300</v>
      </c>
      <c r="H317" s="141">
        <f t="shared" si="31"/>
        <v>600</v>
      </c>
      <c r="I317" s="152">
        <f t="shared" si="32"/>
        <v>714</v>
      </c>
      <c r="J317" s="129" t="s">
        <v>132</v>
      </c>
      <c r="K317" s="128" t="s">
        <v>613</v>
      </c>
      <c r="L317" s="128" t="s">
        <v>133</v>
      </c>
    </row>
    <row r="318" spans="1:260" s="139" customFormat="1" ht="16.5" customHeight="1" x14ac:dyDescent="0.2">
      <c r="A318" s="106">
        <f t="shared" si="33"/>
        <v>292</v>
      </c>
      <c r="B318" s="106" t="s">
        <v>6</v>
      </c>
      <c r="C318" s="106" t="s">
        <v>422</v>
      </c>
      <c r="D318" s="10" t="s">
        <v>86</v>
      </c>
      <c r="E318" s="107" t="s">
        <v>11</v>
      </c>
      <c r="F318" s="108">
        <v>6</v>
      </c>
      <c r="G318" s="104">
        <v>420</v>
      </c>
      <c r="H318" s="152">
        <f t="shared" si="31"/>
        <v>2520</v>
      </c>
      <c r="I318" s="152">
        <f t="shared" si="32"/>
        <v>2998.7999999999997</v>
      </c>
      <c r="J318" s="129" t="s">
        <v>132</v>
      </c>
      <c r="K318" s="128" t="s">
        <v>613</v>
      </c>
      <c r="L318" s="128" t="s">
        <v>133</v>
      </c>
    </row>
    <row r="319" spans="1:260" s="139" customFormat="1" ht="16.5" customHeight="1" x14ac:dyDescent="0.2">
      <c r="A319" s="106">
        <f t="shared" si="33"/>
        <v>293</v>
      </c>
      <c r="B319" s="106" t="s">
        <v>6</v>
      </c>
      <c r="C319" s="106" t="s">
        <v>422</v>
      </c>
      <c r="D319" s="10" t="s">
        <v>88</v>
      </c>
      <c r="E319" s="107" t="s">
        <v>4</v>
      </c>
      <c r="F319" s="108">
        <v>10</v>
      </c>
      <c r="G319" s="104">
        <v>335</v>
      </c>
      <c r="H319" s="152">
        <f t="shared" si="31"/>
        <v>3350</v>
      </c>
      <c r="I319" s="152">
        <f t="shared" si="32"/>
        <v>3986.5</v>
      </c>
      <c r="J319" s="129" t="s">
        <v>132</v>
      </c>
      <c r="K319" s="128" t="s">
        <v>613</v>
      </c>
      <c r="L319" s="128" t="s">
        <v>133</v>
      </c>
    </row>
    <row r="320" spans="1:260" s="1" customFormat="1" outlineLevel="2" x14ac:dyDescent="0.2">
      <c r="A320" s="106">
        <f t="shared" si="33"/>
        <v>294</v>
      </c>
      <c r="B320" s="106" t="s">
        <v>6</v>
      </c>
      <c r="C320" s="106" t="s">
        <v>422</v>
      </c>
      <c r="D320" s="10" t="s">
        <v>87</v>
      </c>
      <c r="E320" s="107" t="s">
        <v>11</v>
      </c>
      <c r="F320" s="108">
        <v>2</v>
      </c>
      <c r="G320" s="104">
        <v>835</v>
      </c>
      <c r="H320" s="152">
        <f t="shared" si="31"/>
        <v>1670</v>
      </c>
      <c r="I320" s="152">
        <f t="shared" si="32"/>
        <v>1987.3</v>
      </c>
      <c r="J320" s="18" t="s">
        <v>132</v>
      </c>
      <c r="K320" s="103" t="s">
        <v>211</v>
      </c>
      <c r="L320" s="103" t="s">
        <v>133</v>
      </c>
    </row>
    <row r="321" spans="1:261" s="1" customFormat="1" ht="15.75" customHeight="1" outlineLevel="2" x14ac:dyDescent="0.2">
      <c r="A321" s="106">
        <f t="shared" si="33"/>
        <v>295</v>
      </c>
      <c r="B321" s="106" t="s">
        <v>6</v>
      </c>
      <c r="C321" s="106" t="s">
        <v>422</v>
      </c>
      <c r="D321" s="10" t="s">
        <v>77</v>
      </c>
      <c r="E321" s="107" t="s">
        <v>53</v>
      </c>
      <c r="F321" s="108">
        <v>5</v>
      </c>
      <c r="G321" s="104">
        <v>750</v>
      </c>
      <c r="H321" s="152">
        <f t="shared" si="31"/>
        <v>3750</v>
      </c>
      <c r="I321" s="152">
        <f t="shared" si="32"/>
        <v>4462.5</v>
      </c>
      <c r="J321" s="18" t="s">
        <v>132</v>
      </c>
      <c r="K321" s="103" t="s">
        <v>211</v>
      </c>
      <c r="L321" s="103" t="s">
        <v>133</v>
      </c>
    </row>
    <row r="322" spans="1:261" s="1" customFormat="1" outlineLevel="2" x14ac:dyDescent="0.2">
      <c r="A322" s="106">
        <f t="shared" si="33"/>
        <v>296</v>
      </c>
      <c r="B322" s="106" t="s">
        <v>6</v>
      </c>
      <c r="C322" s="106" t="s">
        <v>422</v>
      </c>
      <c r="D322" s="10" t="s">
        <v>70</v>
      </c>
      <c r="E322" s="107" t="s">
        <v>11</v>
      </c>
      <c r="F322" s="108">
        <v>24</v>
      </c>
      <c r="G322" s="104">
        <v>300</v>
      </c>
      <c r="H322" s="152">
        <f t="shared" si="31"/>
        <v>7200</v>
      </c>
      <c r="I322" s="152">
        <f t="shared" si="32"/>
        <v>8568</v>
      </c>
      <c r="J322" s="18" t="s">
        <v>132</v>
      </c>
      <c r="K322" s="103" t="s">
        <v>211</v>
      </c>
      <c r="L322" s="103" t="s">
        <v>133</v>
      </c>
    </row>
    <row r="323" spans="1:261" s="1" customFormat="1" ht="30" outlineLevel="2" x14ac:dyDescent="0.2">
      <c r="A323" s="106">
        <f t="shared" si="33"/>
        <v>297</v>
      </c>
      <c r="B323" s="124" t="s">
        <v>6</v>
      </c>
      <c r="C323" s="156" t="s">
        <v>264</v>
      </c>
      <c r="D323" s="190" t="s">
        <v>714</v>
      </c>
      <c r="E323" s="126" t="s">
        <v>11</v>
      </c>
      <c r="F323" s="129">
        <v>3</v>
      </c>
      <c r="G323" s="186">
        <v>402</v>
      </c>
      <c r="H323" s="141">
        <f>F323*G323</f>
        <v>1206</v>
      </c>
      <c r="I323" s="152">
        <f>H323*1.19</f>
        <v>1435.1399999999999</v>
      </c>
      <c r="J323" s="18" t="s">
        <v>132</v>
      </c>
      <c r="K323" s="103" t="s">
        <v>211</v>
      </c>
      <c r="L323" s="103" t="s">
        <v>133</v>
      </c>
    </row>
    <row r="324" spans="1:261" s="1" customFormat="1" outlineLevel="2" x14ac:dyDescent="0.2">
      <c r="A324" s="106">
        <f t="shared" si="33"/>
        <v>298</v>
      </c>
      <c r="B324" s="106" t="s">
        <v>6</v>
      </c>
      <c r="C324" s="106" t="s">
        <v>270</v>
      </c>
      <c r="D324" s="10" t="s">
        <v>82</v>
      </c>
      <c r="E324" s="107" t="s">
        <v>11</v>
      </c>
      <c r="F324" s="108">
        <v>2</v>
      </c>
      <c r="G324" s="104">
        <v>170</v>
      </c>
      <c r="H324" s="152">
        <f t="shared" si="31"/>
        <v>340</v>
      </c>
      <c r="I324" s="152">
        <f t="shared" si="32"/>
        <v>404.59999999999997</v>
      </c>
      <c r="J324" s="18" t="s">
        <v>132</v>
      </c>
      <c r="K324" s="103" t="s">
        <v>211</v>
      </c>
      <c r="L324" s="103" t="s">
        <v>133</v>
      </c>
    </row>
    <row r="325" spans="1:261" s="1" customFormat="1" outlineLevel="2" x14ac:dyDescent="0.2">
      <c r="A325" s="106">
        <f t="shared" si="33"/>
        <v>299</v>
      </c>
      <c r="B325" s="106" t="s">
        <v>6</v>
      </c>
      <c r="C325" s="106" t="s">
        <v>424</v>
      </c>
      <c r="D325" s="10" t="s">
        <v>22</v>
      </c>
      <c r="E325" s="107" t="s">
        <v>4</v>
      </c>
      <c r="F325" s="108">
        <v>1</v>
      </c>
      <c r="G325" s="104">
        <v>52</v>
      </c>
      <c r="H325" s="152">
        <f t="shared" si="31"/>
        <v>52</v>
      </c>
      <c r="I325" s="152">
        <f t="shared" si="32"/>
        <v>61.879999999999995</v>
      </c>
      <c r="J325" s="18" t="s">
        <v>132</v>
      </c>
      <c r="K325" s="103" t="s">
        <v>211</v>
      </c>
      <c r="L325" s="103" t="s">
        <v>133</v>
      </c>
      <c r="JA325" s="105"/>
    </row>
    <row r="326" spans="1:261" s="1" customFormat="1" outlineLevel="2" x14ac:dyDescent="0.2">
      <c r="A326" s="106">
        <f t="shared" si="33"/>
        <v>300</v>
      </c>
      <c r="B326" s="106" t="s">
        <v>6</v>
      </c>
      <c r="C326" s="106" t="s">
        <v>424</v>
      </c>
      <c r="D326" s="10" t="s">
        <v>20</v>
      </c>
      <c r="E326" s="107" t="s">
        <v>4</v>
      </c>
      <c r="F326" s="108">
        <v>2</v>
      </c>
      <c r="G326" s="104">
        <v>125</v>
      </c>
      <c r="H326" s="152">
        <f t="shared" si="31"/>
        <v>250</v>
      </c>
      <c r="I326" s="152">
        <f t="shared" si="32"/>
        <v>297.5</v>
      </c>
      <c r="J326" s="18" t="s">
        <v>132</v>
      </c>
      <c r="K326" s="103" t="s">
        <v>211</v>
      </c>
      <c r="L326" s="103" t="s">
        <v>133</v>
      </c>
      <c r="JA326" s="105"/>
    </row>
    <row r="327" spans="1:261" s="105" customFormat="1" outlineLevel="2" x14ac:dyDescent="0.2">
      <c r="A327" s="106">
        <f t="shared" si="33"/>
        <v>301</v>
      </c>
      <c r="B327" s="106" t="s">
        <v>6</v>
      </c>
      <c r="C327" s="106" t="s">
        <v>408</v>
      </c>
      <c r="D327" s="10" t="s">
        <v>51</v>
      </c>
      <c r="E327" s="107" t="s">
        <v>11</v>
      </c>
      <c r="F327" s="108">
        <v>1</v>
      </c>
      <c r="G327" s="104">
        <v>250</v>
      </c>
      <c r="H327" s="152">
        <f t="shared" si="31"/>
        <v>250</v>
      </c>
      <c r="I327" s="152">
        <f t="shared" si="32"/>
        <v>297.5</v>
      </c>
      <c r="J327" s="18" t="s">
        <v>132</v>
      </c>
      <c r="K327" s="103" t="s">
        <v>211</v>
      </c>
      <c r="L327" s="103" t="s">
        <v>133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</row>
    <row r="328" spans="1:261" s="1" customFormat="1" outlineLevel="2" x14ac:dyDescent="0.2">
      <c r="A328" s="106">
        <f t="shared" si="33"/>
        <v>302</v>
      </c>
      <c r="B328" s="106" t="s">
        <v>6</v>
      </c>
      <c r="C328" s="106" t="s">
        <v>406</v>
      </c>
      <c r="D328" s="10" t="s">
        <v>50</v>
      </c>
      <c r="E328" s="107" t="s">
        <v>11</v>
      </c>
      <c r="F328" s="108">
        <v>1</v>
      </c>
      <c r="G328" s="104">
        <v>250</v>
      </c>
      <c r="H328" s="152">
        <f t="shared" si="31"/>
        <v>250</v>
      </c>
      <c r="I328" s="152">
        <f t="shared" si="32"/>
        <v>297.5</v>
      </c>
      <c r="J328" s="103" t="s">
        <v>132</v>
      </c>
      <c r="K328" s="103" t="s">
        <v>211</v>
      </c>
      <c r="L328" s="103" t="s">
        <v>133</v>
      </c>
    </row>
    <row r="329" spans="1:261" s="1" customFormat="1" outlineLevel="2" x14ac:dyDescent="0.2">
      <c r="A329" s="106">
        <f t="shared" si="33"/>
        <v>303</v>
      </c>
      <c r="B329" s="106" t="s">
        <v>6</v>
      </c>
      <c r="C329" s="106" t="s">
        <v>646</v>
      </c>
      <c r="D329" s="10" t="s">
        <v>660</v>
      </c>
      <c r="E329" s="107" t="s">
        <v>11</v>
      </c>
      <c r="F329" s="108">
        <v>1</v>
      </c>
      <c r="G329" s="104">
        <v>33.615000000000002</v>
      </c>
      <c r="H329" s="152">
        <f>F329*G329</f>
        <v>33.615000000000002</v>
      </c>
      <c r="I329" s="152">
        <f>H329*1.19</f>
        <v>40.001849999999997</v>
      </c>
      <c r="J329" s="18" t="s">
        <v>132</v>
      </c>
      <c r="K329" s="103" t="s">
        <v>211</v>
      </c>
      <c r="L329" s="103" t="s">
        <v>133</v>
      </c>
    </row>
    <row r="330" spans="1:261" s="1" customFormat="1" outlineLevel="2" x14ac:dyDescent="0.2">
      <c r="A330" s="106">
        <f t="shared" si="33"/>
        <v>304</v>
      </c>
      <c r="B330" s="185" t="s">
        <v>6</v>
      </c>
      <c r="C330" s="156" t="s">
        <v>642</v>
      </c>
      <c r="D330" s="190" t="s">
        <v>715</v>
      </c>
      <c r="E330" s="126" t="s">
        <v>11</v>
      </c>
      <c r="F330" s="129">
        <v>1</v>
      </c>
      <c r="G330" s="186">
        <v>226.64</v>
      </c>
      <c r="H330" s="141">
        <f>F330*G330</f>
        <v>226.64</v>
      </c>
      <c r="I330" s="152">
        <f>H330*1.19</f>
        <v>269.70159999999998</v>
      </c>
      <c r="J330" s="18" t="s">
        <v>132</v>
      </c>
      <c r="K330" s="103" t="s">
        <v>211</v>
      </c>
      <c r="L330" s="103" t="s">
        <v>133</v>
      </c>
    </row>
    <row r="331" spans="1:261" s="105" customFormat="1" outlineLevel="2" x14ac:dyDescent="0.2">
      <c r="A331" s="106">
        <f t="shared" si="33"/>
        <v>305</v>
      </c>
      <c r="B331" s="185" t="s">
        <v>6</v>
      </c>
      <c r="C331" s="156" t="s">
        <v>607</v>
      </c>
      <c r="D331" s="190" t="s">
        <v>641</v>
      </c>
      <c r="E331" s="126" t="s">
        <v>11</v>
      </c>
      <c r="F331" s="129">
        <v>1</v>
      </c>
      <c r="G331" s="186">
        <v>378</v>
      </c>
      <c r="H331" s="141">
        <f>F331*G331</f>
        <v>378</v>
      </c>
      <c r="I331" s="152">
        <f>H331*1.19</f>
        <v>449.82</v>
      </c>
      <c r="J331" s="18" t="s">
        <v>132</v>
      </c>
      <c r="K331" s="103" t="s">
        <v>211</v>
      </c>
      <c r="L331" s="103" t="s">
        <v>133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</row>
    <row r="332" spans="1:261" s="105" customFormat="1" outlineLevel="2" x14ac:dyDescent="0.2">
      <c r="A332" s="106">
        <f t="shared" si="33"/>
        <v>306</v>
      </c>
      <c r="B332" s="185" t="s">
        <v>6</v>
      </c>
      <c r="C332" s="156" t="s">
        <v>607</v>
      </c>
      <c r="D332" s="190" t="s">
        <v>640</v>
      </c>
      <c r="E332" s="126" t="s">
        <v>11</v>
      </c>
      <c r="F332" s="129">
        <v>1</v>
      </c>
      <c r="G332" s="186">
        <v>1250</v>
      </c>
      <c r="H332" s="141">
        <f>F332*G332</f>
        <v>1250</v>
      </c>
      <c r="I332" s="152">
        <f>H332</f>
        <v>1250</v>
      </c>
      <c r="J332" s="18" t="s">
        <v>132</v>
      </c>
      <c r="K332" s="103" t="s">
        <v>211</v>
      </c>
      <c r="L332" s="103" t="s">
        <v>133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</row>
    <row r="333" spans="1:261" s="105" customFormat="1" outlineLevel="2" x14ac:dyDescent="0.2">
      <c r="A333" s="106">
        <f t="shared" si="33"/>
        <v>307</v>
      </c>
      <c r="B333" s="106" t="s">
        <v>6</v>
      </c>
      <c r="C333" s="106" t="s">
        <v>405</v>
      </c>
      <c r="D333" s="10" t="s">
        <v>404</v>
      </c>
      <c r="E333" s="107" t="s">
        <v>11</v>
      </c>
      <c r="F333" s="108">
        <v>1</v>
      </c>
      <c r="G333" s="104">
        <v>1606.9659999999999</v>
      </c>
      <c r="H333" s="152">
        <f t="shared" si="31"/>
        <v>1606.9659999999999</v>
      </c>
      <c r="I333" s="152">
        <f t="shared" si="32"/>
        <v>1912.2895399999998</v>
      </c>
      <c r="J333" s="18" t="s">
        <v>132</v>
      </c>
      <c r="K333" s="103" t="s">
        <v>211</v>
      </c>
      <c r="L333" s="103" t="s">
        <v>133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</row>
    <row r="334" spans="1:261" s="105" customFormat="1" outlineLevel="2" x14ac:dyDescent="0.2">
      <c r="A334" s="106">
        <f t="shared" si="33"/>
        <v>308</v>
      </c>
      <c r="B334" s="106" t="s">
        <v>6</v>
      </c>
      <c r="C334" s="106" t="s">
        <v>411</v>
      </c>
      <c r="D334" s="10" t="s">
        <v>36</v>
      </c>
      <c r="E334" s="107" t="s">
        <v>11</v>
      </c>
      <c r="F334" s="108">
        <v>2</v>
      </c>
      <c r="G334" s="104">
        <v>170</v>
      </c>
      <c r="H334" s="152">
        <f t="shared" si="31"/>
        <v>340</v>
      </c>
      <c r="I334" s="152">
        <f t="shared" si="32"/>
        <v>404.59999999999997</v>
      </c>
      <c r="J334" s="18" t="s">
        <v>132</v>
      </c>
      <c r="K334" s="103" t="s">
        <v>211</v>
      </c>
      <c r="L334" s="103" t="s">
        <v>133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</row>
    <row r="335" spans="1:261" s="105" customFormat="1" outlineLevel="2" x14ac:dyDescent="0.2">
      <c r="A335" s="106">
        <f t="shared" si="33"/>
        <v>309</v>
      </c>
      <c r="B335" s="106" t="s">
        <v>6</v>
      </c>
      <c r="C335" s="106" t="s">
        <v>411</v>
      </c>
      <c r="D335" s="10" t="s">
        <v>49</v>
      </c>
      <c r="E335" s="107" t="s">
        <v>11</v>
      </c>
      <c r="F335" s="108">
        <v>3</v>
      </c>
      <c r="G335" s="104">
        <v>170</v>
      </c>
      <c r="H335" s="152">
        <f t="shared" si="31"/>
        <v>510</v>
      </c>
      <c r="I335" s="152">
        <f t="shared" si="32"/>
        <v>606.9</v>
      </c>
      <c r="J335" s="18" t="s">
        <v>132</v>
      </c>
      <c r="K335" s="103" t="s">
        <v>211</v>
      </c>
      <c r="L335" s="103" t="s">
        <v>133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</row>
    <row r="336" spans="1:261" s="105" customFormat="1" outlineLevel="2" x14ac:dyDescent="0.2">
      <c r="A336" s="106">
        <f t="shared" si="33"/>
        <v>310</v>
      </c>
      <c r="B336" s="106" t="s">
        <v>6</v>
      </c>
      <c r="C336" s="106" t="s">
        <v>411</v>
      </c>
      <c r="D336" s="10" t="s">
        <v>66</v>
      </c>
      <c r="E336" s="107" t="s">
        <v>11</v>
      </c>
      <c r="F336" s="108">
        <v>2</v>
      </c>
      <c r="G336" s="104">
        <v>50</v>
      </c>
      <c r="H336" s="152">
        <f t="shared" si="31"/>
        <v>100</v>
      </c>
      <c r="I336" s="152">
        <f t="shared" si="32"/>
        <v>119</v>
      </c>
      <c r="J336" s="18" t="s">
        <v>132</v>
      </c>
      <c r="K336" s="103" t="s">
        <v>211</v>
      </c>
      <c r="L336" s="103" t="s">
        <v>133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</row>
    <row r="337" spans="1:261" s="105" customFormat="1" outlineLevel="2" x14ac:dyDescent="0.2">
      <c r="A337" s="106">
        <f t="shared" si="33"/>
        <v>311</v>
      </c>
      <c r="B337" s="106" t="s">
        <v>6</v>
      </c>
      <c r="C337" s="106" t="s">
        <v>416</v>
      </c>
      <c r="D337" s="10" t="s">
        <v>415</v>
      </c>
      <c r="E337" s="107" t="s">
        <v>11</v>
      </c>
      <c r="F337" s="108">
        <v>1</v>
      </c>
      <c r="G337" s="104">
        <v>474.26</v>
      </c>
      <c r="H337" s="152">
        <v>474.26</v>
      </c>
      <c r="I337" s="152">
        <f t="shared" si="32"/>
        <v>564.36939999999993</v>
      </c>
      <c r="J337" s="18" t="s">
        <v>132</v>
      </c>
      <c r="K337" s="103" t="s">
        <v>211</v>
      </c>
      <c r="L337" s="103" t="s">
        <v>133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</row>
    <row r="338" spans="1:261" s="105" customFormat="1" outlineLevel="2" x14ac:dyDescent="0.2">
      <c r="A338" s="106">
        <f t="shared" si="33"/>
        <v>312</v>
      </c>
      <c r="B338" s="106" t="s">
        <v>6</v>
      </c>
      <c r="C338" s="106" t="s">
        <v>407</v>
      </c>
      <c r="D338" s="10" t="s">
        <v>80</v>
      </c>
      <c r="E338" s="107" t="s">
        <v>11</v>
      </c>
      <c r="F338" s="108">
        <v>1</v>
      </c>
      <c r="G338" s="104">
        <v>100</v>
      </c>
      <c r="H338" s="152">
        <f t="shared" si="31"/>
        <v>100</v>
      </c>
      <c r="I338" s="152">
        <f t="shared" si="32"/>
        <v>119</v>
      </c>
      <c r="J338" s="18" t="s">
        <v>132</v>
      </c>
      <c r="K338" s="103" t="s">
        <v>211</v>
      </c>
      <c r="L338" s="103" t="s">
        <v>133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</row>
    <row r="339" spans="1:261" s="105" customFormat="1" outlineLevel="2" x14ac:dyDescent="0.2">
      <c r="A339" s="106">
        <f t="shared" si="33"/>
        <v>313</v>
      </c>
      <c r="B339" s="106" t="s">
        <v>6</v>
      </c>
      <c r="C339" s="106" t="s">
        <v>716</v>
      </c>
      <c r="D339" s="10" t="s">
        <v>717</v>
      </c>
      <c r="E339" s="107" t="s">
        <v>11</v>
      </c>
      <c r="F339" s="108">
        <v>1</v>
      </c>
      <c r="G339" s="104">
        <v>467.27699999999999</v>
      </c>
      <c r="H339" s="152">
        <f>F339*G339</f>
        <v>467.27699999999999</v>
      </c>
      <c r="I339" s="152">
        <f>H339*1.19</f>
        <v>556.05962999999997</v>
      </c>
      <c r="J339" s="18" t="s">
        <v>132</v>
      </c>
      <c r="K339" s="103" t="s">
        <v>211</v>
      </c>
      <c r="L339" s="103" t="s">
        <v>133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</row>
    <row r="340" spans="1:261" s="105" customFormat="1" outlineLevel="2" x14ac:dyDescent="0.2">
      <c r="A340" s="106">
        <f t="shared" si="33"/>
        <v>314</v>
      </c>
      <c r="B340" s="106" t="s">
        <v>6</v>
      </c>
      <c r="C340" s="106" t="s">
        <v>413</v>
      </c>
      <c r="D340" s="10" t="s">
        <v>114</v>
      </c>
      <c r="E340" s="107" t="s">
        <v>11</v>
      </c>
      <c r="F340" s="108">
        <v>2</v>
      </c>
      <c r="G340" s="104">
        <v>250</v>
      </c>
      <c r="H340" s="152">
        <f t="shared" si="31"/>
        <v>500</v>
      </c>
      <c r="I340" s="152">
        <f t="shared" si="32"/>
        <v>595</v>
      </c>
      <c r="J340" s="18" t="s">
        <v>132</v>
      </c>
      <c r="K340" s="103" t="s">
        <v>211</v>
      </c>
      <c r="L340" s="103" t="s">
        <v>133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</row>
    <row r="341" spans="1:261" outlineLevel="1" x14ac:dyDescent="0.2">
      <c r="A341" s="106">
        <f t="shared" si="33"/>
        <v>315</v>
      </c>
      <c r="B341" s="106" t="s">
        <v>6</v>
      </c>
      <c r="C341" s="106" t="s">
        <v>418</v>
      </c>
      <c r="D341" s="10" t="s">
        <v>37</v>
      </c>
      <c r="E341" s="107" t="s">
        <v>11</v>
      </c>
      <c r="F341" s="108">
        <v>3</v>
      </c>
      <c r="G341" s="104">
        <v>125</v>
      </c>
      <c r="H341" s="152">
        <f t="shared" si="31"/>
        <v>375</v>
      </c>
      <c r="I341" s="152">
        <f t="shared" si="32"/>
        <v>446.25</v>
      </c>
      <c r="J341" s="18" t="s">
        <v>132</v>
      </c>
      <c r="K341" s="103" t="s">
        <v>211</v>
      </c>
      <c r="L341" s="103" t="s">
        <v>133</v>
      </c>
    </row>
    <row r="342" spans="1:261" outlineLevel="1" x14ac:dyDescent="0.2">
      <c r="A342" s="106">
        <f t="shared" si="33"/>
        <v>316</v>
      </c>
      <c r="B342" s="106" t="s">
        <v>6</v>
      </c>
      <c r="C342" s="106" t="s">
        <v>593</v>
      </c>
      <c r="D342" s="10" t="s">
        <v>718</v>
      </c>
      <c r="E342" s="107" t="s">
        <v>482</v>
      </c>
      <c r="F342" s="108">
        <v>8</v>
      </c>
      <c r="G342" s="104">
        <v>24.9</v>
      </c>
      <c r="H342" s="152">
        <f t="shared" si="31"/>
        <v>199.2</v>
      </c>
      <c r="I342" s="152">
        <f t="shared" si="32"/>
        <v>237.04799999999997</v>
      </c>
      <c r="J342" s="18" t="s">
        <v>132</v>
      </c>
      <c r="K342" s="103" t="s">
        <v>211</v>
      </c>
      <c r="L342" s="103" t="s">
        <v>133</v>
      </c>
    </row>
    <row r="343" spans="1:261" s="219" customFormat="1" x14ac:dyDescent="0.2">
      <c r="A343" s="106">
        <f t="shared" si="33"/>
        <v>317</v>
      </c>
      <c r="B343" s="106" t="s">
        <v>6</v>
      </c>
      <c r="C343" s="106" t="s">
        <v>594</v>
      </c>
      <c r="D343" s="10" t="s">
        <v>614</v>
      </c>
      <c r="E343" s="107" t="s">
        <v>11</v>
      </c>
      <c r="F343" s="108">
        <v>1</v>
      </c>
      <c r="G343" s="104">
        <v>319</v>
      </c>
      <c r="H343" s="152">
        <f t="shared" si="31"/>
        <v>319</v>
      </c>
      <c r="I343" s="152">
        <f t="shared" si="32"/>
        <v>379.60999999999996</v>
      </c>
      <c r="J343" s="18" t="s">
        <v>132</v>
      </c>
      <c r="K343" s="103" t="s">
        <v>211</v>
      </c>
      <c r="L343" s="103" t="s">
        <v>133</v>
      </c>
      <c r="M343" s="261"/>
      <c r="N343" s="262"/>
    </row>
    <row r="344" spans="1:261" s="139" customFormat="1" ht="15.75" x14ac:dyDescent="0.25">
      <c r="A344" s="106">
        <f t="shared" si="33"/>
        <v>318</v>
      </c>
      <c r="B344" s="106" t="s">
        <v>6</v>
      </c>
      <c r="C344" s="106" t="s">
        <v>594</v>
      </c>
      <c r="D344" s="10" t="s">
        <v>569</v>
      </c>
      <c r="E344" s="107" t="s">
        <v>11</v>
      </c>
      <c r="F344" s="108">
        <v>1</v>
      </c>
      <c r="G344" s="104">
        <v>370</v>
      </c>
      <c r="H344" s="152">
        <f t="shared" si="31"/>
        <v>370</v>
      </c>
      <c r="I344" s="152">
        <f t="shared" si="32"/>
        <v>440.29999999999995</v>
      </c>
      <c r="J344" s="18" t="s">
        <v>132</v>
      </c>
      <c r="K344" s="103" t="s">
        <v>211</v>
      </c>
      <c r="L344" s="103" t="s">
        <v>133</v>
      </c>
      <c r="M344" s="138"/>
    </row>
    <row r="345" spans="1:261" s="228" customFormat="1" ht="30" outlineLevel="2" x14ac:dyDescent="0.2">
      <c r="A345" s="106">
        <f t="shared" si="33"/>
        <v>319</v>
      </c>
      <c r="B345" s="106" t="s">
        <v>6</v>
      </c>
      <c r="C345" s="106" t="s">
        <v>414</v>
      </c>
      <c r="D345" s="10" t="s">
        <v>69</v>
      </c>
      <c r="E345" s="107" t="s">
        <v>11</v>
      </c>
      <c r="F345" s="108">
        <v>1</v>
      </c>
      <c r="G345" s="104">
        <v>250</v>
      </c>
      <c r="H345" s="152">
        <f t="shared" si="31"/>
        <v>250</v>
      </c>
      <c r="I345" s="152">
        <f t="shared" si="32"/>
        <v>297.5</v>
      </c>
      <c r="J345" s="217" t="s">
        <v>532</v>
      </c>
      <c r="K345" s="39" t="s">
        <v>460</v>
      </c>
      <c r="L345" s="39" t="s">
        <v>133</v>
      </c>
    </row>
    <row r="346" spans="1:261" s="22" customFormat="1" outlineLevel="2" x14ac:dyDescent="0.2">
      <c r="A346" s="106">
        <f t="shared" si="33"/>
        <v>320</v>
      </c>
      <c r="B346" s="106" t="s">
        <v>6</v>
      </c>
      <c r="C346" s="106" t="s">
        <v>409</v>
      </c>
      <c r="D346" s="10" t="s">
        <v>84</v>
      </c>
      <c r="E346" s="107" t="s">
        <v>11</v>
      </c>
      <c r="F346" s="108">
        <v>1</v>
      </c>
      <c r="G346" s="104">
        <v>110</v>
      </c>
      <c r="H346" s="152">
        <f t="shared" si="31"/>
        <v>110</v>
      </c>
      <c r="I346" s="152">
        <f t="shared" si="32"/>
        <v>130.9</v>
      </c>
      <c r="J346" s="18" t="s">
        <v>132</v>
      </c>
      <c r="K346" s="103" t="s">
        <v>211</v>
      </c>
      <c r="L346" s="103" t="s">
        <v>133</v>
      </c>
      <c r="M346" s="1"/>
    </row>
    <row r="347" spans="1:261" outlineLevel="1" x14ac:dyDescent="0.2">
      <c r="A347" s="106">
        <f t="shared" si="33"/>
        <v>321</v>
      </c>
      <c r="B347" s="106" t="s">
        <v>6</v>
      </c>
      <c r="C347" s="106" t="s">
        <v>409</v>
      </c>
      <c r="D347" s="10" t="s">
        <v>83</v>
      </c>
      <c r="E347" s="107" t="s">
        <v>11</v>
      </c>
      <c r="F347" s="108">
        <v>1</v>
      </c>
      <c r="G347" s="104">
        <v>700</v>
      </c>
      <c r="H347" s="152">
        <f t="shared" si="31"/>
        <v>700</v>
      </c>
      <c r="I347" s="152">
        <f t="shared" si="32"/>
        <v>833</v>
      </c>
      <c r="J347" s="18" t="s">
        <v>132</v>
      </c>
      <c r="K347" s="103" t="s">
        <v>211</v>
      </c>
      <c r="L347" s="103" t="s">
        <v>133</v>
      </c>
    </row>
    <row r="348" spans="1:261" s="1" customFormat="1" outlineLevel="2" x14ac:dyDescent="0.2">
      <c r="A348" s="106">
        <f t="shared" si="33"/>
        <v>322</v>
      </c>
      <c r="B348" s="106" t="s">
        <v>6</v>
      </c>
      <c r="C348" s="106" t="s">
        <v>410</v>
      </c>
      <c r="D348" s="10" t="s">
        <v>65</v>
      </c>
      <c r="E348" s="107" t="s">
        <v>11</v>
      </c>
      <c r="F348" s="108">
        <v>6</v>
      </c>
      <c r="G348" s="104">
        <v>35</v>
      </c>
      <c r="H348" s="152">
        <f t="shared" si="31"/>
        <v>210</v>
      </c>
      <c r="I348" s="152">
        <f t="shared" si="32"/>
        <v>249.89999999999998</v>
      </c>
      <c r="J348" s="103" t="s">
        <v>132</v>
      </c>
      <c r="K348" s="109" t="s">
        <v>211</v>
      </c>
      <c r="L348" s="109" t="s">
        <v>133</v>
      </c>
    </row>
    <row r="349" spans="1:261" s="1" customFormat="1" outlineLevel="2" x14ac:dyDescent="0.2">
      <c r="A349" s="106">
        <f t="shared" si="33"/>
        <v>323</v>
      </c>
      <c r="B349" s="106" t="s">
        <v>6</v>
      </c>
      <c r="C349" s="106" t="s">
        <v>410</v>
      </c>
      <c r="D349" s="10" t="s">
        <v>81</v>
      </c>
      <c r="E349" s="107" t="s">
        <v>11</v>
      </c>
      <c r="F349" s="108">
        <v>4</v>
      </c>
      <c r="G349" s="104">
        <v>100</v>
      </c>
      <c r="H349" s="152">
        <f t="shared" si="31"/>
        <v>400</v>
      </c>
      <c r="I349" s="152">
        <f t="shared" si="32"/>
        <v>476</v>
      </c>
      <c r="J349" s="103" t="s">
        <v>132</v>
      </c>
      <c r="K349" s="109" t="s">
        <v>211</v>
      </c>
      <c r="L349" s="109" t="s">
        <v>133</v>
      </c>
    </row>
    <row r="350" spans="1:261" s="1" customFormat="1" outlineLevel="2" x14ac:dyDescent="0.2">
      <c r="A350" s="106">
        <f t="shared" si="33"/>
        <v>324</v>
      </c>
      <c r="B350" s="106" t="s">
        <v>6</v>
      </c>
      <c r="C350" s="106" t="s">
        <v>595</v>
      </c>
      <c r="D350" s="10" t="s">
        <v>583</v>
      </c>
      <c r="E350" s="107" t="s">
        <v>584</v>
      </c>
      <c r="F350" s="108">
        <v>1</v>
      </c>
      <c r="G350" s="104">
        <v>252.1</v>
      </c>
      <c r="H350" s="152">
        <f t="shared" si="31"/>
        <v>252.1</v>
      </c>
      <c r="I350" s="152">
        <f t="shared" si="32"/>
        <v>299.99899999999997</v>
      </c>
      <c r="J350" s="103" t="s">
        <v>132</v>
      </c>
      <c r="K350" s="109" t="s">
        <v>211</v>
      </c>
      <c r="L350" s="109" t="s">
        <v>133</v>
      </c>
    </row>
    <row r="351" spans="1:261" s="1" customFormat="1" outlineLevel="2" x14ac:dyDescent="0.2">
      <c r="A351" s="106">
        <f t="shared" si="33"/>
        <v>325</v>
      </c>
      <c r="B351" s="106" t="s">
        <v>6</v>
      </c>
      <c r="C351" s="106" t="s">
        <v>419</v>
      </c>
      <c r="D351" s="10" t="s">
        <v>610</v>
      </c>
      <c r="E351" s="107" t="s">
        <v>11</v>
      </c>
      <c r="F351" s="108">
        <v>1</v>
      </c>
      <c r="G351" s="104">
        <v>100</v>
      </c>
      <c r="H351" s="152">
        <f t="shared" si="31"/>
        <v>100</v>
      </c>
      <c r="I351" s="152">
        <f t="shared" si="32"/>
        <v>119</v>
      </c>
      <c r="J351" s="103" t="s">
        <v>132</v>
      </c>
      <c r="K351" s="109" t="s">
        <v>211</v>
      </c>
      <c r="L351" s="109" t="s">
        <v>133</v>
      </c>
    </row>
    <row r="352" spans="1:261" s="1" customFormat="1" outlineLevel="2" x14ac:dyDescent="0.2">
      <c r="A352" s="106">
        <f t="shared" si="33"/>
        <v>326</v>
      </c>
      <c r="B352" s="106" t="s">
        <v>6</v>
      </c>
      <c r="C352" s="106" t="s">
        <v>419</v>
      </c>
      <c r="D352" s="10" t="s">
        <v>608</v>
      </c>
      <c r="E352" s="107" t="s">
        <v>11</v>
      </c>
      <c r="F352" s="108">
        <v>7</v>
      </c>
      <c r="G352" s="104">
        <v>840.33600000000001</v>
      </c>
      <c r="H352" s="152">
        <f t="shared" si="31"/>
        <v>5882.3519999999999</v>
      </c>
      <c r="I352" s="152">
        <f t="shared" si="32"/>
        <v>6999.9988799999992</v>
      </c>
      <c r="J352" s="103" t="s">
        <v>132</v>
      </c>
      <c r="K352" s="109" t="s">
        <v>211</v>
      </c>
      <c r="L352" s="109" t="s">
        <v>133</v>
      </c>
    </row>
    <row r="353" spans="1:12" s="1" customFormat="1" outlineLevel="2" x14ac:dyDescent="0.2">
      <c r="A353" s="106">
        <f t="shared" si="33"/>
        <v>327</v>
      </c>
      <c r="B353" s="106" t="s">
        <v>6</v>
      </c>
      <c r="C353" s="106" t="s">
        <v>419</v>
      </c>
      <c r="D353" s="10" t="s">
        <v>609</v>
      </c>
      <c r="E353" s="107" t="s">
        <v>11</v>
      </c>
      <c r="F353" s="108">
        <v>7</v>
      </c>
      <c r="G353" s="104">
        <v>260</v>
      </c>
      <c r="H353" s="152">
        <f t="shared" si="31"/>
        <v>1820</v>
      </c>
      <c r="I353" s="152">
        <f>H353*1.19</f>
        <v>2165.7999999999997</v>
      </c>
      <c r="J353" s="103" t="s">
        <v>132</v>
      </c>
      <c r="K353" s="109" t="s">
        <v>211</v>
      </c>
      <c r="L353" s="109" t="s">
        <v>133</v>
      </c>
    </row>
    <row r="354" spans="1:12" s="1" customFormat="1" outlineLevel="2" x14ac:dyDescent="0.2">
      <c r="A354" s="106">
        <f t="shared" si="33"/>
        <v>328</v>
      </c>
      <c r="B354" s="106" t="s">
        <v>6</v>
      </c>
      <c r="C354" s="106" t="s">
        <v>419</v>
      </c>
      <c r="D354" s="10" t="s">
        <v>29</v>
      </c>
      <c r="E354" s="107" t="s">
        <v>11</v>
      </c>
      <c r="F354" s="108">
        <v>2</v>
      </c>
      <c r="G354" s="104">
        <v>1200</v>
      </c>
      <c r="H354" s="152">
        <f>F354*G354</f>
        <v>2400</v>
      </c>
      <c r="I354" s="152">
        <f t="shared" si="32"/>
        <v>2856</v>
      </c>
      <c r="J354" s="103" t="s">
        <v>132</v>
      </c>
      <c r="K354" s="109" t="s">
        <v>211</v>
      </c>
      <c r="L354" s="109" t="s">
        <v>133</v>
      </c>
    </row>
    <row r="355" spans="1:12" s="1" customFormat="1" ht="31.5" outlineLevel="2" x14ac:dyDescent="0.2">
      <c r="A355" s="106"/>
      <c r="B355" s="19" t="s">
        <v>97</v>
      </c>
      <c r="C355" s="19"/>
      <c r="D355" s="10"/>
      <c r="E355" s="13"/>
      <c r="F355" s="14"/>
      <c r="G355" s="15"/>
      <c r="H355" s="164">
        <f>SUM(H305:H354)</f>
        <v>54821.426299999999</v>
      </c>
      <c r="I355" s="164">
        <f>SUM(I305:I354)</f>
        <v>64999.997297000009</v>
      </c>
      <c r="J355" s="103"/>
      <c r="K355" s="109"/>
      <c r="L355" s="109"/>
    </row>
    <row r="356" spans="1:12" s="1" customFormat="1" ht="15.75" outlineLevel="2" x14ac:dyDescent="0.2">
      <c r="A356" s="106"/>
      <c r="B356" s="21"/>
      <c r="C356" s="19"/>
      <c r="D356" s="19" t="s">
        <v>117</v>
      </c>
      <c r="E356" s="13"/>
      <c r="F356" s="14"/>
      <c r="G356" s="15"/>
      <c r="H356" s="20">
        <f>H355</f>
        <v>54821.426299999999</v>
      </c>
      <c r="I356" s="20">
        <f>I355</f>
        <v>64999.997297000009</v>
      </c>
      <c r="J356" s="103"/>
      <c r="K356" s="109"/>
      <c r="L356" s="109"/>
    </row>
    <row r="357" spans="1:12" s="1" customFormat="1" ht="45" outlineLevel="2" x14ac:dyDescent="0.2">
      <c r="A357" s="220">
        <v>329</v>
      </c>
      <c r="B357" s="213" t="s">
        <v>529</v>
      </c>
      <c r="C357" s="221" t="s">
        <v>530</v>
      </c>
      <c r="D357" s="215" t="s">
        <v>531</v>
      </c>
      <c r="E357" s="221" t="s">
        <v>33</v>
      </c>
      <c r="F357" s="216">
        <v>1</v>
      </c>
      <c r="G357" s="222">
        <v>282352.94</v>
      </c>
      <c r="H357" s="223">
        <f>F357*G357</f>
        <v>282352.94</v>
      </c>
      <c r="I357" s="224">
        <f>H357*1.19</f>
        <v>335999.99859999999</v>
      </c>
      <c r="J357" s="103" t="s">
        <v>132</v>
      </c>
      <c r="K357" s="109" t="s">
        <v>211</v>
      </c>
      <c r="L357" s="109" t="s">
        <v>133</v>
      </c>
    </row>
    <row r="358" spans="1:12" s="1" customFormat="1" ht="31.5" outlineLevel="2" x14ac:dyDescent="0.2">
      <c r="A358" s="124"/>
      <c r="B358" s="143" t="s">
        <v>533</v>
      </c>
      <c r="C358" s="126"/>
      <c r="D358" s="161"/>
      <c r="E358" s="126"/>
      <c r="F358" s="129"/>
      <c r="G358" s="136"/>
      <c r="H358" s="137">
        <f>SUM(H357:H357)</f>
        <v>282352.94</v>
      </c>
      <c r="I358" s="137">
        <f>SUM(I357:I357)</f>
        <v>335999.99859999999</v>
      </c>
      <c r="J358" s="103"/>
      <c r="K358" s="109"/>
      <c r="L358" s="109"/>
    </row>
    <row r="359" spans="1:12" s="1" customFormat="1" outlineLevel="2" x14ac:dyDescent="0.2">
      <c r="A359" s="225">
        <v>330</v>
      </c>
      <c r="B359" s="213" t="s">
        <v>534</v>
      </c>
      <c r="C359" s="221" t="s">
        <v>535</v>
      </c>
      <c r="D359" s="226" t="s">
        <v>536</v>
      </c>
      <c r="E359" s="221" t="s">
        <v>33</v>
      </c>
      <c r="F359" s="216">
        <v>1</v>
      </c>
      <c r="G359" s="227">
        <v>29621.85</v>
      </c>
      <c r="H359" s="223">
        <f>F359*G359</f>
        <v>29621.85</v>
      </c>
      <c r="I359" s="224">
        <f>H359*1.19</f>
        <v>35250.001499999998</v>
      </c>
      <c r="J359" s="103" t="s">
        <v>132</v>
      </c>
      <c r="K359" s="109" t="s">
        <v>211</v>
      </c>
      <c r="L359" s="109" t="s">
        <v>133</v>
      </c>
    </row>
    <row r="360" spans="1:12" s="1" customFormat="1" ht="31.5" outlineLevel="2" x14ac:dyDescent="0.2">
      <c r="A360" s="106"/>
      <c r="B360" s="19" t="s">
        <v>537</v>
      </c>
      <c r="C360" s="162"/>
      <c r="D360" s="163"/>
      <c r="E360" s="107"/>
      <c r="F360" s="108"/>
      <c r="G360" s="15"/>
      <c r="H360" s="164">
        <f>H359</f>
        <v>29621.85</v>
      </c>
      <c r="I360" s="164">
        <f>I359</f>
        <v>35250.001499999998</v>
      </c>
      <c r="J360" s="103"/>
      <c r="K360" s="109"/>
      <c r="L360" s="109"/>
    </row>
    <row r="361" spans="1:12" s="1" customFormat="1" ht="17.25" customHeight="1" outlineLevel="2" x14ac:dyDescent="0.2">
      <c r="A361" s="106"/>
      <c r="B361" s="4"/>
      <c r="C361" s="19"/>
      <c r="D361" s="19" t="s">
        <v>538</v>
      </c>
      <c r="E361" s="13"/>
      <c r="F361" s="14"/>
      <c r="G361" s="15"/>
      <c r="H361" s="20">
        <f>H358+H360</f>
        <v>311974.78999999998</v>
      </c>
      <c r="I361" s="20">
        <f>I358+I360</f>
        <v>371250.0001</v>
      </c>
      <c r="J361" s="103"/>
      <c r="K361" s="109"/>
      <c r="L361" s="109"/>
    </row>
    <row r="362" spans="1:12" s="1" customFormat="1" outlineLevel="2" x14ac:dyDescent="0.2">
      <c r="A362" s="106">
        <v>331</v>
      </c>
      <c r="B362" s="24" t="s">
        <v>101</v>
      </c>
      <c r="C362" s="24" t="s">
        <v>486</v>
      </c>
      <c r="D362" s="10" t="s">
        <v>487</v>
      </c>
      <c r="E362" s="107" t="s">
        <v>11</v>
      </c>
      <c r="F362" s="108">
        <v>50</v>
      </c>
      <c r="G362" s="104">
        <v>20</v>
      </c>
      <c r="H362" s="16">
        <f t="shared" ref="H362:H388" si="34">F362*G362</f>
        <v>1000</v>
      </c>
      <c r="I362" s="16">
        <f>F362*G362*1.19</f>
        <v>1190</v>
      </c>
      <c r="J362" s="103" t="s">
        <v>132</v>
      </c>
      <c r="K362" s="109" t="s">
        <v>211</v>
      </c>
      <c r="L362" s="109" t="s">
        <v>133</v>
      </c>
    </row>
    <row r="363" spans="1:12" s="1" customFormat="1" outlineLevel="2" x14ac:dyDescent="0.2">
      <c r="A363" s="106">
        <f>A362+1</f>
        <v>332</v>
      </c>
      <c r="B363" s="24" t="s">
        <v>101</v>
      </c>
      <c r="C363" s="24" t="s">
        <v>488</v>
      </c>
      <c r="D363" s="10" t="s">
        <v>489</v>
      </c>
      <c r="E363" s="107" t="s">
        <v>26</v>
      </c>
      <c r="F363" s="108">
        <v>1</v>
      </c>
      <c r="G363" s="104">
        <v>835</v>
      </c>
      <c r="H363" s="16">
        <f t="shared" si="34"/>
        <v>835</v>
      </c>
      <c r="I363" s="16">
        <f>F363*G363*1.19</f>
        <v>993.65</v>
      </c>
      <c r="J363" s="103" t="s">
        <v>132</v>
      </c>
      <c r="K363" s="109" t="s">
        <v>211</v>
      </c>
      <c r="L363" s="109" t="s">
        <v>133</v>
      </c>
    </row>
    <row r="364" spans="1:12" s="1" customFormat="1" outlineLevel="2" x14ac:dyDescent="0.2">
      <c r="A364" s="106">
        <f t="shared" ref="A364:A388" si="35">A363+1</f>
        <v>333</v>
      </c>
      <c r="B364" s="24" t="s">
        <v>101</v>
      </c>
      <c r="C364" s="24" t="s">
        <v>488</v>
      </c>
      <c r="D364" s="10" t="s">
        <v>490</v>
      </c>
      <c r="E364" s="107" t="s">
        <v>26</v>
      </c>
      <c r="F364" s="108">
        <v>1</v>
      </c>
      <c r="G364" s="104">
        <v>63</v>
      </c>
      <c r="H364" s="16">
        <f t="shared" si="34"/>
        <v>63</v>
      </c>
      <c r="I364" s="16">
        <f>F364*G364*1.19</f>
        <v>74.97</v>
      </c>
      <c r="J364" s="103" t="s">
        <v>132</v>
      </c>
      <c r="K364" s="109" t="s">
        <v>211</v>
      </c>
      <c r="L364" s="109" t="s">
        <v>133</v>
      </c>
    </row>
    <row r="365" spans="1:12" s="1" customFormat="1" outlineLevel="2" x14ac:dyDescent="0.2">
      <c r="A365" s="106">
        <f t="shared" si="35"/>
        <v>334</v>
      </c>
      <c r="B365" s="24" t="s">
        <v>101</v>
      </c>
      <c r="C365" s="24" t="s">
        <v>488</v>
      </c>
      <c r="D365" s="10" t="s">
        <v>491</v>
      </c>
      <c r="E365" s="107" t="s">
        <v>33</v>
      </c>
      <c r="F365" s="108">
        <v>1</v>
      </c>
      <c r="G365" s="104">
        <v>2000</v>
      </c>
      <c r="H365" s="17">
        <f t="shared" si="34"/>
        <v>2000</v>
      </c>
      <c r="I365" s="17">
        <f>F365*G365*1.19</f>
        <v>2380</v>
      </c>
      <c r="J365" s="103" t="s">
        <v>132</v>
      </c>
      <c r="K365" s="109" t="s">
        <v>211</v>
      </c>
      <c r="L365" s="109" t="s">
        <v>133</v>
      </c>
    </row>
    <row r="366" spans="1:12" s="1" customFormat="1" outlineLevel="2" x14ac:dyDescent="0.2">
      <c r="A366" s="106">
        <f t="shared" si="35"/>
        <v>335</v>
      </c>
      <c r="B366" s="24" t="s">
        <v>101</v>
      </c>
      <c r="C366" s="24" t="s">
        <v>488</v>
      </c>
      <c r="D366" s="10" t="s">
        <v>492</v>
      </c>
      <c r="E366" s="107" t="s">
        <v>11</v>
      </c>
      <c r="F366" s="108">
        <v>1</v>
      </c>
      <c r="G366" s="104">
        <v>750</v>
      </c>
      <c r="H366" s="17">
        <f t="shared" si="34"/>
        <v>750</v>
      </c>
      <c r="I366" s="17">
        <f>F366*G366*1.19</f>
        <v>892.5</v>
      </c>
      <c r="J366" s="103" t="s">
        <v>132</v>
      </c>
      <c r="K366" s="109" t="s">
        <v>211</v>
      </c>
      <c r="L366" s="109" t="s">
        <v>133</v>
      </c>
    </row>
    <row r="367" spans="1:12" s="1" customFormat="1" outlineLevel="2" x14ac:dyDescent="0.2">
      <c r="A367" s="106">
        <f t="shared" si="35"/>
        <v>336</v>
      </c>
      <c r="B367" s="24" t="s">
        <v>101</v>
      </c>
      <c r="C367" s="24" t="s">
        <v>488</v>
      </c>
      <c r="D367" s="10" t="s">
        <v>637</v>
      </c>
      <c r="E367" s="107" t="s">
        <v>11</v>
      </c>
      <c r="F367" s="108">
        <v>1</v>
      </c>
      <c r="G367" s="104">
        <v>240</v>
      </c>
      <c r="H367" s="17">
        <f t="shared" si="34"/>
        <v>240</v>
      </c>
      <c r="I367" s="17">
        <f>F367*G367*1.05</f>
        <v>252</v>
      </c>
      <c r="J367" s="103" t="s">
        <v>132</v>
      </c>
      <c r="K367" s="109" t="s">
        <v>211</v>
      </c>
      <c r="L367" s="109" t="s">
        <v>133</v>
      </c>
    </row>
    <row r="368" spans="1:12" s="1" customFormat="1" outlineLevel="2" x14ac:dyDescent="0.2">
      <c r="A368" s="106">
        <f t="shared" si="35"/>
        <v>337</v>
      </c>
      <c r="B368" s="24" t="s">
        <v>101</v>
      </c>
      <c r="C368" s="24" t="s">
        <v>488</v>
      </c>
      <c r="D368" s="10" t="s">
        <v>493</v>
      </c>
      <c r="E368" s="107" t="s">
        <v>11</v>
      </c>
      <c r="F368" s="108">
        <v>1</v>
      </c>
      <c r="G368" s="104">
        <v>335</v>
      </c>
      <c r="H368" s="17">
        <f t="shared" si="34"/>
        <v>335</v>
      </c>
      <c r="I368" s="17">
        <f t="shared" ref="I368:I387" si="36">F368*G368*1.19</f>
        <v>398.65</v>
      </c>
      <c r="J368" s="103" t="s">
        <v>132</v>
      </c>
      <c r="K368" s="109" t="s">
        <v>211</v>
      </c>
      <c r="L368" s="109" t="s">
        <v>133</v>
      </c>
    </row>
    <row r="369" spans="1:12" s="1" customFormat="1" outlineLevel="2" x14ac:dyDescent="0.2">
      <c r="A369" s="106">
        <f t="shared" si="35"/>
        <v>338</v>
      </c>
      <c r="B369" s="24" t="s">
        <v>101</v>
      </c>
      <c r="C369" s="24" t="s">
        <v>488</v>
      </c>
      <c r="D369" s="10" t="s">
        <v>494</v>
      </c>
      <c r="E369" s="107" t="s">
        <v>11</v>
      </c>
      <c r="F369" s="108">
        <v>1</v>
      </c>
      <c r="G369" s="104">
        <v>585</v>
      </c>
      <c r="H369" s="17">
        <f t="shared" si="34"/>
        <v>585</v>
      </c>
      <c r="I369" s="17">
        <f t="shared" si="36"/>
        <v>696.15</v>
      </c>
      <c r="J369" s="103" t="s">
        <v>132</v>
      </c>
      <c r="K369" s="109" t="s">
        <v>211</v>
      </c>
      <c r="L369" s="109" t="s">
        <v>133</v>
      </c>
    </row>
    <row r="370" spans="1:12" s="1" customFormat="1" outlineLevel="2" x14ac:dyDescent="0.2">
      <c r="A370" s="106">
        <f t="shared" si="35"/>
        <v>339</v>
      </c>
      <c r="B370" s="24" t="s">
        <v>101</v>
      </c>
      <c r="C370" s="24" t="s">
        <v>488</v>
      </c>
      <c r="D370" s="10" t="s">
        <v>495</v>
      </c>
      <c r="E370" s="107" t="s">
        <v>11</v>
      </c>
      <c r="F370" s="108">
        <v>1</v>
      </c>
      <c r="G370" s="104">
        <v>350</v>
      </c>
      <c r="H370" s="17">
        <f t="shared" si="34"/>
        <v>350</v>
      </c>
      <c r="I370" s="17">
        <f t="shared" si="36"/>
        <v>416.5</v>
      </c>
      <c r="J370" s="103" t="s">
        <v>132</v>
      </c>
      <c r="K370" s="109" t="s">
        <v>211</v>
      </c>
      <c r="L370" s="109" t="s">
        <v>133</v>
      </c>
    </row>
    <row r="371" spans="1:12" s="1" customFormat="1" ht="14.25" customHeight="1" outlineLevel="2" x14ac:dyDescent="0.2">
      <c r="A371" s="106">
        <f t="shared" si="35"/>
        <v>340</v>
      </c>
      <c r="B371" s="24" t="s">
        <v>101</v>
      </c>
      <c r="C371" s="24" t="s">
        <v>488</v>
      </c>
      <c r="D371" s="10" t="s">
        <v>496</v>
      </c>
      <c r="E371" s="107" t="s">
        <v>11</v>
      </c>
      <c r="F371" s="108">
        <v>1</v>
      </c>
      <c r="G371" s="104">
        <v>170</v>
      </c>
      <c r="H371" s="17">
        <f t="shared" si="34"/>
        <v>170</v>
      </c>
      <c r="I371" s="17">
        <f t="shared" si="36"/>
        <v>202.29999999999998</v>
      </c>
      <c r="J371" s="103" t="s">
        <v>132</v>
      </c>
      <c r="K371" s="109" t="s">
        <v>211</v>
      </c>
      <c r="L371" s="109" t="s">
        <v>133</v>
      </c>
    </row>
    <row r="372" spans="1:12" s="1" customFormat="1" outlineLevel="2" x14ac:dyDescent="0.2">
      <c r="A372" s="106">
        <f t="shared" si="35"/>
        <v>341</v>
      </c>
      <c r="B372" s="24" t="s">
        <v>101</v>
      </c>
      <c r="C372" s="24" t="s">
        <v>488</v>
      </c>
      <c r="D372" s="10" t="s">
        <v>673</v>
      </c>
      <c r="E372" s="107" t="s">
        <v>11</v>
      </c>
      <c r="F372" s="108">
        <v>1</v>
      </c>
      <c r="G372" s="104">
        <v>178.09520000000001</v>
      </c>
      <c r="H372" s="17">
        <f t="shared" si="34"/>
        <v>178.09520000000001</v>
      </c>
      <c r="I372" s="17">
        <f>F372*G372*1.05</f>
        <v>186.99996000000002</v>
      </c>
      <c r="J372" s="103" t="s">
        <v>132</v>
      </c>
      <c r="K372" s="109" t="s">
        <v>211</v>
      </c>
      <c r="L372" s="109" t="s">
        <v>133</v>
      </c>
    </row>
    <row r="373" spans="1:12" s="1" customFormat="1" outlineLevel="2" x14ac:dyDescent="0.2">
      <c r="A373" s="106">
        <f t="shared" si="35"/>
        <v>342</v>
      </c>
      <c r="B373" s="24" t="s">
        <v>101</v>
      </c>
      <c r="C373" s="24" t="s">
        <v>488</v>
      </c>
      <c r="D373" s="10" t="s">
        <v>497</v>
      </c>
      <c r="E373" s="107" t="s">
        <v>4</v>
      </c>
      <c r="F373" s="108">
        <v>1</v>
      </c>
      <c r="G373" s="104">
        <v>4</v>
      </c>
      <c r="H373" s="17">
        <f t="shared" si="34"/>
        <v>4</v>
      </c>
      <c r="I373" s="17">
        <f t="shared" si="36"/>
        <v>4.76</v>
      </c>
      <c r="J373" s="103" t="s">
        <v>132</v>
      </c>
      <c r="K373" s="109" t="s">
        <v>211</v>
      </c>
      <c r="L373" s="109" t="s">
        <v>133</v>
      </c>
    </row>
    <row r="374" spans="1:12" ht="30" outlineLevel="1" x14ac:dyDescent="0.2">
      <c r="A374" s="106">
        <f t="shared" si="35"/>
        <v>343</v>
      </c>
      <c r="B374" s="24" t="s">
        <v>101</v>
      </c>
      <c r="C374" s="24" t="s">
        <v>488</v>
      </c>
      <c r="D374" s="10" t="s">
        <v>498</v>
      </c>
      <c r="E374" s="107" t="s">
        <v>11</v>
      </c>
      <c r="F374" s="108">
        <v>2</v>
      </c>
      <c r="G374" s="104">
        <v>135</v>
      </c>
      <c r="H374" s="17">
        <f t="shared" si="34"/>
        <v>270</v>
      </c>
      <c r="I374" s="17">
        <f t="shared" si="36"/>
        <v>321.3</v>
      </c>
      <c r="J374" s="103" t="s">
        <v>132</v>
      </c>
      <c r="K374" s="109" t="s">
        <v>211</v>
      </c>
      <c r="L374" s="109" t="s">
        <v>133</v>
      </c>
    </row>
    <row r="375" spans="1:12" s="1" customFormat="1" ht="17.25" customHeight="1" outlineLevel="2" x14ac:dyDescent="0.2">
      <c r="A375" s="106">
        <f t="shared" si="35"/>
        <v>344</v>
      </c>
      <c r="B375" s="24" t="s">
        <v>101</v>
      </c>
      <c r="C375" s="24" t="s">
        <v>488</v>
      </c>
      <c r="D375" s="10" t="s">
        <v>512</v>
      </c>
      <c r="E375" s="107" t="s">
        <v>499</v>
      </c>
      <c r="F375" s="108">
        <v>1</v>
      </c>
      <c r="G375" s="104">
        <v>1159.663</v>
      </c>
      <c r="H375" s="17">
        <f t="shared" si="34"/>
        <v>1159.663</v>
      </c>
      <c r="I375" s="17">
        <f t="shared" si="36"/>
        <v>1379.9989699999999</v>
      </c>
      <c r="J375" s="103" t="s">
        <v>132</v>
      </c>
      <c r="K375" s="109" t="s">
        <v>211</v>
      </c>
      <c r="L375" s="109" t="s">
        <v>133</v>
      </c>
    </row>
    <row r="376" spans="1:12" outlineLevel="1" x14ac:dyDescent="0.2">
      <c r="A376" s="106">
        <f t="shared" si="35"/>
        <v>345</v>
      </c>
      <c r="B376" s="24" t="s">
        <v>101</v>
      </c>
      <c r="C376" s="24" t="s">
        <v>488</v>
      </c>
      <c r="D376" s="10" t="s">
        <v>500</v>
      </c>
      <c r="E376" s="107" t="s">
        <v>11</v>
      </c>
      <c r="F376" s="108">
        <v>1</v>
      </c>
      <c r="G376" s="104">
        <v>280</v>
      </c>
      <c r="H376" s="17">
        <f t="shared" si="34"/>
        <v>280</v>
      </c>
      <c r="I376" s="17">
        <f>F376*G376*1.05</f>
        <v>294</v>
      </c>
      <c r="J376" s="103" t="s">
        <v>132</v>
      </c>
      <c r="K376" s="109" t="s">
        <v>211</v>
      </c>
      <c r="L376" s="109" t="s">
        <v>133</v>
      </c>
    </row>
    <row r="377" spans="1:12" s="1" customFormat="1" outlineLevel="2" x14ac:dyDescent="0.2">
      <c r="A377" s="106">
        <f t="shared" si="35"/>
        <v>346</v>
      </c>
      <c r="B377" s="24" t="s">
        <v>101</v>
      </c>
      <c r="C377" s="24" t="s">
        <v>488</v>
      </c>
      <c r="D377" s="10" t="s">
        <v>501</v>
      </c>
      <c r="E377" s="107" t="s">
        <v>26</v>
      </c>
      <c r="F377" s="108">
        <v>1</v>
      </c>
      <c r="G377" s="104">
        <v>63</v>
      </c>
      <c r="H377" s="17">
        <f t="shared" si="34"/>
        <v>63</v>
      </c>
      <c r="I377" s="17">
        <f t="shared" si="36"/>
        <v>74.97</v>
      </c>
      <c r="J377" s="103" t="s">
        <v>132</v>
      </c>
      <c r="K377" s="109" t="s">
        <v>211</v>
      </c>
      <c r="L377" s="109" t="s">
        <v>133</v>
      </c>
    </row>
    <row r="378" spans="1:12" s="1" customFormat="1" ht="13.5" customHeight="1" outlineLevel="2" x14ac:dyDescent="0.2">
      <c r="A378" s="106">
        <f t="shared" si="35"/>
        <v>347</v>
      </c>
      <c r="B378" s="24" t="s">
        <v>101</v>
      </c>
      <c r="C378" s="24" t="s">
        <v>502</v>
      </c>
      <c r="D378" s="10" t="s">
        <v>503</v>
      </c>
      <c r="E378" s="107" t="s">
        <v>11</v>
      </c>
      <c r="F378" s="108">
        <v>2</v>
      </c>
      <c r="G378" s="104">
        <v>321.27</v>
      </c>
      <c r="H378" s="17">
        <f t="shared" si="34"/>
        <v>642.54</v>
      </c>
      <c r="I378" s="17">
        <f t="shared" si="36"/>
        <v>764.62259999999992</v>
      </c>
      <c r="J378" s="103" t="s">
        <v>132</v>
      </c>
      <c r="K378" s="109" t="s">
        <v>211</v>
      </c>
      <c r="L378" s="109" t="s">
        <v>133</v>
      </c>
    </row>
    <row r="379" spans="1:12" s="1" customFormat="1" ht="13.5" customHeight="1" outlineLevel="2" x14ac:dyDescent="0.2">
      <c r="A379" s="106">
        <f t="shared" si="35"/>
        <v>348</v>
      </c>
      <c r="B379" s="24" t="s">
        <v>101</v>
      </c>
      <c r="C379" s="24" t="s">
        <v>502</v>
      </c>
      <c r="D379" s="10" t="s">
        <v>504</v>
      </c>
      <c r="E379" s="107" t="s">
        <v>4</v>
      </c>
      <c r="F379" s="108">
        <v>10</v>
      </c>
      <c r="G379" s="104">
        <v>5</v>
      </c>
      <c r="H379" s="17">
        <f t="shared" si="34"/>
        <v>50</v>
      </c>
      <c r="I379" s="17">
        <f t="shared" si="36"/>
        <v>59.5</v>
      </c>
      <c r="J379" s="103" t="s">
        <v>132</v>
      </c>
      <c r="K379" s="109" t="s">
        <v>211</v>
      </c>
      <c r="L379" s="109" t="s">
        <v>133</v>
      </c>
    </row>
    <row r="380" spans="1:12" s="1" customFormat="1" outlineLevel="2" x14ac:dyDescent="0.2">
      <c r="A380" s="106">
        <f t="shared" si="35"/>
        <v>349</v>
      </c>
      <c r="B380" s="24" t="s">
        <v>101</v>
      </c>
      <c r="C380" s="24" t="s">
        <v>502</v>
      </c>
      <c r="D380" s="10" t="s">
        <v>505</v>
      </c>
      <c r="E380" s="107" t="s">
        <v>11</v>
      </c>
      <c r="F380" s="108">
        <v>50</v>
      </c>
      <c r="G380" s="104">
        <v>1</v>
      </c>
      <c r="H380" s="17">
        <f t="shared" si="34"/>
        <v>50</v>
      </c>
      <c r="I380" s="17">
        <f t="shared" si="36"/>
        <v>59.5</v>
      </c>
      <c r="J380" s="103" t="s">
        <v>132</v>
      </c>
      <c r="K380" s="109" t="s">
        <v>211</v>
      </c>
      <c r="L380" s="109" t="s">
        <v>133</v>
      </c>
    </row>
    <row r="381" spans="1:12" s="1" customFormat="1" ht="13.5" customHeight="1" outlineLevel="2" x14ac:dyDescent="0.2">
      <c r="A381" s="106">
        <f t="shared" si="35"/>
        <v>350</v>
      </c>
      <c r="B381" s="24" t="s">
        <v>101</v>
      </c>
      <c r="C381" s="24" t="s">
        <v>502</v>
      </c>
      <c r="D381" s="10" t="s">
        <v>506</v>
      </c>
      <c r="E381" s="107" t="s">
        <v>4</v>
      </c>
      <c r="F381" s="108">
        <v>8</v>
      </c>
      <c r="G381" s="104">
        <v>5</v>
      </c>
      <c r="H381" s="17">
        <f t="shared" si="34"/>
        <v>40</v>
      </c>
      <c r="I381" s="17">
        <f t="shared" si="36"/>
        <v>47.599999999999994</v>
      </c>
      <c r="J381" s="103" t="s">
        <v>132</v>
      </c>
      <c r="K381" s="109" t="s">
        <v>211</v>
      </c>
      <c r="L381" s="109" t="s">
        <v>133</v>
      </c>
    </row>
    <row r="382" spans="1:12" s="1" customFormat="1" ht="13.5" customHeight="1" outlineLevel="2" x14ac:dyDescent="0.2">
      <c r="A382" s="106">
        <f t="shared" si="35"/>
        <v>351</v>
      </c>
      <c r="B382" s="24" t="s">
        <v>101</v>
      </c>
      <c r="C382" s="24" t="s">
        <v>445</v>
      </c>
      <c r="D382" s="10" t="s">
        <v>507</v>
      </c>
      <c r="E382" s="107" t="s">
        <v>11</v>
      </c>
      <c r="F382" s="108">
        <v>1</v>
      </c>
      <c r="G382" s="104">
        <v>178.09520000000001</v>
      </c>
      <c r="H382" s="17">
        <f t="shared" si="34"/>
        <v>178.09520000000001</v>
      </c>
      <c r="I382" s="17">
        <f>F382*G382*1.05</f>
        <v>186.99996000000002</v>
      </c>
      <c r="J382" s="103" t="s">
        <v>132</v>
      </c>
      <c r="K382" s="109" t="s">
        <v>211</v>
      </c>
      <c r="L382" s="109" t="s">
        <v>133</v>
      </c>
    </row>
    <row r="383" spans="1:12" s="1" customFormat="1" ht="13.5" customHeight="1" outlineLevel="2" x14ac:dyDescent="0.2">
      <c r="A383" s="106">
        <f t="shared" si="35"/>
        <v>352</v>
      </c>
      <c r="B383" s="24" t="s">
        <v>101</v>
      </c>
      <c r="C383" s="24" t="s">
        <v>445</v>
      </c>
      <c r="D383" s="10" t="s">
        <v>480</v>
      </c>
      <c r="E383" s="107" t="s">
        <v>15</v>
      </c>
      <c r="F383" s="108">
        <v>20</v>
      </c>
      <c r="G383" s="104">
        <v>90</v>
      </c>
      <c r="H383" s="17">
        <f t="shared" si="34"/>
        <v>1800</v>
      </c>
      <c r="I383" s="17">
        <f t="shared" si="36"/>
        <v>2142</v>
      </c>
      <c r="J383" s="103" t="s">
        <v>132</v>
      </c>
      <c r="K383" s="109" t="s">
        <v>211</v>
      </c>
      <c r="L383" s="109" t="s">
        <v>133</v>
      </c>
    </row>
    <row r="384" spans="1:12" s="1" customFormat="1" ht="13.5" customHeight="1" outlineLevel="2" x14ac:dyDescent="0.2">
      <c r="A384" s="106">
        <f t="shared" si="35"/>
        <v>353</v>
      </c>
      <c r="B384" s="24" t="s">
        <v>101</v>
      </c>
      <c r="C384" s="24" t="s">
        <v>445</v>
      </c>
      <c r="D384" s="10" t="s">
        <v>508</v>
      </c>
      <c r="E384" s="107" t="s">
        <v>11</v>
      </c>
      <c r="F384" s="108">
        <v>20</v>
      </c>
      <c r="G384" s="104">
        <v>125</v>
      </c>
      <c r="H384" s="17">
        <f t="shared" si="34"/>
        <v>2500</v>
      </c>
      <c r="I384" s="17">
        <f t="shared" si="36"/>
        <v>2975</v>
      </c>
      <c r="J384" s="103" t="s">
        <v>132</v>
      </c>
      <c r="K384" s="109" t="s">
        <v>211</v>
      </c>
      <c r="L384" s="109" t="s">
        <v>133</v>
      </c>
    </row>
    <row r="385" spans="1:12" s="1" customFormat="1" ht="13.5" customHeight="1" outlineLevel="2" x14ac:dyDescent="0.2">
      <c r="A385" s="106">
        <f t="shared" si="35"/>
        <v>354</v>
      </c>
      <c r="B385" s="24" t="s">
        <v>101</v>
      </c>
      <c r="C385" s="24" t="s">
        <v>445</v>
      </c>
      <c r="D385" s="10" t="s">
        <v>634</v>
      </c>
      <c r="E385" s="107" t="s">
        <v>509</v>
      </c>
      <c r="F385" s="108">
        <v>560</v>
      </c>
      <c r="G385" s="104">
        <v>10.5</v>
      </c>
      <c r="H385" s="17">
        <f t="shared" si="34"/>
        <v>5880</v>
      </c>
      <c r="I385" s="17">
        <f t="shared" si="36"/>
        <v>6997.2</v>
      </c>
      <c r="J385" s="103" t="s">
        <v>132</v>
      </c>
      <c r="K385" s="109" t="s">
        <v>211</v>
      </c>
      <c r="L385" s="109" t="s">
        <v>133</v>
      </c>
    </row>
    <row r="386" spans="1:12" s="1" customFormat="1" ht="13.5" customHeight="1" outlineLevel="2" x14ac:dyDescent="0.2">
      <c r="A386" s="106">
        <f t="shared" si="35"/>
        <v>355</v>
      </c>
      <c r="B386" s="24" t="s">
        <v>101</v>
      </c>
      <c r="C386" s="24" t="s">
        <v>445</v>
      </c>
      <c r="D386" s="10" t="s">
        <v>719</v>
      </c>
      <c r="E386" s="107" t="s">
        <v>15</v>
      </c>
      <c r="F386" s="108">
        <v>300</v>
      </c>
      <c r="G386" s="104">
        <v>10</v>
      </c>
      <c r="H386" s="17">
        <f t="shared" si="34"/>
        <v>3000</v>
      </c>
      <c r="I386" s="17">
        <f t="shared" si="36"/>
        <v>3570</v>
      </c>
      <c r="J386" s="103" t="s">
        <v>132</v>
      </c>
      <c r="K386" s="109" t="s">
        <v>211</v>
      </c>
      <c r="L386" s="109" t="s">
        <v>133</v>
      </c>
    </row>
    <row r="387" spans="1:12" s="1" customFormat="1" outlineLevel="2" x14ac:dyDescent="0.2">
      <c r="A387" s="106">
        <f t="shared" si="35"/>
        <v>356</v>
      </c>
      <c r="B387" s="24" t="s">
        <v>101</v>
      </c>
      <c r="C387" s="24" t="s">
        <v>510</v>
      </c>
      <c r="D387" s="10" t="s">
        <v>511</v>
      </c>
      <c r="E387" s="107" t="s">
        <v>4</v>
      </c>
      <c r="F387" s="108">
        <v>10</v>
      </c>
      <c r="G387" s="104">
        <v>6.2925000000000004</v>
      </c>
      <c r="H387" s="17">
        <f t="shared" si="34"/>
        <v>62.925000000000004</v>
      </c>
      <c r="I387" s="17">
        <f t="shared" si="36"/>
        <v>74.880750000000006</v>
      </c>
      <c r="J387" s="103" t="s">
        <v>132</v>
      </c>
      <c r="K387" s="103" t="s">
        <v>211</v>
      </c>
      <c r="L387" s="103" t="s">
        <v>133</v>
      </c>
    </row>
    <row r="388" spans="1:12" s="1" customFormat="1" ht="13.5" customHeight="1" outlineLevel="2" x14ac:dyDescent="0.2">
      <c r="A388" s="106">
        <f t="shared" si="35"/>
        <v>357</v>
      </c>
      <c r="B388" s="24" t="s">
        <v>101</v>
      </c>
      <c r="C388" s="247" t="s">
        <v>720</v>
      </c>
      <c r="D388" s="10" t="s">
        <v>513</v>
      </c>
      <c r="E388" s="107" t="s">
        <v>121</v>
      </c>
      <c r="F388" s="108">
        <v>1</v>
      </c>
      <c r="G388" s="104">
        <v>1299</v>
      </c>
      <c r="H388" s="17">
        <f t="shared" si="34"/>
        <v>1299</v>
      </c>
      <c r="I388" s="17">
        <f>F388*G388*1.05</f>
        <v>1363.95</v>
      </c>
      <c r="J388" s="103" t="s">
        <v>132</v>
      </c>
      <c r="K388" s="109" t="s">
        <v>211</v>
      </c>
      <c r="L388" s="109" t="s">
        <v>133</v>
      </c>
    </row>
    <row r="389" spans="1:12" s="1" customFormat="1" ht="15.75" customHeight="1" outlineLevel="2" x14ac:dyDescent="0.2">
      <c r="A389" s="106"/>
      <c r="B389" s="103"/>
      <c r="C389" s="19"/>
      <c r="D389" s="19" t="s">
        <v>118</v>
      </c>
      <c r="E389" s="13"/>
      <c r="F389" s="14"/>
      <c r="G389" s="15"/>
      <c r="H389" s="164">
        <f>SUM(H362:H388)</f>
        <v>23785.3184</v>
      </c>
      <c r="I389" s="164">
        <f>SUM(I362:I388)</f>
        <v>28000.002240000002</v>
      </c>
      <c r="J389" s="103"/>
      <c r="K389" s="109"/>
      <c r="L389" s="109"/>
    </row>
    <row r="390" spans="1:12" s="1" customFormat="1" ht="15.75" customHeight="1" outlineLevel="2" x14ac:dyDescent="0.2">
      <c r="A390" s="106">
        <v>358</v>
      </c>
      <c r="B390" s="24" t="s">
        <v>666</v>
      </c>
      <c r="C390" s="165"/>
      <c r="D390" s="194" t="s">
        <v>469</v>
      </c>
      <c r="E390" s="107" t="s">
        <v>121</v>
      </c>
      <c r="F390" s="108">
        <v>1</v>
      </c>
      <c r="G390" s="104">
        <v>22689.0756</v>
      </c>
      <c r="H390" s="152">
        <f t="shared" ref="H390" si="37">F390*G390</f>
        <v>22689.0756</v>
      </c>
      <c r="I390" s="16">
        <f t="shared" ref="I390" si="38">F390*G390*1.19</f>
        <v>26999.999963999999</v>
      </c>
      <c r="J390" s="103" t="s">
        <v>132</v>
      </c>
      <c r="K390" s="109" t="s">
        <v>211</v>
      </c>
      <c r="L390" s="109" t="s">
        <v>133</v>
      </c>
    </row>
    <row r="391" spans="1:12" s="1" customFormat="1" ht="13.5" customHeight="1" outlineLevel="2" x14ac:dyDescent="0.2">
      <c r="A391" s="106"/>
      <c r="B391" s="103"/>
      <c r="C391" s="19"/>
      <c r="D391" s="19" t="s">
        <v>662</v>
      </c>
      <c r="E391" s="13"/>
      <c r="F391" s="14"/>
      <c r="G391" s="15"/>
      <c r="H391" s="164">
        <f>SUM(H390:H390)</f>
        <v>22689.0756</v>
      </c>
      <c r="I391" s="164">
        <f>SUM(I390:I390)</f>
        <v>26999.999963999999</v>
      </c>
      <c r="J391" s="103"/>
      <c r="K391" s="109"/>
      <c r="L391" s="109"/>
    </row>
    <row r="392" spans="1:12" s="1" customFormat="1" ht="13.5" customHeight="1" outlineLevel="2" x14ac:dyDescent="0.2">
      <c r="A392" s="106">
        <v>359</v>
      </c>
      <c r="B392" s="106" t="s">
        <v>539</v>
      </c>
      <c r="C392" s="165" t="s">
        <v>540</v>
      </c>
      <c r="D392" s="194" t="s">
        <v>615</v>
      </c>
      <c r="E392" s="107" t="s">
        <v>541</v>
      </c>
      <c r="F392" s="108">
        <v>91</v>
      </c>
      <c r="G392" s="104">
        <v>447.03300000000002</v>
      </c>
      <c r="H392" s="152">
        <f t="shared" ref="H392:H416" si="39">F392*G392</f>
        <v>40680.003000000004</v>
      </c>
      <c r="I392" s="152">
        <f>H392</f>
        <v>40680.003000000004</v>
      </c>
      <c r="J392" s="103" t="s">
        <v>132</v>
      </c>
      <c r="K392" s="109" t="s">
        <v>211</v>
      </c>
      <c r="L392" s="109" t="s">
        <v>133</v>
      </c>
    </row>
    <row r="393" spans="1:12" s="1" customFormat="1" ht="29.25" customHeight="1" outlineLevel="2" x14ac:dyDescent="0.2">
      <c r="A393" s="106">
        <f>A392+1</f>
        <v>360</v>
      </c>
      <c r="B393" s="106" t="s">
        <v>539</v>
      </c>
      <c r="C393" s="165" t="s">
        <v>540</v>
      </c>
      <c r="D393" s="248" t="s">
        <v>721</v>
      </c>
      <c r="E393" s="107" t="s">
        <v>541</v>
      </c>
      <c r="F393" s="108">
        <v>2</v>
      </c>
      <c r="G393" s="104">
        <v>540</v>
      </c>
      <c r="H393" s="152">
        <f t="shared" si="39"/>
        <v>1080</v>
      </c>
      <c r="I393" s="152">
        <f>H393</f>
        <v>1080</v>
      </c>
      <c r="J393" s="103" t="s">
        <v>132</v>
      </c>
      <c r="K393" s="109" t="s">
        <v>211</v>
      </c>
      <c r="L393" s="109" t="s">
        <v>133</v>
      </c>
    </row>
    <row r="394" spans="1:12" s="1" customFormat="1" ht="16.5" customHeight="1" outlineLevel="2" x14ac:dyDescent="0.2">
      <c r="A394" s="106">
        <f t="shared" ref="A394:A416" si="40">A393+1</f>
        <v>361</v>
      </c>
      <c r="B394" s="106" t="s">
        <v>539</v>
      </c>
      <c r="C394" s="165" t="s">
        <v>540</v>
      </c>
      <c r="D394" s="10" t="s">
        <v>616</v>
      </c>
      <c r="E394" s="107" t="s">
        <v>541</v>
      </c>
      <c r="F394" s="108">
        <v>62</v>
      </c>
      <c r="G394" s="104">
        <v>191.93548000000001</v>
      </c>
      <c r="H394" s="152">
        <f>F394*G394</f>
        <v>11899.999760000001</v>
      </c>
      <c r="I394" s="152">
        <f>H394</f>
        <v>11899.999760000001</v>
      </c>
      <c r="J394" s="103" t="s">
        <v>132</v>
      </c>
      <c r="K394" s="109" t="s">
        <v>211</v>
      </c>
      <c r="L394" s="109" t="s">
        <v>133</v>
      </c>
    </row>
    <row r="395" spans="1:12" s="1" customFormat="1" ht="15.75" customHeight="1" outlineLevel="2" x14ac:dyDescent="0.2">
      <c r="A395" s="106">
        <f t="shared" si="40"/>
        <v>362</v>
      </c>
      <c r="B395" s="106" t="s">
        <v>539</v>
      </c>
      <c r="C395" s="165" t="s">
        <v>540</v>
      </c>
      <c r="D395" s="10" t="s">
        <v>617</v>
      </c>
      <c r="E395" s="107" t="s">
        <v>541</v>
      </c>
      <c r="F395" s="108">
        <v>51</v>
      </c>
      <c r="G395" s="104">
        <v>233.33330000000001</v>
      </c>
      <c r="H395" s="152">
        <f>F395*G395</f>
        <v>11899.998300000001</v>
      </c>
      <c r="I395" s="152">
        <f>H395</f>
        <v>11899.998300000001</v>
      </c>
      <c r="J395" s="103" t="s">
        <v>132</v>
      </c>
      <c r="K395" s="109" t="s">
        <v>211</v>
      </c>
      <c r="L395" s="109" t="s">
        <v>133</v>
      </c>
    </row>
    <row r="396" spans="1:12" s="1" customFormat="1" ht="13.5" customHeight="1" outlineLevel="2" x14ac:dyDescent="0.2">
      <c r="A396" s="106">
        <f t="shared" si="40"/>
        <v>363</v>
      </c>
      <c r="B396" s="106" t="s">
        <v>539</v>
      </c>
      <c r="C396" s="165" t="s">
        <v>540</v>
      </c>
      <c r="D396" s="194" t="s">
        <v>618</v>
      </c>
      <c r="E396" s="107" t="s">
        <v>541</v>
      </c>
      <c r="F396" s="108">
        <v>3</v>
      </c>
      <c r="G396" s="104">
        <v>540</v>
      </c>
      <c r="H396" s="152">
        <f t="shared" si="39"/>
        <v>1620</v>
      </c>
      <c r="I396" s="152">
        <f t="shared" ref="I396:I416" si="41">H396</f>
        <v>1620</v>
      </c>
      <c r="J396" s="103" t="s">
        <v>132</v>
      </c>
      <c r="K396" s="109" t="s">
        <v>211</v>
      </c>
      <c r="L396" s="109" t="s">
        <v>133</v>
      </c>
    </row>
    <row r="397" spans="1:12" s="1" customFormat="1" ht="17.25" customHeight="1" outlineLevel="2" x14ac:dyDescent="0.2">
      <c r="A397" s="106">
        <f t="shared" si="40"/>
        <v>364</v>
      </c>
      <c r="B397" s="106" t="s">
        <v>539</v>
      </c>
      <c r="C397" s="165" t="s">
        <v>540</v>
      </c>
      <c r="D397" s="194" t="s">
        <v>619</v>
      </c>
      <c r="E397" s="107" t="s">
        <v>541</v>
      </c>
      <c r="F397" s="108">
        <v>2</v>
      </c>
      <c r="G397" s="104">
        <v>400</v>
      </c>
      <c r="H397" s="152">
        <f>F397*G397</f>
        <v>800</v>
      </c>
      <c r="I397" s="152">
        <f>H397</f>
        <v>800</v>
      </c>
      <c r="J397" s="103" t="s">
        <v>132</v>
      </c>
      <c r="K397" s="109" t="s">
        <v>613</v>
      </c>
      <c r="L397" s="109" t="s">
        <v>133</v>
      </c>
    </row>
    <row r="398" spans="1:12" outlineLevel="1" x14ac:dyDescent="0.2">
      <c r="A398" s="106">
        <f t="shared" si="40"/>
        <v>365</v>
      </c>
      <c r="B398" s="106" t="s">
        <v>539</v>
      </c>
      <c r="C398" s="165" t="s">
        <v>540</v>
      </c>
      <c r="D398" s="194" t="s">
        <v>620</v>
      </c>
      <c r="E398" s="107" t="s">
        <v>541</v>
      </c>
      <c r="F398" s="108">
        <v>1</v>
      </c>
      <c r="G398" s="104">
        <v>2300</v>
      </c>
      <c r="H398" s="152">
        <f>F398*G398</f>
        <v>2300</v>
      </c>
      <c r="I398" s="152">
        <f>H398</f>
        <v>2300</v>
      </c>
      <c r="J398" s="256" t="s">
        <v>132</v>
      </c>
      <c r="K398" s="256" t="s">
        <v>211</v>
      </c>
      <c r="L398" s="256" t="s">
        <v>133</v>
      </c>
    </row>
    <row r="399" spans="1:12" outlineLevel="1" x14ac:dyDescent="0.2">
      <c r="A399" s="106">
        <f t="shared" si="40"/>
        <v>366</v>
      </c>
      <c r="B399" s="106" t="s">
        <v>539</v>
      </c>
      <c r="C399" s="165" t="s">
        <v>540</v>
      </c>
      <c r="D399" s="194" t="s">
        <v>621</v>
      </c>
      <c r="E399" s="107" t="s">
        <v>541</v>
      </c>
      <c r="F399" s="108">
        <v>8</v>
      </c>
      <c r="G399" s="104">
        <v>540</v>
      </c>
      <c r="H399" s="152">
        <f t="shared" si="39"/>
        <v>4320</v>
      </c>
      <c r="I399" s="152">
        <f t="shared" si="41"/>
        <v>4320</v>
      </c>
      <c r="J399" s="256" t="s">
        <v>132</v>
      </c>
      <c r="K399" s="256" t="s">
        <v>211</v>
      </c>
      <c r="L399" s="256" t="s">
        <v>133</v>
      </c>
    </row>
    <row r="400" spans="1:12" outlineLevel="1" x14ac:dyDescent="0.2">
      <c r="A400" s="106">
        <f t="shared" si="40"/>
        <v>367</v>
      </c>
      <c r="B400" s="106" t="s">
        <v>539</v>
      </c>
      <c r="C400" s="165" t="s">
        <v>540</v>
      </c>
      <c r="D400" s="194" t="s">
        <v>622</v>
      </c>
      <c r="E400" s="107" t="s">
        <v>541</v>
      </c>
      <c r="F400" s="108">
        <v>1</v>
      </c>
      <c r="G400" s="104">
        <v>1355</v>
      </c>
      <c r="H400" s="152">
        <f>F400*G400</f>
        <v>1355</v>
      </c>
      <c r="I400" s="152">
        <f>H400</f>
        <v>1355</v>
      </c>
      <c r="J400" s="256" t="s">
        <v>132</v>
      </c>
      <c r="K400" s="256" t="s">
        <v>211</v>
      </c>
      <c r="L400" s="256" t="s">
        <v>133</v>
      </c>
    </row>
    <row r="401" spans="1:27" ht="17.25" customHeight="1" outlineLevel="1" x14ac:dyDescent="0.2">
      <c r="A401" s="106">
        <f t="shared" si="40"/>
        <v>368</v>
      </c>
      <c r="B401" s="106" t="s">
        <v>539</v>
      </c>
      <c r="C401" s="165" t="s">
        <v>540</v>
      </c>
      <c r="D401" s="194" t="s">
        <v>623</v>
      </c>
      <c r="E401" s="107" t="s">
        <v>541</v>
      </c>
      <c r="F401" s="108">
        <v>1</v>
      </c>
      <c r="G401" s="104">
        <v>1400</v>
      </c>
      <c r="H401" s="152">
        <f t="shared" si="39"/>
        <v>1400</v>
      </c>
      <c r="I401" s="152">
        <f t="shared" si="41"/>
        <v>1400</v>
      </c>
      <c r="J401" s="256" t="s">
        <v>132</v>
      </c>
      <c r="K401" s="256" t="s">
        <v>211</v>
      </c>
      <c r="L401" s="256" t="s">
        <v>133</v>
      </c>
    </row>
    <row r="402" spans="1:27" s="139" customFormat="1" ht="15.75" x14ac:dyDescent="0.25">
      <c r="A402" s="106">
        <f t="shared" si="40"/>
        <v>369</v>
      </c>
      <c r="B402" s="106" t="s">
        <v>539</v>
      </c>
      <c r="C402" s="165" t="s">
        <v>540</v>
      </c>
      <c r="D402" s="10" t="s">
        <v>722</v>
      </c>
      <c r="E402" s="107" t="s">
        <v>541</v>
      </c>
      <c r="F402" s="108">
        <v>2</v>
      </c>
      <c r="G402" s="104">
        <v>180</v>
      </c>
      <c r="H402" s="152">
        <f t="shared" si="39"/>
        <v>360</v>
      </c>
      <c r="I402" s="152">
        <f t="shared" si="41"/>
        <v>360</v>
      </c>
      <c r="J402" s="256" t="s">
        <v>132</v>
      </c>
      <c r="K402" s="256" t="s">
        <v>211</v>
      </c>
      <c r="L402" s="256" t="s">
        <v>133</v>
      </c>
      <c r="M402" s="138"/>
    </row>
    <row r="403" spans="1:27" s="175" customFormat="1" x14ac:dyDescent="0.2">
      <c r="A403" s="106">
        <f t="shared" si="40"/>
        <v>370</v>
      </c>
      <c r="B403" s="106" t="s">
        <v>539</v>
      </c>
      <c r="C403" s="165" t="s">
        <v>540</v>
      </c>
      <c r="D403" s="10" t="s">
        <v>723</v>
      </c>
      <c r="E403" s="107" t="s">
        <v>541</v>
      </c>
      <c r="F403" s="108">
        <v>3</v>
      </c>
      <c r="G403" s="104">
        <v>210</v>
      </c>
      <c r="H403" s="152">
        <f t="shared" si="39"/>
        <v>630</v>
      </c>
      <c r="I403" s="152">
        <f t="shared" si="41"/>
        <v>630</v>
      </c>
      <c r="J403" s="256" t="s">
        <v>132</v>
      </c>
      <c r="K403" s="256" t="s">
        <v>211</v>
      </c>
      <c r="L403" s="256" t="s">
        <v>133</v>
      </c>
      <c r="M403" s="174"/>
    </row>
    <row r="404" spans="1:27" s="1" customFormat="1" outlineLevel="2" x14ac:dyDescent="0.2">
      <c r="A404" s="106">
        <f t="shared" si="40"/>
        <v>371</v>
      </c>
      <c r="B404" s="106" t="s">
        <v>539</v>
      </c>
      <c r="C404" s="165" t="s">
        <v>540</v>
      </c>
      <c r="D404" s="10" t="s">
        <v>724</v>
      </c>
      <c r="E404" s="107" t="s">
        <v>541</v>
      </c>
      <c r="F404" s="108">
        <v>2</v>
      </c>
      <c r="G404" s="104">
        <v>180</v>
      </c>
      <c r="H404" s="152">
        <f t="shared" si="39"/>
        <v>360</v>
      </c>
      <c r="I404" s="152">
        <f t="shared" si="41"/>
        <v>360</v>
      </c>
      <c r="J404" s="256" t="s">
        <v>132</v>
      </c>
      <c r="K404" s="256" t="s">
        <v>211</v>
      </c>
      <c r="L404" s="256" t="s">
        <v>133</v>
      </c>
    </row>
    <row r="405" spans="1:27" outlineLevel="1" x14ac:dyDescent="0.2">
      <c r="A405" s="106">
        <f t="shared" si="40"/>
        <v>372</v>
      </c>
      <c r="B405" s="106" t="s">
        <v>539</v>
      </c>
      <c r="C405" s="128" t="s">
        <v>540</v>
      </c>
      <c r="D405" s="194" t="s">
        <v>627</v>
      </c>
      <c r="E405" s="107" t="s">
        <v>541</v>
      </c>
      <c r="F405" s="108">
        <v>20</v>
      </c>
      <c r="G405" s="104">
        <v>200</v>
      </c>
      <c r="H405" s="152">
        <f t="shared" si="39"/>
        <v>4000</v>
      </c>
      <c r="I405" s="152">
        <f t="shared" si="41"/>
        <v>4000</v>
      </c>
      <c r="J405" s="256" t="s">
        <v>132</v>
      </c>
      <c r="K405" s="256" t="s">
        <v>211</v>
      </c>
      <c r="L405" s="256" t="s">
        <v>133</v>
      </c>
    </row>
    <row r="406" spans="1:27" ht="15.75" customHeight="1" outlineLevel="1" x14ac:dyDescent="0.2">
      <c r="A406" s="106">
        <f t="shared" si="40"/>
        <v>373</v>
      </c>
      <c r="B406" s="106" t="s">
        <v>539</v>
      </c>
      <c r="C406" s="165" t="s">
        <v>540</v>
      </c>
      <c r="D406" s="10" t="s">
        <v>628</v>
      </c>
      <c r="E406" s="107" t="s">
        <v>541</v>
      </c>
      <c r="F406" s="108">
        <v>7</v>
      </c>
      <c r="G406" s="104">
        <v>700</v>
      </c>
      <c r="H406" s="152">
        <f t="shared" si="39"/>
        <v>4900</v>
      </c>
      <c r="I406" s="152">
        <f t="shared" si="41"/>
        <v>4900</v>
      </c>
      <c r="J406" s="256" t="s">
        <v>132</v>
      </c>
      <c r="K406" s="256" t="s">
        <v>211</v>
      </c>
      <c r="L406" s="256" t="s">
        <v>133</v>
      </c>
    </row>
    <row r="407" spans="1:27" s="1" customFormat="1" outlineLevel="2" x14ac:dyDescent="0.2">
      <c r="A407" s="106">
        <f t="shared" si="40"/>
        <v>374</v>
      </c>
      <c r="B407" s="106" t="s">
        <v>539</v>
      </c>
      <c r="C407" s="165" t="s">
        <v>540</v>
      </c>
      <c r="D407" s="194" t="s">
        <v>629</v>
      </c>
      <c r="E407" s="107" t="s">
        <v>541</v>
      </c>
      <c r="F407" s="108">
        <v>4</v>
      </c>
      <c r="G407" s="104">
        <v>600</v>
      </c>
      <c r="H407" s="152">
        <f t="shared" si="39"/>
        <v>2400</v>
      </c>
      <c r="I407" s="152">
        <f t="shared" si="41"/>
        <v>2400</v>
      </c>
      <c r="J407" s="256" t="s">
        <v>132</v>
      </c>
      <c r="K407" s="256" t="s">
        <v>211</v>
      </c>
      <c r="L407" s="256" t="s">
        <v>133</v>
      </c>
    </row>
    <row r="408" spans="1:27" outlineLevel="1" x14ac:dyDescent="0.2">
      <c r="A408" s="106">
        <f t="shared" si="40"/>
        <v>375</v>
      </c>
      <c r="B408" s="106" t="s">
        <v>539</v>
      </c>
      <c r="C408" s="165" t="s">
        <v>540</v>
      </c>
      <c r="D408" s="194" t="s">
        <v>630</v>
      </c>
      <c r="E408" s="107" t="s">
        <v>541</v>
      </c>
      <c r="F408" s="108">
        <v>3</v>
      </c>
      <c r="G408" s="104">
        <v>550</v>
      </c>
      <c r="H408" s="152">
        <f>F408*G408</f>
        <v>1650</v>
      </c>
      <c r="I408" s="152">
        <f>H408</f>
        <v>1650</v>
      </c>
      <c r="J408" s="256" t="s">
        <v>132</v>
      </c>
      <c r="K408" s="256" t="s">
        <v>211</v>
      </c>
      <c r="L408" s="256" t="s">
        <v>133</v>
      </c>
    </row>
    <row r="409" spans="1:27" s="105" customFormat="1" outlineLevel="1" x14ac:dyDescent="0.2">
      <c r="A409" s="106">
        <f t="shared" si="40"/>
        <v>376</v>
      </c>
      <c r="B409" s="106" t="s">
        <v>539</v>
      </c>
      <c r="C409" s="165" t="s">
        <v>540</v>
      </c>
      <c r="D409" s="194" t="s">
        <v>631</v>
      </c>
      <c r="E409" s="107" t="s">
        <v>541</v>
      </c>
      <c r="F409" s="108">
        <v>1</v>
      </c>
      <c r="G409" s="104">
        <v>600</v>
      </c>
      <c r="H409" s="152">
        <f t="shared" si="39"/>
        <v>600</v>
      </c>
      <c r="I409" s="152">
        <f t="shared" si="41"/>
        <v>600</v>
      </c>
      <c r="J409" s="256" t="s">
        <v>132</v>
      </c>
      <c r="K409" s="256" t="s">
        <v>211</v>
      </c>
      <c r="L409" s="256" t="s">
        <v>133</v>
      </c>
    </row>
    <row r="410" spans="1:27" s="105" customFormat="1" outlineLevel="1" x14ac:dyDescent="0.2">
      <c r="A410" s="106">
        <f t="shared" si="40"/>
        <v>377</v>
      </c>
      <c r="B410" s="106" t="s">
        <v>539</v>
      </c>
      <c r="C410" s="165" t="s">
        <v>540</v>
      </c>
      <c r="D410" s="194" t="s">
        <v>632</v>
      </c>
      <c r="E410" s="107" t="s">
        <v>541</v>
      </c>
      <c r="F410" s="108">
        <v>1</v>
      </c>
      <c r="G410" s="104">
        <v>600</v>
      </c>
      <c r="H410" s="152">
        <f t="shared" si="39"/>
        <v>600</v>
      </c>
      <c r="I410" s="152">
        <f t="shared" si="41"/>
        <v>600</v>
      </c>
      <c r="J410" s="256" t="s">
        <v>132</v>
      </c>
      <c r="K410" s="256" t="s">
        <v>211</v>
      </c>
      <c r="L410" s="256" t="s">
        <v>133</v>
      </c>
    </row>
    <row r="411" spans="1:27" ht="33.75" customHeight="1" outlineLevel="1" x14ac:dyDescent="0.2">
      <c r="A411" s="106">
        <f t="shared" si="40"/>
        <v>378</v>
      </c>
      <c r="B411" s="106" t="s">
        <v>539</v>
      </c>
      <c r="C411" s="238" t="s">
        <v>540</v>
      </c>
      <c r="D411" s="194" t="s">
        <v>644</v>
      </c>
      <c r="E411" s="107" t="s">
        <v>541</v>
      </c>
      <c r="F411" s="108">
        <v>2</v>
      </c>
      <c r="G411" s="104">
        <v>360</v>
      </c>
      <c r="H411" s="152">
        <f t="shared" si="39"/>
        <v>720</v>
      </c>
      <c r="I411" s="152">
        <f t="shared" si="41"/>
        <v>720</v>
      </c>
      <c r="J411" s="256" t="s">
        <v>132</v>
      </c>
      <c r="K411" s="256" t="s">
        <v>211</v>
      </c>
      <c r="L411" s="256" t="s">
        <v>133</v>
      </c>
    </row>
    <row r="412" spans="1:27" s="28" customFormat="1" outlineLevel="2" x14ac:dyDescent="0.2">
      <c r="A412" s="106">
        <f t="shared" si="40"/>
        <v>379</v>
      </c>
      <c r="B412" s="106" t="s">
        <v>539</v>
      </c>
      <c r="C412" s="238" t="s">
        <v>540</v>
      </c>
      <c r="D412" s="194" t="s">
        <v>725</v>
      </c>
      <c r="E412" s="107" t="s">
        <v>541</v>
      </c>
      <c r="F412" s="108">
        <v>1</v>
      </c>
      <c r="G412" s="104">
        <v>1400</v>
      </c>
      <c r="H412" s="152">
        <f t="shared" si="39"/>
        <v>1400</v>
      </c>
      <c r="I412" s="152">
        <f t="shared" si="41"/>
        <v>1400</v>
      </c>
      <c r="J412" s="103" t="s">
        <v>132</v>
      </c>
      <c r="K412" s="103" t="s">
        <v>211</v>
      </c>
      <c r="L412" s="103" t="s">
        <v>133</v>
      </c>
      <c r="M412" s="105"/>
    </row>
    <row r="413" spans="1:27" s="148" customFormat="1" outlineLevel="2" x14ac:dyDescent="0.2">
      <c r="A413" s="106">
        <f t="shared" si="40"/>
        <v>380</v>
      </c>
      <c r="B413" s="106" t="s">
        <v>539</v>
      </c>
      <c r="C413" s="165" t="s">
        <v>674</v>
      </c>
      <c r="D413" s="194" t="s">
        <v>624</v>
      </c>
      <c r="E413" s="107" t="s">
        <v>541</v>
      </c>
      <c r="F413" s="108">
        <v>5</v>
      </c>
      <c r="G413" s="104">
        <v>500</v>
      </c>
      <c r="H413" s="152">
        <f>F413*G413</f>
        <v>2500</v>
      </c>
      <c r="I413" s="152">
        <f>H413</f>
        <v>2500</v>
      </c>
      <c r="J413" s="131" t="s">
        <v>132</v>
      </c>
      <c r="K413" s="128" t="s">
        <v>460</v>
      </c>
      <c r="L413" s="128" t="s">
        <v>133</v>
      </c>
    </row>
    <row r="414" spans="1:27" s="148" customFormat="1" outlineLevel="2" x14ac:dyDescent="0.2">
      <c r="A414" s="106">
        <f t="shared" si="40"/>
        <v>381</v>
      </c>
      <c r="B414" s="106" t="s">
        <v>539</v>
      </c>
      <c r="C414" s="165" t="s">
        <v>674</v>
      </c>
      <c r="D414" s="194" t="s">
        <v>625</v>
      </c>
      <c r="E414" s="107" t="s">
        <v>541</v>
      </c>
      <c r="F414" s="108">
        <v>2</v>
      </c>
      <c r="G414" s="104">
        <v>2300</v>
      </c>
      <c r="H414" s="152">
        <f>F414*G414</f>
        <v>4600</v>
      </c>
      <c r="I414" s="152">
        <f>H414</f>
        <v>4600</v>
      </c>
      <c r="J414" s="131" t="s">
        <v>132</v>
      </c>
      <c r="K414" s="128" t="s">
        <v>460</v>
      </c>
      <c r="L414" s="128" t="s">
        <v>133</v>
      </c>
    </row>
    <row r="415" spans="1:27" s="148" customFormat="1" outlineLevel="2" x14ac:dyDescent="0.2">
      <c r="A415" s="106">
        <f t="shared" si="40"/>
        <v>382</v>
      </c>
      <c r="B415" s="106" t="s">
        <v>539</v>
      </c>
      <c r="C415" s="165" t="s">
        <v>674</v>
      </c>
      <c r="D415" s="194" t="s">
        <v>626</v>
      </c>
      <c r="E415" s="107" t="s">
        <v>541</v>
      </c>
      <c r="F415" s="108">
        <v>1</v>
      </c>
      <c r="G415" s="104">
        <v>2300</v>
      </c>
      <c r="H415" s="152">
        <f>F415*G415</f>
        <v>2300</v>
      </c>
      <c r="I415" s="152">
        <f>H415</f>
        <v>2300</v>
      </c>
      <c r="J415" s="131" t="s">
        <v>132</v>
      </c>
      <c r="K415" s="128" t="s">
        <v>460</v>
      </c>
      <c r="L415" s="128" t="s">
        <v>133</v>
      </c>
    </row>
    <row r="416" spans="1:27" s="133" customFormat="1" ht="15.75" x14ac:dyDescent="0.25">
      <c r="A416" s="106">
        <f t="shared" si="40"/>
        <v>383</v>
      </c>
      <c r="B416" s="106" t="s">
        <v>539</v>
      </c>
      <c r="C416" s="165"/>
      <c r="D416" s="194" t="s">
        <v>469</v>
      </c>
      <c r="E416" s="107" t="s">
        <v>121</v>
      </c>
      <c r="F416" s="108">
        <v>1</v>
      </c>
      <c r="G416" s="104">
        <v>3610</v>
      </c>
      <c r="H416" s="152">
        <f t="shared" si="39"/>
        <v>3610</v>
      </c>
      <c r="I416" s="152">
        <f t="shared" si="41"/>
        <v>3610</v>
      </c>
      <c r="J416" s="131" t="s">
        <v>132</v>
      </c>
      <c r="K416" s="128" t="s">
        <v>211</v>
      </c>
      <c r="L416" s="128" t="s">
        <v>133</v>
      </c>
      <c r="M416" s="192"/>
      <c r="N416" s="192"/>
      <c r="O416" s="178"/>
      <c r="P416" s="178"/>
      <c r="U416" s="178"/>
      <c r="V416" s="178"/>
      <c r="W416" s="178"/>
      <c r="X416" s="178"/>
      <c r="Y416" s="178"/>
      <c r="Z416" s="178"/>
      <c r="AA416" s="178"/>
    </row>
    <row r="417" spans="1:27" s="133" customFormat="1" ht="15.75" x14ac:dyDescent="0.25">
      <c r="A417" s="106"/>
      <c r="B417" s="103"/>
      <c r="C417" s="19"/>
      <c r="D417" s="19" t="s">
        <v>542</v>
      </c>
      <c r="E417" s="13"/>
      <c r="F417" s="14"/>
      <c r="G417" s="15"/>
      <c r="H417" s="164">
        <f>SUM(H392:H416)</f>
        <v>107985.00106000001</v>
      </c>
      <c r="I417" s="164">
        <f>SUM(I392:I416)</f>
        <v>107985.00106000001</v>
      </c>
      <c r="J417" s="131"/>
      <c r="K417" s="128"/>
      <c r="L417" s="128"/>
      <c r="M417" s="197"/>
      <c r="N417" s="197"/>
      <c r="O417" s="178"/>
      <c r="P417" s="178"/>
      <c r="U417" s="178"/>
      <c r="V417" s="178"/>
      <c r="W417" s="178"/>
      <c r="X417" s="178"/>
      <c r="Y417" s="178"/>
      <c r="Z417" s="178"/>
      <c r="AA417" s="178"/>
    </row>
    <row r="418" spans="1:27" outlineLevel="1" x14ac:dyDescent="0.2">
      <c r="A418" s="106">
        <v>384</v>
      </c>
      <c r="B418" s="18" t="s">
        <v>650</v>
      </c>
      <c r="C418" s="106" t="s">
        <v>672</v>
      </c>
      <c r="D418" s="200" t="s">
        <v>670</v>
      </c>
      <c r="E418" s="107" t="s">
        <v>671</v>
      </c>
      <c r="F418" s="108">
        <v>400</v>
      </c>
      <c r="G418" s="104">
        <v>1.3</v>
      </c>
      <c r="H418" s="152">
        <f>F418*G418</f>
        <v>520</v>
      </c>
      <c r="I418" s="17">
        <f>F418*G418*1.09</f>
        <v>566.80000000000007</v>
      </c>
      <c r="J418" s="131" t="s">
        <v>132</v>
      </c>
      <c r="K418" s="128" t="s">
        <v>211</v>
      </c>
      <c r="L418" s="128" t="s">
        <v>133</v>
      </c>
    </row>
    <row r="419" spans="1:27" outlineLevel="1" x14ac:dyDescent="0.2">
      <c r="A419" s="106">
        <v>385</v>
      </c>
      <c r="B419" s="103" t="s">
        <v>650</v>
      </c>
      <c r="C419" s="106" t="s">
        <v>557</v>
      </c>
      <c r="D419" s="200" t="s">
        <v>651</v>
      </c>
      <c r="E419" s="13" t="s">
        <v>18</v>
      </c>
      <c r="F419" s="14">
        <v>1</v>
      </c>
      <c r="G419" s="104">
        <v>12969.075000000001</v>
      </c>
      <c r="H419" s="152">
        <f t="shared" ref="H419" si="42">F419*G419</f>
        <v>12969.075000000001</v>
      </c>
      <c r="I419" s="16">
        <f>F419*G419*1.19</f>
        <v>15433.19925</v>
      </c>
      <c r="J419" s="131" t="s">
        <v>132</v>
      </c>
      <c r="K419" s="128" t="s">
        <v>211</v>
      </c>
      <c r="L419" s="128" t="s">
        <v>133</v>
      </c>
    </row>
    <row r="420" spans="1:27" ht="19.5" customHeight="1" outlineLevel="1" x14ac:dyDescent="0.2">
      <c r="A420" s="106"/>
      <c r="B420" s="201"/>
      <c r="C420" s="19"/>
      <c r="D420" s="19" t="s">
        <v>652</v>
      </c>
      <c r="E420" s="13"/>
      <c r="F420" s="14"/>
      <c r="G420" s="15"/>
      <c r="H420" s="20">
        <f>SUM(H418:H419)</f>
        <v>13489.075000000001</v>
      </c>
      <c r="I420" s="20">
        <f>SUM(I418:I419)</f>
        <v>15999.999249999999</v>
      </c>
      <c r="J420" s="131" t="s">
        <v>132</v>
      </c>
      <c r="K420" s="128" t="s">
        <v>211</v>
      </c>
      <c r="L420" s="128" t="s">
        <v>133</v>
      </c>
    </row>
    <row r="421" spans="1:27" s="105" customFormat="1" x14ac:dyDescent="0.2">
      <c r="A421" s="124">
        <v>386</v>
      </c>
      <c r="B421" s="202" t="s">
        <v>543</v>
      </c>
      <c r="C421" s="166" t="s">
        <v>544</v>
      </c>
      <c r="D421" s="167" t="s">
        <v>545</v>
      </c>
      <c r="E421" s="128" t="s">
        <v>121</v>
      </c>
      <c r="F421" s="129">
        <v>1</v>
      </c>
      <c r="G421" s="130">
        <v>11806.722</v>
      </c>
      <c r="H421" s="73">
        <f>F421*G421</f>
        <v>11806.722</v>
      </c>
      <c r="I421" s="73">
        <f t="shared" ref="I421:I423" si="43">H421*1.19</f>
        <v>14049.999179999999</v>
      </c>
      <c r="J421" s="131" t="s">
        <v>132</v>
      </c>
      <c r="K421" s="128" t="s">
        <v>211</v>
      </c>
      <c r="L421" s="128" t="s">
        <v>133</v>
      </c>
    </row>
    <row r="422" spans="1:27" s="105" customFormat="1" ht="31.5" x14ac:dyDescent="0.2">
      <c r="A422" s="168"/>
      <c r="B422" s="19" t="s">
        <v>546</v>
      </c>
      <c r="C422" s="169"/>
      <c r="D422" s="170"/>
      <c r="E422" s="162"/>
      <c r="F422" s="171"/>
      <c r="G422" s="172"/>
      <c r="H422" s="173">
        <f>SUM(H421:H421)</f>
        <v>11806.722</v>
      </c>
      <c r="I422" s="173">
        <f>SUM(I421:I421)</f>
        <v>14049.999179999999</v>
      </c>
      <c r="J422" s="131"/>
      <c r="K422" s="128"/>
      <c r="L422" s="128"/>
    </row>
    <row r="423" spans="1:27" s="105" customFormat="1" x14ac:dyDescent="0.2">
      <c r="A423" s="106">
        <v>387</v>
      </c>
      <c r="B423" s="103" t="s">
        <v>547</v>
      </c>
      <c r="C423" s="176" t="s">
        <v>548</v>
      </c>
      <c r="D423" s="10" t="s">
        <v>549</v>
      </c>
      <c r="E423" s="107" t="s">
        <v>33</v>
      </c>
      <c r="F423" s="108">
        <v>1</v>
      </c>
      <c r="G423" s="177">
        <v>25210.083999999999</v>
      </c>
      <c r="H423" s="152">
        <f>F423*G423</f>
        <v>25210.083999999999</v>
      </c>
      <c r="I423" s="152">
        <f t="shared" si="43"/>
        <v>29999.999959999997</v>
      </c>
      <c r="J423" s="131" t="s">
        <v>132</v>
      </c>
      <c r="K423" s="128" t="s">
        <v>211</v>
      </c>
      <c r="L423" s="128" t="s">
        <v>133</v>
      </c>
    </row>
    <row r="424" spans="1:27" s="105" customFormat="1" ht="31.5" x14ac:dyDescent="0.2">
      <c r="A424" s="106"/>
      <c r="B424" s="19" t="s">
        <v>550</v>
      </c>
      <c r="C424" s="19"/>
      <c r="D424" s="10"/>
      <c r="E424" s="13"/>
      <c r="F424" s="14"/>
      <c r="G424" s="177"/>
      <c r="H424" s="164">
        <f>SUM(H423:H423)</f>
        <v>25210.083999999999</v>
      </c>
      <c r="I424" s="164">
        <f>SUM(I423:I423)</f>
        <v>29999.999959999997</v>
      </c>
      <c r="J424" s="131"/>
      <c r="K424" s="128"/>
      <c r="L424" s="128"/>
    </row>
    <row r="425" spans="1:27" s="105" customFormat="1" x14ac:dyDescent="0.2">
      <c r="A425" s="106">
        <v>388</v>
      </c>
      <c r="B425" s="103" t="s">
        <v>73</v>
      </c>
      <c r="C425" s="176" t="s">
        <v>551</v>
      </c>
      <c r="D425" s="10" t="s">
        <v>552</v>
      </c>
      <c r="E425" s="13" t="s">
        <v>33</v>
      </c>
      <c r="F425" s="14">
        <v>1</v>
      </c>
      <c r="G425" s="177">
        <v>2000</v>
      </c>
      <c r="H425" s="16">
        <f>F425*G425</f>
        <v>2000</v>
      </c>
      <c r="I425" s="16">
        <f>H425</f>
        <v>2000</v>
      </c>
      <c r="J425" s="131" t="s">
        <v>132</v>
      </c>
      <c r="K425" s="128" t="s">
        <v>211</v>
      </c>
      <c r="L425" s="128" t="s">
        <v>133</v>
      </c>
    </row>
    <row r="426" spans="1:27" s="105" customFormat="1" x14ac:dyDescent="0.2">
      <c r="A426" s="106">
        <v>389</v>
      </c>
      <c r="B426" s="103" t="s">
        <v>73</v>
      </c>
      <c r="C426" s="176" t="s">
        <v>553</v>
      </c>
      <c r="D426" s="10" t="s">
        <v>554</v>
      </c>
      <c r="E426" s="107" t="s">
        <v>33</v>
      </c>
      <c r="F426" s="108">
        <v>1</v>
      </c>
      <c r="G426" s="177">
        <v>4000</v>
      </c>
      <c r="H426" s="16">
        <f>F426*G426</f>
        <v>4000</v>
      </c>
      <c r="I426" s="16">
        <f t="shared" ref="I426" si="44">H426</f>
        <v>4000</v>
      </c>
      <c r="J426" s="131" t="s">
        <v>132</v>
      </c>
      <c r="K426" s="128" t="s">
        <v>211</v>
      </c>
      <c r="L426" s="128" t="s">
        <v>133</v>
      </c>
    </row>
    <row r="427" spans="1:27" s="105" customFormat="1" ht="31.5" x14ac:dyDescent="0.2">
      <c r="A427" s="106"/>
      <c r="B427" s="19" t="s">
        <v>98</v>
      </c>
      <c r="C427" s="19"/>
      <c r="D427" s="10"/>
      <c r="E427" s="13"/>
      <c r="F427" s="14"/>
      <c r="G427" s="177"/>
      <c r="H427" s="20">
        <f>SUM(H425:H426)</f>
        <v>6000</v>
      </c>
      <c r="I427" s="164">
        <f>SUM(I425:I426)</f>
        <v>6000</v>
      </c>
      <c r="J427" s="131"/>
      <c r="K427" s="128"/>
      <c r="L427" s="128"/>
    </row>
    <row r="428" spans="1:27" s="105" customFormat="1" ht="30" x14ac:dyDescent="0.2">
      <c r="A428" s="31">
        <v>390</v>
      </c>
      <c r="B428" s="107" t="s">
        <v>124</v>
      </c>
      <c r="C428" s="31" t="s">
        <v>125</v>
      </c>
      <c r="D428" s="10" t="s">
        <v>435</v>
      </c>
      <c r="E428" s="107" t="s">
        <v>726</v>
      </c>
      <c r="F428" s="108">
        <v>245</v>
      </c>
      <c r="G428" s="249">
        <v>12</v>
      </c>
      <c r="H428" s="121">
        <f>F428*G428</f>
        <v>2940</v>
      </c>
      <c r="I428" s="121">
        <f>H428*1.19</f>
        <v>3498.6</v>
      </c>
      <c r="J428" s="131" t="s">
        <v>132</v>
      </c>
      <c r="K428" s="128" t="s">
        <v>211</v>
      </c>
      <c r="L428" s="128" t="s">
        <v>133</v>
      </c>
    </row>
    <row r="429" spans="1:27" s="105" customFormat="1" x14ac:dyDescent="0.2">
      <c r="A429" s="31">
        <v>391</v>
      </c>
      <c r="B429" s="107" t="s">
        <v>124</v>
      </c>
      <c r="C429" s="31"/>
      <c r="D429" s="10" t="s">
        <v>469</v>
      </c>
      <c r="E429" s="13" t="s">
        <v>121</v>
      </c>
      <c r="F429" s="14">
        <v>1</v>
      </c>
      <c r="G429" s="32">
        <v>4623.0252</v>
      </c>
      <c r="H429" s="33">
        <f>F429*G429</f>
        <v>4623.0252</v>
      </c>
      <c r="I429" s="33">
        <f>H429*1.19</f>
        <v>5501.3999880000001</v>
      </c>
      <c r="J429" s="131" t="s">
        <v>132</v>
      </c>
      <c r="K429" s="128" t="s">
        <v>211</v>
      </c>
      <c r="L429" s="128" t="s">
        <v>133</v>
      </c>
    </row>
    <row r="430" spans="1:27" s="105" customFormat="1" ht="31.5" x14ac:dyDescent="0.2">
      <c r="A430" s="106"/>
      <c r="B430" s="19" t="s">
        <v>126</v>
      </c>
      <c r="C430" s="19"/>
      <c r="D430" s="10"/>
      <c r="E430" s="13"/>
      <c r="F430" s="14"/>
      <c r="G430" s="15"/>
      <c r="H430" s="20">
        <f>SUM(H428:H429)</f>
        <v>7563.0252</v>
      </c>
      <c r="I430" s="164">
        <f>SUM(I428:I429)</f>
        <v>8999.9999879999996</v>
      </c>
      <c r="J430" s="131"/>
      <c r="K430" s="128"/>
      <c r="L430" s="128"/>
    </row>
    <row r="431" spans="1:27" s="105" customFormat="1" ht="30" x14ac:dyDescent="0.2">
      <c r="A431" s="124">
        <v>392</v>
      </c>
      <c r="B431" s="106" t="s">
        <v>19</v>
      </c>
      <c r="C431" s="37" t="s">
        <v>127</v>
      </c>
      <c r="D431" s="10" t="s">
        <v>128</v>
      </c>
      <c r="E431" s="39" t="s">
        <v>121</v>
      </c>
      <c r="F431" s="23">
        <v>1</v>
      </c>
      <c r="G431" s="40">
        <v>35815</v>
      </c>
      <c r="H431" s="41">
        <f>G431*F431</f>
        <v>35815</v>
      </c>
      <c r="I431" s="41">
        <f>H431*1.19</f>
        <v>42619.85</v>
      </c>
      <c r="J431" s="131" t="s">
        <v>132</v>
      </c>
      <c r="K431" s="128" t="s">
        <v>211</v>
      </c>
      <c r="L431" s="128" t="s">
        <v>133</v>
      </c>
    </row>
    <row r="432" spans="1:27" s="105" customFormat="1" x14ac:dyDescent="0.2">
      <c r="A432" s="124">
        <f t="shared" ref="A432:A436" si="45">A431+1</f>
        <v>393</v>
      </c>
      <c r="B432" s="142" t="s">
        <v>19</v>
      </c>
      <c r="C432" s="182" t="s">
        <v>557</v>
      </c>
      <c r="D432" s="127" t="s">
        <v>558</v>
      </c>
      <c r="E432" s="126" t="s">
        <v>18</v>
      </c>
      <c r="F432" s="129">
        <v>1</v>
      </c>
      <c r="G432" s="183">
        <v>200</v>
      </c>
      <c r="H432" s="16">
        <f t="shared" ref="H432:H434" si="46">F432*G432</f>
        <v>200</v>
      </c>
      <c r="I432" s="73">
        <f t="shared" ref="I432:I434" si="47">H432*1.19</f>
        <v>238</v>
      </c>
      <c r="J432" s="131" t="s">
        <v>132</v>
      </c>
      <c r="K432" s="128" t="s">
        <v>211</v>
      </c>
      <c r="L432" s="128" t="s">
        <v>133</v>
      </c>
    </row>
    <row r="433" spans="1:12" s="105" customFormat="1" x14ac:dyDescent="0.2">
      <c r="A433" s="124">
        <f t="shared" si="45"/>
        <v>394</v>
      </c>
      <c r="B433" s="142" t="s">
        <v>19</v>
      </c>
      <c r="C433" s="184" t="s">
        <v>557</v>
      </c>
      <c r="D433" s="127" t="s">
        <v>559</v>
      </c>
      <c r="E433" s="126" t="s">
        <v>18</v>
      </c>
      <c r="F433" s="129">
        <v>1</v>
      </c>
      <c r="G433" s="183">
        <v>5000</v>
      </c>
      <c r="H433" s="16">
        <f t="shared" si="46"/>
        <v>5000</v>
      </c>
      <c r="I433" s="73">
        <f t="shared" si="47"/>
        <v>5950</v>
      </c>
      <c r="J433" s="131" t="s">
        <v>132</v>
      </c>
      <c r="K433" s="128" t="s">
        <v>211</v>
      </c>
      <c r="L433" s="128" t="s">
        <v>133</v>
      </c>
    </row>
    <row r="434" spans="1:12" x14ac:dyDescent="0.2">
      <c r="A434" s="124">
        <f t="shared" si="45"/>
        <v>395</v>
      </c>
      <c r="B434" s="142" t="s">
        <v>19</v>
      </c>
      <c r="C434" s="184" t="s">
        <v>557</v>
      </c>
      <c r="D434" s="127" t="s">
        <v>560</v>
      </c>
      <c r="E434" s="126" t="s">
        <v>18</v>
      </c>
      <c r="F434" s="129">
        <v>1</v>
      </c>
      <c r="G434" s="183">
        <v>2500</v>
      </c>
      <c r="H434" s="16">
        <f t="shared" si="46"/>
        <v>2500</v>
      </c>
      <c r="I434" s="73">
        <f t="shared" si="47"/>
        <v>2975</v>
      </c>
      <c r="J434" s="131" t="s">
        <v>132</v>
      </c>
      <c r="K434" s="128" t="s">
        <v>211</v>
      </c>
      <c r="L434" s="128" t="s">
        <v>133</v>
      </c>
    </row>
    <row r="435" spans="1:12" x14ac:dyDescent="0.2">
      <c r="A435" s="124">
        <f t="shared" si="45"/>
        <v>396</v>
      </c>
      <c r="B435" s="179" t="s">
        <v>19</v>
      </c>
      <c r="C435" s="180" t="s">
        <v>555</v>
      </c>
      <c r="D435" s="250" t="s">
        <v>556</v>
      </c>
      <c r="E435" s="126" t="s">
        <v>437</v>
      </c>
      <c r="F435" s="129">
        <v>10</v>
      </c>
      <c r="G435" s="198">
        <v>1850</v>
      </c>
      <c r="H435" s="17">
        <f>F435*G435</f>
        <v>18500</v>
      </c>
      <c r="I435" s="152">
        <f>H435*1.19</f>
        <v>22015</v>
      </c>
      <c r="J435" s="131" t="s">
        <v>132</v>
      </c>
      <c r="K435" s="128" t="s">
        <v>211</v>
      </c>
      <c r="L435" s="128" t="s">
        <v>133</v>
      </c>
    </row>
    <row r="436" spans="1:12" x14ac:dyDescent="0.2">
      <c r="A436" s="124">
        <f t="shared" si="45"/>
        <v>397</v>
      </c>
      <c r="B436" s="179" t="s">
        <v>19</v>
      </c>
      <c r="C436" s="180"/>
      <c r="D436" s="181" t="s">
        <v>635</v>
      </c>
      <c r="E436" s="128" t="s">
        <v>121</v>
      </c>
      <c r="F436" s="144">
        <v>1</v>
      </c>
      <c r="G436" s="198">
        <v>433783.32299999997</v>
      </c>
      <c r="H436" s="17">
        <f>F436*G436</f>
        <v>433783.32299999997</v>
      </c>
      <c r="I436" s="152">
        <f>H436*1.19</f>
        <v>516202.15436999995</v>
      </c>
      <c r="J436" s="131" t="s">
        <v>132</v>
      </c>
      <c r="K436" s="128" t="s">
        <v>211</v>
      </c>
      <c r="L436" s="128" t="s">
        <v>133</v>
      </c>
    </row>
    <row r="437" spans="1:12" ht="31.5" x14ac:dyDescent="0.2">
      <c r="A437" s="106"/>
      <c r="B437" s="19" t="s">
        <v>99</v>
      </c>
      <c r="C437" s="19"/>
      <c r="D437" s="10"/>
      <c r="E437" s="13"/>
      <c r="F437" s="14"/>
      <c r="G437" s="15"/>
      <c r="H437" s="164">
        <f>SUM(H431:H436)</f>
        <v>495798.32299999997</v>
      </c>
      <c r="I437" s="164">
        <f>SUM(I431:I436)</f>
        <v>590000.00436999998</v>
      </c>
      <c r="J437" s="159"/>
      <c r="K437" s="109"/>
      <c r="L437" s="109"/>
    </row>
    <row r="438" spans="1:12" ht="15.75" x14ac:dyDescent="0.2">
      <c r="A438" s="106"/>
      <c r="B438" s="103"/>
      <c r="C438" s="101"/>
      <c r="D438" s="19" t="s">
        <v>119</v>
      </c>
      <c r="E438" s="13"/>
      <c r="F438" s="14"/>
      <c r="G438" s="15"/>
      <c r="H438" s="20">
        <f>H422+H424+H427+H430+H437</f>
        <v>546378.15419999999</v>
      </c>
      <c r="I438" s="20">
        <f>I422+I424+I427+I430+I437</f>
        <v>649050.00349799998</v>
      </c>
      <c r="J438" s="159"/>
      <c r="K438" s="109"/>
      <c r="L438" s="109"/>
    </row>
    <row r="439" spans="1:12" ht="15.75" x14ac:dyDescent="0.2">
      <c r="A439" s="106"/>
      <c r="B439" s="102"/>
      <c r="C439" s="30"/>
      <c r="D439" s="19" t="s">
        <v>120</v>
      </c>
      <c r="E439" s="13"/>
      <c r="F439" s="14"/>
      <c r="G439" s="15"/>
      <c r="H439" s="164">
        <f>H216+H298+H304+H356+H361+H389+H391+H417+H420+H438</f>
        <v>2087823.69572</v>
      </c>
      <c r="I439" s="164">
        <f>I216+I298+I304+I356+I361+I389+I391+I417+I420+I438</f>
        <v>2461885.0011494001</v>
      </c>
      <c r="J439" s="159"/>
      <c r="K439" s="109"/>
      <c r="L439" s="109"/>
    </row>
    <row r="440" spans="1:12" x14ac:dyDescent="0.2">
      <c r="A440" s="98" t="s">
        <v>568</v>
      </c>
      <c r="B440" s="98"/>
      <c r="C440" s="98"/>
      <c r="D440" s="98"/>
    </row>
    <row r="443" spans="1:12" s="105" customFormat="1" x14ac:dyDescent="0.2">
      <c r="A443" s="236"/>
      <c r="B443" s="236"/>
      <c r="C443" s="236"/>
      <c r="D443" s="236"/>
      <c r="F443" s="6"/>
      <c r="G443" s="7"/>
      <c r="H443" s="7"/>
      <c r="I443" s="7"/>
      <c r="J443" s="8"/>
      <c r="K443" s="251"/>
      <c r="L443" s="8"/>
    </row>
    <row r="444" spans="1:12" s="105" customFormat="1" ht="15.75" x14ac:dyDescent="0.25">
      <c r="A444" s="4"/>
      <c r="B444" s="4"/>
      <c r="C444" s="80"/>
      <c r="D444" s="81" t="s">
        <v>431</v>
      </c>
      <c r="E444" s="82"/>
      <c r="F444" s="82"/>
      <c r="G444" s="83"/>
      <c r="H444" s="84"/>
      <c r="I444" s="81" t="s">
        <v>645</v>
      </c>
      <c r="J444" s="8"/>
      <c r="K444" s="252"/>
      <c r="L444" s="8"/>
    </row>
    <row r="445" spans="1:12" s="105" customFormat="1" ht="15.75" x14ac:dyDescent="0.25">
      <c r="A445" s="4"/>
      <c r="B445" s="4"/>
      <c r="C445" s="80"/>
      <c r="D445" s="85" t="s">
        <v>439</v>
      </c>
      <c r="E445" s="86"/>
      <c r="F445" s="86"/>
      <c r="G445" s="86"/>
      <c r="H445" s="84"/>
      <c r="I445" s="85" t="s">
        <v>675</v>
      </c>
      <c r="J445" s="8"/>
      <c r="K445" s="252"/>
      <c r="L445" s="8"/>
    </row>
    <row r="446" spans="1:12" s="105" customFormat="1" ht="15.75" x14ac:dyDescent="0.25">
      <c r="A446" s="4"/>
      <c r="B446" s="4"/>
      <c r="C446" s="80"/>
      <c r="D446" s="85"/>
      <c r="E446" s="86"/>
      <c r="F446" s="86"/>
      <c r="G446" s="86"/>
      <c r="H446" s="84"/>
      <c r="I446" s="85"/>
      <c r="J446" s="8"/>
      <c r="K446" s="252"/>
      <c r="L446" s="8"/>
    </row>
    <row r="447" spans="1:12" s="105" customFormat="1" ht="15.75" x14ac:dyDescent="0.25">
      <c r="A447" s="4"/>
      <c r="B447" s="4"/>
      <c r="C447" s="80"/>
      <c r="D447" s="85"/>
      <c r="E447" s="86"/>
      <c r="F447" s="86"/>
      <c r="G447" s="86"/>
      <c r="H447" s="84"/>
      <c r="I447" s="85"/>
      <c r="J447" s="8"/>
      <c r="K447" s="252"/>
      <c r="L447" s="8"/>
    </row>
    <row r="448" spans="1:12" s="105" customFormat="1" ht="15.75" x14ac:dyDescent="0.25">
      <c r="A448" s="4"/>
      <c r="B448" s="4"/>
      <c r="C448" s="80"/>
      <c r="D448" s="81"/>
      <c r="E448" s="87"/>
      <c r="F448" s="87"/>
      <c r="G448" s="83"/>
      <c r="H448" s="84"/>
      <c r="I448" s="85"/>
      <c r="J448" s="85"/>
      <c r="K448" s="253"/>
      <c r="L448" s="8"/>
    </row>
    <row r="449" spans="1:13" s="105" customFormat="1" ht="15.75" x14ac:dyDescent="0.25">
      <c r="A449" s="4"/>
      <c r="B449" s="4"/>
      <c r="C449" s="88"/>
      <c r="D449" s="89"/>
      <c r="E449" s="86"/>
      <c r="F449" s="86"/>
      <c r="G449" s="90"/>
      <c r="H449" s="91"/>
      <c r="I449" s="85" t="s">
        <v>432</v>
      </c>
      <c r="J449" s="8"/>
      <c r="K449" s="253"/>
      <c r="L449" s="8"/>
    </row>
    <row r="450" spans="1:13" s="105" customFormat="1" ht="15.75" x14ac:dyDescent="0.25">
      <c r="A450" s="4"/>
      <c r="B450" s="4"/>
      <c r="C450" s="88"/>
      <c r="D450" s="85" t="s">
        <v>433</v>
      </c>
      <c r="E450" s="88"/>
      <c r="F450" s="88"/>
      <c r="G450" s="92"/>
      <c r="H450" s="93"/>
      <c r="I450" s="85" t="s">
        <v>434</v>
      </c>
      <c r="J450" s="8"/>
      <c r="K450" s="254"/>
      <c r="L450" s="8"/>
    </row>
    <row r="451" spans="1:13" s="105" customFormat="1" ht="15.75" x14ac:dyDescent="0.25">
      <c r="A451" s="4"/>
      <c r="B451" s="4"/>
      <c r="C451" s="94"/>
      <c r="D451" s="85" t="s">
        <v>676</v>
      </c>
      <c r="E451" s="95"/>
      <c r="F451" s="95"/>
      <c r="G451" s="96"/>
      <c r="H451" s="97"/>
      <c r="I451" s="82" t="s">
        <v>661</v>
      </c>
      <c r="J451" s="8"/>
      <c r="K451" s="255"/>
      <c r="L451" s="8"/>
    </row>
    <row r="452" spans="1:13" x14ac:dyDescent="0.2">
      <c r="J452" s="8"/>
      <c r="K452" s="251"/>
      <c r="M452" s="105"/>
    </row>
    <row r="453" spans="1:13" x14ac:dyDescent="0.2">
      <c r="J453" s="8"/>
      <c r="K453" s="251"/>
      <c r="M453" s="105"/>
    </row>
    <row r="454" spans="1:13" x14ac:dyDescent="0.2">
      <c r="J454" s="8"/>
      <c r="K454" s="251"/>
      <c r="M454" s="105"/>
    </row>
  </sheetData>
  <sortState ref="C1:C415">
    <sortCondition ref="C283:C328"/>
  </sortState>
  <mergeCells count="9">
    <mergeCell ref="I1:L1"/>
    <mergeCell ref="H4:L4"/>
    <mergeCell ref="M153:N153"/>
    <mergeCell ref="M343:N343"/>
    <mergeCell ref="D8:L8"/>
    <mergeCell ref="M151:N151"/>
    <mergeCell ref="D11:L11"/>
    <mergeCell ref="I3:L3"/>
    <mergeCell ref="I2:L2"/>
  </mergeCells>
  <pageMargins left="0.11811023622047245" right="0.31496062992125984" top="0.15748031496062992" bottom="0.15748031496062992" header="0.11811023622047245" footer="0.11811023622047245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PAAP ANP CF BVC</vt:lpstr>
      <vt:lpstr>'PAAP ANP CF BVC'!Imprimare_titluri</vt:lpstr>
      <vt:lpstr>'PAAP ANP CF BVC'!Zona_de_imprimat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Iepure Andreia</dc:creator>
  <cp:lastModifiedBy>Nicoleta Dulgheru</cp:lastModifiedBy>
  <cp:lastPrinted>2017-07-11T09:20:36Z</cp:lastPrinted>
  <dcterms:created xsi:type="dcterms:W3CDTF">2015-07-17T10:31:13Z</dcterms:created>
  <dcterms:modified xsi:type="dcterms:W3CDTF">2017-07-11T11:14:25Z</dcterms:modified>
</cp:coreProperties>
</file>