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59.xml" ContentType="application/vnd.openxmlformats-officedocument.spreadsheetml.revisionLog+xml"/>
  <Override PartName="/xl/revisions/revisionLog80.xml" ContentType="application/vnd.openxmlformats-officedocument.spreadsheetml.revisionLog+xml"/>
  <Override PartName="/xl/revisions/revisionLog159.xml" ContentType="application/vnd.openxmlformats-officedocument.spreadsheetml.revisionLog+xml"/>
  <Override PartName="/xl/revisions/revisionLog3.xml" ContentType="application/vnd.openxmlformats-officedocument.spreadsheetml.revisionLog+xml"/>
  <Override PartName="/xl/revisions/revisionLog170.xml" ContentType="application/vnd.openxmlformats-officedocument.spreadsheetml.revisionLog+xml"/>
  <Override PartName="/xl/revisions/revisionLog19.xml" ContentType="application/vnd.openxmlformats-officedocument.spreadsheetml.revisionLog+xml"/>
  <Override PartName="/xl/revisions/revisionLog33.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24.xml" ContentType="application/vnd.openxmlformats-officedocument.spreadsheetml.revisionLog+xml"/>
  <Override PartName="/xl/revisions/revisionLog28.xml" ContentType="application/vnd.openxmlformats-officedocument.spreadsheetml.revisionLog+xml"/>
  <Override PartName="/xl/revisions/revisionLog96.xml" ContentType="application/vnd.openxmlformats-officedocument.spreadsheetml.revisionLog+xml"/>
  <Override PartName="/xl/revisions/revisionLog49.xml" ContentType="application/vnd.openxmlformats-officedocument.spreadsheetml.revisionLog+xml"/>
  <Override PartName="/xl/revisions/revisionLog70.xml" ContentType="application/vnd.openxmlformats-officedocument.spreadsheetml.revisionLog+xml"/>
  <Override PartName="/xl/revisions/revisionLog91.xml" ContentType="application/vnd.openxmlformats-officedocument.spreadsheetml.revisionLog+xml"/>
  <Override PartName="/xl/revisions/revisionLog160.xml" ContentType="application/vnd.openxmlformats-officedocument.spreadsheetml.revisionLog+xml"/>
  <Override PartName="/xl/revisions/revisionLog9.xml" ContentType="application/vnd.openxmlformats-officedocument.spreadsheetml.revisionLog+xml"/>
  <Override PartName="/xl/revisions/revisionLog44.xml" ContentType="application/vnd.openxmlformats-officedocument.spreadsheetml.revisionLog+xml"/>
  <Override PartName="/xl/revisions/revisionLog65.xml" ContentType="application/vnd.openxmlformats-officedocument.spreadsheetml.revisionLog+xml"/>
  <Override PartName="/xl/revisions/revisionLog14.xml" ContentType="application/vnd.openxmlformats-officedocument.spreadsheetml.revisionLog+xml"/>
  <Override PartName="/xl/revisions/revisionLog165.xml" ContentType="application/vnd.openxmlformats-officedocument.spreadsheetml.revisionLog+xml"/>
  <Override PartName="/xl/revisions/revisionLog86.xml" ContentType="application/vnd.openxmlformats-officedocument.spreadsheetml.revisionLog+xml"/>
  <Override PartName="/xl/revisions/revisionLog39.xml" ContentType="application/vnd.openxmlformats-officedocument.spreadsheetml.revisionLog+xml"/>
  <Override PartName="/xl/revisions/revisionLog60.xml" ContentType="application/vnd.openxmlformats-officedocument.spreadsheetml.revisionLog+xml"/>
  <Override PartName="/xl/revisions/revisionLog81.xml" ContentType="application/vnd.openxmlformats-officedocument.spreadsheetml.revisionLog+xml"/>
  <Override PartName="/xl/revisions/revisionLog34.xml" ContentType="application/vnd.openxmlformats-officedocument.spreadsheetml.revisionLog+xml"/>
  <Override PartName="/xl/revisions/revisionLog25.xml" ContentType="application/vnd.openxmlformats-officedocument.spreadsheetml.revisionLog+xml"/>
  <Override PartName="/xl/revisions/revisionLog171.xml" ContentType="application/vnd.openxmlformats-officedocument.spreadsheetml.revisionLog+xml"/>
  <Override PartName="/xl/revisions/revisionLog20.xml" ContentType="application/vnd.openxmlformats-officedocument.spreadsheetml.revisionLog+xml"/>
  <Override PartName="/xl/revisions/revisionLog55.xml" ContentType="application/vnd.openxmlformats-officedocument.spreadsheetml.revisionLog+xml"/>
  <Override PartName="/xl/revisions/revisionLog4.xml" ContentType="application/vnd.openxmlformats-officedocument.spreadsheetml.revisionLog+xml"/>
  <Override PartName="/xl/revisions/revisionLog29.xml" ContentType="application/vnd.openxmlformats-officedocument.spreadsheetml.revisionLog+xml"/>
  <Override PartName="/xl/revisions/revisionLog50.xml" ContentType="application/vnd.openxmlformats-officedocument.spreadsheetml.revisionLog+xml"/>
  <Override PartName="/xl/revisions/revisionLog71.xml" ContentType="application/vnd.openxmlformats-officedocument.spreadsheetml.revisionLog+xml"/>
  <Override PartName="/xl/revisions/revisionLog76.xml" ContentType="application/vnd.openxmlformats-officedocument.spreadsheetml.revisionLog+xml"/>
  <Override PartName="/xl/revisions/revisionLog92.xml" ContentType="application/vnd.openxmlformats-officedocument.spreadsheetml.revisionLog+xml"/>
  <Override PartName="/xl/revisions/revisionLog97.xml" ContentType="application/vnd.openxmlformats-officedocument.spreadsheetml.revisionLog+xml"/>
  <Override PartName="/xl/revisions/revisionLog10.xml" ContentType="application/vnd.openxmlformats-officedocument.spreadsheetml.revisionLog+xml"/>
  <Override PartName="/xl/revisions/revisionLog45.xml" ContentType="application/vnd.openxmlformats-officedocument.spreadsheetml.revisionLog+xml"/>
  <Override PartName="/xl/revisions/revisionLog15.xml" ContentType="application/vnd.openxmlformats-officedocument.spreadsheetml.revisionLog+xml"/>
  <Override PartName="/xl/revisions/revisionLog166.xml" ContentType="application/vnd.openxmlformats-officedocument.spreadsheetml.revisionLog+xml"/>
  <Override PartName="/xl/revisions/revisionLog161.xml" ContentType="application/vnd.openxmlformats-officedocument.spreadsheetml.revisionLog+xml"/>
  <Override PartName="/xl/revisions/revisionLog40.xml" ContentType="application/vnd.openxmlformats-officedocument.spreadsheetml.revisionLog+xml"/>
  <Override PartName="/xl/revisions/revisionLog61.xml" ContentType="application/vnd.openxmlformats-officedocument.spreadsheetml.revisionLog+xml"/>
  <Override PartName="/xl/revisions/revisionLog66.xml" ContentType="application/vnd.openxmlformats-officedocument.spreadsheetml.revisionLog+xml"/>
  <Override PartName="/xl/revisions/revisionLog82.xml" ContentType="application/vnd.openxmlformats-officedocument.spreadsheetml.revisionLog+xml"/>
  <Override PartName="/xl/revisions/revisionLog87.xml" ContentType="application/vnd.openxmlformats-officedocument.spreadsheetml.revisionLog+xml"/>
  <Override PartName="/xl/revisions/revisionLog18.xml" ContentType="application/vnd.openxmlformats-officedocument.spreadsheetml.revisionLog+xml"/>
  <Override PartName="/xl/revisions/revisionLog32.xml" ContentType="application/vnd.openxmlformats-officedocument.spreadsheetml.revisionLog+xml"/>
  <Override PartName="/xl/revisions/revisionLog48.xml" ContentType="application/vnd.openxmlformats-officedocument.spreadsheetml.revisionLog+xml"/>
  <Override PartName="/xl/revisions/revisionLog53.xml" ContentType="application/vnd.openxmlformats-officedocument.spreadsheetml.revisionLog+xml"/>
  <Override PartName="/xl/revisions/revisionLog69.xml" ContentType="application/vnd.openxmlformats-officedocument.spreadsheetml.revisionLog+xml"/>
  <Override PartName="/xl/revisions/revisionLog74.xml" ContentType="application/vnd.openxmlformats-officedocument.spreadsheetml.revisionLog+xml"/>
  <Override PartName="/xl/revisions/revisionLog95.xml" ContentType="application/vnd.openxmlformats-officedocument.spreadsheetml.revisionLog+xml"/>
  <Override PartName="/xl/revisions/revisionLog90.xml" ContentType="application/vnd.openxmlformats-officedocument.spreadsheetml.revisionLog+xml"/>
  <Override PartName="/xl/revisions/revisionLog98.xml" ContentType="application/vnd.openxmlformats-officedocument.spreadsheetml.revisionLog+xml"/>
  <Override PartName="/xl/revisions/revisionLog5.xml" ContentType="application/vnd.openxmlformats-officedocument.spreadsheetml.revisionLog+xml"/>
  <Override PartName="/xl/revisions/revisionLog26.xml" ContentType="application/vnd.openxmlformats-officedocument.spreadsheetml.revisionLog+xml"/>
  <Override PartName="/xl/revisions/revisionLog169.xml" ContentType="application/vnd.openxmlformats-officedocument.spreadsheetml.revisionLog+xml"/>
  <Override PartName="/xl/revisions/revisionLog13.xml" ContentType="application/vnd.openxmlformats-officedocument.spreadsheetml.revisionLog+xml"/>
  <Override PartName="/xl/revisions/revisionLog164.xml" ContentType="application/vnd.openxmlformats-officedocument.spreadsheetml.revisionLog+xml"/>
  <Override PartName="/xl/revisions/revisionLog172.xml" ContentType="application/vnd.openxmlformats-officedocument.spreadsheetml.revisionLog+xml"/>
  <Override PartName="/xl/revisions/revisionLog21.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51.xml" ContentType="application/vnd.openxmlformats-officedocument.spreadsheetml.revisionLog+xml"/>
  <Override PartName="/xl/revisions/revisionLog56.xml" ContentType="application/vnd.openxmlformats-officedocument.spreadsheetml.revisionLog+xml"/>
  <Override PartName="/xl/revisions/revisionLog72.xml" ContentType="application/vnd.openxmlformats-officedocument.spreadsheetml.revisionLog+xml"/>
  <Override PartName="/xl/revisions/revisionLog77.xml" ContentType="application/vnd.openxmlformats-officedocument.spreadsheetml.revisionLog+xml"/>
  <Override PartName="/xl/revisions/revisionLog8.xml" ContentType="application/vnd.openxmlformats-officedocument.spreadsheetml.revisionLog+xml"/>
  <Override PartName="/xl/revisions/revisionLog38.xml" ContentType="application/vnd.openxmlformats-officedocument.spreadsheetml.revisionLog+xml"/>
  <Override PartName="/xl/revisions/revisionLog43.xml" ContentType="application/vnd.openxmlformats-officedocument.spreadsheetml.revisionLog+xml"/>
  <Override PartName="/xl/revisions/revisionLog64.xml" ContentType="application/vnd.openxmlformats-officedocument.spreadsheetml.revisionLog+xml"/>
  <Override PartName="/xl/revisions/revisionLog85.xml" ContentType="application/vnd.openxmlformats-officedocument.spreadsheetml.revisionLog+xml"/>
  <Override PartName="/xl/revisions/revisionLog93.xml" ContentType="application/vnd.openxmlformats-officedocument.spreadsheetml.revisionLog+xml"/>
  <Override PartName="/xl/revisions/revisionLog88.xml" ContentType="application/vnd.openxmlformats-officedocument.spreadsheetml.revisionLog+xml"/>
  <Override PartName="/xl/revisions/revisionLog167.xml" ContentType="application/vnd.openxmlformats-officedocument.spreadsheetml.revisionLog+xml"/>
  <Override PartName="/xl/revisions/revisionLog16.xml" ContentType="application/vnd.openxmlformats-officedocument.spreadsheetml.revisionLog+xml"/>
  <Override PartName="/xl/revisions/revisionLog162.xml" ContentType="application/vnd.openxmlformats-officedocument.spreadsheetml.revisionLog+xml"/>
  <Override PartName="/xl/revisions/revisionLog46.xml" ContentType="application/vnd.openxmlformats-officedocument.spreadsheetml.revisionLog+xml"/>
  <Override PartName="/xl/revisions/revisionLog41.xml" ContentType="application/vnd.openxmlformats-officedocument.spreadsheetml.revisionLog+xml"/>
  <Override PartName="/xl/revisions/revisionLog11.xml" ContentType="application/vnd.openxmlformats-officedocument.spreadsheetml.revisionLog+xml"/>
  <Override PartName="/xl/revisions/revisionLog62.xml" ContentType="application/vnd.openxmlformats-officedocument.spreadsheetml.revisionLog+xml"/>
  <Override PartName="/xl/revisions/revisionLog67.xml" ContentType="application/vnd.openxmlformats-officedocument.spreadsheetml.revisionLog+xml"/>
  <Override PartName="/xl/revisions/revisionLog78.xml" ContentType="application/vnd.openxmlformats-officedocument.spreadsheetml.revisionLog+xml"/>
  <Override PartName="/xl/revisions/revisionLog83.xml" ContentType="application/vnd.openxmlformats-officedocument.spreadsheetml.revisionLog+xml"/>
  <Override PartName="/xl/revisions/revisionLog6.xml" ContentType="application/vnd.openxmlformats-officedocument.spreadsheetml.revisionLog+xml"/>
  <Override PartName="/xl/revisions/revisionLog36.xml" ContentType="application/vnd.openxmlformats-officedocument.spreadsheetml.revisionLog+xml"/>
  <Override PartName="/xl/revisions/revisionLog31.xml" ContentType="application/vnd.openxmlformats-officedocument.spreadsheetml.revisionLog+xml"/>
  <Override PartName="/xl/revisions/revisionLog57.xml" ContentType="application/vnd.openxmlformats-officedocument.spreadsheetml.revisionLog+xml"/>
  <Override PartName="/xl/revisions/revisionLog1.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52.xml" ContentType="application/vnd.openxmlformats-officedocument.spreadsheetml.revisionLog+xml"/>
  <Override PartName="/xl/revisions/revisionLog68.xml" ContentType="application/vnd.openxmlformats-officedocument.spreadsheetml.revisionLog+xml"/>
  <Override PartName="/xl/revisions/revisionLog73.xml" ContentType="application/vnd.openxmlformats-officedocument.spreadsheetml.revisionLog+xml"/>
  <Override PartName="/xl/revisions/revisionLog89.xml" ContentType="application/vnd.openxmlformats-officedocument.spreadsheetml.revisionLog+xml"/>
  <Override PartName="/xl/revisions/revisionLog94.xml" ContentType="application/vnd.openxmlformats-officedocument.spreadsheetml.revisionLog+xml"/>
  <Override PartName="/xl/revisions/revisionLog168.xml" ContentType="application/vnd.openxmlformats-officedocument.spreadsheetml.revisionLog+xml"/>
  <Override PartName="/xl/revisions/revisionLog12.xml" ContentType="application/vnd.openxmlformats-officedocument.spreadsheetml.revisionLog+xml"/>
  <Override PartName="/xl/revisions/revisionLog163.xml" ContentType="application/vnd.openxmlformats-officedocument.spreadsheetml.revisionLog+xml"/>
  <Override PartName="/xl/revisions/revisionLog47.xml" ContentType="application/vnd.openxmlformats-officedocument.spreadsheetml.revisionLog+xml"/>
  <Override PartName="/xl/revisions/revisionLog17.xml" ContentType="application/vnd.openxmlformats-officedocument.spreadsheetml.revisionLog+xml"/>
  <Override PartName="/xl/revisions/revisionLog42.xml" ContentType="application/vnd.openxmlformats-officedocument.spreadsheetml.revisionLog+xml"/>
  <Override PartName="/xl/revisions/revisionLog58.xml" ContentType="application/vnd.openxmlformats-officedocument.spreadsheetml.revisionLog+xml"/>
  <Override PartName="/xl/revisions/revisionLog63.xml" ContentType="application/vnd.openxmlformats-officedocument.spreadsheetml.revisionLog+xml"/>
  <Override PartName="/xl/revisions/revisionLog79.xml" ContentType="application/vnd.openxmlformats-officedocument.spreadsheetml.revisionLog+xml"/>
  <Override PartName="/xl/revisions/revisionLog84.xml" ContentType="application/vnd.openxmlformats-officedocument.spreadsheetml.revisionLog+xml"/>
  <Override PartName="/xl/revisions/revisionLog23.xml" ContentType="application/vnd.openxmlformats-officedocument.spreadsheetml.revisionLog+xml"/>
  <Override PartName="/xl/revisions/revisionLog2.xml" ContentType="application/vnd.openxmlformats-officedocument.spreadsheetml.revisionLog+xml"/>
  <Override PartName="/xl/revisions/revisionLog37.xml" ContentType="application/vnd.openxmlformats-officedocument.spreadsheetml.revisionLog+xml"/>
  <Override PartName="/xl/revisions/revisionLog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mc:AlternateContent xmlns:mc="http://schemas.openxmlformats.org/markup-compatibility/2006">
    <mc:Choice Requires="x15">
      <x15ac:absPath xmlns:x15ac="http://schemas.microsoft.com/office/spreadsheetml/2010/11/ac" url="C:\Users\mircea.pavel\Downloads\"/>
    </mc:Choice>
  </mc:AlternateContent>
  <workbookProtection workbookPassword="CA39" lockStructure="1"/>
  <bookViews>
    <workbookView xWindow="0" yWindow="0" windowWidth="28800" windowHeight="12210"/>
  </bookViews>
  <sheets>
    <sheet name="Sheet1" sheetId="1" r:id="rId1"/>
  </sheets>
  <definedNames>
    <definedName name="_xlnm._FilterDatabase" localSheetId="0" hidden="1">Sheet1!$A$6:$AK$146</definedName>
    <definedName name="_Hlk511228962">Sheet1!#REF!</definedName>
    <definedName name="_Hlk511229340">Sheet1!#REF!</definedName>
    <definedName name="_xlnm.Print_Area" localSheetId="0">Sheet1!$A$1:$AK$146</definedName>
    <definedName name="Z_0585DD1B_89D4_4278_953B_FA6D57DCCE82_.wvu.FilterData" localSheetId="0" hidden="1">Sheet1!$A$6:$AK$146</definedName>
    <definedName name="Z_17F4A6A1_469E_46FB_A3A0_041FC3712E3B_.wvu.FilterData" localSheetId="0" hidden="1">Sheet1!$A$6:$AK$146</definedName>
    <definedName name="Z_250231BB_5F02_4B46_B1CA_B904A9B40BA2_.wvu.FilterData" localSheetId="0" hidden="1">Sheet1!$A$3:$AK$146</definedName>
    <definedName name="Z_2547C3D7_22F7_4CAF_8E48_C8F3425DB942_.wvu.FilterData" localSheetId="0" hidden="1">Sheet1!$A$6:$AK$146</definedName>
    <definedName name="Z_305BEEB9_C99E_4E52_A4AB_56EA1595A366_.wvu.FilterData" localSheetId="0" hidden="1">Sheet1!$A$6:$AK$146</definedName>
    <definedName name="Z_324E461A_DC75_4814_87BA_41F170D0ED0B_.wvu.FilterData" localSheetId="0" hidden="1">Sheet1!$A$6:$AK$146</definedName>
    <definedName name="Z_36624B2D_80F9_4F79_AC4A_B3547C36F23F_.wvu.Cols" localSheetId="0" hidden="1">Sheet1!$G:$R</definedName>
    <definedName name="Z_36624B2D_80F9_4F79_AC4A_B3547C36F23F_.wvu.FilterData" localSheetId="0" hidden="1">Sheet1!$C$1:$C$146</definedName>
    <definedName name="Z_36624B2D_80F9_4F79_AC4A_B3547C36F23F_.wvu.PrintArea" localSheetId="0" hidden="1">Sheet1!$A$1:$AK$146</definedName>
    <definedName name="Z_367764B8_4876_4AD1_9E45_0338A352A0C4_.wvu.FilterData" localSheetId="0" hidden="1">Sheet1!$A$6:$AK$146</definedName>
    <definedName name="Z_367764B8_4876_4AD1_9E45_0338A352A0C4_.wvu.PrintArea" localSheetId="0" hidden="1">Sheet1!$A$1:$AK$146</definedName>
    <definedName name="Z_38C68E87_361F_434A_8BE4_BA2AF4CB3868_.wvu.FilterData" localSheetId="0" hidden="1">Sheet1!$A$6:$AK$146</definedName>
    <definedName name="Z_3AFE79CE_CE75_447D_8C73_1AE63A224CBA_.wvu.FilterData" localSheetId="0" hidden="1">Sheet1!$A$6:$AK$146</definedName>
    <definedName name="Z_3AFE79CE_CE75_447D_8C73_1AE63A224CBA_.wvu.PrintArea" localSheetId="0" hidden="1">Sheet1!$A$1:$AK$146</definedName>
    <definedName name="Z_4179C3D9_D1C3_46CD_B643_627525757C5E_.wvu.FilterData" localSheetId="0" hidden="1">Sheet1!$A$1:$AK$124</definedName>
    <definedName name="Z_41AA4E5D_9625_4478_B720_2BD6AE34E699_.wvu.FilterData" localSheetId="0" hidden="1">Sheet1!$A$6:$AK$146</definedName>
    <definedName name="Z_53ED3D47_B2C0_43A1_9A1E_F030D529F74C_.wvu.FilterData" localSheetId="0" hidden="1">Sheet1!$A$6:$AK$146</definedName>
    <definedName name="Z_53ED3D47_B2C0_43A1_9A1E_F030D529F74C_.wvu.PrintArea" localSheetId="0" hidden="1">Sheet1!$A$1:$AK$146</definedName>
    <definedName name="Z_5789AB6A_B04B_4240_920E_89274E9F5C82_.wvu.FilterData" localSheetId="0" hidden="1">Sheet1!$A$6:$AK$128</definedName>
    <definedName name="Z_5AAA4DFE_88B1_4674_95ED_5FCD7A50BC22_.wvu.FilterData" localSheetId="0" hidden="1">Sheet1!$A$6:$AK$146</definedName>
    <definedName name="Z_5AAA4DFE_88B1_4674_95ED_5FCD7A50BC22_.wvu.PrintArea" localSheetId="0" hidden="1">Sheet1!$A$1:$AK$146</definedName>
    <definedName name="Z_65B035E3_87FA_46C5_996E_864F2C8D0EBC_.wvu.Cols" localSheetId="0" hidden="1">Sheet1!$H:$N</definedName>
    <definedName name="Z_65B035E3_87FA_46C5_996E_864F2C8D0EBC_.wvu.FilterData" localSheetId="0" hidden="1">Sheet1!$A$6:$AK$146</definedName>
    <definedName name="Z_65B035E3_87FA_46C5_996E_864F2C8D0EBC_.wvu.PrintArea" localSheetId="0" hidden="1">Sheet1!$A$1:$AK$146</definedName>
    <definedName name="Z_65C35D6D_934F_4431_BA92_90255FC17BA4_.wvu.FilterData" localSheetId="0" hidden="1">Sheet1!$A$6:$AK$146</definedName>
    <definedName name="Z_65C35D6D_934F_4431_BA92_90255FC17BA4_.wvu.PrintArea" localSheetId="0" hidden="1">Sheet1!$A$1:$AK$146</definedName>
    <definedName name="Z_7C1B4D6D_D666_48DD_AB17_E00791B6F0B6_.wvu.FilterData" localSheetId="0" hidden="1">Sheet1!$A$6:$AK$146</definedName>
    <definedName name="Z_7C1B4D6D_D666_48DD_AB17_E00791B6F0B6_.wvu.PrintArea" localSheetId="0" hidden="1">Sheet1!$A$1:$AK$146</definedName>
    <definedName name="Z_7D2F4374_D571_49E4_B659_129D2AFDC43C_.wvu.FilterData" localSheetId="0" hidden="1">Sheet1!$A$6:$AK$146</definedName>
    <definedName name="Z_831F7439_6937_483F_B601_184FEF5CECFD_.wvu.FilterData" localSheetId="0" hidden="1">Sheet1!$A$6:$AK$146</definedName>
    <definedName name="Z_901F9774_8BE7_424D_87C2_1026F3FA2E93_.wvu.FilterData" localSheetId="0" hidden="1">Sheet1!$C$1:$C$146</definedName>
    <definedName name="Z_901F9774_8BE7_424D_87C2_1026F3FA2E93_.wvu.PrintArea" localSheetId="0" hidden="1">Sheet1!$A$1:$AK$146</definedName>
    <definedName name="Z_91199DA1_59E7_4345_8CB7_A1085C901326_.wvu.FilterData" localSheetId="0" hidden="1">Sheet1!$A$6:$AK$146</definedName>
    <definedName name="Z_923E7374_9C36_4380_9E0A_313EA2F408F0_.wvu.FilterData" localSheetId="0" hidden="1">Sheet1!$A$6:$AK$146</definedName>
    <definedName name="Z_9980B309_0131_4577_BF29_212714399FDF_.wvu.FilterData" localSheetId="0" hidden="1">Sheet1!$A$6:$AK$146</definedName>
    <definedName name="Z_9980B309_0131_4577_BF29_212714399FDF_.wvu.PrintArea" localSheetId="0" hidden="1">Sheet1!$A$1:$AK$146</definedName>
    <definedName name="Z_9EA5E3FA_46F1_4729_828C_4A08518018C1_.wvu.FilterData" localSheetId="0" hidden="1">Sheet1!$A$6:$AK$146</definedName>
    <definedName name="Z_9EA5E3FA_46F1_4729_828C_4A08518018C1_.wvu.PrintArea" localSheetId="0" hidden="1">Sheet1!$A$1:$AK$146</definedName>
    <definedName name="Z_A3134A53_5204_4FFF_BA84_3528D3179C0C_.wvu.FilterData" localSheetId="0" hidden="1">Sheet1!$A$3:$AK$124</definedName>
    <definedName name="Z_A5B1481C_EF26_486A_984F_85CDDC2FD94F_.wvu.FilterData" localSheetId="0" hidden="1">Sheet1!$A$6:$AK$146</definedName>
    <definedName name="Z_A5B1481C_EF26_486A_984F_85CDDC2FD94F_.wvu.PrintArea" localSheetId="0" hidden="1">Sheet1!$A$1:$AK$146</definedName>
    <definedName name="Z_A87F3E0E_3A8E_4B82_8170_33752259B7DB_.wvu.FilterData" localSheetId="0" hidden="1">Sheet1!$A$6:$AK$146</definedName>
    <definedName name="Z_A87F3E0E_3A8E_4B82_8170_33752259B7DB_.wvu.PrintArea" localSheetId="0" hidden="1">Sheet1!$A$1:$AK$146</definedName>
    <definedName name="Z_AECBC9F6_D9DE_4043_9C2F_160F7ECDAD3D_.wvu.FilterData" localSheetId="0" hidden="1">Sheet1!$A$6:$AK$146</definedName>
    <definedName name="Z_B31B819C_CFEB_4B80_9AED_AC603C39BE78_.wvu.FilterData" localSheetId="0" hidden="1">Sheet1!$A$6:$AK$146</definedName>
    <definedName name="Z_BDA3804A_96FA_4D9F_AFED_695788A754E9_.wvu.FilterData" localSheetId="0" hidden="1">Sheet1!$A$6:$AK$128</definedName>
    <definedName name="Z_C3502361_AD2C_4705_878B_D12169ED60B1_.wvu.FilterData" localSheetId="0" hidden="1">Sheet1!$A$6:$AK$146</definedName>
    <definedName name="Z_C3502361_AD2C_4705_878B_D12169ED60B1_.wvu.PrintArea" localSheetId="0" hidden="1">Sheet1!$A$1:$AK$146</definedName>
    <definedName name="Z_C408A2F1_296F_4EAD_B15B_336D73846FDD_.wvu.FilterData" localSheetId="0" hidden="1">Sheet1!$A$6:$AK$146</definedName>
    <definedName name="Z_C408A2F1_296F_4EAD_B15B_336D73846FDD_.wvu.PrintArea" localSheetId="0" hidden="1">Sheet1!$A$1:$AK$146</definedName>
    <definedName name="Z_C71F80D5_B6C1_4ED9_B18D_D719D69F5A47_.wvu.FilterData" localSheetId="0" hidden="1">Sheet1!$A$6:$AK$146</definedName>
    <definedName name="Z_CC51448C_22F6_4583_82CD_2835AD1A82D7_.wvu.FilterData" localSheetId="0" hidden="1">Sheet1!$A$1:$AK$124</definedName>
    <definedName name="Z_D56F5ED6_74F2_4AA3_9A98_EE5750FE63AF_.wvu.FilterData" localSheetId="0" hidden="1">Sheet1!$A$6:$AK$146</definedName>
    <definedName name="Z_D802EE0F_98B9_4410_B31B_4ACC0EC9C9BC_.wvu.FilterData" localSheetId="0" hidden="1">Sheet1!$A$6:$AK$146</definedName>
    <definedName name="Z_DB41C7D7_14F0_4834_A7BD_0F1115A89C8E_.wvu.FilterData" localSheetId="0" hidden="1">Sheet1!$A$6:$AK$146</definedName>
    <definedName name="Z_DB43929D_F4B7_43FF_975F_960476D189E8_.wvu.FilterData" localSheetId="0" hidden="1">Sheet1!$A$6:$AK$146</definedName>
    <definedName name="Z_DD93CA86_AFD6_4C47_828D_70472BFCD288_.wvu.FilterData" localSheetId="0" hidden="1">Sheet1!$A$6:$AK$146</definedName>
    <definedName name="Z_E64C6006_DE37_44CA_8083_01C511E323D9_.wvu.FilterData" localSheetId="0" hidden="1">Sheet1!$A$3:$AK$124</definedName>
    <definedName name="Z_EA64E7D7_BA48_4965_B650_778AE412FE0C_.wvu.FilterData" localSheetId="0" hidden="1">Sheet1!$A$6:$AK$146</definedName>
    <definedName name="Z_EA64E7D7_BA48_4965_B650_778AE412FE0C_.wvu.PrintArea" localSheetId="0" hidden="1">Sheet1!$A$1:$AK$146</definedName>
    <definedName name="Z_EB0F2E6A_FA33_479E_9A47_8E3494FBB4DE_.wvu.FilterData" localSheetId="0" hidden="1">Sheet1!$A$6:$AK$146</definedName>
    <definedName name="Z_EB0F2E6A_FA33_479E_9A47_8E3494FBB4DE_.wvu.PrintArea" localSheetId="0" hidden="1">Sheet1!$A$1:$AK$146</definedName>
    <definedName name="Z_EBDB3592_8618_49CA_BA1B_7B27C0439DAE_.wvu.FilterData" localSheetId="0" hidden="1">Sheet1!$A$6:$AK$146</definedName>
    <definedName name="Z_EBDB3592_8618_49CA_BA1B_7B27C0439DAE_.wvu.PrintArea" localSheetId="0" hidden="1">Sheet1!$A$1:$AK$146</definedName>
    <definedName name="Z_EF10298D_3F59_43F1_9A86_8C1CCA3B5D93_.wvu.FilterData" localSheetId="0" hidden="1">Sheet1!$A$6:$AK$146</definedName>
    <definedName name="Z_EF10298D_3F59_43F1_9A86_8C1CCA3B5D93_.wvu.PrintArea" localSheetId="0" hidden="1">Sheet1!$A$1:$AK$146</definedName>
    <definedName name="Z_EFE45138_A2B3_46EB_8A69_D9745D73FBF5_.wvu.FilterData" localSheetId="0" hidden="1">Sheet1!$A$6:$AK$146</definedName>
    <definedName name="Z_F52D90D4_508D_43B6_8295_6D179E5F0FEB_.wvu.FilterData" localSheetId="0" hidden="1">Sheet1!$A$6:$AK$146</definedName>
    <definedName name="Z_FE50EAC0_52A5_4C33_B973_65E93D03D3EA_.wvu.FilterData" localSheetId="0" hidden="1">Sheet1!$A$6:$AK$146</definedName>
    <definedName name="Z_FE50EAC0_52A5_4C33_B973_65E93D03D3EA_.wvu.PrintArea" localSheetId="0" hidden="1">Sheet1!$A$1:$AK$146</definedName>
  </definedNames>
  <calcPr calcId="162913"/>
  <customWorkbookViews>
    <customWorkbookView name="mircea.pavel - Personal View" guid="{367764B8-4876-4AD1-9E45-0338A352A0C4}" mergeInterval="0" personalView="1" maximized="1" xWindow="-8" yWindow="-8" windowWidth="1936" windowHeight="1056" activeSheetId="1"/>
    <customWorkbookView name="roxana.barbu - Personal View" guid="{53ED3D47-B2C0-43A1-9A1E-F030D529F74C}" mergeInterval="0" personalView="1" maximized="1" xWindow="-8" yWindow="-8" windowWidth="1936" windowHeight="1056" activeSheetId="1"/>
    <customWorkbookView name="elisabeta.trifan - Personal View" guid="{36624B2D-80F9-4F79-AC4A-B3547C36F23F}" mergeInterval="0" personalView="1" maximized="1" xWindow="-8" yWindow="-8" windowWidth="1616" windowHeight="876" tabRatio="154" activeSheetId="1"/>
    <customWorkbookView name="raluca.georgescu - Personal View" guid="{901F9774-8BE7-424D-87C2-1026F3FA2E93}"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na.ionescu - Personal View" guid="{9980B309-0131-4577-BF29-212714399FDF}"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mariana.moraru - Personal View" guid="{65C35D6D-934F-4431-BA92-90255FC17BA4}" mergeInterval="0" personalView="1" maximized="1" xWindow="-8" yWindow="-8" windowWidth="1936" windowHeight="1056" tabRatio="154" activeSheetId="1"/>
    <customWorkbookView name="luminita.jipa - Personal View" guid="{A87F3E0E-3A8E-4B82-8170-33752259B7DB}" mergeInterval="0" personalView="1" maximized="1" xWindow="-8" yWindow="-8" windowWidth="1936" windowHeight="1056" tabRatio="154" activeSheetId="1"/>
    <customWorkbookView name="georgiana.dobre - Personal View" guid="{C408A2F1-296F-4EAD-B15B-336D73846FDD}" mergeInterval="0" personalView="1" maximized="1" xWindow="159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vlad.pereteanu - Personal View" guid="{5AAA4DFE-88B1-4674-95ED-5FCD7A50BC22}" mergeInterval="0" personalView="1" maximized="1" xWindow="-8" yWindow="-8" windowWidth="1936" windowHeight="1056" activeSheetId="1"/>
    <customWorkbookView name="corina.pelmus - Personal View" guid="{EB0F2E6A-FA33-479E-9A47-8E3494FBB4DE}" mergeInterval="0" personalView="1" maximized="1" xWindow="-8" yWindow="-8" windowWidth="1936" windowHeight="1056" tabRatio="154" activeSheetId="1"/>
    <customWorkbookView name="daniela.voicu - Personal View" guid="{EA64E7D7-BA48-4965-B650-778AE412FE0C}" mergeInterval="0" personalView="1" maximized="1" xWindow="1592" yWindow="-8" windowWidth="1616" windowHeight="916" tabRatio="154" activeSheetId="1"/>
    <customWorkbookView name="ovidiu.dumitrache - Personal View" guid="{FE50EAC0-52A5-4C33-B973-65E93D03D3EA}" mergeInterval="0" personalView="1" maximized="1" xWindow="-8" yWindow="-8" windowWidth="1616" windowHeight="876" tabRatio="154" activeSheetId="1"/>
    <customWorkbookView name="mihaela.nicolae - Personal View" guid="{EF10298D-3F59-43F1-9A86-8C1CCA3B5D93}" mergeInterval="0" personalView="1" maximized="1" xWindow="-8" yWindow="-8" windowWidth="1616" windowHeight="876" tabRatio="154" activeSheetId="1" showComments="commIndAndComment"/>
    <customWorkbookView name="maria.petre - Personal View" guid="{7C1B4D6D-D666-48DD-AB17-E00791B6F0B6}" mergeInterval="0" personalView="1" maximized="1" xWindow="-8" yWindow="-8" windowWidth="1936" windowHeight="1056" tabRatio="154" activeSheetId="1"/>
    <customWorkbookView name="cristian.airinei - Personal View" guid="{A5B1481C-EF26-486A-984F-85CDDC2FD94F}" mergeInterval="0" personalView="1" maximized="1" xWindow="-8" yWindow="-8" windowWidth="1936" windowHeight="1056" tabRatio="154" activeSheetId="1"/>
    <customWorkbookView name="steluta.bulaceanu - Personal View" guid="{EBDB3592-8618-49CA-BA1B-7B27C0439DAE}" mergeInterval="0" personalView="1" maximized="1" xWindow="-8" yWindow="-8" windowWidth="1936" windowHeight="1056"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46" i="1" l="1"/>
  <c r="AB145" i="1"/>
  <c r="Y145" i="1"/>
  <c r="AB42" i="1" l="1"/>
  <c r="Y42" i="1"/>
  <c r="V42" i="1"/>
  <c r="S42" i="1"/>
  <c r="AB144" i="1"/>
  <c r="V144" i="1"/>
  <c r="S144" i="1"/>
  <c r="Y146" i="1"/>
  <c r="V145" i="1"/>
  <c r="V146" i="1"/>
  <c r="S145" i="1"/>
  <c r="S146" i="1"/>
  <c r="AE146" i="1" l="1"/>
  <c r="AG146" i="1" s="1"/>
  <c r="AE42" i="1"/>
  <c r="AG42" i="1" s="1"/>
  <c r="AE144" i="1"/>
  <c r="AG144" i="1" s="1"/>
  <c r="AE145" i="1"/>
  <c r="Y143" i="1"/>
  <c r="AB143" i="1"/>
  <c r="V143" i="1"/>
  <c r="S143" i="1"/>
  <c r="M42" i="1" l="1"/>
  <c r="M146" i="1"/>
  <c r="AG145" i="1"/>
  <c r="M145" i="1"/>
  <c r="M144" i="1"/>
  <c r="AE143" i="1"/>
  <c r="AG143" i="1" s="1"/>
  <c r="AB142" i="1"/>
  <c r="Y142" i="1"/>
  <c r="V142" i="1"/>
  <c r="S142" i="1"/>
  <c r="M143" i="1" l="1"/>
  <c r="AE142" i="1"/>
  <c r="AG142" i="1" s="1"/>
  <c r="AB127" i="1"/>
  <c r="M142" i="1" l="1"/>
  <c r="AB40" i="1"/>
  <c r="Y40" i="1"/>
  <c r="V40" i="1"/>
  <c r="AE134" i="1" l="1"/>
  <c r="S131" i="1" l="1"/>
  <c r="S132" i="1"/>
  <c r="S133" i="1"/>
  <c r="S135" i="1"/>
  <c r="S136" i="1"/>
  <c r="S137" i="1"/>
  <c r="S138" i="1"/>
  <c r="S139" i="1"/>
  <c r="AJ99" i="1" l="1"/>
  <c r="AJ53" i="1" l="1"/>
  <c r="AJ79" i="1"/>
  <c r="AJ88" i="1"/>
  <c r="AJ63" i="1"/>
  <c r="AJ65" i="1"/>
  <c r="AJ68" i="1"/>
  <c r="AJ66" i="1"/>
  <c r="AJ60" i="1"/>
  <c r="AJ46" i="1"/>
  <c r="AB126" i="1" l="1"/>
  <c r="AB128" i="1"/>
  <c r="AB129" i="1"/>
  <c r="AB130" i="1"/>
  <c r="AB131" i="1"/>
  <c r="AB132" i="1"/>
  <c r="AB133" i="1"/>
  <c r="AB135" i="1"/>
  <c r="AB136" i="1"/>
  <c r="AB137" i="1"/>
  <c r="AB138" i="1"/>
  <c r="AB139" i="1"/>
  <c r="AB140" i="1"/>
  <c r="AB141" i="1"/>
  <c r="Y128" i="1"/>
  <c r="Y129" i="1"/>
  <c r="Y130" i="1"/>
  <c r="Y131" i="1"/>
  <c r="Y132" i="1"/>
  <c r="Y133" i="1"/>
  <c r="Y135" i="1"/>
  <c r="Y136" i="1"/>
  <c r="Y137" i="1"/>
  <c r="Y138" i="1"/>
  <c r="Y139" i="1"/>
  <c r="Y140" i="1"/>
  <c r="Y141" i="1"/>
  <c r="V130" i="1"/>
  <c r="V131" i="1"/>
  <c r="V132" i="1"/>
  <c r="V133" i="1"/>
  <c r="V135" i="1"/>
  <c r="V136" i="1"/>
  <c r="V137" i="1"/>
  <c r="V138" i="1"/>
  <c r="V139" i="1"/>
  <c r="V140" i="1"/>
  <c r="V141" i="1"/>
  <c r="S130" i="1"/>
  <c r="S140" i="1"/>
  <c r="AE133" i="1" l="1"/>
  <c r="M133" i="1" s="1"/>
  <c r="AE137" i="1"/>
  <c r="AG137" i="1" s="1"/>
  <c r="AE136" i="1"/>
  <c r="AG136" i="1" s="1"/>
  <c r="AE139" i="1"/>
  <c r="M139" i="1" s="1"/>
  <c r="AE135" i="1"/>
  <c r="M135" i="1" s="1"/>
  <c r="AE140" i="1"/>
  <c r="AG140" i="1" s="1"/>
  <c r="AE132" i="1"/>
  <c r="AE138" i="1"/>
  <c r="AG138" i="1" s="1"/>
  <c r="AE131" i="1"/>
  <c r="M131" i="1" s="1"/>
  <c r="AE130" i="1"/>
  <c r="AG130" i="1" s="1"/>
  <c r="S12" i="1"/>
  <c r="Y12" i="1"/>
  <c r="V12" i="1"/>
  <c r="AG134" i="1" l="1"/>
  <c r="M134" i="1"/>
  <c r="M137" i="1"/>
  <c r="AG132" i="1"/>
  <c r="AG133" i="1"/>
  <c r="M132" i="1"/>
  <c r="AG139" i="1"/>
  <c r="AG135" i="1"/>
  <c r="M136" i="1"/>
  <c r="M140" i="1"/>
  <c r="M138" i="1"/>
  <c r="AG131" i="1"/>
  <c r="M130" i="1"/>
  <c r="AE12" i="1"/>
  <c r="AG12" i="1" s="1"/>
  <c r="S125" i="1"/>
  <c r="AB125" i="1"/>
  <c r="M12" i="1" l="1"/>
  <c r="Y124" i="1"/>
  <c r="Y123" i="1"/>
  <c r="V124" i="1"/>
  <c r="V123" i="1"/>
  <c r="S124" i="1"/>
  <c r="S123" i="1"/>
  <c r="AB35" i="1" l="1"/>
  <c r="Y35" i="1"/>
  <c r="V35" i="1"/>
  <c r="S35" i="1"/>
  <c r="AE35" i="1" l="1"/>
  <c r="AG35" i="1" s="1"/>
  <c r="AB123" i="1"/>
  <c r="AE123" i="1" s="1"/>
  <c r="AB124" i="1"/>
  <c r="AE124" i="1" s="1"/>
  <c r="AG124" i="1" s="1"/>
  <c r="Y125" i="1"/>
  <c r="Y126" i="1"/>
  <c r="Y127" i="1"/>
  <c r="V125" i="1"/>
  <c r="V126" i="1"/>
  <c r="V127" i="1"/>
  <c r="V128" i="1"/>
  <c r="V129" i="1"/>
  <c r="S126" i="1"/>
  <c r="S127" i="1"/>
  <c r="S128" i="1"/>
  <c r="S129" i="1"/>
  <c r="S141" i="1"/>
  <c r="AE141" i="1" s="1"/>
  <c r="AG141" i="1" s="1"/>
  <c r="AE127" i="1" l="1"/>
  <c r="M127" i="1" s="1"/>
  <c r="AE128" i="1"/>
  <c r="AE126" i="1"/>
  <c r="M126" i="1" s="1"/>
  <c r="AE129" i="1"/>
  <c r="M129" i="1" s="1"/>
  <c r="AE125" i="1"/>
  <c r="M35" i="1"/>
  <c r="AG123" i="1"/>
  <c r="M123" i="1"/>
  <c r="AB121" i="1"/>
  <c r="Y121" i="1"/>
  <c r="V121" i="1"/>
  <c r="S121" i="1"/>
  <c r="AG128" i="1" l="1"/>
  <c r="M128" i="1"/>
  <c r="M141" i="1"/>
  <c r="AG126" i="1"/>
  <c r="M125" i="1"/>
  <c r="AG125" i="1"/>
  <c r="AG127" i="1"/>
  <c r="AG129" i="1"/>
  <c r="AE121" i="1"/>
  <c r="M121" i="1" s="1"/>
  <c r="S120" i="1"/>
  <c r="AG121" i="1" l="1"/>
  <c r="AB119" i="1" l="1"/>
  <c r="Y119" i="1"/>
  <c r="V119" i="1"/>
  <c r="S119" i="1"/>
  <c r="AE119" i="1" l="1"/>
  <c r="AG119" i="1" s="1"/>
  <c r="V73" i="1" l="1"/>
  <c r="AJ61" i="1" l="1"/>
  <c r="AJ48" i="1"/>
  <c r="AJ67" i="1"/>
  <c r="AJ51" i="1"/>
  <c r="AJ10" i="1"/>
  <c r="AJ94" i="1"/>
  <c r="AJ93" i="1"/>
  <c r="AK89" i="1"/>
  <c r="AJ89" i="1"/>
  <c r="V47" i="1" l="1"/>
  <c r="V48" i="1"/>
  <c r="V49" i="1"/>
  <c r="V50" i="1"/>
  <c r="V51" i="1"/>
  <c r="V52" i="1"/>
  <c r="V54" i="1"/>
  <c r="V55" i="1"/>
  <c r="V56" i="1"/>
  <c r="V57" i="1"/>
  <c r="V58" i="1"/>
  <c r="V59" i="1"/>
  <c r="V60" i="1"/>
  <c r="V61" i="1"/>
  <c r="V62" i="1"/>
  <c r="V63" i="1"/>
  <c r="V64" i="1"/>
  <c r="V65" i="1"/>
  <c r="V66" i="1"/>
  <c r="V67" i="1"/>
  <c r="V68" i="1"/>
  <c r="V69" i="1"/>
  <c r="V70" i="1"/>
  <c r="V71" i="1"/>
  <c r="V72"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20" i="1"/>
  <c r="V122" i="1"/>
  <c r="Y44" i="1" l="1"/>
  <c r="Y45" i="1"/>
  <c r="Y43" i="1"/>
  <c r="S44" i="1"/>
  <c r="S45" i="1"/>
  <c r="S43" i="1"/>
  <c r="S40" i="1"/>
  <c r="S34" i="1"/>
  <c r="S33" i="1"/>
  <c r="AB29" i="1"/>
  <c r="AB30" i="1"/>
  <c r="Y29" i="1"/>
  <c r="Y30" i="1"/>
  <c r="V30" i="1"/>
  <c r="S29" i="1"/>
  <c r="S30" i="1"/>
  <c r="Y32" i="1"/>
  <c r="V32" i="1"/>
  <c r="S32" i="1"/>
  <c r="AB22" i="1"/>
  <c r="Y22" i="1"/>
  <c r="Y23" i="1"/>
  <c r="S23" i="1"/>
  <c r="S22" i="1"/>
  <c r="S21" i="1"/>
  <c r="Y20" i="1"/>
  <c r="S20" i="1"/>
  <c r="V19" i="1"/>
  <c r="Y19" i="1"/>
  <c r="AB19" i="1"/>
  <c r="Y18" i="1"/>
  <c r="S18" i="1"/>
  <c r="Y16" i="1"/>
  <c r="S16" i="1"/>
  <c r="AE40" i="1" l="1"/>
  <c r="AE30" i="1"/>
  <c r="AG30" i="1" s="1"/>
  <c r="AB16" i="1"/>
  <c r="AB17" i="1"/>
  <c r="AB18" i="1"/>
  <c r="AB20" i="1"/>
  <c r="AB21" i="1"/>
  <c r="AB23" i="1"/>
  <c r="AB24" i="1"/>
  <c r="AB25" i="1"/>
  <c r="AB26" i="1"/>
  <c r="AB27" i="1"/>
  <c r="AB28" i="1"/>
  <c r="AB31" i="1"/>
  <c r="AB32" i="1"/>
  <c r="AB33" i="1"/>
  <c r="AB34" i="1"/>
  <c r="AB36" i="1"/>
  <c r="AB37" i="1"/>
  <c r="AB38" i="1"/>
  <c r="AB39" i="1"/>
  <c r="AB41" i="1"/>
  <c r="AB43" i="1"/>
  <c r="AB44" i="1"/>
  <c r="AB45" i="1"/>
  <c r="AB46" i="1"/>
  <c r="AB47" i="1"/>
  <c r="AB48" i="1"/>
  <c r="AB49" i="1"/>
  <c r="AB50" i="1"/>
  <c r="AB51" i="1"/>
  <c r="AB52" i="1"/>
  <c r="AB53" i="1"/>
  <c r="AB54" i="1"/>
  <c r="AB15" i="1"/>
  <c r="AG15" i="1"/>
  <c r="V16" i="1"/>
  <c r="V17" i="1"/>
  <c r="V18" i="1"/>
  <c r="V20" i="1"/>
  <c r="V21" i="1"/>
  <c r="V22" i="1"/>
  <c r="AE22" i="1" s="1"/>
  <c r="AG22" i="1" s="1"/>
  <c r="V23" i="1"/>
  <c r="V24" i="1"/>
  <c r="V25" i="1"/>
  <c r="V26" i="1"/>
  <c r="V27" i="1"/>
  <c r="V28" i="1"/>
  <c r="V29" i="1"/>
  <c r="AE29" i="1" s="1"/>
  <c r="AG29" i="1" s="1"/>
  <c r="V31" i="1"/>
  <c r="V33" i="1"/>
  <c r="V34" i="1"/>
  <c r="V36" i="1"/>
  <c r="V37" i="1"/>
  <c r="V38" i="1"/>
  <c r="V39" i="1"/>
  <c r="V41" i="1"/>
  <c r="V43" i="1"/>
  <c r="V44" i="1"/>
  <c r="V45" i="1"/>
  <c r="V15" i="1"/>
  <c r="S15" i="1"/>
  <c r="AB11" i="1"/>
  <c r="AB10" i="1"/>
  <c r="Y11" i="1"/>
  <c r="V11" i="1"/>
  <c r="S11" i="1"/>
  <c r="AB9" i="1"/>
  <c r="AB8" i="1"/>
  <c r="AB7" i="1"/>
  <c r="S49"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20" i="1"/>
  <c r="AB122"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20" i="1"/>
  <c r="Y122" i="1"/>
  <c r="Y48" i="1"/>
  <c r="Y49" i="1"/>
  <c r="Y50" i="1"/>
  <c r="Y51" i="1"/>
  <c r="Y52" i="1"/>
  <c r="Y53" i="1"/>
  <c r="Y54" i="1"/>
  <c r="Y55" i="1"/>
  <c r="Y56" i="1"/>
  <c r="Y57" i="1"/>
  <c r="Y58" i="1"/>
  <c r="Y59" i="1"/>
  <c r="Y60" i="1"/>
  <c r="Y61" i="1"/>
  <c r="Y62" i="1"/>
  <c r="Y63" i="1"/>
  <c r="Y47" i="1"/>
  <c r="Y46" i="1"/>
  <c r="V46" i="1"/>
  <c r="S48"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22" i="1"/>
  <c r="S47" i="1"/>
  <c r="S46" i="1"/>
  <c r="Y37" i="1"/>
  <c r="S37" i="1"/>
  <c r="Y39" i="1"/>
  <c r="S39" i="1"/>
  <c r="Y41" i="1"/>
  <c r="S41" i="1"/>
  <c r="AB14" i="1"/>
  <c r="Y14" i="1"/>
  <c r="V14" i="1"/>
  <c r="S14" i="1"/>
  <c r="Y38" i="1"/>
  <c r="S38" i="1"/>
  <c r="Y36" i="1"/>
  <c r="S36" i="1"/>
  <c r="Y34" i="1"/>
  <c r="Y31" i="1"/>
  <c r="S31" i="1"/>
  <c r="Y33" i="1"/>
  <c r="Y27" i="1"/>
  <c r="S27" i="1"/>
  <c r="Y28" i="1"/>
  <c r="S28" i="1"/>
  <c r="Y25" i="1"/>
  <c r="S25" i="1"/>
  <c r="Y26" i="1"/>
  <c r="S26" i="1"/>
  <c r="Y24" i="1"/>
  <c r="S24" i="1"/>
  <c r="S19" i="1"/>
  <c r="Y17" i="1"/>
  <c r="S17" i="1"/>
  <c r="Y13" i="1"/>
  <c r="V13" i="1"/>
  <c r="S13" i="1"/>
  <c r="Y10" i="1"/>
  <c r="V10" i="1"/>
  <c r="S10" i="1"/>
  <c r="Y9" i="1"/>
  <c r="V9" i="1"/>
  <c r="S9" i="1"/>
  <c r="Y8" i="1"/>
  <c r="V8" i="1"/>
  <c r="S8" i="1"/>
  <c r="Y7" i="1"/>
  <c r="V7" i="1"/>
  <c r="S7" i="1"/>
  <c r="AG40" i="1" l="1"/>
  <c r="AE120" i="1"/>
  <c r="AG120" i="1" s="1"/>
  <c r="AE13" i="1"/>
  <c r="AE10" i="1"/>
  <c r="AE11" i="1"/>
  <c r="AG11" i="1" s="1"/>
  <c r="AE47" i="1"/>
  <c r="AG47" i="1" s="1"/>
  <c r="AE8" i="1"/>
  <c r="AG8" i="1" s="1"/>
  <c r="AE116" i="1"/>
  <c r="AG116" i="1" s="1"/>
  <c r="AE112" i="1"/>
  <c r="AG112" i="1" s="1"/>
  <c r="AE108" i="1"/>
  <c r="AG108" i="1" s="1"/>
  <c r="AE104" i="1"/>
  <c r="AG104" i="1" s="1"/>
  <c r="AE100" i="1"/>
  <c r="AG100" i="1" s="1"/>
  <c r="AE96" i="1"/>
  <c r="AG96" i="1" s="1"/>
  <c r="AE92" i="1"/>
  <c r="AG92" i="1" s="1"/>
  <c r="AE88" i="1"/>
  <c r="AG88" i="1" s="1"/>
  <c r="AE84" i="1"/>
  <c r="AG84" i="1" s="1"/>
  <c r="AE80" i="1"/>
  <c r="AG80" i="1" s="1"/>
  <c r="AE76" i="1"/>
  <c r="AG76" i="1" s="1"/>
  <c r="AE72" i="1"/>
  <c r="AG72" i="1" s="1"/>
  <c r="AE68" i="1"/>
  <c r="AG68" i="1" s="1"/>
  <c r="AE64" i="1"/>
  <c r="AG64" i="1" s="1"/>
  <c r="AE60" i="1"/>
  <c r="AG60" i="1" s="1"/>
  <c r="AE56" i="1"/>
  <c r="AG56" i="1" s="1"/>
  <c r="AE52" i="1"/>
  <c r="AG52" i="1" s="1"/>
  <c r="AE44" i="1"/>
  <c r="AG44" i="1" s="1"/>
  <c r="AE7" i="1"/>
  <c r="AE115" i="1"/>
  <c r="AG115" i="1" s="1"/>
  <c r="AE111" i="1"/>
  <c r="AG111" i="1" s="1"/>
  <c r="AE107" i="1"/>
  <c r="AG107" i="1" s="1"/>
  <c r="AE103" i="1"/>
  <c r="AG103" i="1" s="1"/>
  <c r="AE99" i="1"/>
  <c r="AG99" i="1" s="1"/>
  <c r="AE95" i="1"/>
  <c r="AG95" i="1" s="1"/>
  <c r="AE91" i="1"/>
  <c r="AG91" i="1" s="1"/>
  <c r="AE87" i="1"/>
  <c r="AG87" i="1" s="1"/>
  <c r="AE83" i="1"/>
  <c r="AG83" i="1" s="1"/>
  <c r="AE79" i="1"/>
  <c r="M79" i="1" s="1"/>
  <c r="AE75" i="1"/>
  <c r="AG75" i="1" s="1"/>
  <c r="AE71" i="1"/>
  <c r="AG71" i="1" s="1"/>
  <c r="AE67" i="1"/>
  <c r="AG67" i="1" s="1"/>
  <c r="AE63" i="1"/>
  <c r="AG63" i="1" s="1"/>
  <c r="AE59" i="1"/>
  <c r="AG59" i="1" s="1"/>
  <c r="AE55" i="1"/>
  <c r="AG55" i="1" s="1"/>
  <c r="AE51" i="1"/>
  <c r="AG51" i="1" s="1"/>
  <c r="AE61" i="1"/>
  <c r="AG61" i="1" s="1"/>
  <c r="AE57" i="1"/>
  <c r="AG57" i="1" s="1"/>
  <c r="AE34" i="1"/>
  <c r="AG34" i="1" s="1"/>
  <c r="AE21" i="1"/>
  <c r="AG21" i="1" s="1"/>
  <c r="AE16" i="1"/>
  <c r="AE43" i="1"/>
  <c r="AG43" i="1" s="1"/>
  <c r="AE18" i="1"/>
  <c r="AE25" i="1"/>
  <c r="AE23" i="1"/>
  <c r="AE24" i="1"/>
  <c r="AE20" i="1"/>
  <c r="AE19" i="1"/>
  <c r="AE53" i="1"/>
  <c r="AG53" i="1" s="1"/>
  <c r="AE17" i="1"/>
  <c r="AG17" i="1" s="1"/>
  <c r="AE82" i="1"/>
  <c r="AG82" i="1" s="1"/>
  <c r="AE78" i="1"/>
  <c r="AG78" i="1" s="1"/>
  <c r="AE70" i="1"/>
  <c r="AG70" i="1" s="1"/>
  <c r="AE66" i="1"/>
  <c r="AG66" i="1" s="1"/>
  <c r="AE38" i="1"/>
  <c r="AE36" i="1"/>
  <c r="AE41" i="1"/>
  <c r="AE37" i="1"/>
  <c r="AE48" i="1"/>
  <c r="AG48" i="1" s="1"/>
  <c r="AE117" i="1"/>
  <c r="AG117" i="1" s="1"/>
  <c r="AE113" i="1"/>
  <c r="AG113" i="1" s="1"/>
  <c r="AE109" i="1"/>
  <c r="AG109" i="1" s="1"/>
  <c r="AE105" i="1"/>
  <c r="AG105" i="1" s="1"/>
  <c r="AE101" i="1"/>
  <c r="AG101" i="1" s="1"/>
  <c r="AE97" i="1"/>
  <c r="AG97" i="1" s="1"/>
  <c r="AE93" i="1"/>
  <c r="AG93" i="1" s="1"/>
  <c r="AE89" i="1"/>
  <c r="AG89" i="1" s="1"/>
  <c r="AE85" i="1"/>
  <c r="M85" i="1" s="1"/>
  <c r="AE81" i="1"/>
  <c r="M81" i="1" s="1"/>
  <c r="AE77" i="1"/>
  <c r="AG77" i="1" s="1"/>
  <c r="AE73" i="1"/>
  <c r="AG73" i="1" s="1"/>
  <c r="AE69" i="1"/>
  <c r="AG69" i="1" s="1"/>
  <c r="AE65" i="1"/>
  <c r="AG65" i="1" s="1"/>
  <c r="AE27" i="1"/>
  <c r="AE31" i="1"/>
  <c r="AE49" i="1"/>
  <c r="AG49" i="1" s="1"/>
  <c r="AE28" i="1"/>
  <c r="AE122" i="1"/>
  <c r="AG122" i="1" s="1"/>
  <c r="AE118" i="1"/>
  <c r="AE114" i="1"/>
  <c r="AG114" i="1" s="1"/>
  <c r="AE110" i="1"/>
  <c r="AG110" i="1" s="1"/>
  <c r="AE106" i="1"/>
  <c r="AG106" i="1" s="1"/>
  <c r="AE102" i="1"/>
  <c r="M102" i="1" s="1"/>
  <c r="AE98" i="1"/>
  <c r="AG98" i="1" s="1"/>
  <c r="AE94" i="1"/>
  <c r="AG94" i="1" s="1"/>
  <c r="AE90" i="1"/>
  <c r="M90" i="1" s="1"/>
  <c r="AE86" i="1"/>
  <c r="AG86" i="1" s="1"/>
  <c r="AE74" i="1"/>
  <c r="M74" i="1" s="1"/>
  <c r="AE62" i="1"/>
  <c r="AG62" i="1" s="1"/>
  <c r="AE58" i="1"/>
  <c r="AG58" i="1" s="1"/>
  <c r="AE54" i="1"/>
  <c r="AG54" i="1" s="1"/>
  <c r="AE50" i="1"/>
  <c r="AG50" i="1" s="1"/>
  <c r="AE46" i="1"/>
  <c r="AG46" i="1" s="1"/>
  <c r="AE45" i="1"/>
  <c r="AG45" i="1" s="1"/>
  <c r="AE39" i="1"/>
  <c r="AE33" i="1"/>
  <c r="AE32" i="1"/>
  <c r="AE26" i="1"/>
  <c r="AE9" i="1"/>
  <c r="AE14" i="1"/>
  <c r="M14" i="1" s="1"/>
  <c r="AG32" i="1" l="1"/>
  <c r="M32" i="1"/>
  <c r="M40" i="1"/>
  <c r="M124" i="1"/>
  <c r="AG18" i="1"/>
  <c r="M18" i="1"/>
  <c r="M72" i="1"/>
  <c r="M101" i="1"/>
  <c r="M67" i="1"/>
  <c r="M56" i="1"/>
  <c r="M51" i="1"/>
  <c r="M117" i="1"/>
  <c r="M106" i="1"/>
  <c r="M88" i="1"/>
  <c r="M73" i="1"/>
  <c r="M58" i="1"/>
  <c r="M104" i="1"/>
  <c r="M57" i="1"/>
  <c r="AG118" i="1"/>
  <c r="M61" i="1"/>
  <c r="M77" i="1"/>
  <c r="M89" i="1"/>
  <c r="M105" i="1"/>
  <c r="M62" i="1"/>
  <c r="M78" i="1"/>
  <c r="M94" i="1"/>
  <c r="M110" i="1"/>
  <c r="M122" i="1"/>
  <c r="M60" i="1"/>
  <c r="M76" i="1"/>
  <c r="M92" i="1"/>
  <c r="M108" i="1"/>
  <c r="M55" i="1"/>
  <c r="M71" i="1"/>
  <c r="M83" i="1"/>
  <c r="M95" i="1"/>
  <c r="M111" i="1"/>
  <c r="M46" i="1"/>
  <c r="M48" i="1"/>
  <c r="M65" i="1"/>
  <c r="M93" i="1"/>
  <c r="M109" i="1"/>
  <c r="M50" i="1"/>
  <c r="M66" i="1"/>
  <c r="M82" i="1"/>
  <c r="M98" i="1"/>
  <c r="M114" i="1"/>
  <c r="M47" i="1"/>
  <c r="M64" i="1"/>
  <c r="M80" i="1"/>
  <c r="M96" i="1"/>
  <c r="M112" i="1"/>
  <c r="M59" i="1"/>
  <c r="M75" i="1"/>
  <c r="M87" i="1"/>
  <c r="M99" i="1"/>
  <c r="M115" i="1"/>
  <c r="M49" i="1"/>
  <c r="M107" i="1"/>
  <c r="M53" i="1"/>
  <c r="M69" i="1"/>
  <c r="M97" i="1"/>
  <c r="M113" i="1"/>
  <c r="M54" i="1"/>
  <c r="M70" i="1"/>
  <c r="M86" i="1"/>
  <c r="M118" i="1"/>
  <c r="M52" i="1"/>
  <c r="M68" i="1"/>
  <c r="M84" i="1"/>
  <c r="M100" i="1"/>
  <c r="M116" i="1"/>
  <c r="M63" i="1"/>
  <c r="M91" i="1"/>
  <c r="M103" i="1"/>
  <c r="M120" i="1"/>
  <c r="AG25" i="1"/>
  <c r="AG24" i="1"/>
  <c r="AG16" i="1"/>
  <c r="AG79" i="1"/>
  <c r="AG36" i="1"/>
  <c r="AG33" i="1"/>
  <c r="AG28" i="1"/>
  <c r="AG31" i="1"/>
  <c r="AG37" i="1"/>
  <c r="AG27" i="1"/>
  <c r="AG41" i="1"/>
  <c r="AG38" i="1"/>
  <c r="M33" i="1"/>
  <c r="AG23" i="1"/>
  <c r="AG20" i="1"/>
  <c r="AG26" i="1"/>
  <c r="AG19" i="1"/>
  <c r="AG85" i="1"/>
  <c r="AG9" i="1"/>
  <c r="AG81" i="1"/>
  <c r="M28" i="1"/>
  <c r="M39" i="1"/>
  <c r="AG102" i="1"/>
  <c r="AG90" i="1"/>
  <c r="AG74" i="1"/>
  <c r="M10" i="1"/>
  <c r="AG13" i="1"/>
  <c r="M7" i="1"/>
  <c r="AG14" i="1"/>
  <c r="M17" i="1"/>
  <c r="M34" i="1"/>
  <c r="M29" i="1"/>
  <c r="AG10" i="1"/>
  <c r="M25" i="1"/>
  <c r="M41" i="1"/>
  <c r="M36" i="1"/>
  <c r="M31" i="1"/>
  <c r="M13" i="1"/>
  <c r="M38" i="1"/>
  <c r="M27" i="1"/>
  <c r="M24" i="1"/>
  <c r="M26" i="1"/>
  <c r="AG7" i="1"/>
  <c r="M19" i="1"/>
  <c r="M8" i="1"/>
  <c r="M9" i="1"/>
  <c r="M37" i="1"/>
</calcChain>
</file>

<file path=xl/sharedStrings.xml><?xml version="1.0" encoding="utf-8"?>
<sst xmlns="http://schemas.openxmlformats.org/spreadsheetml/2006/main" count="1960" uniqueCount="678">
  <si>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</si>
  <si>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</si>
  <si>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</si>
  <si>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</si>
  <si>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</si>
  <si>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</si>
  <si>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</si>
  <si>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</si>
  <si>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</si>
  <si>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</si>
  <si>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</si>
  <si>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</si>
  <si>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</si>
  <si>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</si>
  <si>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</si>
  <si>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</si>
  <si>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</si>
  <si>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</si>
  <si>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</si>
  <si>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</si>
  <si>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</si>
  <si>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</si>
  <si>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</si>
  <si>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</si>
  <si>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</si>
  <si>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</si>
  <si>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</si>
  <si>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</si>
  <si>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</si>
  <si>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</si>
  <si>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</si>
  <si>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</si>
  <si>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</si>
  <si>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</si>
  <si>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</si>
  <si>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</si>
  <si>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</si>
  <si>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</si>
  <si>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</si>
  <si>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</si>
  <si>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</si>
  <si>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</si>
  <si>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</si>
  <si>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</si>
  <si>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</si>
  <si>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</si>
  <si>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</si>
  <si>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</si>
  <si>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</si>
  <si>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</si>
  <si>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</si>
  <si>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</si>
  <si>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</si>
  <si>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</si>
  <si>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</si>
  <si>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</si>
  <si>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</si>
  <si>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</si>
  <si>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</si>
  <si>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</si>
  <si>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</si>
  <si>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</si>
  <si>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</si>
  <si>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</si>
  <si>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</si>
  <si>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</si>
  <si>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</si>
  <si>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</si>
  <si>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</si>
  <si>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</si>
  <si>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</si>
  <si>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</si>
  <si>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MENCȘ de implementare a strategiilor educaționale condiționalitate ex-ante prin asigurarea dezvoltării și aplicării unui cadru metodologic de monitorizare și evaluare în vederea atingerii în 2020 a țintelor educaționale estimate
- creșterea capacității MENCȘ de formulare de politici publice sectoriale prin asigurarea unor decizii informate privind dezvoltarea forței de muncă, politicile privind profesorii și cele privind educația timpurie sprijinite prin studii comparative
</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</si>
  <si>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</si>
  <si>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</si>
  <si>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</si>
  <si>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</si>
  <si>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</si>
  <si>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</si>
  <si>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</si>
  <si>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</si>
  <si>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</si>
  <si>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</si>
  <si>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</si>
  <si>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</si>
  <si>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</si>
  <si>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</si>
  <si>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</si>
  <si>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</si>
  <si>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</si>
  <si>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</si>
  <si>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</si>
  <si>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</si>
  <si>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</si>
  <si>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</si>
  <si>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</si>
  <si>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</si>
  <si>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</si>
  <si>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</si>
  <si>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</si>
  <si>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</si>
  <si>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</si>
  <si>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</si>
  <si>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</si>
  <si>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</si>
  <si>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</si>
  <si>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</si>
  <si>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</si>
  <si>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Ministerul Consultarii Publice și Dialogului Social</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</si>
  <si>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</si>
  <si>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</si>
  <si>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</si>
  <si>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</si>
  <si>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</si>
  <si>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</si>
  <si>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</si>
  <si>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</si>
  <si>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</si>
  <si>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</si>
  <si>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</si>
  <si>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</si>
  <si>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</si>
  <si>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</si>
  <si>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</si>
  <si>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</si>
  <si>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</si>
  <si>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</si>
  <si>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</si>
  <si>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</si>
  <si>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</si>
  <si>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</si>
  <si>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 xml:space="preserve">Calitate, Standarde, Performanță - premisele unui management eficient la nivelul Ministerului Dezvoltării Regionale, Administrației Publice și Fondurilor Europene        </t>
  </si>
  <si>
    <t xml:space="preserve">Obiectiv general: Eficientizarea activității MDRAPFE și a instituțiilor din subordinea/sub autoritatea MDRAPFE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MDRAPFE și a instituțiilor din subordinea/ sub autoritatea MDRAPFE (Agenția Națională pentru Locuințe).
B. Perfecționarea personalului din MDRAPFE și din structurile din subordinea/ sub autoritatea MDRAPFE (Agenția Națională pentru Locuințe) prin cursuri de perfecționare în domeniul managementului calității în administrația publică.
</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</si>
  <si>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</si>
  <si>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</si>
  <si>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</si>
  <si>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</si>
  <si>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</si>
  <si>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</si>
  <si>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</si>
  <si>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</si>
  <si>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</si>
  <si>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</si>
  <si>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</si>
  <si>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</si>
  <si>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</si>
  <si>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</si>
  <si>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</si>
  <si>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</si>
  <si>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</si>
  <si>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</si>
  <si>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</si>
  <si>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</si>
  <si>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</si>
  <si>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Scopul proiectului:Consolidarea integrității la nivelul MDRAPFE, al structurilor din subordinea/sub autoritatea sa precum și la nivelul autorităților administrației publice locale, prin dezvoltarea, promovarea și utilizarea de instrumente specifice prevenirii corupției.
Obiective specifice:
A. Creșterea capacității administrative a MDRAPFE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MDRAPFE,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MDRAPFE, al structurilor din subordinea / sub autoritatea ministerului și la nivelul autorităților administrației publice locale în ceea ce privește prevenirea corupției.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</si>
  <si>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</si>
  <si>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</si>
  <si>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</si>
  <si>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</si>
  <si>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</si>
  <si>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</si>
  <si>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</si>
  <si>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</si>
  <si>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implementare</t>
  </si>
  <si>
    <t>Valoarea eligibilă a proiectului</t>
  </si>
  <si>
    <t>Cod SIPOCA</t>
  </si>
  <si>
    <t>OFP</t>
  </si>
  <si>
    <t>AP3/  /3.1</t>
  </si>
  <si>
    <t>AP3/  /3.2</t>
  </si>
  <si>
    <t>MP</t>
  </si>
  <si>
    <t>Cod apel</t>
  </si>
  <si>
    <t>AP1/11i /1.1</t>
  </si>
  <si>
    <t>AP1/11i /1.4</t>
  </si>
  <si>
    <t>AP 2/11i  /2.2</t>
  </si>
  <si>
    <t>DV</t>
  </si>
  <si>
    <t xml:space="preserve">AP1/11i /1.3 </t>
  </si>
  <si>
    <t>VB</t>
  </si>
  <si>
    <t>CA</t>
  </si>
  <si>
    <t>GD</t>
  </si>
  <si>
    <t>RG</t>
  </si>
  <si>
    <t>RB</t>
  </si>
  <si>
    <t>AI</t>
  </si>
  <si>
    <t>OD</t>
  </si>
  <si>
    <t>MN</t>
  </si>
  <si>
    <t>MM</t>
  </si>
  <si>
    <t xml:space="preserve">AP1/11i /1.2 </t>
  </si>
  <si>
    <t>**</t>
  </si>
  <si>
    <t>***</t>
  </si>
  <si>
    <t>IP2/2015</t>
  </si>
  <si>
    <t>IP5/2016</t>
  </si>
  <si>
    <t>regiune mai dezvoltată</t>
  </si>
  <si>
    <t>regiune mai puțin dezvoltată</t>
  </si>
  <si>
    <t>AA4/ 21.11.2017</t>
  </si>
  <si>
    <t>n.a</t>
  </si>
  <si>
    <t>Omdrapfe nr. 3042/18.05.17</t>
  </si>
  <si>
    <t>Omdrapfe nr. 3044/18.05.17</t>
  </si>
  <si>
    <t>AA2 / 28.06.2017</t>
  </si>
  <si>
    <t>AA1 / 09.06.2017</t>
  </si>
  <si>
    <t>AA5 /24.11.2017</t>
  </si>
  <si>
    <t>AA5/ 27.11.2017</t>
  </si>
  <si>
    <t>AA3/ 12.10.2017</t>
  </si>
  <si>
    <t>AA6/ 21.11.2017</t>
  </si>
  <si>
    <t>AA2 / 17.10.2017</t>
  </si>
  <si>
    <t>AA6 /03.11.2017</t>
  </si>
  <si>
    <t>AA2 /14.09.2017</t>
  </si>
  <si>
    <t>AA1 /26.04.2017</t>
  </si>
  <si>
    <t>AA3/ 18.12.2017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</si>
  <si>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</si>
  <si>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</si>
  <si>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</si>
  <si>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</si>
  <si>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</si>
  <si>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</si>
  <si>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</si>
  <si>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</si>
  <si>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</si>
  <si>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</si>
  <si>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</si>
  <si>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</si>
  <si>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</si>
  <si>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</si>
  <si>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</si>
  <si>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</si>
  <si>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</si>
  <si>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1. Ministerul Afacerilor Interne
2. Secretariatul General al Guvernului</t>
  </si>
  <si>
    <t xml:space="preserve">1. Ministerul Afacerilor Interne
Direcţia Generală Anticorupţie
</t>
  </si>
  <si>
    <t>AA6/ 04.01.2018</t>
  </si>
  <si>
    <t>AA1/22.01.18</t>
  </si>
  <si>
    <t>AA7/25.01.2018</t>
  </si>
  <si>
    <t>Omdrapfe nr. 222/23.01.18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</si>
  <si>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</si>
  <si>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</si>
  <si>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</si>
  <si>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</si>
  <si>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</si>
  <si>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</si>
  <si>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</si>
  <si>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</si>
  <si>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</si>
  <si>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</si>
  <si>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</si>
  <si>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</si>
  <si>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</si>
  <si>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</si>
  <si>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</si>
  <si>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29.03.2019</t>
  </si>
  <si>
    <t>26.09.2018</t>
  </si>
  <si>
    <t>29.05.2019</t>
  </si>
  <si>
    <t>AP 2/11i  /2.1</t>
  </si>
  <si>
    <t>Crt. No.</t>
  </si>
  <si>
    <t>Priority Axis/Investment priority</t>
  </si>
  <si>
    <t>Call no.</t>
  </si>
  <si>
    <t>Project title</t>
  </si>
  <si>
    <t>SIPOCA Code</t>
  </si>
  <si>
    <t>POF</t>
  </si>
  <si>
    <t>Benficiary Name</t>
  </si>
  <si>
    <t>Partner Name</t>
  </si>
  <si>
    <t>Project summary</t>
  </si>
  <si>
    <t>Start date</t>
  </si>
  <si>
    <t>End date</t>
  </si>
  <si>
    <t>Region</t>
  </si>
  <si>
    <t>County</t>
  </si>
  <si>
    <t>Locality</t>
  </si>
  <si>
    <t>Union co-financing rate</t>
  </si>
  <si>
    <t>Beneficiary type</t>
  </si>
  <si>
    <t>Area of intervention</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</si>
  <si>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</si>
  <si>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</si>
  <si>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</si>
  <si>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</si>
  <si>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</si>
  <si>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</si>
  <si>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</si>
  <si>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</si>
  <si>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</si>
  <si>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</si>
  <si>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</si>
  <si>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</si>
  <si>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</si>
  <si>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AA3/ 18.01.2018</t>
  </si>
  <si>
    <t>AA3/ 16.01.2018</t>
  </si>
  <si>
    <t>AA4/ 30.01.2018</t>
  </si>
  <si>
    <t>APT_SMC – Administrație Publică eficienTă prin Sistem de Management al Calității</t>
  </si>
  <si>
    <t>Judeţul Dâmbovița</t>
  </si>
  <si>
    <t xml:space="preserve">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</si>
  <si>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</si>
  <si>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</si>
  <si>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</si>
  <si>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</si>
  <si>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</si>
  <si>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</si>
  <si>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</si>
  <si>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</si>
  <si>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</si>
  <si>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</si>
  <si>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</si>
  <si>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</si>
  <si>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</si>
  <si>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</si>
  <si>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</si>
  <si>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</si>
  <si>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</si>
  <si>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</si>
  <si>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</si>
  <si>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</si>
  <si>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</si>
  <si>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</si>
  <si>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</si>
  <si>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</si>
  <si>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</si>
  <si>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</si>
  <si>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</si>
  <si>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</si>
  <si>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</si>
  <si>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</si>
  <si>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</si>
  <si>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</si>
  <si>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Municipiului
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</si>
  <si>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</si>
  <si>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</si>
  <si>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</si>
  <si>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</si>
  <si>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</si>
  <si>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</si>
  <si>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</si>
  <si>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</si>
  <si>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</si>
  <si>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</si>
  <si>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</si>
  <si>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</si>
  <si>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 xml:space="preserve">Proiectul are ca obiectiv general:Crearea şi dezvoltarea unui cadru unitar pentru realizarea unui management performant la nivelul Primariei Mangalia, prin introducerea de sisteme și standarde comune ce optimizează procesele orientate catre beneficiari in concordanta cu SCAP.
OS 1 - Performanta organizationala crescuta prin implementarea Instrumentului de auto-evaluare a modului de funcţionare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
</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</si>
  <si>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</si>
  <si>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</si>
  <si>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</si>
  <si>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</si>
  <si>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</si>
  <si>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</si>
  <si>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</si>
  <si>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</si>
  <si>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</si>
  <si>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</si>
  <si>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</si>
  <si>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</si>
  <si>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</si>
  <si>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</si>
  <si>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</si>
  <si>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</si>
  <si>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</si>
  <si>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</si>
  <si>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</si>
  <si>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</si>
  <si>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</si>
  <si>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</si>
  <si>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</si>
  <si>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</si>
  <si>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</si>
  <si>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</si>
  <si>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</si>
  <si>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</si>
  <si>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</si>
  <si>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</si>
  <si>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</si>
  <si>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 xml:space="preserve">Omdrapfe nr.  2261/27.02.2018 </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</si>
  <si>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</si>
  <si>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</si>
  <si>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</si>
  <si>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</si>
  <si>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</si>
  <si>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Sect. 4 București</t>
  </si>
  <si>
    <t>DEZVOLTAREA UNUI MANAGEMENT PERFORMANT ÎN CADRUL PRIMĂRIEI SECTOR 4 BUCUREȘTI PRIN OPTIMIZAREA PROCESELOR ORIENTATE CĂTRE BENEFICIARI ȘI PREGĂTIREA RESURSELOR UMANE</t>
  </si>
  <si>
    <t>București</t>
  </si>
  <si>
    <t>AA4/ 14.03.2018</t>
  </si>
  <si>
    <t>Sistem de management integrat la standarde europene pentru administrația județului Brașov</t>
  </si>
  <si>
    <t>Jud. Brasov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</si>
  <si>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</si>
  <si>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</si>
  <si>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</si>
  <si>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</si>
  <si>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</si>
  <si>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</si>
  <si>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</si>
  <si>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</si>
  <si>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</si>
  <si>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</si>
  <si>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</si>
  <si>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</si>
  <si>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</si>
  <si>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AA4/12.03.2018</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</si>
  <si>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</si>
  <si>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finalizat</t>
  </si>
  <si>
    <t xml:space="preserve">Ministerul Dezvoltării Regionale și Administrației Publice </t>
  </si>
  <si>
    <t xml:space="preserve">Ministerul Dezvoltării Regionale și Administrației Publice  - Direcția Integritate, Bună Guvernare și Politici Publice </t>
  </si>
  <si>
    <t>CP4 more /2017</t>
  </si>
  <si>
    <t>CP4 less /2017</t>
  </si>
  <si>
    <t>Management performant la nivelul Primăriei Mangalia</t>
  </si>
  <si>
    <t>Municipiul Mangalia</t>
  </si>
  <si>
    <t>Constanța</t>
  </si>
  <si>
    <t>Mangalia</t>
  </si>
  <si>
    <t>CETATE.Caransebeş, Eficient şi Tânăr prin Administrare Transparentă şi Economică</t>
  </si>
  <si>
    <t>Municipiul  Cransebeș</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</si>
  <si>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</si>
  <si>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</si>
  <si>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</si>
  <si>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</si>
  <si>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</si>
  <si>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</si>
  <si>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</si>
  <si>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</si>
  <si>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</si>
  <si>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</si>
  <si>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</si>
  <si>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</si>
  <si>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</si>
  <si>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</si>
  <si>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r>
      <t>“Calitate, eficiență și performanță a managementului la nivelul UAT Municipiul Zalău (CEP UAT Zalău)</t>
    </r>
    <r>
      <rPr>
        <i/>
        <sz val="11"/>
        <color theme="1"/>
        <rFont val="Trebuchet MS"/>
        <family val="2"/>
      </rPr>
      <t>”</t>
    </r>
  </si>
  <si>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</si>
  <si>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</si>
  <si>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</si>
  <si>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</si>
  <si>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</si>
  <si>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Muncipiul Alba Iulia</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</si>
  <si>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</si>
  <si>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</si>
  <si>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</si>
  <si>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</si>
  <si>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r>
      <t>FEDERA</t>
    </r>
    <r>
      <rPr>
        <b/>
        <sz val="11"/>
        <color theme="1"/>
        <rFont val="Calibri"/>
        <family val="1"/>
        <charset val="1"/>
      </rPr>
      <t>Ţ</t>
    </r>
    <r>
      <rPr>
        <b/>
        <sz val="11"/>
        <color theme="1"/>
        <rFont val="Calibri"/>
        <family val="2"/>
        <charset val="1"/>
      </rPr>
      <t>IA NA</t>
    </r>
    <r>
      <rPr>
        <b/>
        <sz val="11"/>
        <color theme="1"/>
        <rFont val="Calibri"/>
        <family val="1"/>
        <charset val="1"/>
      </rPr>
      <t>Ţ</t>
    </r>
    <r>
      <rPr>
        <b/>
        <sz val="11"/>
        <color theme="1"/>
        <rFont val="Calibri"/>
        <family val="2"/>
        <charset val="1"/>
      </rPr>
      <t xml:space="preserve">IONALĂ A SINDICATELOR MUNCII </t>
    </r>
    <r>
      <rPr>
        <b/>
        <sz val="11"/>
        <color theme="1"/>
        <rFont val="Calibri"/>
        <family val="1"/>
        <charset val="1"/>
      </rPr>
      <t>Ș</t>
    </r>
    <r>
      <rPr>
        <b/>
        <sz val="11"/>
        <color theme="1"/>
        <rFont val="Calibri"/>
        <family val="2"/>
        <charset val="1"/>
      </rPr>
      <t>I PROTEC</t>
    </r>
    <r>
      <rPr>
        <b/>
        <sz val="11"/>
        <color theme="1"/>
        <rFont val="Calibri"/>
        <family val="1"/>
        <charset val="1"/>
      </rPr>
      <t>Ţ</t>
    </r>
    <r>
      <rPr>
        <b/>
        <sz val="11"/>
        <color theme="1"/>
        <rFont val="Calibri"/>
        <family val="2"/>
        <charset val="1"/>
      </rPr>
      <t>IEI SOCIALE</t>
    </r>
  </si>
  <si>
    <t>BUCUREȘTI</t>
  </si>
  <si>
    <t>in implementare</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</si>
  <si>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</si>
  <si>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</si>
  <si>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</si>
  <si>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</si>
  <si>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</si>
  <si>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</si>
  <si>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</si>
  <si>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</si>
  <si>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</si>
  <si>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</si>
  <si>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</si>
  <si>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</si>
  <si>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</si>
  <si>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</si>
  <si>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</si>
  <si>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</si>
  <si>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</si>
  <si>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</si>
  <si>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</si>
  <si>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</si>
  <si>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</si>
  <si>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AA1/03.04.2018</t>
  </si>
  <si>
    <t>Primăria municipiului Cluj-Napoca</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</si>
  <si>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</si>
  <si>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</si>
  <si>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</si>
  <si>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</si>
  <si>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</si>
  <si>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</si>
  <si>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</si>
  <si>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</si>
  <si>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</si>
  <si>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</si>
  <si>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2. Dezvoltarea si promovarea a unui mecanism de monitorizare si a 2 politici publice alternative în domeniul educației.</t>
  </si>
  <si>
    <t>Un dialog social european prin imbunatatirea si actualizarea Legii Dialogului Social din Romania</t>
  </si>
  <si>
    <t>120 - Investiții în capacitatea instituțională și în eficiența administrațiilor și a serviciilor publice la nivel național, regional și local, în perspectiva realizării de reforme, a unei mai bune legiferări și a bunei guvernanțe</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</si>
  <si>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</si>
  <si>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</si>
  <si>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</si>
  <si>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</si>
  <si>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r>
      <t xml:space="preserve">MINISITERUL DEZVOLTĂRII REGIONALE, ADMINISTRAȚIEI PUBLICE ȘI FONDURILOR EUROPENE
</t>
    </r>
    <r>
      <rPr>
        <sz val="11"/>
        <color theme="1"/>
        <rFont val="Calibri"/>
        <family val="2"/>
        <charset val="238"/>
        <scheme val="minor"/>
      </rPr>
      <t>Direcția Generală Administrație Publică, Direcția pentru Strategii și Reforme în Administrația Publică</t>
    </r>
  </si>
  <si>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</si>
  <si>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</si>
  <si>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</si>
  <si>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</si>
  <si>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</si>
  <si>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</si>
  <si>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</si>
  <si>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</si>
  <si>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</si>
  <si>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</si>
  <si>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</si>
  <si>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 xml:space="preserve">  </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</si>
  <si>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</si>
  <si>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</si>
  <si>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</si>
  <si>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</si>
  <si>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</si>
  <si>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</si>
  <si>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</si>
  <si>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</si>
  <si>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</si>
  <si>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</si>
  <si>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</si>
  <si>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</si>
  <si>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</si>
  <si>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</si>
  <si>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PRAHOVA</t>
  </si>
  <si>
    <t>VÂLCEA</t>
  </si>
  <si>
    <t>Cod MySMIS</t>
  </si>
  <si>
    <t>MySMIS Code</t>
  </si>
  <si>
    <t>AA6 /21.02.2018</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</si>
  <si>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</si>
  <si>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</si>
  <si>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</si>
  <si>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</si>
  <si>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</si>
  <si>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</si>
  <si>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</si>
  <si>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</si>
  <si>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</si>
  <si>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</si>
  <si>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</si>
  <si>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</si>
  <si>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</si>
  <si>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</si>
  <si>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AA2/03.05.2018</t>
  </si>
  <si>
    <t>AA7 /00.05.2018</t>
  </si>
  <si>
    <t>Implementarea unui sistem de management performant pentru imbunatatirea proceselor interne și cresterea calitatii serviciilor Primariei Sectorului 6 Bucureşti</t>
  </si>
  <si>
    <t>Sect. 6 București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</si>
  <si>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</si>
  <si>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r>
      <t xml:space="preserve">MINISITERUL DEZVOLTĂRII REGIONALE, ADMINISTRAȚIEI PUBLICE ȘI FONDURILOR EUROPENE
</t>
    </r>
    <r>
      <rPr>
        <sz val="12"/>
        <rFont val="Calibri"/>
        <family val="2"/>
        <charset val="238"/>
        <scheme val="minor"/>
      </rPr>
      <t>Direcția generală dezvoltare regională și infrastructură</t>
    </r>
  </si>
  <si>
    <t>AA4 /24.04.18</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</si>
  <si>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</si>
  <si>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</si>
  <si>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</si>
  <si>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</si>
  <si>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Omdrap 4668/27.04.2018</t>
  </si>
  <si>
    <t>Sistem integrat de management pentru o societate informațională performantă (SIMSIP)</t>
  </si>
  <si>
    <t>Ministerul Comunicațiilor și Societații Informaționale</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</si>
  <si>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</si>
  <si>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</si>
  <si>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</si>
  <si>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</si>
  <si>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</si>
  <si>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</si>
  <si>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Primăria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</si>
  <si>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</si>
  <si>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</si>
  <si>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</si>
  <si>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</si>
  <si>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</si>
  <si>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AP1/1.1</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</si>
  <si>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</si>
  <si>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</si>
  <si>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</si>
  <si>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</si>
  <si>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</si>
  <si>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</si>
  <si>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</si>
  <si>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</si>
  <si>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</si>
  <si>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</si>
  <si>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</si>
  <si>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</si>
  <si>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</si>
  <si>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</si>
  <si>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</si>
  <si>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</si>
  <si>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</si>
  <si>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</si>
  <si>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</si>
  <si>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</si>
  <si>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</si>
  <si>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</si>
  <si>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</si>
  <si>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</si>
  <si>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</si>
  <si>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</si>
  <si>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</si>
  <si>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</si>
  <si>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</si>
  <si>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Ministerul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</si>
  <si>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</si>
  <si>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</si>
  <si>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</si>
  <si>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</si>
  <si>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AP 2/11i  /2.3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</si>
  <si>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</si>
  <si>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</si>
  <si>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</si>
  <si>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</si>
  <si>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</si>
  <si>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</si>
  <si>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</si>
  <si>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</si>
  <si>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</si>
  <si>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</si>
  <si>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</si>
  <si>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</si>
  <si>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</si>
  <si>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</si>
  <si>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</si>
  <si>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</si>
  <si>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</si>
  <si>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</si>
  <si>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</si>
  <si>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</si>
  <si>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</si>
  <si>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</si>
  <si>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</si>
  <si>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 xml:space="preserve">Obiectiv general:
Dezvoltarea capacitatii societatii civile, ca împreuna cu UAT, sa contribuie la sustinerea si dezvoltarea economiei sociale prin sprijinirea
initiativelor antreprenoriale care vizeaza infiintarea de structuri de economie sociala in Romania (SES).
OS3. Formularea propunerilor de Politici Publice.
OS1. Crearea unui parteneriat public-privat la nivel national, format din 160 de reprezentati ai UAT si organizatii civice din
Romania, pentru formularea si promovarea de propuneri alternative la politicile publice initiate de Guvern.
OS2. Formarea membrilor GT , pentru cresterea capacitatii de a identifica probleme in comunitate si a formula politici publice
alternative.
</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</si>
  <si>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</si>
  <si>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</si>
  <si>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</si>
  <si>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</si>
  <si>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</si>
  <si>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</si>
  <si>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</si>
  <si>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</si>
  <si>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</si>
  <si>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</si>
  <si>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</si>
  <si>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</si>
  <si>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</si>
  <si>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</si>
  <si>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AP 2/2.1</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</si>
  <si>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</si>
  <si>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</si>
  <si>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</si>
  <si>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</si>
  <si>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</si>
  <si>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</si>
  <si>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</si>
  <si>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</si>
  <si>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</si>
  <si>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</si>
  <si>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</si>
  <si>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</si>
  <si>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</si>
  <si>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</si>
  <si>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</si>
  <si>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</si>
  <si>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</si>
  <si>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</si>
  <si>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</si>
  <si>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</si>
  <si>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</si>
  <si>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</si>
  <si>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</si>
  <si>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</si>
  <si>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</si>
  <si>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</si>
  <si>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charset val="238"/>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</si>
  <si>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t>Politici publice pentru dezvoltare durabilă</t>
  </si>
  <si>
    <t>Asociația ,,Centrul pentru Politici Publice Durabile Ecopolis”</t>
  </si>
  <si>
    <r>
      <rPr>
        <b/>
        <sz val="12"/>
        <rFont val="Calibri"/>
        <family val="2"/>
        <scheme val="minor"/>
      </rPr>
      <t xml:space="preserve">Obiectiv general  </t>
    </r>
    <r>
      <rPr>
        <sz val="12"/>
        <rFont val="Calibri"/>
        <family val="2"/>
        <charset val="238"/>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</si>
  <si>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t>Municipiul Toplița</t>
  </si>
  <si>
    <t>Imbunatatirea calitatii serviciilor furnizate de primaria Municipiului Toplita prin introducerea si
mentinerea sistemului de management al calitatii ISO9001:2015</t>
  </si>
  <si>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</si>
  <si>
    <t>Toplița</t>
  </si>
  <si>
    <t>AA4/ 12.06.2018</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</si>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</sst>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l_e_i_-;\-* #,##0.00\ _l_e_i_-;_-* &quot;-&quot;??\ _l_e_i_-;_-@_-"/>
    <numFmt numFmtId="164" formatCode="0.000000000"/>
    <numFmt numFmtId="165" formatCode="#,##0.00_ ;\-#,##0.00\ "/>
  </numFmts>
  <fonts count="32" x14ac:knownFonts="1">
    <font>
      <sz val="11"/>
      <color theme="1"/>
      <name val="Calibri"/>
      <family val="2"/>
      <charset val="238"/>
      <scheme val="minor"/>
    </font>
    <font>
      <sz val="11"/>
      <color theme="1"/>
      <name val="Calibri"/>
      <family val="2"/>
      <scheme val="minor"/>
    </font>
    <font>
      <sz val="11"/>
      <color theme="1"/>
      <name val="Calibri"/>
      <family val="2"/>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b/>
      <sz val="12"/>
      <name val="Calibri"/>
      <family val="2"/>
      <scheme val="minor"/>
    </font>
    <font>
      <b/>
      <sz val="11"/>
      <color theme="1"/>
      <name val="Calibri"/>
      <family val="2"/>
      <scheme val="minor"/>
    </font>
    <font>
      <sz val="10"/>
      <name val="Calibri"/>
      <family val="2"/>
    </font>
    <font>
      <sz val="10"/>
      <color theme="1"/>
      <name val="Calibri"/>
      <family val="2"/>
      <scheme val="minor"/>
    </font>
    <font>
      <b/>
      <sz val="10"/>
      <color theme="1"/>
      <name val="Trebuchet MS"/>
      <family val="2"/>
    </font>
    <font>
      <sz val="11"/>
      <color theme="1"/>
      <name val="Trebuchet MS"/>
      <family val="2"/>
    </font>
    <font>
      <sz val="11"/>
      <color theme="1"/>
      <name val="Calibri"/>
      <family val="2"/>
      <charset val="1"/>
      <scheme val="minor"/>
    </font>
    <font>
      <sz val="10"/>
      <color theme="1"/>
      <name val="Calibri"/>
      <family val="2"/>
      <charset val="1"/>
      <scheme val="minor"/>
    </font>
    <font>
      <b/>
      <sz val="11"/>
      <color theme="1"/>
      <name val="Calibri"/>
      <family val="2"/>
      <charset val="1"/>
      <scheme val="minor"/>
    </font>
    <font>
      <i/>
      <sz val="11"/>
      <color theme="1"/>
      <name val="Trebuchet MS"/>
      <family val="2"/>
    </font>
    <font>
      <sz val="12"/>
      <name val="Calibri"/>
      <family val="2"/>
      <charset val="1"/>
      <scheme val="minor"/>
    </font>
    <font>
      <b/>
      <sz val="11"/>
      <color theme="1"/>
      <name val="Calibri"/>
      <family val="1"/>
      <charset val="1"/>
    </font>
    <font>
      <b/>
      <sz val="11"/>
      <color theme="1"/>
      <name val="Calibri"/>
      <family val="2"/>
      <charset val="1"/>
    </font>
    <font>
      <sz val="12"/>
      <name val="Trebuchet MS"/>
      <family val="2"/>
    </font>
    <font>
      <b/>
      <sz val="10"/>
      <color theme="1"/>
      <name val="Arial"/>
      <family val="2"/>
    </font>
    <font>
      <sz val="12"/>
      <name val="Trebuchet MS"/>
      <family val="2"/>
    </font>
    <font>
      <sz val="12"/>
      <name val="Calibri"/>
      <family val="2"/>
      <scheme val="minor"/>
    </font>
    <font>
      <sz val="12"/>
      <color theme="1"/>
      <name val="Calibri"/>
      <family val="2"/>
      <scheme val="minor"/>
    </font>
    <font>
      <sz val="11"/>
      <name val="Calibri"/>
      <family val="2"/>
    </font>
    <font>
      <sz val="12"/>
      <color theme="1"/>
      <name val="Calibri"/>
      <family val="2"/>
      <charset val="1"/>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4" tint="0.39997558519241921"/>
        <bgColor indexed="64"/>
      </patternFill>
    </fill>
  </fills>
  <borders count="25">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s>
  <cellStyleXfs count="3">
    <xf numFmtId="0" fontId="0" fillId="0" borderId="0"/>
    <xf numFmtId="43" fontId="5" fillId="0" borderId="0" applyFont="0" applyFill="0" applyBorder="0" applyAlignment="0" applyProtection="0"/>
    <xf numFmtId="43" fontId="5" fillId="0" borderId="0" applyFont="0" applyFill="0" applyBorder="0" applyAlignment="0" applyProtection="0"/>
  </cellStyleXfs>
  <cellXfs count="245">
    <xf numFmtId="0" fontId="0" fillId="0" borderId="0" xfId="0"/>
    <xf numFmtId="0" fontId="0" fillId="0" borderId="0" xfId="0" applyFont="1"/>
    <xf numFmtId="0" fontId="4" fillId="0" borderId="0" xfId="0" applyFont="1"/>
    <xf numFmtId="0" fontId="0" fillId="0" borderId="0" xfId="0" applyFont="1" applyFill="1"/>
    <xf numFmtId="0"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justify" vertical="center" wrapText="1"/>
    </xf>
    <xf numFmtId="14" fontId="6" fillId="0" borderId="3"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0" fillId="0" borderId="0" xfId="0" applyFont="1" applyAlignment="1">
      <alignment wrapText="1"/>
    </xf>
    <xf numFmtId="0" fontId="6" fillId="0" borderId="2"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7" fillId="2" borderId="3" xfId="0" applyFont="1" applyFill="1" applyBorder="1" applyAlignment="1">
      <alignment vertical="center"/>
    </xf>
    <xf numFmtId="0" fontId="7"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3" xfId="0" applyNumberFormat="1" applyFont="1" applyFill="1" applyBorder="1" applyAlignment="1">
      <alignment horizontal="left" vertical="center" wrapText="1"/>
    </xf>
    <xf numFmtId="0" fontId="0" fillId="0" borderId="0" xfId="0" applyFont="1" applyAlignment="1">
      <alignment horizontal="left"/>
    </xf>
    <xf numFmtId="0" fontId="0" fillId="5" borderId="0" xfId="0" applyFont="1" applyFill="1"/>
    <xf numFmtId="0" fontId="8" fillId="0" borderId="3" xfId="0" applyNumberFormat="1" applyFont="1" applyFill="1" applyBorder="1" applyAlignment="1">
      <alignment horizontal="left" vertical="center" wrapText="1"/>
    </xf>
    <xf numFmtId="14" fontId="8" fillId="0" borderId="3" xfId="0" applyNumberFormat="1" applyFont="1" applyFill="1" applyBorder="1" applyAlignment="1">
      <alignment horizontal="center" vertical="center" wrapText="1"/>
    </xf>
    <xf numFmtId="0" fontId="8" fillId="2" borderId="3" xfId="0" applyNumberFormat="1"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Alignment="1">
      <alignment horizontal="left" vertical="center"/>
    </xf>
    <xf numFmtId="4" fontId="3" fillId="0" borderId="1" xfId="0" applyNumberFormat="1" applyFont="1" applyFill="1" applyBorder="1" applyAlignment="1">
      <alignment vertical="center" wrapText="1"/>
    </xf>
    <xf numFmtId="0" fontId="3" fillId="0" borderId="3" xfId="0" applyNumberFormat="1" applyFont="1" applyFill="1" applyBorder="1" applyAlignment="1">
      <alignment vertical="center" wrapText="1"/>
    </xf>
    <xf numFmtId="0" fontId="0" fillId="0" borderId="0" xfId="0" applyFont="1" applyAlignment="1"/>
    <xf numFmtId="0" fontId="0" fillId="0" borderId="0" xfId="0" applyFont="1" applyFill="1" applyAlignment="1"/>
    <xf numFmtId="0" fontId="3" fillId="3" borderId="3" xfId="0" applyNumberFormat="1" applyFont="1" applyFill="1" applyBorder="1" applyAlignment="1">
      <alignment vertical="center" wrapText="1"/>
    </xf>
    <xf numFmtId="0" fontId="0" fillId="0" borderId="0" xfId="0" applyFont="1" applyAlignment="1">
      <alignment horizontal="center"/>
    </xf>
    <xf numFmtId="0" fontId="0" fillId="0" borderId="0" xfId="0" applyFont="1" applyFill="1" applyAlignment="1">
      <alignment horizontal="center"/>
    </xf>
    <xf numFmtId="0" fontId="10" fillId="2" borderId="3" xfId="0" applyFont="1" applyFill="1" applyBorder="1" applyAlignment="1">
      <alignment horizontal="left" vertical="center" wrapText="1"/>
    </xf>
    <xf numFmtId="0" fontId="6" fillId="0" borderId="3" xfId="0" applyNumberFormat="1" applyFont="1" applyFill="1" applyBorder="1" applyAlignment="1">
      <alignment horizontal="justify" vertical="top" wrapText="1"/>
    </xf>
    <xf numFmtId="0" fontId="6" fillId="2" borderId="3" xfId="0" applyNumberFormat="1" applyFont="1" applyFill="1" applyBorder="1" applyAlignment="1">
      <alignment horizontal="left" vertical="center" wrapText="1"/>
    </xf>
    <xf numFmtId="0" fontId="8" fillId="0" borderId="3" xfId="0" applyNumberFormat="1" applyFont="1" applyFill="1" applyBorder="1" applyAlignment="1">
      <alignment horizontal="center" vertical="center" wrapText="1"/>
    </xf>
    <xf numFmtId="0" fontId="0" fillId="0" borderId="0" xfId="0" applyFont="1" applyAlignment="1">
      <alignment horizontal="center" vertical="center"/>
    </xf>
    <xf numFmtId="14" fontId="8" fillId="0" borderId="3" xfId="0" applyNumberFormat="1" applyFont="1" applyFill="1" applyBorder="1" applyAlignment="1">
      <alignment horizontal="left" vertical="center" wrapText="1"/>
    </xf>
    <xf numFmtId="164" fontId="8" fillId="0" borderId="3" xfId="0" applyNumberFormat="1" applyFont="1" applyFill="1" applyBorder="1" applyAlignment="1">
      <alignment horizontal="left" vertical="center" wrapText="1"/>
    </xf>
    <xf numFmtId="0" fontId="10" fillId="0" borderId="0" xfId="0" applyFont="1" applyAlignment="1">
      <alignment horizontal="left" vertical="center" wrapText="1"/>
    </xf>
    <xf numFmtId="0" fontId="17" fillId="0" borderId="0" xfId="0" applyFont="1" applyAlignment="1">
      <alignment vertical="center" wrapText="1"/>
    </xf>
    <xf numFmtId="0" fontId="8" fillId="0" borderId="3" xfId="0" applyNumberFormat="1" applyFont="1" applyFill="1" applyBorder="1" applyAlignment="1">
      <alignment horizontal="justify" vertical="top" wrapText="1"/>
    </xf>
    <xf numFmtId="164" fontId="8" fillId="0" borderId="3" xfId="0" applyNumberFormat="1" applyFont="1" applyFill="1" applyBorder="1" applyAlignment="1">
      <alignment horizontal="center" vertical="center" wrapText="1"/>
    </xf>
    <xf numFmtId="0" fontId="10" fillId="0" borderId="0" xfId="0" applyFont="1"/>
    <xf numFmtId="0" fontId="10" fillId="0" borderId="3" xfId="0" applyFont="1" applyBorder="1" applyAlignment="1">
      <alignment vertical="center" wrapText="1"/>
    </xf>
    <xf numFmtId="0" fontId="6" fillId="0" borderId="3" xfId="0" applyNumberFormat="1" applyFont="1" applyFill="1" applyBorder="1" applyAlignment="1">
      <alignment horizontal="left" vertical="top" wrapText="1"/>
    </xf>
    <xf numFmtId="0" fontId="7" fillId="0" borderId="3" xfId="0" applyFont="1" applyFill="1" applyBorder="1" applyAlignment="1">
      <alignment horizontal="center" vertical="center" wrapText="1"/>
    </xf>
    <xf numFmtId="0" fontId="19" fillId="0" borderId="0" xfId="0" applyFont="1" applyAlignment="1">
      <alignment vertical="center" wrapText="1"/>
    </xf>
    <xf numFmtId="0" fontId="19" fillId="0" borderId="3" xfId="0" applyFont="1" applyBorder="1" applyAlignment="1">
      <alignment vertical="center" wrapText="1"/>
    </xf>
    <xf numFmtId="0" fontId="18" fillId="0" borderId="3" xfId="0" applyFont="1" applyBorder="1" applyAlignment="1">
      <alignment vertical="top" wrapText="1"/>
    </xf>
    <xf numFmtId="0" fontId="22" fillId="0" borderId="3" xfId="0" applyFont="1" applyBorder="1" applyAlignment="1">
      <alignment horizontal="justify" vertical="top" wrapText="1"/>
    </xf>
    <xf numFmtId="0" fontId="22" fillId="0" borderId="3" xfId="0" applyFont="1" applyBorder="1" applyAlignment="1">
      <alignment horizontal="left" vertical="center" wrapText="1"/>
    </xf>
    <xf numFmtId="0" fontId="19" fillId="0" borderId="3" xfId="0" applyNumberFormat="1" applyFont="1" applyFill="1" applyBorder="1" applyAlignment="1">
      <alignment vertical="center"/>
    </xf>
    <xf numFmtId="0" fontId="22" fillId="0" borderId="3" xfId="0" applyNumberFormat="1" applyFont="1" applyFill="1" applyBorder="1" applyAlignment="1">
      <alignment horizontal="left" vertical="center" wrapText="1"/>
    </xf>
    <xf numFmtId="0" fontId="19" fillId="0" borderId="3" xfId="0" applyNumberFormat="1" applyFont="1" applyFill="1" applyBorder="1" applyAlignment="1">
      <alignment vertical="center" wrapText="1"/>
    </xf>
    <xf numFmtId="0" fontId="25" fillId="0" borderId="3" xfId="0" applyFont="1" applyBorder="1" applyAlignment="1">
      <alignment horizontal="left" vertical="center" wrapText="1"/>
    </xf>
    <xf numFmtId="0" fontId="6" fillId="3" borderId="3" xfId="0" applyNumberFormat="1" applyFont="1" applyFill="1" applyBorder="1" applyAlignment="1">
      <alignment horizontal="center" vertical="center" wrapText="1"/>
    </xf>
    <xf numFmtId="164" fontId="6" fillId="3" borderId="3" xfId="0" applyNumberFormat="1" applyFont="1" applyFill="1" applyBorder="1" applyAlignment="1">
      <alignment horizontal="center" vertical="center" wrapText="1"/>
    </xf>
    <xf numFmtId="0" fontId="26" fillId="0" borderId="20" xfId="0" applyFont="1" applyFill="1" applyBorder="1" applyAlignment="1">
      <alignment horizontal="center" vertical="center" wrapText="1"/>
    </xf>
    <xf numFmtId="0" fontId="10" fillId="0" borderId="3" xfId="0" applyFont="1" applyFill="1" applyBorder="1" applyAlignment="1">
      <alignment horizontal="center" vertical="center" wrapText="1"/>
    </xf>
    <xf numFmtId="4" fontId="3" fillId="6" borderId="3" xfId="0" applyNumberFormat="1" applyFont="1" applyFill="1" applyBorder="1" applyAlignment="1">
      <alignment vertical="center" wrapText="1"/>
    </xf>
    <xf numFmtId="0" fontId="0" fillId="0" borderId="0" xfId="0" applyFont="1" applyAlignment="1">
      <alignment horizontal="center" vertical="center" wrapText="1"/>
    </xf>
    <xf numFmtId="4" fontId="3" fillId="4" borderId="3" xfId="0" applyNumberFormat="1" applyFont="1" applyFill="1" applyBorder="1" applyAlignment="1">
      <alignment vertical="center" wrapText="1"/>
    </xf>
    <xf numFmtId="4" fontId="3" fillId="7" borderId="3" xfId="0" applyNumberFormat="1" applyFont="1" applyFill="1" applyBorder="1" applyAlignment="1">
      <alignment vertical="center" wrapText="1"/>
    </xf>
    <xf numFmtId="0" fontId="3" fillId="0" borderId="3" xfId="0" applyNumberFormat="1" applyFont="1" applyFill="1" applyBorder="1" applyAlignment="1">
      <alignment horizontal="left" vertical="center" wrapText="1"/>
    </xf>
    <xf numFmtId="0"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vertical="center" wrapText="1"/>
    </xf>
    <xf numFmtId="4" fontId="3" fillId="3" borderId="3" xfId="0" applyNumberFormat="1" applyFont="1" applyFill="1" applyBorder="1" applyAlignment="1">
      <alignment vertical="center" wrapText="1"/>
    </xf>
    <xf numFmtId="0" fontId="0" fillId="0" borderId="0" xfId="0" applyFont="1" applyBorder="1" applyAlignment="1">
      <alignment horizontal="center" vertical="center" wrapText="1"/>
    </xf>
    <xf numFmtId="0" fontId="2" fillId="0" borderId="0" xfId="0" applyFont="1" applyAlignment="1">
      <alignment vertical="center" wrapText="1"/>
    </xf>
    <xf numFmtId="0" fontId="17" fillId="0" borderId="0" xfId="0" applyFont="1" applyBorder="1" applyAlignment="1">
      <alignment horizontal="justify" vertical="center"/>
    </xf>
    <xf numFmtId="0" fontId="8" fillId="3" borderId="3" xfId="0" applyNumberFormat="1" applyFont="1" applyFill="1" applyBorder="1" applyAlignment="1">
      <alignment horizontal="left" vertical="center" wrapText="1"/>
    </xf>
    <xf numFmtId="0" fontId="8" fillId="3" borderId="3" xfId="0"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13" fillId="3" borderId="0" xfId="0" applyFont="1" applyFill="1"/>
    <xf numFmtId="0" fontId="0" fillId="3" borderId="0" xfId="0" applyFont="1" applyFill="1"/>
    <xf numFmtId="0" fontId="7" fillId="3" borderId="3" xfId="0" applyFont="1" applyFill="1" applyBorder="1" applyAlignment="1">
      <alignment vertical="center" wrapText="1"/>
    </xf>
    <xf numFmtId="0" fontId="10" fillId="3" borderId="3" xfId="0" applyFont="1" applyFill="1" applyBorder="1" applyAlignment="1">
      <alignment vertical="center" wrapText="1"/>
    </xf>
    <xf numFmtId="0" fontId="7" fillId="3" borderId="3" xfId="0" applyFont="1" applyFill="1" applyBorder="1" applyAlignment="1">
      <alignment vertical="center"/>
    </xf>
    <xf numFmtId="0" fontId="3" fillId="3" borderId="3" xfId="0" applyNumberFormat="1" applyFont="1" applyFill="1" applyBorder="1" applyAlignment="1">
      <alignment horizontal="left" vertical="center" wrapText="1"/>
    </xf>
    <xf numFmtId="0" fontId="6" fillId="3" borderId="3" xfId="0" applyNumberFormat="1" applyFont="1" applyFill="1" applyBorder="1" applyAlignment="1">
      <alignment horizontal="left" vertical="center" wrapText="1"/>
    </xf>
    <xf numFmtId="0" fontId="19" fillId="3" borderId="3" xfId="0" applyNumberFormat="1" applyFont="1" applyFill="1" applyBorder="1" applyAlignment="1">
      <alignment vertical="center" wrapText="1"/>
    </xf>
    <xf numFmtId="0" fontId="20" fillId="3" borderId="0" xfId="0" applyFont="1" applyFill="1" applyAlignment="1">
      <alignment vertical="center" wrapText="1"/>
    </xf>
    <xf numFmtId="0" fontId="14" fillId="3" borderId="3" xfId="0" applyFont="1" applyFill="1" applyBorder="1" applyAlignment="1">
      <alignment horizontal="center" vertical="center" wrapText="1"/>
    </xf>
    <xf numFmtId="0" fontId="15" fillId="3" borderId="3" xfId="0" applyFont="1" applyFill="1" applyBorder="1" applyAlignment="1">
      <alignment horizontal="left" vertical="center" wrapText="1"/>
    </xf>
    <xf numFmtId="0" fontId="22" fillId="3" borderId="3" xfId="0" applyNumberFormat="1" applyFont="1" applyFill="1" applyBorder="1" applyAlignment="1">
      <alignment horizontal="left" vertical="center" wrapText="1"/>
    </xf>
    <xf numFmtId="0" fontId="22" fillId="3" borderId="3" xfId="0" applyFont="1" applyFill="1" applyBorder="1" applyAlignment="1">
      <alignment horizontal="left" vertical="center" wrapText="1"/>
    </xf>
    <xf numFmtId="0" fontId="20" fillId="3" borderId="0" xfId="0" applyFont="1" applyFill="1" applyBorder="1" applyAlignment="1">
      <alignment vertical="center" wrapText="1"/>
    </xf>
    <xf numFmtId="0" fontId="0" fillId="3" borderId="0" xfId="0" applyFont="1" applyFill="1" applyAlignment="1">
      <alignment horizontal="left"/>
    </xf>
    <xf numFmtId="0" fontId="0" fillId="3" borderId="0" xfId="0" applyFont="1" applyFill="1" applyAlignment="1"/>
    <xf numFmtId="0" fontId="0" fillId="3" borderId="13" xfId="0" applyFill="1" applyBorder="1" applyAlignment="1">
      <alignment horizontal="center" vertical="center" wrapText="1"/>
    </xf>
    <xf numFmtId="0" fontId="0" fillId="3" borderId="19" xfId="0" applyFill="1" applyBorder="1" applyAlignment="1">
      <alignment horizontal="center" vertical="center" wrapText="1"/>
    </xf>
    <xf numFmtId="4" fontId="3" fillId="2" borderId="3" xfId="0" applyNumberFormat="1" applyFont="1" applyFill="1" applyBorder="1" applyAlignment="1">
      <alignment vertical="center" wrapText="1"/>
    </xf>
    <xf numFmtId="0" fontId="0" fillId="2" borderId="0" xfId="0" applyFont="1" applyFill="1" applyAlignment="1"/>
    <xf numFmtId="165" fontId="6" fillId="0" borderId="3" xfId="1" applyNumberFormat="1" applyFont="1" applyFill="1" applyBorder="1" applyAlignment="1">
      <alignment horizontal="right" vertical="center" wrapText="1"/>
    </xf>
    <xf numFmtId="4" fontId="10" fillId="3" borderId="0" xfId="0" applyNumberFormat="1" applyFont="1" applyFill="1" applyAlignment="1">
      <alignment horizontal="right" vertical="center" wrapText="1"/>
    </xf>
    <xf numFmtId="165" fontId="6" fillId="3" borderId="3" xfId="1" applyNumberFormat="1" applyFont="1" applyFill="1" applyBorder="1" applyAlignment="1">
      <alignment horizontal="right" vertical="center" wrapText="1"/>
    </xf>
    <xf numFmtId="4" fontId="8" fillId="0" borderId="3" xfId="1" applyNumberFormat="1" applyFont="1" applyFill="1" applyBorder="1" applyAlignment="1">
      <alignment horizontal="right" vertical="center" wrapText="1"/>
    </xf>
    <xf numFmtId="4" fontId="8" fillId="3" borderId="3" xfId="1" applyNumberFormat="1" applyFont="1" applyFill="1" applyBorder="1" applyAlignment="1">
      <alignment horizontal="right" vertical="center" wrapText="1"/>
    </xf>
    <xf numFmtId="165" fontId="8" fillId="0" borderId="3" xfId="1" applyNumberFormat="1" applyFont="1" applyFill="1" applyBorder="1" applyAlignment="1">
      <alignment horizontal="right" vertical="center" wrapText="1"/>
    </xf>
    <xf numFmtId="165" fontId="8" fillId="3" borderId="3" xfId="1" applyNumberFormat="1" applyFont="1" applyFill="1" applyBorder="1" applyAlignment="1">
      <alignment horizontal="right" vertical="center" wrapText="1"/>
    </xf>
    <xf numFmtId="165" fontId="8" fillId="2" borderId="3" xfId="1" applyNumberFormat="1" applyFont="1" applyFill="1" applyBorder="1" applyAlignment="1">
      <alignment horizontal="right" vertical="center" wrapText="1"/>
    </xf>
    <xf numFmtId="3" fontId="8" fillId="0" borderId="3" xfId="0" applyNumberFormat="1" applyFont="1" applyFill="1" applyBorder="1" applyAlignment="1">
      <alignment horizontal="right" vertical="center" wrapText="1"/>
    </xf>
    <xf numFmtId="14" fontId="9" fillId="0" borderId="3" xfId="0" applyNumberFormat="1" applyFont="1" applyFill="1" applyBorder="1" applyAlignment="1">
      <alignment horizontal="right" vertical="center" wrapText="1"/>
    </xf>
    <xf numFmtId="4" fontId="6" fillId="0" borderId="3" xfId="0" applyNumberFormat="1" applyFont="1" applyFill="1" applyBorder="1" applyAlignment="1">
      <alignment horizontal="right" vertical="center" wrapText="1"/>
    </xf>
    <xf numFmtId="165" fontId="6" fillId="2" borderId="3" xfId="1"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4" fontId="6" fillId="0" borderId="5" xfId="0" applyNumberFormat="1" applyFont="1" applyFill="1" applyBorder="1" applyAlignment="1">
      <alignment horizontal="right" vertical="center" wrapText="1"/>
    </xf>
    <xf numFmtId="0" fontId="3" fillId="3" borderId="3" xfId="0" applyNumberFormat="1" applyFont="1" applyFill="1" applyBorder="1" applyAlignment="1">
      <alignment horizontal="right" vertical="center" wrapText="1"/>
    </xf>
    <xf numFmtId="4" fontId="3" fillId="3" borderId="3"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3" fillId="0" borderId="5" xfId="0" applyNumberFormat="1" applyFont="1" applyFill="1" applyBorder="1" applyAlignment="1">
      <alignment horizontal="right" vertical="center" wrapText="1"/>
    </xf>
    <xf numFmtId="4" fontId="6" fillId="0" borderId="7" xfId="0" applyNumberFormat="1" applyFont="1" applyFill="1" applyBorder="1" applyAlignment="1">
      <alignment horizontal="right" vertical="center" wrapText="1"/>
    </xf>
    <xf numFmtId="165" fontId="8" fillId="0" borderId="6" xfId="1" applyNumberFormat="1" applyFont="1" applyFill="1" applyBorder="1" applyAlignment="1">
      <alignment horizontal="right" vertical="center" wrapText="1"/>
    </xf>
    <xf numFmtId="165" fontId="8" fillId="3" borderId="6" xfId="1" applyNumberFormat="1" applyFont="1" applyFill="1" applyBorder="1" applyAlignment="1">
      <alignment horizontal="right" vertical="center" wrapText="1"/>
    </xf>
    <xf numFmtId="4" fontId="8" fillId="0" borderId="6" xfId="1" applyNumberFormat="1" applyFont="1" applyFill="1" applyBorder="1" applyAlignment="1">
      <alignment horizontal="right" vertical="center" wrapText="1"/>
    </xf>
    <xf numFmtId="4" fontId="8" fillId="3" borderId="6" xfId="1" applyNumberFormat="1" applyFont="1" applyFill="1" applyBorder="1" applyAlignment="1">
      <alignment horizontal="right" vertical="center" wrapText="1"/>
    </xf>
    <xf numFmtId="14" fontId="10" fillId="0" borderId="3" xfId="0" applyNumberFormat="1" applyFont="1" applyFill="1" applyBorder="1" applyAlignment="1">
      <alignment horizontal="right" vertical="center" wrapText="1"/>
    </xf>
    <xf numFmtId="4" fontId="10" fillId="3" borderId="3"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wrapText="1"/>
    </xf>
    <xf numFmtId="4" fontId="8" fillId="3" borderId="15" xfId="1" applyNumberFormat="1" applyFont="1" applyFill="1" applyBorder="1" applyAlignment="1">
      <alignment horizontal="right" vertical="center" wrapText="1"/>
    </xf>
    <xf numFmtId="165" fontId="6" fillId="3" borderId="6" xfId="1" applyNumberFormat="1" applyFont="1" applyFill="1" applyBorder="1" applyAlignment="1">
      <alignment horizontal="right" vertical="center" wrapText="1"/>
    </xf>
    <xf numFmtId="165" fontId="6" fillId="0" borderId="9" xfId="1" applyNumberFormat="1" applyFont="1" applyFill="1" applyBorder="1" applyAlignment="1">
      <alignment horizontal="right" vertical="center" wrapText="1"/>
    </xf>
    <xf numFmtId="165" fontId="6" fillId="3" borderId="15" xfId="1" applyNumberFormat="1" applyFont="1" applyFill="1" applyBorder="1" applyAlignment="1">
      <alignment horizontal="right" vertical="center" wrapText="1"/>
    </xf>
    <xf numFmtId="4" fontId="11" fillId="3" borderId="0" xfId="0" applyNumberFormat="1" applyFont="1" applyFill="1" applyAlignment="1">
      <alignment horizontal="right" vertical="center" wrapText="1"/>
    </xf>
    <xf numFmtId="0" fontId="11" fillId="3" borderId="0" xfId="0" applyFont="1" applyFill="1" applyAlignment="1">
      <alignment horizontal="right" vertical="center" wrapText="1"/>
    </xf>
    <xf numFmtId="4" fontId="17" fillId="3" borderId="0" xfId="0" applyNumberFormat="1" applyFont="1" applyFill="1" applyAlignment="1">
      <alignment horizontal="right" vertical="center" wrapText="1"/>
    </xf>
    <xf numFmtId="4" fontId="17" fillId="3" borderId="3" xfId="0" applyNumberFormat="1" applyFont="1" applyFill="1" applyBorder="1" applyAlignment="1">
      <alignment horizontal="right" vertical="center" wrapText="1"/>
    </xf>
    <xf numFmtId="165" fontId="6" fillId="3" borderId="4" xfId="0" applyNumberFormat="1" applyFont="1" applyFill="1" applyBorder="1" applyAlignment="1">
      <alignment horizontal="right" vertical="center" wrapText="1"/>
    </xf>
    <xf numFmtId="14" fontId="9" fillId="0" borderId="3" xfId="0" applyNumberFormat="1" applyFont="1" applyFill="1" applyBorder="1" applyAlignment="1">
      <alignment horizontal="right" vertical="center"/>
    </xf>
    <xf numFmtId="49" fontId="9" fillId="0" borderId="3" xfId="0" applyNumberFormat="1" applyFont="1" applyFill="1" applyBorder="1" applyAlignment="1">
      <alignment horizontal="right" vertical="center" wrapText="1"/>
    </xf>
    <xf numFmtId="3" fontId="6" fillId="2" borderId="3" xfId="0" applyNumberFormat="1" applyFont="1" applyFill="1" applyBorder="1" applyAlignment="1">
      <alignment horizontal="right" vertical="center" wrapText="1"/>
    </xf>
    <xf numFmtId="14" fontId="11" fillId="0" borderId="3" xfId="0" applyNumberFormat="1" applyFont="1" applyFill="1" applyBorder="1" applyAlignment="1">
      <alignment horizontal="right" vertical="center" wrapText="1"/>
    </xf>
    <xf numFmtId="4" fontId="6" fillId="0" borderId="11" xfId="0" applyNumberFormat="1" applyFont="1" applyFill="1" applyBorder="1" applyAlignment="1">
      <alignment horizontal="right" vertical="center" wrapText="1"/>
    </xf>
    <xf numFmtId="0" fontId="9" fillId="0" borderId="3" xfId="0" applyNumberFormat="1" applyFont="1" applyFill="1" applyBorder="1" applyAlignment="1">
      <alignment horizontal="right" vertical="center" wrapText="1"/>
    </xf>
    <xf numFmtId="4" fontId="6" fillId="0" borderId="6" xfId="0" applyNumberFormat="1" applyFont="1" applyFill="1" applyBorder="1" applyAlignment="1">
      <alignment horizontal="right" vertical="center" wrapText="1"/>
    </xf>
    <xf numFmtId="4" fontId="6" fillId="0" borderId="10" xfId="0" applyNumberFormat="1" applyFont="1" applyFill="1" applyBorder="1" applyAlignment="1">
      <alignment horizontal="right" vertical="center" wrapText="1"/>
    </xf>
    <xf numFmtId="0" fontId="0" fillId="3" borderId="3" xfId="0" applyFont="1" applyFill="1" applyBorder="1" applyAlignment="1">
      <alignment horizontal="right"/>
    </xf>
    <xf numFmtId="0" fontId="3" fillId="3" borderId="15" xfId="0" applyNumberFormat="1" applyFont="1" applyFill="1" applyBorder="1" applyAlignment="1">
      <alignment horizontal="center" vertical="center" wrapText="1"/>
    </xf>
    <xf numFmtId="0" fontId="6" fillId="3" borderId="15" xfId="0" applyNumberFormat="1" applyFont="1" applyFill="1" applyBorder="1" applyAlignment="1">
      <alignment horizontal="center" vertical="center" wrapText="1"/>
    </xf>
    <xf numFmtId="0" fontId="7" fillId="3" borderId="0" xfId="0" applyFont="1" applyFill="1" applyAlignment="1">
      <alignment horizontal="center" vertical="center"/>
    </xf>
    <xf numFmtId="0" fontId="7" fillId="3" borderId="0" xfId="0" applyFont="1" applyFill="1" applyAlignment="1">
      <alignment vertical="center"/>
    </xf>
    <xf numFmtId="0" fontId="0" fillId="3" borderId="0"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6" fillId="3" borderId="3" xfId="0" applyNumberFormat="1" applyFont="1" applyFill="1" applyBorder="1" applyAlignment="1">
      <alignment vertical="center" wrapText="1"/>
    </xf>
    <xf numFmtId="0" fontId="0" fillId="0" borderId="3" xfId="0" applyBorder="1" applyAlignment="1">
      <alignment horizontal="center" vertical="center" wrapText="1"/>
    </xf>
    <xf numFmtId="14" fontId="3" fillId="0" borderId="3" xfId="0" applyNumberFormat="1" applyFont="1" applyFill="1" applyBorder="1" applyAlignment="1">
      <alignment horizontal="center" vertical="center" wrapText="1"/>
    </xf>
    <xf numFmtId="14" fontId="27" fillId="0" borderId="3" xfId="0" applyNumberFormat="1" applyFont="1" applyFill="1" applyBorder="1" applyAlignment="1">
      <alignment horizontal="right" vertical="center" wrapText="1"/>
    </xf>
    <xf numFmtId="4" fontId="28" fillId="0" borderId="3" xfId="1" applyNumberFormat="1" applyFont="1" applyFill="1" applyBorder="1" applyAlignment="1">
      <alignment horizontal="right" vertical="center" wrapText="1"/>
    </xf>
    <xf numFmtId="0" fontId="28" fillId="3" borderId="3" xfId="0" applyNumberFormat="1" applyFont="1" applyFill="1" applyBorder="1" applyAlignment="1">
      <alignment horizontal="right" vertical="center" wrapText="1"/>
    </xf>
    <xf numFmtId="4" fontId="29" fillId="3" borderId="0" xfId="0" applyNumberFormat="1" applyFont="1" applyFill="1" applyAlignment="1">
      <alignment vertical="center" wrapText="1"/>
    </xf>
    <xf numFmtId="4" fontId="28" fillId="3" borderId="3" xfId="0" applyNumberFormat="1" applyFont="1" applyFill="1" applyBorder="1" applyAlignment="1">
      <alignment horizontal="right" vertical="center" wrapText="1"/>
    </xf>
    <xf numFmtId="4" fontId="29" fillId="3" borderId="0" xfId="0" applyNumberFormat="1" applyFont="1" applyFill="1" applyAlignment="1">
      <alignment horizontal="center" vertical="center" wrapText="1"/>
    </xf>
    <xf numFmtId="0" fontId="0" fillId="3" borderId="5" xfId="0" applyFont="1" applyFill="1" applyBorder="1" applyAlignment="1">
      <alignment horizontal="center" vertical="center" wrapText="1"/>
    </xf>
    <xf numFmtId="0" fontId="20" fillId="3" borderId="3" xfId="0" applyFont="1" applyFill="1" applyBorder="1" applyAlignment="1">
      <alignment vertical="center" wrapText="1"/>
    </xf>
    <xf numFmtId="0" fontId="0" fillId="0" borderId="3" xfId="0" applyFont="1" applyFill="1" applyBorder="1" applyAlignment="1">
      <alignment horizontal="center" vertical="center" wrapText="1"/>
    </xf>
    <xf numFmtId="0" fontId="18" fillId="0" borderId="3" xfId="0" applyFont="1" applyFill="1" applyBorder="1" applyAlignment="1">
      <alignment vertical="top" wrapText="1"/>
    </xf>
    <xf numFmtId="4" fontId="30" fillId="3" borderId="0" xfId="0" applyNumberFormat="1" applyFont="1" applyFill="1" applyBorder="1" applyAlignment="1">
      <alignment horizontal="right" vertical="center"/>
    </xf>
    <xf numFmtId="0" fontId="31" fillId="0" borderId="3" xfId="0" applyNumberFormat="1" applyFont="1" applyFill="1" applyBorder="1" applyAlignment="1">
      <alignment vertical="center"/>
    </xf>
    <xf numFmtId="14" fontId="9" fillId="0" borderId="3" xfId="0" applyNumberFormat="1" applyFont="1" applyFill="1" applyBorder="1" applyAlignment="1">
      <alignment horizontal="center" vertical="center" wrapText="1"/>
    </xf>
    <xf numFmtId="0" fontId="31" fillId="0" borderId="3" xfId="0" applyNumberFormat="1" applyFont="1" applyFill="1" applyBorder="1" applyAlignment="1">
      <alignment vertical="center" wrapText="1"/>
    </xf>
    <xf numFmtId="4" fontId="30" fillId="3" borderId="3" xfId="0" applyNumberFormat="1" applyFont="1" applyFill="1" applyBorder="1" applyAlignment="1">
      <alignment horizontal="right" vertical="center"/>
    </xf>
    <xf numFmtId="4" fontId="30" fillId="3" borderId="3" xfId="0" applyNumberFormat="1" applyFont="1" applyFill="1" applyBorder="1" applyAlignment="1">
      <alignment horizontal="center" vertical="center"/>
    </xf>
    <xf numFmtId="0" fontId="0" fillId="3" borderId="3" xfId="0" applyFont="1" applyFill="1" applyBorder="1"/>
    <xf numFmtId="0" fontId="19" fillId="0" borderId="19" xfId="0" applyFont="1" applyBorder="1" applyAlignment="1">
      <alignment vertical="center" wrapText="1"/>
    </xf>
    <xf numFmtId="0" fontId="19" fillId="0" borderId="22" xfId="0" applyFont="1" applyBorder="1" applyAlignment="1">
      <alignment vertical="center" wrapText="1"/>
    </xf>
    <xf numFmtId="4" fontId="3" fillId="0" borderId="1" xfId="0" applyNumberFormat="1" applyFont="1" applyFill="1" applyBorder="1" applyAlignment="1">
      <alignment vertical="center" wrapText="1"/>
    </xf>
    <xf numFmtId="0" fontId="3" fillId="0"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12" fillId="3" borderId="3" xfId="0" applyNumberFormat="1" applyFont="1" applyFill="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wrapText="1"/>
    </xf>
    <xf numFmtId="14" fontId="0" fillId="0" borderId="3" xfId="0" applyNumberFormat="1" applyFont="1" applyBorder="1" applyAlignment="1">
      <alignment horizontal="center"/>
    </xf>
    <xf numFmtId="0" fontId="0" fillId="3" borderId="3" xfId="0" applyFont="1" applyFill="1" applyBorder="1" applyAlignment="1">
      <alignment horizontal="left" vertical="center"/>
    </xf>
    <xf numFmtId="0" fontId="0" fillId="0" borderId="19" xfId="0" applyFont="1" applyFill="1" applyBorder="1"/>
    <xf numFmtId="0" fontId="0" fillId="3" borderId="4" xfId="0" applyFont="1" applyFill="1" applyBorder="1"/>
    <xf numFmtId="0" fontId="0" fillId="3" borderId="22" xfId="0" applyFont="1" applyFill="1" applyBorder="1"/>
    <xf numFmtId="14" fontId="3" fillId="0" borderId="3" xfId="0" applyNumberFormat="1" applyFont="1" applyFill="1" applyBorder="1" applyAlignment="1">
      <alignment horizontal="center" vertical="center" wrapText="1"/>
    </xf>
    <xf numFmtId="0" fontId="6" fillId="3" borderId="3" xfId="0" applyNumberFormat="1" applyFont="1" applyFill="1" applyBorder="1" applyAlignment="1">
      <alignment horizontal="right" vertical="center" wrapText="1"/>
    </xf>
    <xf numFmtId="4" fontId="6" fillId="3" borderId="3" xfId="0" applyNumberFormat="1" applyFont="1" applyFill="1" applyBorder="1" applyAlignment="1">
      <alignment horizontal="right" vertical="center" wrapText="1"/>
    </xf>
    <xf numFmtId="0" fontId="31" fillId="0" borderId="3" xfId="0" applyFont="1" applyBorder="1" applyAlignment="1">
      <alignment vertical="center" wrapText="1"/>
    </xf>
    <xf numFmtId="0" fontId="6" fillId="3" borderId="3" xfId="0" applyFont="1" applyFill="1" applyBorder="1" applyAlignment="1">
      <alignment horizontal="left" vertical="center" wrapText="1"/>
    </xf>
    <xf numFmtId="0" fontId="12" fillId="3" borderId="3" xfId="0" applyNumberFormat="1" applyFont="1" applyFill="1" applyBorder="1" applyAlignment="1">
      <alignment horizontal="center" vertical="center" wrapText="1"/>
    </xf>
    <xf numFmtId="0" fontId="3" fillId="0" borderId="3" xfId="0" applyNumberFormat="1" applyFont="1" applyFill="1" applyBorder="1" applyAlignment="1">
      <alignment horizontal="left" vertical="center" wrapText="1"/>
    </xf>
    <xf numFmtId="0" fontId="12" fillId="3" borderId="15" xfId="0" applyNumberFormat="1" applyFont="1" applyFill="1" applyBorder="1" applyAlignment="1">
      <alignment horizontal="center" vertical="center" wrapText="1"/>
    </xf>
    <xf numFmtId="0" fontId="19" fillId="0" borderId="15" xfId="0" applyNumberFormat="1" applyFont="1" applyFill="1" applyBorder="1" applyAlignment="1">
      <alignment vertical="center" wrapText="1"/>
    </xf>
    <xf numFmtId="0" fontId="1" fillId="0" borderId="0" xfId="0" applyFont="1" applyAlignment="1">
      <alignment horizontal="left" vertical="center" wrapText="1"/>
    </xf>
    <xf numFmtId="0" fontId="3" fillId="0" borderId="3" xfId="0" applyNumberFormat="1" applyFont="1" applyFill="1" applyBorder="1" applyAlignment="1">
      <alignment horizontal="center" vertical="center" wrapText="1"/>
    </xf>
    <xf numFmtId="165" fontId="6" fillId="3" borderId="3" xfId="0" applyNumberFormat="1" applyFont="1" applyFill="1" applyBorder="1" applyAlignment="1">
      <alignment horizontal="right" vertical="center" wrapText="1"/>
    </xf>
    <xf numFmtId="14" fontId="3" fillId="0" borderId="3" xfId="0" applyNumberFormat="1" applyFont="1" applyFill="1" applyBorder="1" applyAlignment="1">
      <alignment horizontal="center" vertical="center" wrapText="1"/>
    </xf>
    <xf numFmtId="0" fontId="6" fillId="0" borderId="3" xfId="0" applyFont="1" applyBorder="1" applyAlignment="1">
      <alignment horizontal="left" vertical="center" wrapText="1"/>
    </xf>
    <xf numFmtId="165" fontId="6" fillId="2" borderId="3" xfId="0" applyNumberFormat="1" applyFont="1" applyFill="1" applyBorder="1" applyAlignment="1">
      <alignment horizontal="right" vertical="center" wrapText="1"/>
    </xf>
    <xf numFmtId="4" fontId="3" fillId="0" borderId="9" xfId="0" applyNumberFormat="1" applyFont="1" applyFill="1" applyBorder="1" applyAlignment="1">
      <alignment horizontal="center" vertical="center" wrapText="1"/>
    </xf>
    <xf numFmtId="4" fontId="3" fillId="0" borderId="14"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4" fontId="3" fillId="0" borderId="3" xfId="0" applyNumberFormat="1" applyFont="1" applyFill="1" applyBorder="1" applyAlignment="1">
      <alignment vertical="center" wrapText="1"/>
    </xf>
    <xf numFmtId="4" fontId="3" fillId="2" borderId="3" xfId="0" applyNumberFormat="1" applyFont="1" applyFill="1" applyBorder="1" applyAlignment="1">
      <alignment vertical="center" wrapText="1"/>
    </xf>
    <xf numFmtId="3" fontId="3" fillId="0" borderId="3" xfId="0" applyNumberFormat="1" applyFont="1" applyFill="1" applyBorder="1" applyAlignment="1">
      <alignment vertical="center" wrapText="1"/>
    </xf>
    <xf numFmtId="0" fontId="3" fillId="0" borderId="3" xfId="0" applyNumberFormat="1" applyFont="1" applyFill="1" applyBorder="1" applyAlignment="1">
      <alignment horizontal="center" vertical="center" wrapText="1"/>
    </xf>
    <xf numFmtId="4" fontId="3" fillId="0" borderId="1" xfId="0" applyNumberFormat="1" applyFont="1" applyFill="1" applyBorder="1" applyAlignment="1">
      <alignment vertical="center" wrapText="1"/>
    </xf>
    <xf numFmtId="4" fontId="3" fillId="0" borderId="8" xfId="0" applyNumberFormat="1" applyFont="1" applyFill="1" applyBorder="1" applyAlignment="1">
      <alignment vertical="center" wrapText="1"/>
    </xf>
    <xf numFmtId="4" fontId="3" fillId="7" borderId="6" xfId="0" applyNumberFormat="1" applyFont="1" applyFill="1" applyBorder="1" applyAlignment="1">
      <alignment vertical="center" wrapText="1"/>
    </xf>
    <xf numFmtId="4" fontId="3" fillId="7" borderId="21" xfId="0" applyNumberFormat="1" applyFont="1" applyFill="1" applyBorder="1" applyAlignment="1">
      <alignment vertical="center" wrapText="1"/>
    </xf>
    <xf numFmtId="3" fontId="3" fillId="0" borderId="1" xfId="0" applyNumberFormat="1" applyFont="1" applyFill="1" applyBorder="1" applyAlignment="1">
      <alignment vertical="center" wrapText="1"/>
    </xf>
    <xf numFmtId="4" fontId="3" fillId="3" borderId="3" xfId="0" applyNumberFormat="1" applyFont="1" applyFill="1" applyBorder="1" applyAlignment="1">
      <alignment vertical="center" wrapText="1"/>
    </xf>
    <xf numFmtId="4" fontId="3" fillId="2" borderId="1" xfId="0" applyNumberFormat="1" applyFont="1" applyFill="1" applyBorder="1" applyAlignment="1">
      <alignment vertical="center" wrapText="1"/>
    </xf>
    <xf numFmtId="4" fontId="3" fillId="4" borderId="3" xfId="0" applyNumberFormat="1" applyFont="1" applyFill="1" applyBorder="1" applyAlignment="1">
      <alignment vertical="center" wrapText="1"/>
    </xf>
    <xf numFmtId="0" fontId="3" fillId="0" borderId="1"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4" fontId="3" fillId="0" borderId="12"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3" fillId="0" borderId="23" xfId="0" applyNumberFormat="1" applyFont="1" applyFill="1" applyBorder="1" applyAlignment="1">
      <alignment horizontal="center" vertical="center" wrapText="1"/>
    </xf>
    <xf numFmtId="0" fontId="3" fillId="0" borderId="24"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12" fillId="3" borderId="1" xfId="0" applyNumberFormat="1" applyFont="1" applyFill="1" applyBorder="1" applyAlignment="1">
      <alignment horizontal="center" vertical="center" wrapText="1"/>
    </xf>
    <xf numFmtId="0" fontId="12" fillId="3" borderId="3"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12" fillId="3" borderId="18" xfId="0" applyNumberFormat="1" applyFont="1" applyFill="1" applyBorder="1" applyAlignment="1">
      <alignment horizontal="center" vertical="center" wrapText="1"/>
    </xf>
    <xf numFmtId="0" fontId="12" fillId="3" borderId="4" xfId="0" applyNumberFormat="1" applyFont="1" applyFill="1" applyBorder="1" applyAlignment="1">
      <alignment horizontal="center" vertical="center" wrapText="1"/>
    </xf>
    <xf numFmtId="0" fontId="12" fillId="3" borderId="21" xfId="0" applyNumberFormat="1" applyFont="1" applyFill="1" applyBorder="1" applyAlignment="1">
      <alignment horizontal="center" vertical="center" wrapText="1"/>
    </xf>
    <xf numFmtId="0" fontId="3" fillId="5" borderId="6" xfId="0" applyNumberFormat="1" applyFont="1" applyFill="1" applyBorder="1" applyAlignment="1">
      <alignment horizontal="center" vertical="center" wrapText="1"/>
    </xf>
    <xf numFmtId="0" fontId="3" fillId="5" borderId="5" xfId="0" applyNumberFormat="1" applyFont="1" applyFill="1" applyBorder="1" applyAlignment="1">
      <alignment horizontal="center" vertical="center" wrapText="1"/>
    </xf>
    <xf numFmtId="0" fontId="3" fillId="3" borderId="6" xfId="0" applyNumberFormat="1" applyFont="1" applyFill="1" applyBorder="1" applyAlignment="1">
      <alignment horizontal="center" vertical="center" wrapText="1"/>
    </xf>
    <xf numFmtId="0" fontId="3" fillId="5" borderId="16" xfId="0" applyNumberFormat="1" applyFont="1" applyFill="1" applyBorder="1" applyAlignment="1">
      <alignment horizontal="center" vertical="center" wrapText="1"/>
    </xf>
    <xf numFmtId="0" fontId="3" fillId="5" borderId="17" xfId="0" applyNumberFormat="1" applyFont="1" applyFill="1" applyBorder="1" applyAlignment="1">
      <alignment horizontal="center" vertical="center" wrapText="1"/>
    </xf>
    <xf numFmtId="0" fontId="16" fillId="5" borderId="6" xfId="0" applyFont="1" applyFill="1" applyBorder="1" applyAlignment="1">
      <alignment vertical="center" wrapText="1"/>
    </xf>
    <xf numFmtId="0" fontId="16" fillId="5" borderId="5" xfId="0" applyFont="1" applyFill="1" applyBorder="1" applyAlignment="1">
      <alignment vertical="center" wrapText="1"/>
    </xf>
    <xf numFmtId="3" fontId="3" fillId="5" borderId="6" xfId="0" applyNumberFormat="1" applyFont="1" applyFill="1" applyBorder="1" applyAlignment="1">
      <alignment vertical="center" wrapText="1"/>
    </xf>
    <xf numFmtId="3" fontId="3" fillId="5" borderId="5" xfId="0" applyNumberFormat="1" applyFont="1" applyFill="1" applyBorder="1" applyAlignment="1">
      <alignment vertical="center" wrapText="1"/>
    </xf>
    <xf numFmtId="4" fontId="3" fillId="5" borderId="6" xfId="0" applyNumberFormat="1" applyFont="1" applyFill="1" applyBorder="1" applyAlignment="1">
      <alignment vertical="center" wrapText="1"/>
    </xf>
    <xf numFmtId="4" fontId="3" fillId="5" borderId="5" xfId="0" applyNumberFormat="1" applyFont="1" applyFill="1" applyBorder="1" applyAlignment="1">
      <alignment vertical="center" wrapText="1"/>
    </xf>
    <xf numFmtId="4" fontId="3" fillId="2" borderId="6" xfId="0" applyNumberFormat="1" applyFont="1" applyFill="1" applyBorder="1" applyAlignment="1">
      <alignment vertical="center" wrapText="1"/>
    </xf>
    <xf numFmtId="4" fontId="3" fillId="2" borderId="5" xfId="0" applyNumberFormat="1" applyFont="1" applyFill="1" applyBorder="1" applyAlignment="1">
      <alignment vertical="center" wrapText="1"/>
    </xf>
    <xf numFmtId="4" fontId="3" fillId="5" borderId="8" xfId="0" applyNumberFormat="1" applyFont="1" applyFill="1" applyBorder="1" applyAlignment="1">
      <alignment horizontal="center" vertical="center" wrapText="1"/>
    </xf>
    <xf numFmtId="4" fontId="3" fillId="5" borderId="12" xfId="0" applyNumberFormat="1"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31" Type="http://schemas.openxmlformats.org/officeDocument/2006/relationships/revisionLog" Target="revisionLog59.xml"/><Relationship Id="rId252" Type="http://schemas.openxmlformats.org/officeDocument/2006/relationships/revisionLog" Target="revisionLog80.xml"/><Relationship Id="rId159" Type="http://schemas.openxmlformats.org/officeDocument/2006/relationships/revisionLog" Target="revisionLog159.xml"/><Relationship Id="rId175" Type="http://schemas.openxmlformats.org/officeDocument/2006/relationships/revisionLog" Target="revisionLog3.xml"/><Relationship Id="rId170" Type="http://schemas.openxmlformats.org/officeDocument/2006/relationships/revisionLog" Target="revisionLog170.xml"/><Relationship Id="rId191" Type="http://schemas.openxmlformats.org/officeDocument/2006/relationships/revisionLog" Target="revisionLog19.xml"/><Relationship Id="rId205" Type="http://schemas.openxmlformats.org/officeDocument/2006/relationships/revisionLog" Target="revisionLog33.xml"/><Relationship Id="rId226" Type="http://schemas.openxmlformats.org/officeDocument/2006/relationships/revisionLog" Target="revisionLog54.xml"/><Relationship Id="rId247" Type="http://schemas.openxmlformats.org/officeDocument/2006/relationships/revisionLog" Target="revisionLog75.xml"/><Relationship Id="rId196" Type="http://schemas.openxmlformats.org/officeDocument/2006/relationships/revisionLog" Target="revisionLog24.xml"/><Relationship Id="rId200" Type="http://schemas.openxmlformats.org/officeDocument/2006/relationships/revisionLog" Target="revisionLog28.xml"/><Relationship Id="rId268" Type="http://schemas.openxmlformats.org/officeDocument/2006/relationships/revisionLog" Target="revisionLog96.xml"/><Relationship Id="rId221" Type="http://schemas.openxmlformats.org/officeDocument/2006/relationships/revisionLog" Target="revisionLog49.xml"/><Relationship Id="rId242" Type="http://schemas.openxmlformats.org/officeDocument/2006/relationships/revisionLog" Target="revisionLog70.xml"/><Relationship Id="rId263" Type="http://schemas.openxmlformats.org/officeDocument/2006/relationships/revisionLog" Target="revisionLog91.xml"/><Relationship Id="rId160" Type="http://schemas.openxmlformats.org/officeDocument/2006/relationships/revisionLog" Target="revisionLog160.xml"/><Relationship Id="rId181" Type="http://schemas.openxmlformats.org/officeDocument/2006/relationships/revisionLog" Target="revisionLog9.xml"/><Relationship Id="rId216" Type="http://schemas.openxmlformats.org/officeDocument/2006/relationships/revisionLog" Target="revisionLog44.xml"/><Relationship Id="rId237" Type="http://schemas.openxmlformats.org/officeDocument/2006/relationships/revisionLog" Target="revisionLog65.xml"/><Relationship Id="rId186" Type="http://schemas.openxmlformats.org/officeDocument/2006/relationships/revisionLog" Target="revisionLog14.xml"/><Relationship Id="rId165" Type="http://schemas.openxmlformats.org/officeDocument/2006/relationships/revisionLog" Target="revisionLog165.xml"/><Relationship Id="rId258" Type="http://schemas.openxmlformats.org/officeDocument/2006/relationships/revisionLog" Target="revisionLog86.xml"/><Relationship Id="rId211" Type="http://schemas.openxmlformats.org/officeDocument/2006/relationships/revisionLog" Target="revisionLog39.xml"/><Relationship Id="rId232" Type="http://schemas.openxmlformats.org/officeDocument/2006/relationships/revisionLog" Target="revisionLog60.xml"/><Relationship Id="rId253" Type="http://schemas.openxmlformats.org/officeDocument/2006/relationships/revisionLog" Target="revisionLog81.xml"/><Relationship Id="rId206" Type="http://schemas.openxmlformats.org/officeDocument/2006/relationships/revisionLog" Target="revisionLog34.xml"/><Relationship Id="rId197" Type="http://schemas.openxmlformats.org/officeDocument/2006/relationships/revisionLog" Target="revisionLog25.xml"/><Relationship Id="rId171" Type="http://schemas.openxmlformats.org/officeDocument/2006/relationships/revisionLog" Target="revisionLog171.xml"/><Relationship Id="rId192" Type="http://schemas.openxmlformats.org/officeDocument/2006/relationships/revisionLog" Target="revisionLog20.xml"/><Relationship Id="rId227" Type="http://schemas.openxmlformats.org/officeDocument/2006/relationships/revisionLog" Target="revisionLog55.xml"/><Relationship Id="rId176" Type="http://schemas.openxmlformats.org/officeDocument/2006/relationships/revisionLog" Target="revisionLog4.xml"/><Relationship Id="rId201" Type="http://schemas.openxmlformats.org/officeDocument/2006/relationships/revisionLog" Target="revisionLog29.xml"/><Relationship Id="rId222" Type="http://schemas.openxmlformats.org/officeDocument/2006/relationships/revisionLog" Target="revisionLog50.xml"/><Relationship Id="rId243" Type="http://schemas.openxmlformats.org/officeDocument/2006/relationships/revisionLog" Target="revisionLog71.xml"/><Relationship Id="rId248" Type="http://schemas.openxmlformats.org/officeDocument/2006/relationships/revisionLog" Target="revisionLog76.xml"/><Relationship Id="rId264" Type="http://schemas.openxmlformats.org/officeDocument/2006/relationships/revisionLog" Target="revisionLog92.xml"/><Relationship Id="rId269" Type="http://schemas.openxmlformats.org/officeDocument/2006/relationships/revisionLog" Target="revisionLog97.xml"/><Relationship Id="rId182" Type="http://schemas.openxmlformats.org/officeDocument/2006/relationships/revisionLog" Target="revisionLog10.xml"/><Relationship Id="rId217" Type="http://schemas.openxmlformats.org/officeDocument/2006/relationships/revisionLog" Target="revisionLog45.xml"/><Relationship Id="rId187" Type="http://schemas.openxmlformats.org/officeDocument/2006/relationships/revisionLog" Target="revisionLog15.xml"/><Relationship Id="rId166" Type="http://schemas.openxmlformats.org/officeDocument/2006/relationships/revisionLog" Target="revisionLog166.xml"/><Relationship Id="rId161" Type="http://schemas.openxmlformats.org/officeDocument/2006/relationships/revisionLog" Target="revisionLog161.xml"/><Relationship Id="rId212" Type="http://schemas.openxmlformats.org/officeDocument/2006/relationships/revisionLog" Target="revisionLog40.xml"/><Relationship Id="rId233" Type="http://schemas.openxmlformats.org/officeDocument/2006/relationships/revisionLog" Target="revisionLog61.xml"/><Relationship Id="rId238" Type="http://schemas.openxmlformats.org/officeDocument/2006/relationships/revisionLog" Target="revisionLog66.xml"/><Relationship Id="rId254" Type="http://schemas.openxmlformats.org/officeDocument/2006/relationships/revisionLog" Target="revisionLog82.xml"/><Relationship Id="rId259" Type="http://schemas.openxmlformats.org/officeDocument/2006/relationships/revisionLog" Target="revisionLog87.xml"/><Relationship Id="rId262" Type="http://schemas.openxmlformats.org/officeDocument/2006/relationships/revisionLog" Target="revisionLog90.xml"/><Relationship Id="rId270" Type="http://schemas.openxmlformats.org/officeDocument/2006/relationships/revisionLog" Target="revisionLog98.xml"/><Relationship Id="rId177" Type="http://schemas.openxmlformats.org/officeDocument/2006/relationships/revisionLog" Target="revisionLog5.xml"/><Relationship Id="rId198" Type="http://schemas.openxmlformats.org/officeDocument/2006/relationships/revisionLog" Target="revisionLog26.xml"/><Relationship Id="rId169" Type="http://schemas.openxmlformats.org/officeDocument/2006/relationships/revisionLog" Target="revisionLog169.xml"/><Relationship Id="rId185" Type="http://schemas.openxmlformats.org/officeDocument/2006/relationships/revisionLog" Target="revisionLog13.xml"/><Relationship Id="rId164" Type="http://schemas.openxmlformats.org/officeDocument/2006/relationships/revisionLog" Target="revisionLog164.xml"/><Relationship Id="rId172" Type="http://schemas.openxmlformats.org/officeDocument/2006/relationships/revisionLog" Target="revisionLog172.xml"/><Relationship Id="rId193" Type="http://schemas.openxmlformats.org/officeDocument/2006/relationships/revisionLog" Target="revisionLog21.xml"/><Relationship Id="rId202" Type="http://schemas.openxmlformats.org/officeDocument/2006/relationships/revisionLog" Target="revisionLog30.xml"/><Relationship Id="rId207" Type="http://schemas.openxmlformats.org/officeDocument/2006/relationships/revisionLog" Target="revisionLog35.xml"/><Relationship Id="rId223" Type="http://schemas.openxmlformats.org/officeDocument/2006/relationships/revisionLog" Target="revisionLog51.xml"/><Relationship Id="rId228" Type="http://schemas.openxmlformats.org/officeDocument/2006/relationships/revisionLog" Target="revisionLog56.xml"/><Relationship Id="rId244" Type="http://schemas.openxmlformats.org/officeDocument/2006/relationships/revisionLog" Target="revisionLog72.xml"/><Relationship Id="rId249" Type="http://schemas.openxmlformats.org/officeDocument/2006/relationships/revisionLog" Target="revisionLog77.xml"/><Relationship Id="rId180" Type="http://schemas.openxmlformats.org/officeDocument/2006/relationships/revisionLog" Target="revisionLog8.xml"/><Relationship Id="rId210" Type="http://schemas.openxmlformats.org/officeDocument/2006/relationships/revisionLog" Target="revisionLog38.xml"/><Relationship Id="rId215" Type="http://schemas.openxmlformats.org/officeDocument/2006/relationships/revisionLog" Target="revisionLog43.xml"/><Relationship Id="rId236" Type="http://schemas.openxmlformats.org/officeDocument/2006/relationships/revisionLog" Target="revisionLog64.xml"/><Relationship Id="rId257" Type="http://schemas.openxmlformats.org/officeDocument/2006/relationships/revisionLog" Target="revisionLog85.xml"/><Relationship Id="rId265" Type="http://schemas.openxmlformats.org/officeDocument/2006/relationships/revisionLog" Target="revisionLog93.xml"/><Relationship Id="rId260" Type="http://schemas.openxmlformats.org/officeDocument/2006/relationships/revisionLog" Target="revisionLog88.xml"/><Relationship Id="rId167" Type="http://schemas.openxmlformats.org/officeDocument/2006/relationships/revisionLog" Target="revisionLog167.xml"/><Relationship Id="rId188" Type="http://schemas.openxmlformats.org/officeDocument/2006/relationships/revisionLog" Target="revisionLog16.xml"/><Relationship Id="rId162" Type="http://schemas.openxmlformats.org/officeDocument/2006/relationships/revisionLog" Target="revisionLog162.xml"/><Relationship Id="rId218" Type="http://schemas.openxmlformats.org/officeDocument/2006/relationships/revisionLog" Target="revisionLog46.xml"/><Relationship Id="rId213" Type="http://schemas.openxmlformats.org/officeDocument/2006/relationships/revisionLog" Target="revisionLog41.xml"/><Relationship Id="rId183" Type="http://schemas.openxmlformats.org/officeDocument/2006/relationships/revisionLog" Target="revisionLog11.xml"/><Relationship Id="rId234" Type="http://schemas.openxmlformats.org/officeDocument/2006/relationships/revisionLog" Target="revisionLog62.xml"/><Relationship Id="rId239" Type="http://schemas.openxmlformats.org/officeDocument/2006/relationships/revisionLog" Target="revisionLog67.xml"/><Relationship Id="rId250" Type="http://schemas.openxmlformats.org/officeDocument/2006/relationships/revisionLog" Target="revisionLog78.xml"/><Relationship Id="rId255" Type="http://schemas.openxmlformats.org/officeDocument/2006/relationships/revisionLog" Target="revisionLog83.xml"/><Relationship Id="rId271" Type="http://schemas.openxmlformats.org/officeDocument/2006/relationships/revisionLog" Target="revisionLog99.xml"/><Relationship Id="rId178" Type="http://schemas.openxmlformats.org/officeDocument/2006/relationships/revisionLog" Target="revisionLog6.xml"/><Relationship Id="rId208" Type="http://schemas.openxmlformats.org/officeDocument/2006/relationships/revisionLog" Target="revisionLog36.xml"/><Relationship Id="rId203" Type="http://schemas.openxmlformats.org/officeDocument/2006/relationships/revisionLog" Target="revisionLog31.xml"/><Relationship Id="rId229" Type="http://schemas.openxmlformats.org/officeDocument/2006/relationships/revisionLog" Target="revisionLog57.xml"/><Relationship Id="rId173" Type="http://schemas.openxmlformats.org/officeDocument/2006/relationships/revisionLog" Target="revisionLog1.xml"/><Relationship Id="rId194" Type="http://schemas.openxmlformats.org/officeDocument/2006/relationships/revisionLog" Target="revisionLog22.xml"/><Relationship Id="rId199" Type="http://schemas.openxmlformats.org/officeDocument/2006/relationships/revisionLog" Target="revisionLog27.xml"/><Relationship Id="rId224" Type="http://schemas.openxmlformats.org/officeDocument/2006/relationships/revisionLog" Target="revisionLog52.xml"/><Relationship Id="rId240" Type="http://schemas.openxmlformats.org/officeDocument/2006/relationships/revisionLog" Target="revisionLog68.xml"/><Relationship Id="rId245" Type="http://schemas.openxmlformats.org/officeDocument/2006/relationships/revisionLog" Target="revisionLog73.xml"/><Relationship Id="rId261" Type="http://schemas.openxmlformats.org/officeDocument/2006/relationships/revisionLog" Target="revisionLog89.xml"/><Relationship Id="rId266" Type="http://schemas.openxmlformats.org/officeDocument/2006/relationships/revisionLog" Target="revisionLog94.xml"/><Relationship Id="rId168" Type="http://schemas.openxmlformats.org/officeDocument/2006/relationships/revisionLog" Target="revisionLog168.xml"/><Relationship Id="rId184" Type="http://schemas.openxmlformats.org/officeDocument/2006/relationships/revisionLog" Target="revisionLog12.xml"/><Relationship Id="rId163" Type="http://schemas.openxmlformats.org/officeDocument/2006/relationships/revisionLog" Target="revisionLog163.xml"/><Relationship Id="rId219" Type="http://schemas.openxmlformats.org/officeDocument/2006/relationships/revisionLog" Target="revisionLog47.xml"/><Relationship Id="rId189" Type="http://schemas.openxmlformats.org/officeDocument/2006/relationships/revisionLog" Target="revisionLog17.xml"/><Relationship Id="rId214" Type="http://schemas.openxmlformats.org/officeDocument/2006/relationships/revisionLog" Target="revisionLog42.xml"/><Relationship Id="rId230" Type="http://schemas.openxmlformats.org/officeDocument/2006/relationships/revisionLog" Target="revisionLog58.xml"/><Relationship Id="rId235" Type="http://schemas.openxmlformats.org/officeDocument/2006/relationships/revisionLog" Target="revisionLog63.xml"/><Relationship Id="rId251" Type="http://schemas.openxmlformats.org/officeDocument/2006/relationships/revisionLog" Target="revisionLog79.xml"/><Relationship Id="rId256" Type="http://schemas.openxmlformats.org/officeDocument/2006/relationships/revisionLog" Target="revisionLog84.xml"/><Relationship Id="rId195" Type="http://schemas.openxmlformats.org/officeDocument/2006/relationships/revisionLog" Target="revisionLog23.xml"/><Relationship Id="rId174" Type="http://schemas.openxmlformats.org/officeDocument/2006/relationships/revisionLog" Target="revisionLog2.xml"/><Relationship Id="rId209" Type="http://schemas.openxmlformats.org/officeDocument/2006/relationships/revisionLog" Target="revisionLog37.xml"/><Relationship Id="rId179" Type="http://schemas.openxmlformats.org/officeDocument/2006/relationships/revisionLog" Target="revisionLog7.xml"/><Relationship Id="rId190" Type="http://schemas.openxmlformats.org/officeDocument/2006/relationships/revisionLog" Target="revisionLog18.xml"/><Relationship Id="rId204" Type="http://schemas.openxmlformats.org/officeDocument/2006/relationships/revisionLog" Target="revisionLog32.xml"/><Relationship Id="rId220" Type="http://schemas.openxmlformats.org/officeDocument/2006/relationships/revisionLog" Target="revisionLog48.xml"/><Relationship Id="rId225" Type="http://schemas.openxmlformats.org/officeDocument/2006/relationships/revisionLog" Target="revisionLog53.xml"/><Relationship Id="rId241" Type="http://schemas.openxmlformats.org/officeDocument/2006/relationships/revisionLog" Target="revisionLog69.xml"/><Relationship Id="rId246" Type="http://schemas.openxmlformats.org/officeDocument/2006/relationships/revisionLog" Target="revisionLog74.xml"/><Relationship Id="rId267" Type="http://schemas.openxmlformats.org/officeDocument/2006/relationships/revisionLog" Target="revisionLog9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1DCEF27-92A0-4F9C-9CB7-1D62FDB1576F}" diskRevisions="1" revisionId="3241" version="5">
  <header guid="{9460075E-A7DF-4EDE-8C0D-01EBD79F909C}" dateTime="2018-05-30T12:08:12" maxSheetId="2" userName="luminita.jipa" r:id="rId159" minRId="1295" maxRId="1300">
    <sheetIdMap count="1">
      <sheetId val="1"/>
    </sheetIdMap>
  </header>
  <header guid="{55A23541-D919-4F32-BAF4-97895DDAFDD6}" dateTime="2018-05-30T12:09:24" maxSheetId="2" userName="luminita.jipa" r:id="rId160" minRId="1303" maxRId="1304">
    <sheetIdMap count="1">
      <sheetId val="1"/>
    </sheetIdMap>
  </header>
  <header guid="{04EB5DC0-67F7-4416-99F4-5CD9EEF31629}" dateTime="2018-05-30T12:11:37" maxSheetId="2" userName="luminita.jipa" r:id="rId161" minRId="1305" maxRId="1308">
    <sheetIdMap count="1">
      <sheetId val="1"/>
    </sheetIdMap>
  </header>
  <header guid="{F53D492B-8E3E-4CD7-8CDE-6A099313872F}" dateTime="2018-05-30T12:12:08" maxSheetId="2" userName="luminita.jipa" r:id="rId162" minRId="1309" maxRId="1310">
    <sheetIdMap count="1">
      <sheetId val="1"/>
    </sheetIdMap>
  </header>
  <header guid="{C0FE9182-590E-4E3C-A3E4-CA47B93AB210}" dateTime="2018-05-30T12:13:44" maxSheetId="2" userName="luminita.jipa" r:id="rId163" minRId="1311" maxRId="1313">
    <sheetIdMap count="1">
      <sheetId val="1"/>
    </sheetIdMap>
  </header>
  <header guid="{709E7055-7F10-4EF3-A9E0-73253A7E82B6}" dateTime="2018-05-30T13:13:05" maxSheetId="2" userName="maria.petre" r:id="rId164" minRId="1314">
    <sheetIdMap count="1">
      <sheetId val="1"/>
    </sheetIdMap>
  </header>
  <header guid="{BECC88C2-1AF5-462B-BD15-7757375E8E75}" dateTime="2018-05-30T15:06:58" maxSheetId="2" userName="luminita.jipa" r:id="rId165" minRId="1317" maxRId="1332">
    <sheetIdMap count="1">
      <sheetId val="1"/>
    </sheetIdMap>
  </header>
  <header guid="{E5350201-D51D-4BF1-888B-DB199B389647}" dateTime="2018-05-30T15:59:15" maxSheetId="2" userName="maria.petre" r:id="rId166" minRId="1333" maxRId="1369">
    <sheetIdMap count="1">
      <sheetId val="1"/>
    </sheetIdMap>
  </header>
  <header guid="{7C4BDF1B-7E7E-4971-AFA2-4B87D8A41849}" dateTime="2018-05-30T16:04:33" maxSheetId="2" userName="maria.petre" r:id="rId167" minRId="1372">
    <sheetIdMap count="1">
      <sheetId val="1"/>
    </sheetIdMap>
  </header>
  <header guid="{9D196B53-CEED-4832-8DD8-9F3C40377976}" dateTime="2018-05-30T16:09:44" maxSheetId="2" userName="maria.petre" r:id="rId168" minRId="1373" maxRId="1412">
    <sheetIdMap count="1">
      <sheetId val="1"/>
    </sheetIdMap>
  </header>
  <header guid="{2009083E-7A64-4899-B1F9-8AC70FA16078}" dateTime="2018-05-30T16:58:29" maxSheetId="2" userName="ana.ionescu" r:id="rId169" minRId="1413" maxRId="1414">
    <sheetIdMap count="1">
      <sheetId val="1"/>
    </sheetIdMap>
  </header>
  <header guid="{8D03B751-B62D-48B7-ABBA-C83C9EEF8C44}" dateTime="2018-05-31T11:46:57" maxSheetId="2" userName="veronica.baciu" r:id="rId170" minRId="1417" maxRId="1418">
    <sheetIdMap count="1">
      <sheetId val="1"/>
    </sheetIdMap>
  </header>
  <header guid="{F3C6B046-6EC5-4B02-818B-917D177AD2A2}" dateTime="2018-05-31T12:27:35" maxSheetId="2" userName="maria.petre" r:id="rId171" minRId="1421">
    <sheetIdMap count="1">
      <sheetId val="1"/>
    </sheetIdMap>
  </header>
  <header guid="{B9399D16-2C40-4701-B23D-1764FE74AA8C}" dateTime="2018-05-31T13:57:57" maxSheetId="2" userName="ana.ionescu" r:id="rId172" minRId="1424" maxRId="1425">
    <sheetIdMap count="1">
      <sheetId val="1"/>
    </sheetIdMap>
  </header>
  <header guid="{69468566-E7C9-4EA1-B2CD-81D2175CC218}" dateTime="2018-06-04T16:33:20" maxSheetId="2" userName="luminita.jipa" r:id="rId173" minRId="1428" maxRId="1435">
    <sheetIdMap count="1">
      <sheetId val="1"/>
    </sheetIdMap>
  </header>
  <header guid="{B56C5BF3-9BFB-4878-88FB-A0981567ACDB}" dateTime="2018-06-04T16:54:11" maxSheetId="2" userName="mihaela.nicolae" r:id="rId174" minRId="1438" maxRId="1442">
    <sheetIdMap count="1">
      <sheetId val="1"/>
    </sheetIdMap>
  </header>
  <header guid="{6C28CDF4-D511-4406-A6DC-8ADF86853A48}" dateTime="2018-06-04T16:56:26" maxSheetId="2" userName="mihaela.nicolae" r:id="rId175" minRId="1445" maxRId="1447">
    <sheetIdMap count="1">
      <sheetId val="1"/>
    </sheetIdMap>
  </header>
  <header guid="{22E292E9-081B-4246-9B02-10D8764A382F}" dateTime="2018-06-04T17:01:52" maxSheetId="2" userName="mihaela.nicolae" r:id="rId176" minRId="1448">
    <sheetIdMap count="1">
      <sheetId val="1"/>
    </sheetIdMap>
  </header>
  <header guid="{55783F18-BCA0-4285-B33F-5B1C60DFF134}" dateTime="2018-06-04T17:02:02" maxSheetId="2" userName="mihaela.nicolae" r:id="rId177">
    <sheetIdMap count="1">
      <sheetId val="1"/>
    </sheetIdMap>
  </header>
  <header guid="{5C438600-5C8A-4399-AF2B-3B4F06C3D92E}" dateTime="2018-06-04T17:09:42" maxSheetId="2" userName="mihaela.nicolae" r:id="rId178" minRId="1451" maxRId="1466">
    <sheetIdMap count="1">
      <sheetId val="1"/>
    </sheetIdMap>
  </header>
  <header guid="{B19FBC5B-AA12-4FB4-9AB1-494F0C15D5B4}" dateTime="2018-06-04T17:11:23" maxSheetId="2" userName="mihaela.nicolae" r:id="rId179" minRId="1469" maxRId="1475">
    <sheetIdMap count="1">
      <sheetId val="1"/>
    </sheetIdMap>
  </header>
  <header guid="{711AC219-BF40-4F50-ACA9-7EF87F6CE44F}" dateTime="2018-06-04T17:19:32" maxSheetId="2" userName="mihaela.nicolae" r:id="rId180" minRId="1476" maxRId="1492">
    <sheetIdMap count="1">
      <sheetId val="1"/>
    </sheetIdMap>
  </header>
  <header guid="{3F7D48B5-5198-4543-8763-528EA9D3A147}" dateTime="2018-06-04T17:20:52" maxSheetId="2" userName="mihaela.nicolae" r:id="rId181">
    <sheetIdMap count="1">
      <sheetId val="1"/>
    </sheetIdMap>
  </header>
  <header guid="{05F0EEBF-4518-4692-BC80-3187705BE31F}" dateTime="2018-06-04T17:22:16" maxSheetId="2" userName="mihaela.nicolae" r:id="rId182">
    <sheetIdMap count="1">
      <sheetId val="1"/>
    </sheetIdMap>
  </header>
  <header guid="{4D9D567D-039A-4A77-AA20-5BD506B8BD5D}" dateTime="2018-06-08T12:23:14" maxSheetId="2" userName="maria.petre" r:id="rId183" minRId="1497" maxRId="1516">
    <sheetIdMap count="1">
      <sheetId val="1"/>
    </sheetIdMap>
  </header>
  <header guid="{8D2D47B5-036F-4F4B-BB13-006A60998807}" dateTime="2018-06-08T12:32:45" maxSheetId="2" userName="maria.petre" r:id="rId184" minRId="1519" maxRId="1529">
    <sheetIdMap count="1">
      <sheetId val="1"/>
    </sheetIdMap>
  </header>
  <header guid="{FDCD6403-4EE0-4193-93D1-9B6C1BE4EDB8}" dateTime="2018-06-08T12:33:34" maxSheetId="2" userName="raluca.georgescu" r:id="rId185" minRId="1530" maxRId="1588">
    <sheetIdMap count="1">
      <sheetId val="1"/>
    </sheetIdMap>
    <reviewedList count="2">
      <reviewed rId="1530"/>
      <reviewed rId="1531"/>
    </reviewedList>
  </header>
  <header guid="{98C375E2-EA79-4F11-B5D7-4F4647CC567A}" dateTime="2018-06-08T12:35:04" maxSheetId="2" userName="raluca.georgescu" r:id="rId186" minRId="1591" maxRId="1592">
    <sheetIdMap count="1">
      <sheetId val="1"/>
    </sheetIdMap>
  </header>
  <header guid="{D5D9CB60-F631-418D-9FF8-9897A21C30CC}" dateTime="2018-06-08T12:42:17" maxSheetId="2" userName="maria.petre" r:id="rId187" minRId="1593" maxRId="1595">
    <sheetIdMap count="1">
      <sheetId val="1"/>
    </sheetIdMap>
  </header>
  <header guid="{05603101-9EBC-4DC6-B017-B6651F8EA700}" dateTime="2018-06-08T12:42:42" maxSheetId="2" userName="maria.petre" r:id="rId188" minRId="1598" maxRId="1599">
    <sheetIdMap count="1">
      <sheetId val="1"/>
    </sheetIdMap>
  </header>
  <header guid="{7B4A5E2D-B8DE-4030-9596-846D39800458}" dateTime="2018-06-08T12:43:54" maxSheetId="2" userName="maria.petre" r:id="rId189" minRId="1600">
    <sheetIdMap count="1">
      <sheetId val="1"/>
    </sheetIdMap>
  </header>
  <header guid="{CCDB0B20-6387-44B2-8168-5DC35E48398B}" dateTime="2018-06-08T12:44:39" maxSheetId="2" userName="maria.petre" r:id="rId190" minRId="1601" maxRId="1602">
    <sheetIdMap count="1">
      <sheetId val="1"/>
    </sheetIdMap>
  </header>
  <header guid="{5D01E609-BBA0-4D98-BFE7-B7561590F02A}" dateTime="2018-06-08T12:44:37" maxSheetId="2" userName="raluca.georgescu" r:id="rId191" minRId="1603" maxRId="1617">
    <sheetIdMap count="1">
      <sheetId val="1"/>
    </sheetIdMap>
  </header>
  <header guid="{77B5CEAC-32DF-47E3-9333-31F91CBEDC41}" dateTime="2018-06-08T12:45:52" maxSheetId="2" userName="maria.petre" r:id="rId192" minRId="1618" maxRId="1628">
    <sheetIdMap count="1">
      <sheetId val="1"/>
    </sheetIdMap>
  </header>
  <header guid="{71104873-86E4-4456-9CFE-AF59C45D2E25}" dateTime="2018-06-08T12:48:20" maxSheetId="2" userName="maria.petre" r:id="rId193" minRId="1629" maxRId="1638">
    <sheetIdMap count="1">
      <sheetId val="1"/>
    </sheetIdMap>
  </header>
  <header guid="{9CFB8F30-1DB8-409B-B1EF-9087B8D95882}" dateTime="2018-06-08T12:48:05" maxSheetId="2" userName="raluca.georgescu" r:id="rId194" minRId="1639" maxRId="1648">
    <sheetIdMap count="1">
      <sheetId val="1"/>
    </sheetIdMap>
  </header>
  <header guid="{05E0EDF6-39D3-45F0-AE45-9174FE2BA0A2}" dateTime="2018-06-08T12:48:44" maxSheetId="2" userName="raluca.georgescu" r:id="rId195" minRId="1649">
    <sheetIdMap count="1">
      <sheetId val="1"/>
    </sheetIdMap>
  </header>
  <header guid="{BF9062B2-C483-48E0-B11D-C7EA2A636346}" dateTime="2018-06-08T12:55:03" maxSheetId="2" userName="raluca.georgescu" r:id="rId196">
    <sheetIdMap count="1">
      <sheetId val="1"/>
    </sheetIdMap>
  </header>
  <header guid="{764DD558-7970-41AE-A4AF-6107C11846F1}" dateTime="2018-06-08T12:59:20" maxSheetId="2" userName="maria.petre" r:id="rId197" minRId="1652" maxRId="1654">
    <sheetIdMap count="1">
      <sheetId val="1"/>
    </sheetIdMap>
  </header>
  <header guid="{6963ECA6-AF54-429C-B027-A22F78530B77}" dateTime="2018-06-08T13:00:06" maxSheetId="2" userName="maria.petre" r:id="rId198" minRId="1655" maxRId="1661">
    <sheetIdMap count="1">
      <sheetId val="1"/>
    </sheetIdMap>
  </header>
  <header guid="{ACE4D421-8EDE-4CEF-9031-1D48F27CE34F}" dateTime="2018-06-08T13:14:26" maxSheetId="2" userName="maria.petre" r:id="rId199" minRId="1662" maxRId="1671">
    <sheetIdMap count="1">
      <sheetId val="1"/>
    </sheetIdMap>
  </header>
  <header guid="{45FC2E89-F78A-47A5-86A0-79C0F8FC1C66}" dateTime="2018-06-08T13:18:13" maxSheetId="2" userName="maria.petre" r:id="rId200" minRId="1674">
    <sheetIdMap count="1">
      <sheetId val="1"/>
    </sheetIdMap>
  </header>
  <header guid="{1DEFA1AD-C862-4F24-AB58-08698D04A56D}" dateTime="2018-06-08T13:30:12" maxSheetId="2" userName="maria.petre" r:id="rId201" minRId="1677" maxRId="1706">
    <sheetIdMap count="1">
      <sheetId val="1"/>
    </sheetIdMap>
  </header>
  <header guid="{9A7B2DFE-B5C2-4FD3-A67B-4CCA8DAD39FC}" dateTime="2018-06-08T13:37:46" maxSheetId="2" userName="maria.petre" r:id="rId202" minRId="1709">
    <sheetIdMap count="1">
      <sheetId val="1"/>
    </sheetIdMap>
  </header>
  <header guid="{3919C47A-1844-45B3-AD1D-1B1D5159194E}" dateTime="2018-06-08T13:44:19" maxSheetId="2" userName="maria.petre" r:id="rId203" minRId="1710" maxRId="1718">
    <sheetIdMap count="1">
      <sheetId val="1"/>
    </sheetIdMap>
  </header>
  <header guid="{A6F51309-5676-427D-93F8-46C93DB41723}" dateTime="2018-06-08T13:46:31" maxSheetId="2" userName="maria.petre" r:id="rId204" minRId="1721" maxRId="1733">
    <sheetIdMap count="1">
      <sheetId val="1"/>
    </sheetIdMap>
  </header>
  <header guid="{C39A8454-89E4-44D7-AAB2-986529CA8995}" dateTime="2018-06-08T13:50:38" maxSheetId="2" userName="maria.petre" r:id="rId205" minRId="1734" maxRId="1737">
    <sheetIdMap count="1">
      <sheetId val="1"/>
    </sheetIdMap>
  </header>
  <header guid="{53EF958C-562B-4DD1-BEB0-59AE5084F1A2}" dateTime="2018-06-08T13:55:45" maxSheetId="2" userName="maria.petre" r:id="rId206" minRId="1738" maxRId="1741">
    <sheetIdMap count="1">
      <sheetId val="1"/>
    </sheetIdMap>
  </header>
  <header guid="{0D16AE89-5059-46D2-B42E-F083668FECEB}" dateTime="2018-06-08T13:59:16" maxSheetId="2" userName="maria.petre" r:id="rId207" minRId="1742" maxRId="1782">
    <sheetIdMap count="1">
      <sheetId val="1"/>
    </sheetIdMap>
  </header>
  <header guid="{AC1930D3-DE74-4A17-8F75-5EB97238E0F3}" dateTime="2018-06-08T14:01:30" maxSheetId="2" userName="maria.petre" r:id="rId208">
    <sheetIdMap count="1">
      <sheetId val="1"/>
    </sheetIdMap>
  </header>
  <header guid="{D8B02977-A76D-4A0B-927B-B6AE95B69534}" dateTime="2018-06-08T14:02:19" maxSheetId="2" userName="mihaela.nicolae" r:id="rId209" minRId="1785" maxRId="1786">
    <sheetIdMap count="1">
      <sheetId val="1"/>
    </sheetIdMap>
  </header>
  <header guid="{14634F64-66DE-47C9-8D30-ACC0B47507F5}" dateTime="2018-06-08T14:03:50" maxSheetId="2" userName="mihaela.nicolae" r:id="rId210" minRId="1789">
    <sheetIdMap count="1">
      <sheetId val="1"/>
    </sheetIdMap>
  </header>
  <header guid="{09EA821C-3053-4364-B9F3-2AE42D964932}" dateTime="2018-06-08T14:05:29" maxSheetId="2" userName="mihaela.nicolae" r:id="rId211" minRId="1790">
    <sheetIdMap count="1">
      <sheetId val="1"/>
    </sheetIdMap>
  </header>
  <header guid="{AF5C8006-A634-4042-96A7-19B934EAA147}" dateTime="2018-06-08T14:10:32" maxSheetId="2" userName="veronica.baciu" r:id="rId212" minRId="1791">
    <sheetIdMap count="1">
      <sheetId val="1"/>
    </sheetIdMap>
  </header>
  <header guid="{63B5E31C-0B5F-4260-8B07-7D6CDF8BAE66}" dateTime="2018-06-08T15:37:43" maxSheetId="2" userName="ovidiu.dumitrache" r:id="rId213" minRId="1794" maxRId="1816">
    <sheetIdMap count="1">
      <sheetId val="1"/>
    </sheetIdMap>
  </header>
  <header guid="{17A08726-C99F-4C7B-AE97-3498300F17C0}" dateTime="2018-06-08T16:11:40" maxSheetId="2" userName="ovidiu.dumitrache" r:id="rId214" minRId="1819">
    <sheetIdMap count="1">
      <sheetId val="1"/>
    </sheetIdMap>
  </header>
  <header guid="{99D58214-3A5F-457F-A9A4-C97CD8120C55}" dateTime="2018-06-11T09:19:49" maxSheetId="2" userName="mihaela.nicolae" r:id="rId215" minRId="1822" maxRId="1830">
    <sheetIdMap count="1">
      <sheetId val="1"/>
    </sheetIdMap>
  </header>
  <header guid="{015D49BC-8D2F-49BF-B4AD-CD3469633CF9}" dateTime="2018-06-11T09:31:18" maxSheetId="2" userName="mihaela.nicolae" r:id="rId216" minRId="1833" maxRId="1834">
    <sheetIdMap count="1">
      <sheetId val="1"/>
    </sheetIdMap>
  </header>
  <header guid="{C63DCBD1-E990-4C33-8E29-834A960EC0E5}" dateTime="2018-06-11T09:41:23" maxSheetId="2" userName="roxana.barbu" r:id="rId217" minRId="1835" maxRId="1849">
    <sheetIdMap count="1">
      <sheetId val="1"/>
    </sheetIdMap>
  </header>
  <header guid="{FB605492-92C0-4FF2-903D-028B0E457BB2}" dateTime="2018-06-11T09:45:18" maxSheetId="2" userName="roxana.barbu" r:id="rId218" minRId="1852" maxRId="1857">
    <sheetIdMap count="1">
      <sheetId val="1"/>
    </sheetIdMap>
  </header>
  <header guid="{8BB9C09F-AFBB-4BFA-A393-1F5280B36CEC}" dateTime="2018-06-11T09:47:03" maxSheetId="2" userName="roxana.barbu" r:id="rId219" minRId="1858">
    <sheetIdMap count="1">
      <sheetId val="1"/>
    </sheetIdMap>
  </header>
  <header guid="{B7CA10C5-70A0-41E3-A800-2B23EC508090}" dateTime="2018-06-11T09:47:50" maxSheetId="2" userName="roxana.barbu" r:id="rId220" minRId="1859">
    <sheetIdMap count="1">
      <sheetId val="1"/>
    </sheetIdMap>
  </header>
  <header guid="{9F1C9514-F9ED-4660-B28F-F2319321E62C}" dateTime="2018-06-11T09:48:10" maxSheetId="2" userName="roxana.barbu" r:id="rId221" minRId="1860" maxRId="1861">
    <sheetIdMap count="1">
      <sheetId val="1"/>
    </sheetIdMap>
  </header>
  <header guid="{84AB7D18-72D9-492C-94D4-7C0E1C0CA981}" dateTime="2018-06-11T09:48:41" maxSheetId="2" userName="mihaela.nicolae" r:id="rId222" minRId="1862" maxRId="1868">
    <sheetIdMap count="1">
      <sheetId val="1"/>
    </sheetIdMap>
  </header>
  <header guid="{6F8BC44A-B517-4D92-B57E-0F3B8D7DA6E7}" dateTime="2018-06-11T12:32:23" maxSheetId="2" userName="cristian.airinei" r:id="rId223" minRId="1869" maxRId="1883">
    <sheetIdMap count="1">
      <sheetId val="1"/>
    </sheetIdMap>
  </header>
  <header guid="{0FBB688F-B178-4B55-ACF5-F164FA7E42AD}" dateTime="2018-06-11T12:42:36" maxSheetId="2" userName="cristian.airinei" r:id="rId224" minRId="1886" maxRId="1894">
    <sheetIdMap count="1">
      <sheetId val="1"/>
    </sheetIdMap>
  </header>
  <header guid="{BAA128A2-924D-4F51-B6FD-EAD2FAC297DB}" dateTime="2018-06-11T16:20:31" maxSheetId="2" userName="cristian.airinei" r:id="rId225" minRId="1895" maxRId="1935">
    <sheetIdMap count="1">
      <sheetId val="1"/>
    </sheetIdMap>
  </header>
  <header guid="{5BFC1261-C3FC-4AF7-9566-002FD161E60D}" dateTime="2018-06-13T17:02:34" maxSheetId="2" userName="mihaela.nicolae" r:id="rId226" minRId="1938" maxRId="1941">
    <sheetIdMap count="1">
      <sheetId val="1"/>
    </sheetIdMap>
  </header>
  <header guid="{48448E83-33A4-42C4-B8CB-95992FD2D698}" dateTime="2018-06-13T17:03:11" maxSheetId="2" userName="mihaela.nicolae" r:id="rId227" minRId="1944" maxRId="1950">
    <sheetIdMap count="1">
      <sheetId val="1"/>
    </sheetIdMap>
  </header>
  <header guid="{41311E62-F958-4406-9187-FAD52547D7CF}" dateTime="2018-06-13T17:05:17" maxSheetId="2" userName="mihaela.nicolae" r:id="rId228" minRId="1951" maxRId="1954">
    <sheetIdMap count="1">
      <sheetId val="1"/>
    </sheetIdMap>
  </header>
  <header guid="{0E1067DE-B7EE-42C4-AEF1-E1DCB9372529}" dateTime="2018-06-13T17:06:25" maxSheetId="2" userName="mihaela.nicolae" r:id="rId229" minRId="1955" maxRId="1962">
    <sheetIdMap count="1">
      <sheetId val="1"/>
    </sheetIdMap>
  </header>
  <header guid="{C4677CDE-EB1A-4187-9A05-818EAEC9D728}" dateTime="2018-06-13T17:09:41" maxSheetId="2" userName="mihaela.nicolae" r:id="rId230" minRId="1963" maxRId="1971">
    <sheetIdMap count="1">
      <sheetId val="1"/>
    </sheetIdMap>
  </header>
  <header guid="{164E7729-1D6C-438A-8205-A018A67504B1}" dateTime="2018-06-13T17:12:39" maxSheetId="2" userName="mihaela.nicolae" r:id="rId231" minRId="1972">
    <sheetIdMap count="1">
      <sheetId val="1"/>
    </sheetIdMap>
  </header>
  <header guid="{494A5EAD-DCA8-492D-AEDC-05E95B625844}" dateTime="2018-06-13T17:24:24" maxSheetId="2" userName="mihaela.nicolae" r:id="rId232" minRId="1973" maxRId="1977">
    <sheetIdMap count="1">
      <sheetId val="1"/>
    </sheetIdMap>
  </header>
  <header guid="{EF9909A6-ADF8-400E-8511-D86CEACD7C69}" dateTime="2018-06-13T17:39:15" maxSheetId="2" userName="mariana.moraru" r:id="rId233" minRId="1978" maxRId="1998">
    <sheetIdMap count="1">
      <sheetId val="1"/>
    </sheetIdMap>
  </header>
  <header guid="{393C7872-CD72-42C6-9C16-695150078A3C}" dateTime="2018-06-14T09:56:31" maxSheetId="2" userName="raluca.georgescu" r:id="rId234" minRId="2001" maxRId="2035">
    <sheetIdMap count="1">
      <sheetId val="1"/>
    </sheetIdMap>
  </header>
  <header guid="{50C24B39-BB8C-4593-9E1D-4061E543A7B6}" dateTime="2018-06-14T09:59:23" maxSheetId="2" userName="raluca.georgescu" r:id="rId235" minRId="2038" maxRId="2041">
    <sheetIdMap count="1">
      <sheetId val="1"/>
    </sheetIdMap>
  </header>
  <header guid="{40F5C874-7001-4A5D-87E6-CF268A3A1274}" dateTime="2018-06-14T10:58:59" maxSheetId="2" userName="veronica.baciu" r:id="rId236" minRId="2042" maxRId="2075">
    <sheetIdMap count="1">
      <sheetId val="1"/>
    </sheetIdMap>
  </header>
  <header guid="{20257446-C8DA-4D86-9240-C6F343BB636B}" dateTime="2018-06-14T11:00:55" maxSheetId="2" userName="veronica.baciu" r:id="rId237" minRId="2078" maxRId="2080">
    <sheetIdMap count="1">
      <sheetId val="1"/>
    </sheetIdMap>
  </header>
  <header guid="{FC3F6683-B3AE-4671-887D-3EFAD69B1DCC}" dateTime="2018-06-14T11:02:22" maxSheetId="2" userName="veronica.baciu" r:id="rId238" minRId="2081" maxRId="2083">
    <sheetIdMap count="1">
      <sheetId val="1"/>
    </sheetIdMap>
  </header>
  <header guid="{DAA4910B-60D9-4388-A311-39C3BA417CE4}" dateTime="2018-06-14T11:13:48" maxSheetId="2" userName="ana.ionescu" r:id="rId239" minRId="2084" maxRId="2116">
    <sheetIdMap count="1">
      <sheetId val="1"/>
    </sheetIdMap>
  </header>
  <header guid="{5C721BD2-2CBC-4017-9EDC-99F81B45ADA6}" dateTime="2018-06-14T11:15:34" maxSheetId="2" userName="ana.ionescu" r:id="rId240" minRId="2119" maxRId="2121">
    <sheetIdMap count="1">
      <sheetId val="1"/>
    </sheetIdMap>
  </header>
  <header guid="{79DABA4E-B060-4422-92EC-A3877431E2D7}" dateTime="2018-06-14T11:16:01" maxSheetId="2" userName="ana.ionescu" r:id="rId241" minRId="2122">
    <sheetIdMap count="1">
      <sheetId val="1"/>
    </sheetIdMap>
  </header>
  <header guid="{F35BBE0F-ADCF-40A5-94C4-E7118A40091A}" dateTime="2018-06-14T11:18:12" maxSheetId="2" userName="ana.ionescu" r:id="rId242">
    <sheetIdMap count="1">
      <sheetId val="1"/>
    </sheetIdMap>
  </header>
  <header guid="{0F62A027-5976-4969-8F14-55DBF7D6BB13}" dateTime="2018-06-14T11:20:41" maxSheetId="2" userName="ana.ionescu" r:id="rId243" minRId="2123" maxRId="2124">
    <sheetIdMap count="1">
      <sheetId val="1"/>
    </sheetIdMap>
  </header>
  <header guid="{E2C1C876-DD02-478E-BB25-4874930E9771}" dateTime="2018-06-14T11:23:07" maxSheetId="2" userName="stefan.dragan" r:id="rId244">
    <sheetIdMap count="1">
      <sheetId val="1"/>
    </sheetIdMap>
  </header>
  <header guid="{EEAF33CF-0DA3-4D53-B0ED-28C8D4E6EC3A}" dateTime="2018-06-14T11:24:51" maxSheetId="2" userName="ana.ionescu" r:id="rId245" minRId="2127" maxRId="2128">
    <sheetIdMap count="1">
      <sheetId val="1"/>
    </sheetIdMap>
  </header>
  <header guid="{CB299437-ED1C-4BD0-A872-6CFFCFE3369E}" dateTime="2018-06-14T11:28:53" maxSheetId="2" userName="ana.ionescu" r:id="rId246" minRId="2129">
    <sheetIdMap count="1">
      <sheetId val="1"/>
    </sheetIdMap>
  </header>
  <header guid="{1D3AEF87-8A16-451D-ACCE-205BB8791D28}" dateTime="2018-06-14T11:30:05" maxSheetId="2" userName="ana.ionescu" r:id="rId247" minRId="2130">
    <sheetIdMap count="1">
      <sheetId val="1"/>
    </sheetIdMap>
  </header>
  <header guid="{1060A49D-3DF5-48AC-9D02-D2527665F147}" dateTime="2018-06-14T11:35:43" maxSheetId="2" userName="roxana.barbu" r:id="rId248" minRId="2131" maxRId="2248">
    <sheetIdMap count="1">
      <sheetId val="1"/>
    </sheetIdMap>
  </header>
  <header guid="{FD37D568-919D-4740-9E7D-3BD3B58D47F1}" dateTime="2018-06-14T11:37:19" maxSheetId="2" userName="roxana.barbu" r:id="rId249" minRId="2251" maxRId="2259">
    <sheetIdMap count="1">
      <sheetId val="1"/>
    </sheetIdMap>
  </header>
  <header guid="{F7AA0E15-C5E5-4F11-9512-12373FECE72F}" dateTime="2018-06-14T11:37:45" maxSheetId="2" userName="roxana.barbu" r:id="rId250">
    <sheetIdMap count="1">
      <sheetId val="1"/>
    </sheetIdMap>
  </header>
  <header guid="{6AFFA981-A72A-4486-9721-46A4D88975D8}" dateTime="2018-06-14T11:38:36" maxSheetId="2" userName="roxana.barbu" r:id="rId251" minRId="2262" maxRId="2272">
    <sheetIdMap count="1">
      <sheetId val="1"/>
    </sheetIdMap>
  </header>
  <header guid="{4E50BD41-7163-412D-BCD2-085D51D6D810}" dateTime="2018-06-14T11:42:13" maxSheetId="2" userName="roxana.barbu" r:id="rId252" minRId="2275" maxRId="2292">
    <sheetIdMap count="1">
      <sheetId val="1"/>
    </sheetIdMap>
  </header>
  <header guid="{5ECCB887-8C53-4A66-9BC7-5AECA9DA1738}" dateTime="2018-06-14T11:43:00" maxSheetId="2" userName="roxana.barbu" r:id="rId253" minRId="2293" maxRId="2295">
    <sheetIdMap count="1">
      <sheetId val="1"/>
    </sheetIdMap>
  </header>
  <header guid="{B205F90C-0862-436B-83E7-A882A35E2B50}" dateTime="2018-06-14T11:49:24" maxSheetId="2" userName="roxana.barbu" r:id="rId254" minRId="2296" maxRId="2305">
    <sheetIdMap count="1">
      <sheetId val="1"/>
    </sheetIdMap>
  </header>
  <header guid="{3A9FC76B-F668-4E84-B71D-8E5B3D4485F4}" dateTime="2018-06-14T11:51:43" maxSheetId="2" userName="roxana.barbu" r:id="rId255" minRId="2308">
    <sheetIdMap count="1">
      <sheetId val="1"/>
    </sheetIdMap>
  </header>
  <header guid="{3C0EA895-5F0B-4732-9669-204C681FCE9C}" dateTime="2018-06-14T11:54:05" maxSheetId="2" userName="roxana.barbu" r:id="rId256" minRId="2309" maxRId="2311">
    <sheetIdMap count="1">
      <sheetId val="1"/>
    </sheetIdMap>
  </header>
  <header guid="{7E304756-41E1-41AA-8D3D-EEAA226CDB70}" dateTime="2018-06-14T11:54:56" maxSheetId="2" userName="roxana.barbu" r:id="rId257" minRId="2312" maxRId="2313">
    <sheetIdMap count="1">
      <sheetId val="1"/>
    </sheetIdMap>
  </header>
  <header guid="{E32740FC-6B96-46D3-A770-E94A7336E8A6}" dateTime="2018-06-14T11:56:49" maxSheetId="2" userName="roxana.barbu" r:id="rId258" minRId="2314" maxRId="2323">
    <sheetIdMap count="1">
      <sheetId val="1"/>
    </sheetIdMap>
  </header>
  <header guid="{AF6D0719-9A4E-4471-9526-B8136AAA66A8}" dateTime="2018-06-14T11:58:55" maxSheetId="2" userName="roxana.barbu" r:id="rId259" minRId="2324">
    <sheetIdMap count="1">
      <sheetId val="1"/>
    </sheetIdMap>
  </header>
  <header guid="{089F9A3F-25EC-4BDD-B671-D6373236C6F4}" dateTime="2018-06-14T11:59:20" maxSheetId="2" userName="roxana.barbu" r:id="rId260" minRId="2325">
    <sheetIdMap count="1">
      <sheetId val="1"/>
    </sheetIdMap>
  </header>
  <header guid="{C2F60AA2-6DED-4433-933C-FDF8C9A86F2D}" dateTime="2018-06-15T10:38:18" maxSheetId="2" userName="maria.petre" r:id="rId261">
    <sheetIdMap count="1">
      <sheetId val="1"/>
    </sheetIdMap>
  </header>
  <header guid="{6694AF51-8928-49AE-93CB-FF31D91F17C4}" dateTime="2018-06-15T11:30:33" maxSheetId="2" userName="raluca.georgescu" r:id="rId262" minRId="2328">
    <sheetIdMap count="1">
      <sheetId val="1"/>
    </sheetIdMap>
  </header>
  <header guid="{E5A7B1B2-29CE-4A28-80B2-E4ED470D246D}" dateTime="2018-06-15T11:31:02" maxSheetId="2" userName="raluca.georgescu" r:id="rId263">
    <sheetIdMap count="1">
      <sheetId val="1"/>
    </sheetIdMap>
  </header>
  <header guid="{C6875A9D-484B-4781-AA9F-B33A9EE6A248}" dateTime="2018-06-15T11:55:39" maxSheetId="2" userName="elisabeta.trifan" r:id="rId264">
    <sheetIdMap count="1">
      <sheetId val="1"/>
    </sheetIdMap>
  </header>
  <header guid="{F9B8A793-B4BF-458C-9DB2-9DA3ADECF923}" dateTime="2018-06-15T12:18:22" maxSheetId="2" userName="elisabeta.trifan" r:id="rId265">
    <sheetIdMap count="1">
      <sheetId val="1"/>
    </sheetIdMap>
  </header>
  <header guid="{8194F2C6-C8DD-4D8C-B247-D5EC692DBAD0}" dateTime="2018-06-15T12:53:16" maxSheetId="2" userName="cristian.airinei" r:id="rId266" minRId="2339" maxRId="2340">
    <sheetIdMap count="1">
      <sheetId val="1"/>
    </sheetIdMap>
  </header>
  <header guid="{2DC633C9-2769-4D3C-BD65-0876E809D35E}" dateTime="2018-06-15T13:46:11" maxSheetId="2" userName="roxana.barbu" r:id="rId267">
    <sheetIdMap count="1">
      <sheetId val="1"/>
    </sheetIdMap>
  </header>
  <header guid="{942D0628-63C5-4FEF-9B5F-E718AE834EE9}" dateTime="2018-06-18T12:01:53" maxSheetId="2" userName="steluta.bulaceanu" r:id="rId268">
    <sheetIdMap count="1">
      <sheetId val="1"/>
    </sheetIdMap>
  </header>
  <header guid="{38784E36-DB60-4509-8C47-8B0582ECAD5D}" dateTime="2018-06-18T13:01:31" maxSheetId="2" userName="mircea.pavel" r:id="rId269">
    <sheetIdMap count="1">
      <sheetId val="1"/>
    </sheetIdMap>
  </header>
  <header guid="{0FE3BA75-C0E0-4839-B7B3-2E82C934036A}" dateTime="2018-06-28T16:48:55" maxSheetId="2" userName="mircea.pavel" r:id="rId270">
    <sheetIdMap count="1">
      <sheetId val="1"/>
    </sheetIdMap>
  </header>
  <header guid="{51DCEF27-92A0-4F9C-9CB7-1D62FDB1576F}" dateTime="2018-06-28T17:24:43" maxSheetId="2" userName="mircea.pavel" r:id="rId271" minRId="2355" maxRId="3237">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8" sId="1" numFmtId="4">
    <oc r="AJ236">
      <v>135219.84</v>
    </oc>
    <nc r="AJ236">
      <v>804695.64</v>
    </nc>
  </rcc>
  <rcc rId="1429" sId="1" numFmtId="4">
    <nc r="AJ302">
      <v>0</v>
    </nc>
  </rcc>
  <rcc rId="1430" sId="1" numFmtId="4">
    <nc r="AK302">
      <v>0</v>
    </nc>
  </rcc>
  <rcc rId="1431" sId="1" numFmtId="4">
    <nc r="AJ298">
      <v>0</v>
    </nc>
  </rcc>
  <rcc rId="1432" sId="1" numFmtId="4">
    <nc r="AK298">
      <v>0</v>
    </nc>
  </rcc>
  <rcc rId="1433" sId="1" numFmtId="4">
    <nc r="AJ309">
      <v>0</v>
    </nc>
  </rcc>
  <rcc rId="1434" sId="1" numFmtId="4">
    <nc r="AK309">
      <v>0</v>
    </nc>
  </rcc>
  <rcc rId="1435" sId="1" numFmtId="4">
    <oc r="AJ263">
      <v>75690.460000000006</v>
    </oc>
    <nc r="AJ263">
      <v>279828.68</v>
    </nc>
  </rcc>
  <rcv guid="{A87F3E0E-3A8E-4B82-8170-33752259B7DB}" action="delete"/>
  <rdn rId="0" localSheetId="1" customView="1" name="Z_A87F3E0E_3A8E_4B82_8170_33752259B7DB_.wvu.PrintArea" hidden="1" oldHidden="1">
    <formula>Sheet1!$A$1:$AL$339</formula>
    <oldFormula>Sheet1!$A$1:$AL$339</oldFormula>
  </rdn>
  <rdn rId="0" localSheetId="1" customView="1" name="Z_A87F3E0E_3A8E_4B82_8170_33752259B7DB_.wvu.FilterData" hidden="1" oldHidden="1">
    <formula>Sheet1!$A$6:$AL$339</formula>
    <oldFormula>Sheet1!$A$6:$AL$339</oldFormula>
  </rdn>
  <rcv guid="{A87F3E0E-3A8E-4B82-8170-33752259B7DB}"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F10298D-3F59-43F1-9A86-8C1CCA3B5D93}" action="delete"/>
  <rdn rId="0" localSheetId="1" customView="1" name="Z_EF10298D_3F59_43F1_9A86_8C1CCA3B5D93_.wvu.PrintArea" hidden="1" oldHidden="1">
    <formula>Sheet1!$A$1:$AL$339</formula>
    <oldFormula>Sheet1!$A$1:$AL$339</oldFormula>
  </rdn>
  <rdn rId="0" localSheetId="1" customView="1" name="Z_EF10298D_3F59_43F1_9A86_8C1CCA3B5D93_.wvu.FilterData" hidden="1" oldHidden="1">
    <formula>Sheet1!$A$6:$AL$339</formula>
    <oldFormula>Sheet1!$A$6:$AL$339</oldFormula>
  </rdn>
  <rcv guid="{EF10298D-3F59-43F1-9A86-8C1CCA3B5D93}"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7" sId="1">
    <nc r="F312" t="inlineStr">
      <is>
        <t>IP9/2017 (MySMIS:
POCA/131/2/3)</t>
      </is>
    </nc>
  </rcc>
  <rcc rId="1498" sId="1">
    <nc r="F313" t="inlineStr">
      <is>
        <t>IP9/2017 (MySMIS:
POCA/131/2/3)</t>
      </is>
    </nc>
  </rcc>
  <rcc rId="1499" sId="1">
    <nc r="E312" t="inlineStr">
      <is>
        <t>AP 2/11i  /2.3</t>
      </is>
    </nc>
  </rcc>
  <rcc rId="1500" sId="1">
    <nc r="E313" t="inlineStr">
      <is>
        <t>AP 2/11i  /2.3</t>
      </is>
    </nc>
  </rcc>
  <rcc rId="1501" sId="1">
    <nc r="D312" t="inlineStr">
      <is>
        <t>MP</t>
      </is>
    </nc>
  </rcc>
  <rcc rId="1502" sId="1">
    <nc r="D313" t="inlineStr">
      <is>
        <t>MP</t>
      </is>
    </nc>
  </rcc>
  <rcc rId="1503" sId="1">
    <nc r="C312">
      <v>453</v>
    </nc>
  </rcc>
  <rcc rId="1504" sId="1">
    <nc r="B312">
      <v>118978</v>
    </nc>
  </rcc>
  <rcc rId="1505" sId="1">
    <nc r="H312" t="inlineStr">
      <is>
        <t>Institutul National al Magistraturii</t>
      </is>
    </nc>
  </rcc>
  <rcc rId="1506" sId="1">
    <oc r="I311" t="inlineStr">
      <is>
        <t>na</t>
      </is>
    </oc>
    <nc r="I311" t="inlineStr">
      <is>
        <t>n.a</t>
      </is>
    </nc>
  </rcc>
  <rcc rId="1507" sId="1">
    <nc r="I312" t="inlineStr">
      <is>
        <t>n.a</t>
      </is>
    </nc>
  </rcc>
  <rfmt sheetId="1" sqref="I311">
    <dxf>
      <alignment horizontal="left"/>
    </dxf>
  </rfmt>
  <rcc rId="1508" sId="1">
    <nc r="G312" t="inlineStr">
      <is>
        <t>Justiția 2020: profesionalism și integritate</t>
      </is>
    </nc>
  </rcc>
  <rcc rId="1509" sId="1">
    <nc r="J312" t="inlineStr">
      <is>
        <t>Obiectivul general urmarit prin proiect este acela de îmbunatațire a cunostinþelor profesionale si abilitaților membrilor sistemului judiciar vizavi de acest proiect (judecatori, procurori, magistraþi-asistenþi si personal din cadrul instituțiilor sistemului judiciar asimilat judecatorilor si procurorilor), necesare desfasurarii activitaþii în cadrul instanțelor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is>
    </nc>
  </rcc>
  <rcc rId="1510" sId="1" numFmtId="19">
    <nc r="K312">
      <v>43257</v>
    </nc>
  </rcc>
  <rcc rId="1511" sId="1" numFmtId="19">
    <nc r="L312">
      <v>43988</v>
    </nc>
  </rcc>
  <rcc rId="1512" sId="1">
    <nc r="N312" t="inlineStr">
      <is>
        <t>Proiect cu acoperire națională</t>
      </is>
    </nc>
  </rcc>
  <rcc rId="1513" sId="1">
    <nc r="O312" t="inlineStr">
      <is>
        <t>Bucuresti</t>
      </is>
    </nc>
  </rcc>
  <rcc rId="1514" sId="1">
    <nc r="P312" t="inlineStr">
      <is>
        <t>Bucuresti</t>
      </is>
    </nc>
  </rcc>
  <rcc rId="1515" sId="1">
    <nc r="Q312" t="inlineStr">
      <is>
        <t>APC</t>
      </is>
    </nc>
  </rcc>
  <rcc rId="1516" sId="1">
    <nc r="R312" t="inlineStr">
      <is>
        <t>119 - Investiții în capacitatea instituțională și în eficiența administrațiilor și a serviciilor publice la nivel național, regional și local, în perspectiva realizării de reforme, a unei mai bune legiferări și a bunei guvernanțe</t>
      </is>
    </nc>
  </rcc>
  <rcv guid="{7C1B4D6D-D666-48DD-AB17-E00791B6F0B6}" action="delete"/>
  <rdn rId="0" localSheetId="1" customView="1" name="Z_7C1B4D6D_D666_48DD_AB17_E00791B6F0B6_.wvu.PrintArea" hidden="1" oldHidden="1">
    <formula>Sheet1!$A$1:$AL$339</formula>
    <oldFormula>Sheet1!$A$1:$AL$339</oldFormula>
  </rdn>
  <rdn rId="0" localSheetId="1" customView="1" name="Z_7C1B4D6D_D666_48DD_AB17_E00791B6F0B6_.wvu.FilterData" hidden="1" oldHidden="1">
    <formula>Sheet1!$A$6:$DG$321</formula>
    <oldFormula>Sheet1!$A$6:$DG$321</oldFormula>
  </rdn>
  <rcv guid="{7C1B4D6D-D666-48DD-AB17-E00791B6F0B6}"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T312" start="0" length="0">
    <dxf>
      <font>
        <sz val="12"/>
        <color auto="1"/>
      </font>
      <numFmt numFmtId="167" formatCode="_-* #,##0.000\ _l_e_i_-;\-* #,##0.000\ _l_e_i_-;_-* &quot;-&quot;??\ _l_e_i_-;_-@_-"/>
      <fill>
        <patternFill patternType="none">
          <bgColor indexed="65"/>
        </patternFill>
      </fill>
      <alignment horizontal="general" vertical="bottom" wrapText="0"/>
      <border outline="0">
        <left/>
        <right/>
        <top/>
        <bottom/>
      </border>
    </dxf>
  </rfmt>
  <rfmt sheetId="1" sqref="U312" start="0" length="0">
    <dxf>
      <font>
        <sz val="12"/>
        <color auto="1"/>
      </font>
      <numFmt numFmtId="167" formatCode="_-* #,##0.000\ _l_e_i_-;\-* #,##0.000\ _l_e_i_-;_-* &quot;-&quot;??\ _l_e_i_-;_-@_-"/>
      <fill>
        <patternFill patternType="none">
          <bgColor indexed="65"/>
        </patternFill>
      </fill>
      <alignment horizontal="general" vertical="bottom" wrapText="0"/>
      <border outline="0">
        <left/>
        <right/>
        <top/>
        <bottom/>
      </border>
    </dxf>
  </rfmt>
  <rfmt sheetId="1" sqref="T312"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12"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Z312" start="0" length="0">
    <dxf>
      <font>
        <sz val="12"/>
        <color auto="1"/>
      </font>
      <numFmt numFmtId="167" formatCode="_-* #,##0.000\ _l_e_i_-;\-* #,##0.000\ _l_e_i_-;_-* &quot;-&quot;??\ _l_e_i_-;_-@_-"/>
      <fill>
        <patternFill patternType="none">
          <bgColor indexed="65"/>
        </patternFill>
      </fill>
      <alignment horizontal="general" vertical="bottom" wrapText="0"/>
      <border outline="0">
        <left/>
        <right/>
        <top/>
        <bottom/>
      </border>
    </dxf>
  </rfmt>
  <rfmt sheetId="1" sqref="AA312" start="0" length="0">
    <dxf>
      <font>
        <sz val="12"/>
        <color auto="1"/>
      </font>
      <numFmt numFmtId="167" formatCode="_-* #,##0.000\ _l_e_i_-;\-* #,##0.000\ _l_e_i_-;_-* &quot;-&quot;??\ _l_e_i_-;_-@_-"/>
      <fill>
        <patternFill patternType="none">
          <bgColor indexed="65"/>
        </patternFill>
      </fill>
      <alignment horizontal="general" vertical="bottom" wrapText="0"/>
      <border outline="0">
        <left/>
        <right/>
        <top/>
        <bottom/>
      </border>
    </dxf>
  </rfmt>
  <rfmt sheetId="1" sqref="Z312"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12"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1519" sId="1" numFmtId="4">
    <nc r="AC312">
      <v>0</v>
    </nc>
  </rcc>
  <rcc rId="1520" sId="1" numFmtId="4">
    <nc r="AD312">
      <v>0</v>
    </nc>
  </rcc>
  <rcc rId="1521" sId="1" numFmtId="4">
    <nc r="Z311">
      <v>0</v>
    </nc>
  </rcc>
  <rcc rId="1522" sId="1" numFmtId="4">
    <nc r="AA311">
      <v>0</v>
    </nc>
  </rcc>
  <rcc rId="1523" sId="1" numFmtId="4">
    <nc r="AF312">
      <v>1503920</v>
    </nc>
  </rcc>
  <rcc rId="1524" sId="1" numFmtId="4">
    <nc r="T312">
      <v>8805990.6699999999</v>
    </nc>
  </rcc>
  <rcc rId="1525" sId="1" numFmtId="4">
    <nc r="U312">
      <v>2113962.31</v>
    </nc>
  </rcc>
  <rcc rId="1526" sId="1" numFmtId="4">
    <nc r="W312">
      <v>0</v>
    </nc>
  </rcc>
  <rcc rId="1527" sId="1" numFmtId="4">
    <nc r="X312">
      <v>0</v>
    </nc>
  </rcc>
  <rcc rId="1528" sId="1" numFmtId="4">
    <nc r="Z312">
      <v>1553998.37</v>
    </nc>
  </rcc>
  <rcc rId="1529" sId="1" numFmtId="4">
    <nc r="AA312">
      <v>528490.56999999995</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0" ua="1" sId="1">
    <nc r="AC312"/>
  </rcc>
  <rcft rId="1519" ua="1" sheetId="1"/>
  <rcc rId="1531" ua="1" sId="1">
    <nc r="AD312"/>
  </rcc>
  <rcft rId="1520" ua="1" sheetId="1"/>
  <rfmt sheetId="1" sqref="A312:XFD312">
    <dxf>
      <fill>
        <patternFill>
          <bgColor theme="5" tint="0.79998168889431442"/>
        </patternFill>
      </fill>
    </dxf>
  </rfmt>
  <rcc rId="1532" sId="1">
    <nc r="B312">
      <v>119511</v>
    </nc>
  </rcc>
  <rcft rId="1504" sheetId="1"/>
  <rcc rId="1533" sId="1">
    <nc r="C312">
      <v>464</v>
    </nc>
  </rcc>
  <rcft rId="1503" sheetId="1"/>
  <rcc rId="1534" sId="1">
    <nc r="D312" t="inlineStr">
      <is>
        <t>RG</t>
      </is>
    </nc>
  </rcc>
  <rcft rId="1501" sheetId="1"/>
  <rcc rId="1535" sId="1" odxf="1" dxf="1">
    <nc r="E312" t="inlineStr">
      <is>
        <t>AP1/11i /1.1</t>
      </is>
    </nc>
    <odxf>
      <fill>
        <patternFill patternType="solid">
          <bgColor theme="5" tint="0.79998168889431442"/>
        </patternFill>
      </fill>
    </odxf>
    <ndxf>
      <fill>
        <patternFill patternType="none">
          <bgColor indexed="65"/>
        </patternFill>
      </fill>
    </ndxf>
  </rcc>
  <rcft rId="1499" sheetId="1"/>
  <rcc rId="1536" sId="1" odxf="1" dxf="1">
    <nc r="F312" t="inlineStr">
      <is>
        <t>CP 2/2017 (MySMIS: POCA/111/1/1)</t>
      </is>
    </nc>
    <odxf>
      <font>
        <sz val="12"/>
        <family val="2"/>
        <charset val="238"/>
      </font>
      <fill>
        <patternFill>
          <bgColor theme="5" tint="0.79998168889431442"/>
        </patternFill>
      </fill>
    </odxf>
    <ndxf>
      <font>
        <sz val="12"/>
        <family val="2"/>
      </font>
      <fill>
        <patternFill>
          <bgColor rgb="FFFFFF00"/>
        </patternFill>
      </fill>
    </ndxf>
  </rcc>
  <rcft rId="1497" sheetId="1"/>
  <rcc rId="1537" sId="1">
    <nc r="G312" t="inlineStr">
      <is>
        <t>"RePas - Responsabilitate ;I parteneriat pentru sănătate"</t>
      </is>
    </nc>
  </rcc>
  <rcft rId="1508" sheetId="1"/>
  <rcc rId="1538" sId="1">
    <nc r="H312" t="inlineStr">
      <is>
        <t>Asociația Română pentr Promovarea Sănătății</t>
      </is>
    </nc>
  </rcc>
  <rcft rId="1505" sheetId="1"/>
  <rcc rId="1539" sId="1">
    <nc r="I312" t="inlineStr">
      <is>
        <t>na</t>
      </is>
    </nc>
  </rcc>
  <rcft rId="1507" sheetId="1"/>
  <rcc rId="1540" sId="1">
    <oc r="J8" t="inlineStr">
      <is>
        <t>Obiectivul general: Implementarea / consolidarea si susþinerea unui management performant la nivelul Primariei Municipiului Sebes si al instituþiilor subordonate, realizate prin aplicarea CAF ca instrument de îmbunataþire a performanþelor Sistemului de Management al Calitaþii al Primariei Sebes, pentru crearea unei administraþii publice moderne, capabila sa faciliteze dezvoltarea socio-economica prin intermediul
unor servicii publice competitive.                                                                                                                                                                                                                                    OS 1 – Implementarea de sisteme unitare de management al calitaþii aplicabile administraþiei publice, prin utilizarea instrumentului
CAF, inclusiv formarea/ instruirea specifica a personalului Primariei Municipiului Sebes pentru implementarea instrumentului CAF
2. OS 2 – Consolidarea SMC prin acþiuni de îmbunataþire rezultate în urma evaluarii pe baza criteriilor modelului CAF
3. OS 3 – Dezvoltarea abilitaþilor personalului din cadrul Primariei Municipiului Sdebes si al instituþiilor subordonate Primariei Sebes
prin:
• asigurarea formarii profesionale a 10 persoane din cadrul primariei Municpiului Sebes pentru efectuarea autoevaluarii
SMC utilizând modelul CAF;
• asigurarea formarii profesionale a 46 persoane din grupul þinta, pentru implementarea Sistemului de Mangement al
Calitaþii, integrarea SMC cu SCIM si monitorizarea acestuia cu ajutorul instrumentului CAF.
• dezvoltarea unui Ghid de buna practica privind integrarea SMC cu SCIM în cadrul UAT si evaluarea performanþelor SMC
pe baza Modelului CAF
4. OS 4 – Asigurarea unui instrument suport pentru SMC prin proiectarea si implementarea unui sistem informatic.
5. OS 5 – Promovarea standardelor si instrumentelor managementului calitaþii prin oOrganizarea si derularea unei conferinþe de
informare/ constientizare privind principiile si instrumentele managementului calitaþii</t>
      </is>
    </oc>
    <nc r="J8" t="inlineStr">
      <is>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is>
    </nc>
  </rcc>
  <rcc rId="1541" sId="1">
    <oc r="J85" t="inlineStr">
      <is>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funcþionare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is>
    </oc>
    <nc r="J85" t="inlineStr">
      <is>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is>
    </nc>
  </rcc>
  <rcc rId="1542" sId="1">
    <oc r="J116" t="inlineStr">
      <is>
        <t>Obiectivul general al proiectului
Optimizarea proceselor orientate catre cetaþenii municipiului Târgu Jiu prin introducerea de sisteme si standarde comune în administrația
publica locala.
Obiectivele specifice ale proiectului
 Îmbunataþirea calitaþii si eficienþei serviciilor pentru cetaþeni prin :
a. introducerea în instituþiile administraþiei publice locale a municipiului Târgu Jiu a sistemelor de management al performanþei si
calitaþii (ISO 9001: 2015 si CAF), corelate cu Planul de acþiune în etape implementat în administraþia publica locala;
b. dobândirea de cunostinþe si abilitaþi de catre personalul din instituþiile administraþiei publice locale a municipiului Târgu Jiu.</t>
      </is>
    </oc>
    <nc r="J116" t="inlineStr">
      <is>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is>
    </nc>
  </rcc>
  <rcc rId="1543" sId="1">
    <oc r="G121" t="inlineStr">
      <is>
        <t>Planificare strategica si managementul performanþei la nivelul Primariei Municipiului
Gheorgheni prin instrumentul Balanced Scorecard</t>
      </is>
    </oc>
    <nc r="G121" t="inlineStr">
      <is>
        <t>Planificare strategica si managementul performantei la nivelul Primariei Municipiului
Gheorgheni prin instrumentul Balanced Scorecard</t>
      </is>
    </nc>
  </rcc>
  <rcc rId="1544" sId="1">
    <oc r="J121" t="inlineStr">
      <is>
        <t>Obiectivul general: Optimizarea proceselor de managementul performanþei la nivel strategic prin introducerea instrumentului de Balanced Scorecard în cadrul Primariei Municipiului Gheorgheni.                                                                                                                                                                                                                          OS1. Elaborarea unui studiu privind situaþia actuala a managementului performanþei la nivel strategic în cadrul Primariei Municipiului Gheorgheni.
OS2. Introducerea unui instrument de management strategic de tip Balanced Scorecard la nivelul instituþiei.
OS3. Dezvoltarea cunostinþelor si abilitaþilor pentru 32 de persoane în cadrul Primariei Municipiului Gheorgheni în domeniul
managementului performanþei.</t>
      </is>
    </oc>
    <nc r="J121" t="inlineStr">
      <is>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is>
    </nc>
  </rcc>
  <rcc rId="1545" sId="1">
    <oc r="J132" t="inlineStr">
      <is>
        <t>Consolidarea capacitaþii administrative a Unitaþii administrativ teritoriale (UAT) Municipiul Urziceni, judeþul Ialomiþa, din regiunea mai puþin dezvoltata Sud-Est, pentru susþinerea unui management performant si calitativ prin implementarea si utilizarea a doua sisteme unitare de managenent al calitaþii CAF si ISO, aplicabile  administraþiei locale, în concordanþa cu ”Planul de acþiuni pentru implementarea etapizata a managementului calitaþii în autoritaþi si instituþii publice 2016-2020”.
OS 1. Implementarea si utilizarea instrumentului de auto-evaluare de tip CAF (Cadrul comun de autoevaluare a modului de funcþionare a instituþiilor publice) la nivelul UAT Municipiul Urziceni pentru sprijinirea schimbarii pentru performanþa, îmbunataþirea modului de realizare a activitaþilor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calitaþii ISO 9001 în UAT Municipiul Urziceni pentru o administraþie publica locala consolidata si eficienta si îmbunataþirea serviciilor publice furnizate. Din dorinþa de a-si îmbunataþi procesul de management al calitatii la nivelul întregii organizaþii, instituþia va îndeplini acest obiectiv prin implementarea, actualizarea procedurilor pentru fiecare direcþie/compartiment si trecerea la noul standard de management al calitaþii ISO 9001, care a fost implementat in anul 2010 printr-un proiect PODCA derulat de Instituþia Prefectului, judetul Ialomiþa.
3. OS 3. Dezvoltarea/cresterea abilitaþilor si certificarea unui numar de 120 de persoane din toate nivelurile ierarhice din cadrul unitaþii adminsitrativ teritoriale, UAT Municipiul Urziceni autoritaþii locale pe teme specifice în scopul implementarii unui management al calitaþii si performanþei si utilizarea managementului calitaþii.
Formarea/instruirea specifica pentru implementarea sistemului/instrumentului de management al calitaþii se va realiza ca parte a procesului de implementare al celor doua sisteme.</t>
      </is>
    </oc>
    <nc r="J132" t="inlineStr">
      <is>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is>
    </nc>
  </rcc>
  <rcc rId="1546" sId="1">
    <oc r="G273" t="inlineStr">
      <is>
        <t>Cresterea capacitaþii CNIPMMR de a formula si sustine politici publice alternative cu privire la activitatea sectorului IMM</t>
      </is>
    </oc>
    <nc r="G273" t="inlineStr">
      <is>
        <t>Cresterea capacitatii CNIPMMR de a formula si sustine politici publice alternative cu privire la activitatea sectorului IMM</t>
      </is>
    </nc>
  </rcc>
  <rcc rId="1547" sId="1">
    <oc r="J273" t="inlineStr">
      <is>
        <t>Obiectivul general al proiectului vizeaza dezvoltarea capacitaþii operaþionale si administrative a Consiliului Naþional al Întreprinderilor
Private Mici si Mijlocii din România (CNIPMMR) de a fundamenta, elabora si susþine politici publice în aria sa de activitate si expertiza,
respectiv reprezentarea unitara si eficace a IMM-urilor si a miscarii patronale din România la nivel naþional si internaþional si susþinerea
dezvoltarii competitivitaþii si performanþelor din acest sector. Principalul punct de concentrare în cadrul acestui proiect va fi reprezentat de
o mai buna implementare a utilizarii testului IMM în procesele legislative din România. Ulterior, pe baza experienþei dobândite din
implemenarea proiectului, beneficiarul va putea fundamenta, elabora si promova si alte politici publice alternative ce vizeaza sectorul
reprezentat.
Având în vedere numarul mic de iniþiative legislative testate anterior avizarii, din perspectiva impactului asupra sectorului IMM, consideram
necesara si relevanta o actualizare a metodologiei asociate acestei evaluari de impact si cresterea nivelului de informare asupra acesteia,
atât în rândul instituþiilor publice ce pot iniþia acte legislative cu impact asupra sectorului IMM, cât si în rândul mediului de afaceri si a
reprezentanþilor acestuia. Concret, ca urmare a implementarii proiectului, CNIPMMR va formula o propunere îmbunataþita pentru politica
de implementare a testului IMM.
Obiectivele specifice ale proiectului
1. OS1. Susþinerea capacitaþii CNIPMMR de a formula alternative de politici publice prin derularea unor activitaþi de formare
specifice acestui domeniu
În cadrul acestui proiect, se va avea în vedere derularea de acþiuni de formare-instruire pentru un numar de 120 de persoane,
reprezentanþi ai beneficiarului, scopul acestor acþiuni fiind acela de a dezvolta capacitatea acestora de a fundamenta, elabora si
promova propuneri de politici publice, în special în domeniul de activitate al CNIPMMR. La nivelul activitaþii CNIPMMR,
principalele acþiuni în ceea ce priveste fundamentarea, elaborarea si promovarea de politici publice alternative sunt realizate la
nivelul aparatului executiv central si mai puþin la nivelul structurilor afiliate (federaþii regionale, de sector, etc.). În acest context,
proiectul va viza reprezentanþi ai acestor structuri si va contribui în mod direct la dezvoltarea capacitaþii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iniþiativelor legislative asupra activitaþii sectorului IMM. Se va avea în vedere cresterea relevanþei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is>
    </oc>
    <nc r="J273" t="inlineStr">
      <is>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is>
    </nc>
  </rcc>
  <rcc rId="1548" sId="1">
    <oc r="J277" t="inlineStr">
      <is>
        <t>OG - Formularea unei politici publice care urmareste reglementarea statutului inspectorului de munca, stabilind cadrul legal si oferind o
alternativa la proiectul de lege iniþiat de Guvern, dezvoltând astfel un set de masuri unitar, stabil, eficient si imparþial.
Obiectivele specifice ale proiectului
1. 1. Cresterea capacitaþii Federaþiei Naþionale a Sindicatelor Muncii si a Protecþiei Sociale si a partenerilor acesteia prin consultarea
legislaþiei în vigoare si a tuturor actorilor implicaþi în procesul de organizare si funcþionare a Inspecþiei Muncii în formularea de
politici publice privind inspecþia muncii si alte domenii conexe prin intermediul a 16 evenimente si 1 sesiune de instruire.
2. 2. Elaborarea unui set de masuri concrete (politica publica) printr-o abordare integrata, care va duce la cresterea transparenþei
actului de elaborare politici publice, proiecte de lege si legi în urma organizarii de acþiuni de colectare de date relevante (8
evenimente) si diseminare a rezultatelor (8 evenimente si o conferinta finala).
3. 3. Optimizarea proceselor decizionale orientate catre persoanele încadrate în munca si catre inspectorii de munca, devenind
astfel o acþiune colectiva, cu un scop formulat în funcþie de normele si valorile unei comunitaþi, care va rezulta într-un statut al
inspectorului de munca, ca parte a politicii publice.</t>
      </is>
    </oc>
    <nc r="J277" t="inlineStr">
      <is>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is>
    </nc>
  </rcc>
  <rcc rId="1549" sId="1">
    <oc r="J280" t="inlineStr">
      <is>
        <t>Optimizarea procesului de reforma administrativa si cresterea transparenþei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coerenþei, eficienþei,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capacitaþii a 40 de parteneri sociali care activeaza în sectorul public de a se implica în formularea si promovarea de propuneri alternative la politicile publice iniþiate de Guvern pentru dialog social prin dezvoltarea si livrarea catre 240 pers din cele 40 org vizate a doua traininguri si facilitarea accesului acestora la o reþea de consolidare a dialogului social si pentru cresterea coerenþei, eficienței, predictibilitații si transparenței procesului decizional în administrația publica.
OS2. Formularea, promovarea si acceptarea de catre autoritaþile publice centrale relevante din domeniul muncii si dialogului social a unei propuneri alternative de politica publica privind cresterea calitații si eficienței dialogului social de catre un ONG si un partener social, timp de 16 luni.</t>
      </is>
    </oc>
    <nc r="J280" t="inlineStr">
      <is>
        <t>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is>
    </nc>
  </rcc>
  <rcc rId="1550" sId="1">
    <oc r="J283" t="inlineStr">
      <is>
        <t xml:space="preserve">Obiectivul general al proiectului este: Consolidarea capacitatii ONG-urilor si a altor actori relevanti din domeniul sanataþii sexuale si reproductive de a initia si promova politici publice alternative prin punerea acestora la dispozitia autoritatilor publice centrale pentru îmbunataþirea accesului la servicii de sanatate nediscriminatorii.
Obiective specifice:
OS1 - Cresterea capacitaþii a 15 ONG-uri de a formula si promova politici publice alternative în domeniul sanataþii sexuale si reproductive.
OS2 - Dezvoltarea a doua (2) politici publice alternative de catre ONG-urile din domeniul sanataþii sexuale si
reproductive, care sa fie acceptate.
</t>
      </is>
    </oc>
    <nc r="J283" t="inlineStr">
      <is>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is>
    </nc>
  </rcc>
  <rcc rId="1551" sId="1">
    <oc r="J284" t="inlineStr">
      <is>
        <t>Obiectiv general: consolidarea participarii sectorului ONG la formularea si la promovarea politicilor
guvernamentale din domeniul "Educaþiei pentru dezvoltarea durabila" (EDD).
Obiective specifice:
OS1. Dezvoltarea competenþelor a 80 de reprezentanþi a 80 de ONG-uri pentru a formula si promova eficient, prin activitaþi de lobby, propuneri alternative de politici publice în domeniul Educaþiei pentru dezvoltarea durabila
2. OS2. Cooperarea sistematica între min. 70 de ONG-uri în cadrul unei reþele tematice naþionale care le stimuleaza contribuþiile si le coordoneaza participarea la formularea si la promovarea politicilor de Educaþie pentru dezvoltarea durabila
3. OS3. Formularea participativa în cadrul reþelei de ONG-uri a unei propuneri alternative de politica publica privind Educaþia pentru dezvoltarea durabila, în masura sa satisfaca angajamentele naþionale si internaþionale ale Guvernului în acest domeniu
4. OS4. Implicarea a cca. 10 stakeholderi instituþionali relevanþi si a publicului într-o campanie de lobby si promovare pentru asumare propunerii alternative de politica publica formulata de ONG-uri de catre Ministerul Educaþiei si Ministerul Mediului</t>
      </is>
    </oc>
    <nc r="J284" t="inlineStr">
      <is>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is>
    </nc>
  </rcc>
  <rcc rId="1552" sId="1">
    <oc r="J286" t="inlineStr">
      <is>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capacitaþii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naþionala
2. 2. Consolidarea capacitaþii instituþionale a Pactului regional pentru ocupare si incluziune sociala din regiunea NE la nivel strategic si la nivel de membership
3. 3. Cresterea vizibilitaþii si consolidarea rolului Pactelor regionale în domeniul ocuparii si incluziunii sociale la nivelul decidentilor de politici publice relevante</t>
      </is>
    </oc>
    <nc r="J286" t="inlineStr">
      <is>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is>
    </nc>
  </rcc>
  <rcc rId="1553" sId="1">
    <oc r="J287" t="inlineStr">
      <is>
        <t>Obiectivul general:  Cresterea capacitaþii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cetaþeni, în conformitate cu prevederile SCAP.
Obiectiv Specific 1 - Cresterea capacitații partenerilor sociali si a calitaþii proceselui de reprezentare a intereselor salariatilor din administrația publica în vederea implicarii în optimizarea proceselor decizionale si orientarea proceselor decizionale catre cetaþeni prin realizarea a 2 sesiuni de instruire de specializare pentru ocupația de delegat sindical de întreprindere la care vor participa 45 de reprezentanti ai partenerilor sociali din 30 de organizaþii diferite precum si prin elaborarea unui instrument de monitorizare a drepturilor angajatilor
din administratia publica si a calcularii indicelui drepturilor salariatilor.
Obiectiv Specific 2 - Optimizarea procesului decizional prin dezvoltarea, fundamentarea, promovarea si susþinerea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calitaþii locurilor de munca din administrația publica.</t>
      </is>
    </oc>
    <nc r="J287" t="inlineStr">
      <is>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is>
    </nc>
  </rcc>
  <rcc rId="1554" sId="1">
    <oc r="J289" t="inlineStr">
      <is>
        <t>Obiectivul general al proiectului/Scopul proiectului
Obiective proiect
Optimizarea proceselor decizionale ce vizeaza serviciile educaþionale destinate copiilor cu cerinþe educaþionale speciale (CES) prin
cresterea capacitaþii de implicare a organizaþiilor neguvernamentale de a se implica în acþiuni de formulare si promovare de propuneri
alternative la politicile publice iniþiate de Guvern, prin dezvoltarea de reþele si parteneriate între societatea civila si factorii instituþionali
relevanþi/vizaþi în vederea derularii de activitaþi de advocacy, în sprijinul îmbunataþirii accesului la educaþie pentru copiii CES cu deficienþe
de tip auditiv si vizual, al cresterii calitaþii procesului educaþional adaptat nevoilor acestora, si al asigurarii egalitaþii de sanse si
nediscriminarii acestor copii in scoala, în concordanþa cu SCAP.
Obiectivele specifice ale proiectului
1. OS1. Dezvoltarea cunostinþelor si abilitaþilor în domeniul politici publice si advocacy pentru 45 reprezentanþi ai organizaþiilor
neguvernamentale active in domeniul educaþiei si al promovarii drepturilor persoanelor cu dizabilitaþi
2. OS2. Formularea, promovarea si acceptarea unei propuneri de politica publica având ca obiect îmbunataþirea accesului la
educaþie, adaptarea serviciilor educaþionale la nevoile copiilor CES cu dizabilitaþi vizuale si auditive si asigurarea egalitaþii de
sanse privind accesul acestor copii la servicii educaþionale de calitate si a nediscriminarii acestora în scoala, în cadrul unui amplu
proces consultativ, cu implicarea factorilor neguvernamentali si guvernamentali cointeresaþi (120 reprezentanþi ONG si 80
reprezentanþi instituþionali)
3. OS3. Dezvoltarea reþelei naþionale EDU-CES destinata promovarii accesului la educaþie de calitate si fara bariere pentru copii cu
cerinþe educaþionale speciale (CES), creata si utilizata ca instrument de elaborare participativa a propunerii de politica publica
alternativa (100 organizaþii neguvernamentale implicate)</t>
      </is>
    </oc>
    <nc r="J289" t="inlineStr">
      <is>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is>
    </nc>
  </rcc>
  <rcc rId="1555" sId="1">
    <oc r="J291" t="inlineStr">
      <is>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capacitaþii a 16 ONG-urilor de profil si a unui numar de 8 parteneri sociali, de a se implica în formularea si promovarea de propuneri alternative la politicile publice iniþiate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iniþiate de Guvern prin instruire specifica.
 5. Sporirea vizibilitatii si promovarea politicii publice alternative la Ordinul de ministru nr. 650/2014 si completat cu Ordinul nr.3070/2015, care cuprindea Metodologia-cadru privind organizarea si funcþionarea Centrelor de Consiliere si Orientare în Cariera în sistemul de învaþamânt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is>
    </oc>
    <nc r="J291" t="inlineStr">
      <is>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is>
    </nc>
  </rcc>
  <rcc rId="1556" sId="1">
    <oc r="J293" t="inlineStr">
      <is>
        <t xml:space="preserve">Obiectiv general:
Dezvoltarea capacitatii societatii civile, ca împreuna cu UAT, sa contribuie la sustinerea si dezvoltarea economiei sociale prin sprijinirea
initiativelor antreprenoriale care vizeaza infiintarea de structuri de economie sociala in Romania (SES).
OS3. Formularea propunerilor de Politici Publice.
OS1. Crearea unui parteneriat public-privat la nivel naþional, format din 160 de reprezentaþi ai UAT si organizaþii civice din
Romania, pentru formularea si promovarea de propuneri alternative la politicile publice iniþiate de Guvern.
OS2. Formarea membrilor GT , pentru cresterea capacitatii de a identifica probleme in comunitate si a formula politici publice
alternative.
</t>
      </is>
    </oc>
    <nc r="J293" t="inlineStr">
      <is>
        <t xml:space="preserve">Obiectiv general:
Dezvoltarea capacitatii societatii civile, ca împreuna cu UAT, sa contribuie la sustinerea si dezvoltarea economiei sociale prin sprijinirea
initiativelor antreprenoriale care vizeaza infiintarea de structuri de economie sociala in Romania (SES).
OS3. Formularea propunerilor de Politici Publice.
OS1. Crearea unui parteneriat public-privat la nivel national, format din 160 de reprezentati ai UAT si organizatii civice din
Romania, pentru formularea si promovarea de propuneri alternative la politicile publice initiate de Guvern.
OS2. Formarea membrilor GT , pentru cresterea capacitatii de a identifica probleme in comunitate si a formula politici publice
alternative.
</t>
      </is>
    </nc>
  </rcc>
  <rcc rId="1557" sId="1">
    <oc r="J294" t="inlineStr">
      <is>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soluþionarea nevoilor de servicii sociale ale comunitaþii, prin analiza, evaluarea si modificarea normelor de functionare a acestora</t>
      </is>
    </oc>
    <nc r="J294" t="inlineStr">
      <is>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is>
    </nc>
  </rcc>
  <rcc rId="1558" sId="1">
    <oc r="J298" t="inlineStr">
      <is>
        <r>
          <rPr>
            <b/>
            <sz val="12"/>
            <rFont val="Calibri"/>
            <family val="2"/>
          </rPr>
          <t xml:space="preserve">Obiectivul general </t>
        </r>
        <r>
          <rPr>
            <sz val="12"/>
            <rFont val="Calibri"/>
            <family val="2"/>
            <charset val="238"/>
          </rPr>
          <t xml:space="preserve">al proiectului este cresterea capacitaþii administrative a MCSI si CERT-RO pentru susþinerea reformelor instituþionale prin implementarea unui sistem unitar de management al calitaþii (care sa aiba la baza instrumentul CAF si standardul ISO 9001:2015) si performanþei (care sa aiba la baza BSC), precum si a unui sistem care sa cuprinda proceduri si mecanisme pentru coordonare si consultare cu factorii interesaþi privind implementarea, monitorizarea si evaluarea politicilor si strategiilor pentru care MCSI este responsabil, precum si sistematizarea fondului activ al legislaþiei cu incidenþa si impact asupra investiþiilor în dezvoltarea reþelelor de acces la NGN.                                                                </t>
        </r>
        <r>
          <rPr>
            <b/>
            <sz val="12"/>
            <rFont val="Calibri"/>
            <family val="2"/>
          </rPr>
          <t>Obiectivele specifice</t>
        </r>
        <r>
          <rPr>
            <sz val="12"/>
            <rFont val="Calibri"/>
            <family val="2"/>
            <charset val="238"/>
          </rPr>
          <t xml:space="preserve"> ale proiectului
1. Îmbunataþirea managementului proceselor si activitaþilor prin implementarea, monitorizarea si evaluarea instrumentului CAF în cadrul celor doua organizaþii.
2. Crearea cadrului intern si a mecanismelor pentru îmbunataþirea continuua a activitaþii, pentru o mai mare înþelegere a
proceselor instituþiilor, definirea clara a responsabilitaþilor si autoritaþilor, utilizarea mai eficienta a resurselor si reducerea costurilor de neconformitate, prin implementarea si monitorizarea standardului ISO 9001:2015 în cadrul celor doua organizaþii.
3. Eficientizare organizaþionala, operaþionala si individuala prin implementarea si monitorizarea managementului performanþei (BSC) în cadrul celor doua organizaþii.
4. Îmbunataþirea procesului de coordonare si consultare cu factorii interesaþi privind implementarea, monitorizarea si
evaluarea politicilor si strategiilor pentru care MCSI este responsabil prin utilizarea unui sistem care sa cuprinda proceduri si mecanisme aferente acestui proces.
5. Cresterea capacitaþii personalului din cadrul MCSI si CERT-RO, care implementeaza sistemul de management al calitaþii si performanþei, în vederea utilizarii si gestionarii eficiente a instrumentelor de management al calitaþii, precum si aplicarea unui sistem de politici bazate pe dovezi în MCSI, inclusiv evaluarea ex ante a impactului, prin sesiuni de instruire, formare si diseminare a bunelor practici.
6. Sistematizarea fondului activ al legislaþiei cu incidenþa si impact asupra investiþiilor operatorilor privaþi în dezvoltarea
reþelelor de acces la internet broadband de noua generaþie (NGN) prin realizarea unei analize a cadrului normativ si crearea unor mecanisme de coordonare si cooperare.</t>
        </r>
      </is>
    </oc>
    <nc r="J298" t="inlineStr">
      <is>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is>
    </nc>
  </rcc>
  <rcc rId="1559" sId="1">
    <oc r="J299" t="inlineStr">
      <is>
        <t>Obiectivul general al proiectului
Cresterea capacitaþii ONG-urilor de la nivel naþional, în special din domeniul turismului, de a formula si promova propuneri alternative la politicile publice privind turismul, iniþiate de Guvern. Îndeplinirea obiectivului se concentreaza pe cresterea calitaþii si eficienþei activitaþilor/ acþiunilor de implicare a ONG-urilor din domeniul turismului în demersul de a formula si promova propuneri alternative la politicile publice iniþiate de Guvern cu scopul dezvoltarii/ promovarii unui turism sustenabil.
Obiectivele specifice ale proiectului
1. Implicarea ONG-urilor din turism în formularea si promovarea de propuneri alternative la politicile publice iniþiate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societaþii publice privind implicarea comunitaþii în viaþa publica si participarea la procese decizionale</t>
      </is>
    </oc>
    <nc r="J299" t="inlineStr">
      <is>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is>
    </nc>
  </rcc>
  <rcc rId="1560" sId="1">
    <oc r="J300" t="inlineStr">
      <is>
        <t>OBIECTIVUL GENERAL: Consolidarea capacitaþii sectorului neguvernamental în vederea susþinerii dezvoltarii mecanismului naþional de
incluziune sociala prin elaborarea de politici publice predictibile si fundamentate vizând dezvoltarea capacitaþii de planificare,
implementare, monitorizare si evaluare în domeniul serviciilor sociale prin implicarea activa a profesionistilor din structura sectorului
neguvernamental si al autoritatilor publice locale.
1. OS 1 – Întarirea capacitaþii instituþionale a ONG-urilor pentru elaborarea politicilor publice privind cadrul procedural pentru
identificarea si evaluarea nevoilor sociale individuale, familiale sau de grup pentru prevenirea, combaterea si soluþionarea
situaþiilor de dificultate
2. OS 2 – Formularea de politica publica în domeniul serviciilor sociale ca element important al dezvoltarii societaþii;
3. OS 3 – Cresterea competenþelor profesionale ale profesionistilor din structura ONG-urilor cu responsabilitaþi în domeniul
serviciilor sociale în tematici privind managementului de caz al serviciilor sociale si comunicarea si facilitarea colaborarii cu
persoane din structura administratiei publice locale.
4. OS 4 – Stimularea spiritului de iniþiativa si favorizarea de acþiuni de advocacy pentru sensibilizarea actorilor instituþionali de la
nivel local si central cu privire la politica publica propusa.</t>
      </is>
    </oc>
    <nc r="J300" t="inlineStr">
      <is>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is>
    </nc>
  </rcc>
  <rcc rId="1561" sId="1">
    <oc r="J301" t="inlineStr">
      <is>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cetaþenilor.</t>
      </is>
    </oc>
    <nc r="J301" t="inlineStr">
      <is>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is>
    </nc>
  </rcc>
  <rcc rId="1562" sId="1">
    <oc r="J304" t="inlineStr">
      <is>
        <t>Obiectivul general al proiectului: Dezvoltarea capacitaþii organizaþiilor neguvernamentale de a realiza parteneriate sociale viabile si
durabile cu autoritaþile publice locale si de a propune politici publice alternative în beneficiul cetaþenilor.
Obiectivul general al proiectului este în concordanþa cu Obiectivul tematic 11 din Politica de coeziune 2014 – 2020 (OT 11 Consolidarea
capacitaþii instituþionale a autoritaþilor publice si a parþilor interesate si eficienþa administraþiei publice), abordând provocarea 5 Administraþia si guvernarea si provocarea 2 Oamenii si societatea din Acordul de Parteneriat al României, prin acþiuni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administraþie eficienþa si competitiva.</t>
      </is>
    </oc>
    <nc r="J304" t="inlineStr">
      <is>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is>
    </nc>
  </rcc>
  <rcc rId="1563" sId="1">
    <oc r="J305" t="inlineStr">
      <is>
        <t>OG: Cresterea gradului de implicare al ONG-urilor si partenerilor sociali în proceselor decizionale ale autoritaþilor publice cu atribuþii în
reglementarea si organizarea consilierii si orientarii profesionale a elevilor, în beneficiul viitorilor absolvenþi de învaþamânt preuniversitar si
mediului de afaceri.
OG raspunde astfel problemelor identificate de parteneri în secþiunea „Justificare” si „Grup þinta”:
a) lipsa unui sistem naþional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învaþamântul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învaþamântul preuniversitar. Concluziile cercetarii vor fi coroborate cu un studiu comparat
România – þari ale UE asupra politicilor publice de dezvoltare a serviciilor de mai sus. Pe aceste informaþii se va baza elaborarea
propunerii alternative la politicile publice din educaþie iniþiate de Guvern. La elaborarea / formularea, promovarea ei vor participa
cele liderul, partenerul si alte ONG-uri si parteneri sociali care activeaza în domeniul educaþie,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îmbunataþi capacitatea de
formulare si promovare de propuneri alternative la politicile publice iniþiate de Guvern prin formarea a 320 de persoane
(reprezentanþi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capacitaþii a ONGurilor
si partenerilor sociali care activeaza în domeniile educaþie,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autoritaþilor publice cu
atribuþii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implicaþi în activitaþi de formare pentru
îmbunataþirea capacitaþii de formulare si promovare de propuneri alternative la politicile publice iniþiate de Guvern timp de 16 luni.
În toate etapele de elaborare, promovare, acceptare, se vor integra, respecta si promova principiile orizontale POCA si se va face
cunoscuta sursa de finanþare si oportunitaþile oferite de aceasta (FSE prin POCA). Acþiunile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În selecþia GT si achiziþia de bunuri si servicii se vor integra principiile orizontale POCA.</t>
      </is>
    </oc>
    <nc r="J305" t="inlineStr">
      <is>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is>
    </nc>
  </rcc>
  <rcc rId="1564" sId="1">
    <oc r="J306" t="inlineStr">
      <is>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capacitaþii a 40 de ONG-urilor de tineret si a unui 1 partener social care activeaza in domeniul tineretului, de a se
implica în formularea si promovarea de propuneri alternative la politicile publice iniþiate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iniþiate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is>
    </oc>
    <nc r="J306" t="inlineStr">
      <is>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is>
    </nc>
  </rcc>
  <rcc rId="1565" sId="1">
    <oc r="J308" t="inlineStr">
      <is>
        <t>Obiectivul general al proiectului:
Cresterea nivelului de competenþe profesionale ale personalului propriu SPO din regiunile Sud Muntenia, Nord Est si Sud Est în vederea furnizarii unor servicii de calitate.
Obiectivele specifice:
OBS1: Sa îmbunataþim sistemul de formare profesionala a personalului propriu al SPO în ocupaþii corelate cu serviciile furnizate.
OBS2: Sa dezvoltam competenþe profesionale si sociale pentru personalul SPO necesare unei abordari integratoare a nevoilor specifice ale grupurilor vulnerabile.
OBS3. Sa facilitam preluarea de experiente transnationale care sa contribuie la dezvoltarea competentelor personalului SPO.</t>
      </is>
    </oc>
    <nc r="J308" t="inlineStr">
      <is>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is>
    </nc>
  </rcc>
  <rcc rId="1566" sId="1">
    <oc r="J309" t="inlineStr">
      <is>
        <t>Obiectivul general al acestui proiect este reprezentat de optimizarea cadrului administrativ de funcþionare al Ministerului pentru Relatia cu
Parlamentul. Se urmareste eficientizarea coordonarii si comunicarii atât la nivel intra-ministerial cât si în relaþia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is>
    </oc>
    <nc r="J309" t="inlineStr">
      <is>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is>
    </nc>
  </rcc>
  <rcc rId="1567" sId="1">
    <oc r="J310" t="inlineStr">
      <is>
        <t>„Cresterea gradului de pregatire profesionala a personalului
auxiliar din cadrul instanþelor si parchetelor în vederea îmbunataþirii calitaþii serviciilor furnizate la nivelul sistemului judiciar”.
Obiectivele specifice ale proiectului
1. Obiectivul specific al proiectului consta în îmbunataþirea cunostinþelor si abilitaþilor profesionale la nivelul personalului auxiliar de
specialitate din cadrul instanþelor si parchetelor în vederea unificarii jurisprudenþei,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Operaþional
Capacitate Administrativa 2014 – 2020: Asigurarea unei transparenþe si integritaþi sporite la nivelul sistemului judiciar în vederea
îmbunataþirii accesului si a calitaþii serviciilor furnizate la nivelul acestuia.</t>
      </is>
    </oc>
    <nc r="J310" t="inlineStr">
      <is>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is>
    </nc>
  </rcc>
  <rcc rId="1568" sId="1">
    <nc r="J312" t="inlineStr">
      <is>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is>
    </nc>
  </rcc>
  <rcft rId="1509" sheetId="1"/>
  <rcc rId="1569" sId="1" numFmtId="19">
    <nc r="K312">
      <v>43257</v>
    </nc>
  </rcc>
  <rcft rId="1510" sheetId="1"/>
  <rcc rId="1570" sId="1" numFmtId="19">
    <nc r="L312">
      <v>43743</v>
    </nc>
  </rcc>
  <rcft rId="1511" sheetId="1"/>
  <rcc rId="1571" sId="1" odxf="1" dxf="1">
    <nc r="N312" t="inlineStr">
      <is>
        <t>Proiect cu acoperire națională</t>
      </is>
    </nc>
    <odxf>
      <fill>
        <patternFill>
          <bgColor theme="5" tint="0.79998168889431442"/>
        </patternFill>
      </fill>
    </odxf>
    <ndxf>
      <fill>
        <patternFill>
          <bgColor theme="0"/>
        </patternFill>
      </fill>
    </ndxf>
  </rcc>
  <rcft rId="1512" sheetId="1"/>
  <rcc rId="1572" sId="1">
    <nc r="Q312" t="inlineStr">
      <is>
        <t>ONG</t>
      </is>
    </nc>
  </rcc>
  <rcft rId="1515" sheetId="1"/>
  <rcc rId="1573" sId="1">
    <nc r="O312" t="inlineStr">
      <is>
        <t>București</t>
      </is>
    </nc>
  </rcc>
  <rcft rId="1513" sheetId="1"/>
  <rcc rId="1574" sId="1">
    <nc r="P312" t="inlineStr">
      <is>
        <t>Bucuresști</t>
      </is>
    </nc>
  </rcc>
  <rcft rId="1514" sheetId="1"/>
  <rcc rId="1575" sId="1" odxf="1" dxf="1">
    <nc r="R312" t="inlineStr">
      <is>
        <t>119 - Investiții în capacitatea instituțională și în eficiența administrațiilor și a serviciilor publice la nivel național, regional și local, în perspectiva realizării de reforme, a unei mai bune legiferări și a bunei guvernanțe</t>
      </is>
    </nc>
    <odxf>
      <fill>
        <patternFill patternType="solid">
          <bgColor theme="5" tint="0.79998168889431442"/>
        </patternFill>
      </fill>
    </odxf>
    <ndxf>
      <fill>
        <patternFill patternType="none">
          <bgColor indexed="65"/>
        </patternFill>
      </fill>
    </ndxf>
  </rcc>
  <rcft rId="1516" sheetId="1"/>
  <rcc rId="1576" sId="1" numFmtId="4">
    <oc r="V312">
      <f>W312+X312</f>
    </oc>
    <nc r="V312">
      <v>153339.75</v>
    </nc>
  </rcc>
  <rcc rId="1577" sId="1" numFmtId="4">
    <nc r="U312">
      <v>155657.22</v>
    </nc>
  </rcc>
  <rcft rId="1525" sheetId="1"/>
  <rcc rId="1578" sId="1" numFmtId="4">
    <nc r="W312">
      <v>114425.44</v>
    </nc>
  </rcc>
  <rcft rId="1526" sheetId="1"/>
  <rcc rId="1579" sId="1" numFmtId="4">
    <nc r="X312">
      <v>38914.300000000003</v>
    </nc>
  </rcc>
  <rcft rId="1527" sheetId="1"/>
  <rcc rId="1580" sId="1" numFmtId="4">
    <oc r="Y312">
      <f>Z312+AA312</f>
    </oc>
    <nc r="Y312">
      <v>19538.919999999998</v>
    </nc>
  </rcc>
  <rcc rId="1581" sId="1" numFmtId="4">
    <nc r="AA312">
      <v>3970.84</v>
    </nc>
  </rcc>
  <rcft rId="1529" sheetId="1"/>
  <rcc rId="1582" sId="1" numFmtId="4">
    <nc r="Z312">
      <v>15568.08</v>
    </nc>
  </rcc>
  <rcft rId="1528" sheetId="1"/>
  <rm rId="1583" sheetId="1" source="Y312:AA312" destination="AB312:AD312" sourceSheetId="1">
    <undo index="65535" exp="ref" v="1" dr="AB312" r="AE312" sId="1"/>
    <rcc rId="0" sId="1" s="1" dxf="1">
      <nc r="AB312">
        <f>AC312+AD312</f>
      </nc>
      <ndxf>
        <font>
          <sz val="12"/>
          <color auto="1"/>
          <name val="Calibri"/>
          <family val="2"/>
          <charset val="238"/>
          <scheme val="minor"/>
        </font>
        <numFmt numFmtId="165" formatCode="#,##0.00_ ;\-#,##0.00\ "/>
        <fill>
          <patternFill patternType="solid">
            <bgColor theme="5" tint="0.79998168889431442"/>
          </patternFill>
        </fill>
        <alignment horizontal="right" vertical="center" wrapText="1"/>
        <border outline="0">
          <left style="thin">
            <color indexed="64"/>
          </left>
          <right style="thin">
            <color indexed="64"/>
          </right>
          <top style="thin">
            <color indexed="64"/>
          </top>
          <bottom style="thin">
            <color indexed="64"/>
          </bottom>
        </border>
      </ndxf>
    </rcc>
    <rfmt sheetId="1" s="1" sqref="AC312" start="0" length="0">
      <dxf>
        <font>
          <sz val="12"/>
          <color auto="1"/>
          <name val="Calibri"/>
          <family val="2"/>
          <charset val="238"/>
          <scheme val="minor"/>
        </font>
        <numFmt numFmtId="165" formatCode="#,##0.00_ ;\-#,##0.00\ "/>
        <fill>
          <patternFill patternType="solid">
            <bgColor theme="5" tint="0.79998168889431442"/>
          </patternFill>
        </fill>
        <alignment horizontal="right" vertical="center" wrapText="1"/>
        <border outline="0">
          <left style="thin">
            <color indexed="64"/>
          </left>
          <right style="thin">
            <color indexed="64"/>
          </right>
          <top style="thin">
            <color indexed="64"/>
          </top>
          <bottom style="thin">
            <color indexed="64"/>
          </bottom>
        </border>
      </dxf>
    </rfmt>
    <rfmt sheetId="1" s="1" sqref="AD312" start="0" length="0">
      <dxf>
        <font>
          <sz val="12"/>
          <color auto="1"/>
          <name val="Calibri"/>
          <family val="2"/>
          <charset val="238"/>
          <scheme val="minor"/>
        </font>
        <numFmt numFmtId="165" formatCode="#,##0.00_ ;\-#,##0.00\ "/>
        <fill>
          <patternFill patternType="solid">
            <bgColor theme="5" tint="0.79998168889431442"/>
          </patternFill>
        </fill>
        <alignment horizontal="right" vertical="center" wrapText="1"/>
        <border outline="0">
          <left style="thin">
            <color indexed="64"/>
          </left>
          <right style="thin">
            <color indexed="64"/>
          </right>
          <top style="thin">
            <color indexed="64"/>
          </top>
          <bottom style="thin">
            <color indexed="64"/>
          </bottom>
        </border>
      </dxf>
    </rfmt>
  </rm>
  <rcft rId="1520" sheetId="1"/>
  <rcft rId="1519" sheetId="1"/>
  <rm rId="1584" sheetId="1" source="Y312" destination="AA312" sourceSheetId="1">
    <rfmt sheetId="1" sqref="AA312" start="0" length="0">
      <dxf>
        <fill>
          <patternFill patternType="solid">
            <bgColor theme="5" tint="0.79998168889431442"/>
          </patternFill>
        </fill>
      </dxf>
    </rfmt>
  </rm>
  <rfmt sheetId="1" sqref="Y312:AA312">
    <dxf>
      <border>
        <left style="thin">
          <color indexed="64"/>
        </left>
        <right style="thin">
          <color indexed="64"/>
        </right>
        <top style="thin">
          <color indexed="64"/>
        </top>
        <bottom style="thin">
          <color indexed="64"/>
        </bottom>
        <vertical style="thin">
          <color indexed="64"/>
        </vertical>
        <horizontal style="thin">
          <color indexed="64"/>
        </horizontal>
      </border>
    </dxf>
  </rfmt>
  <rcc rId="1585" sId="1" odxf="1" dxf="1">
    <oc r="AE312">
      <f>S312+V312+AB312+#REF!</f>
    </oc>
    <nc r="AE312">
      <f>S312+V312+Y312+AB312</f>
    </nc>
    <odxf>
      <fill>
        <patternFill>
          <bgColor theme="5" tint="0.79998168889431442"/>
        </patternFill>
      </fill>
    </odxf>
    <ndxf>
      <fill>
        <patternFill>
          <bgColor theme="0"/>
        </patternFill>
      </fill>
    </ndxf>
  </rcc>
  <rcc rId="1586" sId="1" numFmtId="4">
    <oc r="S312">
      <f>T312+U312</f>
    </oc>
    <nc r="S312">
      <v>804068.06</v>
    </nc>
  </rcc>
  <rcc rId="1587" sId="1" numFmtId="4">
    <nc r="T312">
      <v>648410.84</v>
    </nc>
  </rcc>
  <rcft rId="1524" sheetId="1"/>
  <rcc rId="1588" sId="1" odxf="1" dxf="1">
    <nc r="AH312" t="inlineStr">
      <is>
        <t>implementare</t>
      </is>
    </nc>
    <odxf>
      <fill>
        <patternFill patternType="solid">
          <bgColor theme="5" tint="0.79998168889431442"/>
        </patternFill>
      </fill>
    </odxf>
    <ndxf>
      <fill>
        <patternFill patternType="none">
          <bgColor indexed="65"/>
        </patternFill>
      </fill>
    </ndxf>
  </rcc>
  <rcv guid="{901F9774-8BE7-424D-87C2-1026F3FA2E93}" action="delete"/>
  <rcv guid="{901F9774-8BE7-424D-87C2-1026F3FA2E93}" action="add"/>
  <rdn rId="0" localSheetId="1" customView="1" name="Z_901F9774_8BE7_424D_87C2_1026F3FA2E93_.wvu.PrintArea" hidden="1" oldHidden="1">
    <formula>Sheet1!$A$1:$AL$339</formula>
    <oldFormula>Sheet1!$A$1:$AL$339</oldFormula>
  </rdn>
  <rdn rId="0" localSheetId="1" customView="1" name="Z_901F9774_8BE7_424D_87C2_1026F3FA2E93_.wvu.FilterData" hidden="1" oldHidden="1">
    <formula>Sheet1!$D$1:$D$346</formula>
    <oldFormula>Sheet1!$C$1:$C$344</oldFormula>
  </rdn>
  <rcv guid="{901F9774-8BE7-424D-87C2-1026F3FA2E93}"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12:XFD312">
    <dxf>
      <fill>
        <patternFill patternType="none">
          <bgColor auto="1"/>
        </patternFill>
      </fill>
    </dxf>
  </rfmt>
  <rfmt sheetId="1" sqref="B1:D1048576">
    <dxf>
      <fill>
        <patternFill>
          <bgColor rgb="FFFFFF00"/>
        </patternFill>
      </fill>
    </dxf>
  </rfmt>
  <rfmt sheetId="1" sqref="F1:F1048576">
    <dxf>
      <fill>
        <patternFill>
          <bgColor rgb="FFFFFF00"/>
        </patternFill>
      </fill>
    </dxf>
  </rfmt>
  <rfmt sheetId="1" sqref="I1:I1048576">
    <dxf>
      <fill>
        <patternFill>
          <bgColor rgb="FFFFFF00"/>
        </patternFill>
      </fill>
    </dxf>
  </rfmt>
  <rfmt sheetId="1" sqref="T312:U312">
    <dxf>
      <fill>
        <patternFill patternType="solid">
          <bgColor rgb="FFFFFF00"/>
        </patternFill>
      </fill>
    </dxf>
  </rfmt>
  <rfmt sheetId="1" sqref="W312:X312">
    <dxf>
      <fill>
        <patternFill patternType="solid">
          <bgColor rgb="FFFFFF00"/>
        </patternFill>
      </fill>
    </dxf>
  </rfmt>
  <rfmt sheetId="1" sqref="Z312:AA312">
    <dxf>
      <fill>
        <patternFill patternType="solid">
          <bgColor rgb="FFFFFF00"/>
        </patternFill>
      </fill>
    </dxf>
  </rfmt>
  <rfmt sheetId="1" sqref="AC312:AD312">
    <dxf>
      <fill>
        <patternFill patternType="solid">
          <bgColor rgb="FFFFFF00"/>
        </patternFill>
      </fill>
    </dxf>
  </rfmt>
  <rcc rId="1591" sId="1">
    <oc r="B312">
      <v>119511</v>
    </oc>
    <nc r="B312">
      <v>112263</v>
    </nc>
  </rcc>
  <rcc rId="1592" sId="1">
    <oc r="C312">
      <v>464</v>
    </oc>
    <nc r="C312">
      <v>212</v>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3" sId="1">
    <nc r="D314" t="inlineStr">
      <is>
        <t>MP</t>
      </is>
    </nc>
  </rcc>
  <rcc rId="1594" sId="1">
    <nc r="E314" t="inlineStr">
      <is>
        <t>AP 2/11i  /2.3</t>
      </is>
    </nc>
  </rcc>
  <rcc rId="1595" sId="1">
    <nc r="F314" t="inlineStr">
      <is>
        <t>IP9/2017 (MySMIS:
POCA/131/2/3)</t>
      </is>
    </nc>
  </rcc>
  <rcv guid="{7C1B4D6D-D666-48DD-AB17-E00791B6F0B6}" action="delete"/>
  <rdn rId="0" localSheetId="1" customView="1" name="Z_7C1B4D6D_D666_48DD_AB17_E00791B6F0B6_.wvu.PrintArea" hidden="1" oldHidden="1">
    <formula>Sheet1!$A$1:$AL$339</formula>
    <oldFormula>Sheet1!$A$1:$AL$339</oldFormula>
  </rdn>
  <rdn rId="0" localSheetId="1" customView="1" name="Z_7C1B4D6D_D666_48DD_AB17_E00791B6F0B6_.wvu.FilterData" hidden="1" oldHidden="1">
    <formula>Sheet1!$A$6:$DG$321</formula>
    <oldFormula>Sheet1!$A$6:$DG$321</oldFormula>
  </rdn>
  <rcv guid="{7C1B4D6D-D666-48DD-AB17-E00791B6F0B6}" action="add"/>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5" sId="1" numFmtId="4">
    <nc r="AJ9">
      <v>0</v>
    </nc>
  </rcc>
  <rcc rId="1296" sId="1" numFmtId="4">
    <nc r="AK9">
      <v>0</v>
    </nc>
  </rcc>
  <rcc rId="1297" sId="1" numFmtId="4">
    <oc r="AJ46">
      <v>0</v>
    </oc>
    <nc r="AJ46">
      <v>20867.740000000002</v>
    </nc>
  </rcc>
  <rcc rId="1298" sId="1" numFmtId="4">
    <oc r="AJ72">
      <v>0</v>
    </oc>
    <nc r="AJ72">
      <v>18267.57</v>
    </nc>
  </rcc>
  <rcc rId="1299" sId="1" numFmtId="4">
    <oc r="AJ110">
      <v>0</v>
    </oc>
    <nc r="AJ110">
      <v>42470.95</v>
    </nc>
  </rcc>
  <rcc rId="1300" sId="1" numFmtId="4">
    <oc r="AJ166">
      <v>0</v>
    </oc>
    <nc r="AJ166">
      <v>42472.33</v>
    </nc>
  </rcc>
  <rcv guid="{A87F3E0E-3A8E-4B82-8170-33752259B7DB}" action="delete"/>
  <rdn rId="0" localSheetId="1" customView="1" name="Z_A87F3E0E_3A8E_4B82_8170_33752259B7DB_.wvu.PrintArea" hidden="1" oldHidden="1">
    <formula>Sheet1!$A$1:$AL$338</formula>
    <oldFormula>Sheet1!$A$1:$AL$338</oldFormula>
  </rdn>
  <rdn rId="0" localSheetId="1" customView="1" name="Z_A87F3E0E_3A8E_4B82_8170_33752259B7DB_.wvu.FilterData" hidden="1" oldHidden="1">
    <formula>Sheet1!$A$6:$AL$338</formula>
    <oldFormula>Sheet1!$A$6:$AL$338</oldFormula>
  </rdn>
  <rcv guid="{A87F3E0E-3A8E-4B82-8170-33752259B7DB}"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8" sId="1">
    <nc r="C313">
      <v>453</v>
    </nc>
  </rcc>
  <rcc rId="1599" sId="1">
    <nc r="B313">
      <v>118978</v>
    </nc>
  </rcc>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3" sId="1" numFmtId="4">
    <oc r="AJ224">
      <v>5849501.2200000007</v>
    </oc>
    <nc r="AJ224">
      <f>5849501.22+34624.03</f>
    </nc>
  </rcc>
  <rcc rId="1304" sId="1" numFmtId="4">
    <oc r="AJ231">
      <v>16755776.93</v>
    </oc>
    <nc r="AJ231">
      <f>16755776.93+2288132.21</f>
    </nc>
  </rcc>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5" sId="1" numFmtId="4">
    <oc r="AJ238">
      <v>452513.95</v>
    </oc>
    <nc r="AJ238">
      <f>452513.95+76690.71</f>
    </nc>
  </rcc>
  <rcc rId="1306" sId="1">
    <oc r="AJ241">
      <v>1854921.77</v>
    </oc>
    <nc r="AJ241">
      <f>1854921.77</f>
    </nc>
  </rcc>
  <rcc rId="1307" sId="1" numFmtId="4">
    <oc r="AJ244">
      <v>51639.729999999996</v>
    </oc>
    <nc r="AJ244">
      <f>51639.73+82241.2</f>
    </nc>
  </rcc>
  <rcc rId="1308" sId="1" numFmtId="4">
    <oc r="AJ246">
      <v>137690.72</v>
    </oc>
    <nc r="AJ246">
      <f>137690.72+45607.36</f>
    </nc>
  </rcc>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9" sId="1">
    <oc r="AJ244">
      <f>51639.73+82241.2</f>
    </oc>
    <nc r="AJ244">
      <f>51639.73</f>
    </nc>
  </rcc>
  <rcc rId="1310" sId="1" numFmtId="4">
    <oc r="AJ243">
      <v>2700089.65</v>
    </oc>
    <nc r="AJ243">
      <f>2700089.65+82241.2</f>
    </nc>
  </rcc>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1" sId="1">
    <oc r="AJ244">
      <f>51639.73</f>
    </oc>
    <nc r="AJ244">
      <f>51639.73+64908.11</f>
    </nc>
  </rcc>
  <rcc rId="1312" sId="1">
    <oc r="AJ246">
      <f>137690.72+45607.36</f>
    </oc>
    <nc r="AJ246">
      <f>137690.72+51834.75</f>
    </nc>
  </rcc>
  <rcc rId="1313" sId="1">
    <oc r="AJ243">
      <f>2700089.65+82241.2</f>
    </oc>
    <nc r="AJ243">
      <f>2700089.65+45607.36</f>
    </nc>
  </rcc>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4" sId="1">
    <oc r="F31" t="inlineStr">
      <is>
        <t>CP4 less /2018</t>
      </is>
    </oc>
    <nc r="F31" t="inlineStr">
      <is>
        <t>CP4 less /2017</t>
      </is>
    </nc>
  </rcc>
  <rfmt sheetId="1" sqref="G305:H305">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G305" start="0" length="0">
    <dxf>
      <font>
        <i val="0"/>
        <sz val="10"/>
        <charset val="1"/>
      </font>
      <alignment vertical="center"/>
    </dxf>
  </rfmt>
  <rfmt sheetId="1" sqref="H305" start="0" length="0">
    <dxf>
      <font>
        <sz val="10"/>
        <charset val="1"/>
      </font>
      <alignment vertical="center"/>
    </dxf>
  </rfmt>
  <rcv guid="{7C1B4D6D-D666-48DD-AB17-E00791B6F0B6}" action="delete"/>
  <rdn rId="0" localSheetId="1" customView="1" name="Z_7C1B4D6D_D666_48DD_AB17_E00791B6F0B6_.wvu.PrintArea" hidden="1" oldHidden="1">
    <formula>Sheet1!$A$1:$AL$338</formula>
    <oldFormula>Sheet1!$A$1:$AL$338</oldFormula>
  </rdn>
  <rdn rId="0" localSheetId="1" customView="1" name="Z_7C1B4D6D_D666_48DD_AB17_E00791B6F0B6_.wvu.FilterData" hidden="1" oldHidden="1">
    <formula>Sheet1!$A$6:$DG$321</formula>
    <oldFormula>Sheet1!$A$6:$DG$321</oldFormula>
  </rdn>
  <rcv guid="{7C1B4D6D-D666-48DD-AB17-E00791B6F0B6}" action="add"/>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7" sId="1">
    <oc r="AJ241">
      <f>1854921.77</f>
    </oc>
    <nc r="AJ241">
      <f>1854921.77+82241.2</f>
    </nc>
  </rcc>
  <rcc rId="1318" sId="1" numFmtId="4">
    <oc r="AJ266">
      <v>559604.05999999994</v>
    </oc>
    <nc r="AJ266">
      <f>559604.06+125761.16</f>
    </nc>
  </rcc>
  <rcc rId="1319" sId="1" numFmtId="4">
    <oc r="AJ257">
      <v>4923177.41</v>
    </oc>
    <nc r="AJ257">
      <f>4923177.41+2008542</f>
    </nc>
  </rcc>
  <rcc rId="1320" sId="1" numFmtId="4">
    <oc r="AJ274">
      <v>0</v>
    </oc>
    <nc r="AJ274">
      <v>42483.88</v>
    </nc>
  </rcc>
  <rcc rId="1321" sId="1" numFmtId="4">
    <oc r="AJ293">
      <v>0</v>
    </oc>
    <nc r="AJ293">
      <v>93500</v>
    </nc>
  </rcc>
  <rcc rId="1322" sId="1" numFmtId="4">
    <oc r="AJ287">
      <v>0</v>
    </oc>
    <nc r="AJ287">
      <v>97741.37</v>
    </nc>
  </rcc>
  <rcc rId="1323" sId="1" numFmtId="4">
    <oc r="AJ288">
      <v>0</v>
    </oc>
    <nc r="AJ288">
      <v>91800</v>
    </nc>
  </rcc>
  <rcc rId="1324" sId="1" numFmtId="4">
    <oc r="AJ290">
      <v>0</v>
    </oc>
    <nc r="AJ290">
      <v>96397</v>
    </nc>
  </rcc>
  <rcc rId="1325" sId="1" numFmtId="4">
    <oc r="AJ286">
      <v>0</v>
    </oc>
    <nc r="AJ286">
      <v>98250</v>
    </nc>
  </rcc>
  <rcc rId="1326" sId="1" numFmtId="4">
    <oc r="AJ291">
      <v>0</v>
    </oc>
    <nc r="AJ291">
      <v>90358.38</v>
    </nc>
  </rcc>
  <rcc rId="1327" sId="1" numFmtId="4">
    <oc r="AJ295">
      <v>0</v>
    </oc>
    <nc r="AJ295">
      <v>95395.45</v>
    </nc>
  </rcc>
  <rcc rId="1328" sId="1" numFmtId="4">
    <oc r="AJ289">
      <v>0</v>
    </oc>
    <nc r="AJ289">
      <v>69325.55</v>
    </nc>
  </rcc>
  <rcc rId="1329" sId="1" numFmtId="4">
    <oc r="AK231">
      <v>0</v>
    </oc>
    <nc r="AK231">
      <v>292940.12</v>
    </nc>
  </rcc>
  <rcc rId="1330" sId="1">
    <oc r="AJ231">
      <f>16755776.93+2288132.21</f>
    </oc>
    <nc r="AJ231">
      <f>16755776.93+1995192.09</f>
    </nc>
  </rcc>
  <rcc rId="1331" sId="1">
    <oc r="AJ277">
      <v>62185</v>
    </oc>
    <nc r="AJ277">
      <f>62185+73456.48</f>
    </nc>
  </rcc>
  <rcc rId="1332" sId="1" numFmtId="4">
    <oc r="AK277">
      <v>0</v>
    </oc>
    <nc r="AK277">
      <v>14008.52</v>
    </nc>
  </rcc>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10" start="0" length="0">
    <dxf>
      <font>
        <sz val="11"/>
        <color theme="1"/>
        <name val="Calibri"/>
        <family val="2"/>
        <charset val="238"/>
        <scheme val="minor"/>
      </font>
      <alignment vertical="bottom" wrapText="0"/>
      <border outline="0">
        <left/>
        <right/>
        <top/>
        <bottom/>
      </border>
    </dxf>
  </rfmt>
  <rfmt sheetId="1" xfDxf="1" sqref="G310" start="0" length="0">
    <dxf>
      <font>
        <i/>
        <color rgb="FF0D0D0D"/>
      </font>
      <alignment wrapText="1"/>
    </dxf>
  </rfmt>
  <rcc rId="1333" sId="1" odxf="1" dxf="1">
    <nc r="G310" t="inlineStr">
      <is>
        <t>Creșterea gradului de pregătire profesională a personalului auxiliar pentru a face față noilor provocări legislative</t>
      </is>
    </nc>
    <ndxf>
      <font>
        <i val="0"/>
        <sz val="12"/>
        <color auto="1"/>
      </font>
      <alignment horizontal="left" vertical="center"/>
      <border outline="0">
        <left style="thin">
          <color indexed="64"/>
        </left>
        <right style="thin">
          <color indexed="64"/>
        </right>
        <top style="thin">
          <color indexed="64"/>
        </top>
        <bottom style="thin">
          <color indexed="64"/>
        </bottom>
      </border>
    </ndxf>
  </rcc>
  <rcc rId="1334" sId="1">
    <nc r="H310" t="inlineStr">
      <is>
        <t>Școala Națională de Grefieri</t>
      </is>
    </nc>
  </rcc>
  <rcc rId="1335" sId="1">
    <nc r="I310" t="inlineStr">
      <is>
        <t>n.a</t>
      </is>
    </nc>
  </rcc>
  <rcc rId="1336" sId="1">
    <oc r="I308" t="inlineStr">
      <is>
        <t>NA</t>
      </is>
    </oc>
    <nc r="I308" t="inlineStr">
      <is>
        <t>n.a</t>
      </is>
    </nc>
  </rcc>
  <rcc rId="1337" sId="1">
    <nc r="D310" t="inlineStr">
      <is>
        <t>MP</t>
      </is>
    </nc>
  </rcc>
  <rcc rId="1338" sId="1">
    <nc r="C310">
      <v>455</v>
    </nc>
  </rcc>
  <rcc rId="1339" sId="1">
    <nc r="B310">
      <v>118716</v>
    </nc>
  </rcc>
  <rcc rId="1340" sId="1">
    <nc r="F310" t="inlineStr">
      <is>
        <t>IP9/2017 (MySMIS:
POCA/131/2/3)</t>
      </is>
    </nc>
  </rcc>
  <rcc rId="1341" sId="1" xfDxf="1" dxf="1">
    <nc r="E310" t="inlineStr">
      <is>
        <t>AP 2/11i  /2.2</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1342" sId="1">
    <nc r="J310" t="inlineStr">
      <is>
        <t>„Cresterea gradului de pregatire profesionala a personalului
auxiliar din cadrul instanþelor si parchetelor în vederea îmbunataþirii calitaþii serviciilor furnizate la nivelul sistemului judiciar”.
Obiectivele specifice ale proiectului
1. Obiectivul specific al proiectului consta în îmbunataþirea cunostinþelor si abilitaþilor profesionale la nivelul personalului auxiliar de
specialitate din cadrul instanþelor si parchetelor în vederea unificarii jurisprudenþei,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Operaþional
Capacitate Administrativa 2014 – 2020: Asigurarea unei transparenþe si integritaþi sporite la nivelul sistemului judiciar în vederea
îmbunataþirii accesului si a calitaþii serviciilor furnizate la nivelul acestuia.</t>
      </is>
    </nc>
  </rcc>
  <rcc rId="1343" sId="1" numFmtId="19">
    <nc r="K310">
      <v>43249</v>
    </nc>
  </rcc>
  <rcc rId="1344" sId="1" numFmtId="19">
    <nc r="L310">
      <v>43980</v>
    </nc>
  </rcc>
  <rcc rId="1345" sId="1">
    <oc r="Q309" t="inlineStr">
      <is>
        <t>ONG</t>
      </is>
    </oc>
    <nc r="Q309" t="inlineStr">
      <is>
        <t>APC</t>
      </is>
    </nc>
  </rcc>
  <rcc rId="1346" sId="1">
    <nc r="N310" t="inlineStr">
      <is>
        <t>Proiect cu acoperire națională</t>
      </is>
    </nc>
  </rcc>
  <rcc rId="1347" sId="1">
    <nc r="O310" t="inlineStr">
      <is>
        <t>Bucuresti</t>
      </is>
    </nc>
  </rcc>
  <rcc rId="1348" sId="1">
    <nc r="P310" t="inlineStr">
      <is>
        <t>Bucuresti</t>
      </is>
    </nc>
  </rcc>
  <rcc rId="1349" sId="1">
    <nc r="Q310" t="inlineStr">
      <is>
        <t>APC</t>
      </is>
    </nc>
  </rcc>
  <rcc rId="1350" sId="1">
    <nc r="R310" t="inlineStr">
      <is>
        <t>119 - Investiții în capacitatea instituțională și în eficiența administrațiilor și a serviciilor publice la nivel național, regional și local, în perspectiva realizării de reforme, a unei mai bune legiferări și a bunei guvernanțe</t>
      </is>
    </nc>
  </rcc>
  <rfmt sheetId="1" s="1" sqref="T310" start="0" length="0">
    <dxf>
      <font>
        <sz val="11"/>
        <color theme="1"/>
        <name val="Calibri"/>
        <family val="2"/>
        <charset val="238"/>
        <scheme val="minor"/>
      </font>
      <numFmt numFmtId="0" formatCode="General"/>
      <fill>
        <patternFill patternType="none">
          <bgColor indexed="65"/>
        </patternFill>
      </fill>
      <alignment horizontal="general" vertical="bottom" wrapText="0"/>
      <border outline="0">
        <left/>
        <right/>
        <top/>
        <bottom/>
      </border>
    </dxf>
  </rfmt>
  <rfmt sheetId="1" sqref="T310" start="0" length="0">
    <dxf>
      <numFmt numFmtId="4" formatCode="#,##0.00"/>
    </dxf>
  </rfmt>
  <rfmt sheetId="1" xfDxf="1" sqref="T310" start="0" length="0">
    <dxf>
      <font>
        <b/>
        <sz val="12"/>
        <color rgb="FF2E6E9E"/>
      </font>
      <numFmt numFmtId="4" formatCode="#,##0.00"/>
      <alignment wrapText="1"/>
    </dxf>
  </rfmt>
  <rfmt sheetId="1" s="1" sqref="T310" start="0" length="0">
    <dxf>
      <font>
        <b val="0"/>
        <sz val="12"/>
        <color auto="1"/>
        <name val="Calibri"/>
        <family val="2"/>
        <charset val="238"/>
        <scheme val="minor"/>
      </font>
      <numFmt numFmtId="165" formatCode="#,##0.00_ ;\-#,##0.00\ "/>
      <alignment horizontal="right" vertical="center"/>
      <border outline="0">
        <left style="thin">
          <color indexed="64"/>
        </left>
        <right style="thin">
          <color indexed="64"/>
        </right>
        <top style="thin">
          <color indexed="64"/>
        </top>
        <bottom style="thin">
          <color indexed="64"/>
        </bottom>
      </border>
    </dxf>
  </rfmt>
  <rcc rId="1351" sId="1" numFmtId="4">
    <nc r="U310">
      <v>453708.1</v>
    </nc>
  </rcc>
  <rcc rId="1352" sId="1" odxf="1" dxf="1" numFmtId="4">
    <nc r="T310">
      <v>1889981.32</v>
    </nc>
    <ndxf>
      <fill>
        <patternFill patternType="solid">
          <bgColor rgb="FFFFFF00"/>
        </patternFill>
      </fill>
    </ndxf>
  </rcc>
  <rfmt sheetId="1" sqref="Z310" start="0" length="0">
    <dxf>
      <numFmt numFmtId="4" formatCode="#,##0.00"/>
    </dxf>
  </rfmt>
  <rfmt sheetId="1" s="1" sqref="Z310" start="0" length="0">
    <dxf>
      <font>
        <sz val="12"/>
        <color auto="1"/>
        <name val="Calibri"/>
        <family val="2"/>
        <charset val="238"/>
        <scheme val="minor"/>
      </font>
      <numFmt numFmtId="165" formatCode="#,##0.00_ ;\-#,##0.00\ "/>
      <alignment horizontal="right" vertical="center" wrapText="1"/>
    </dxf>
  </rfmt>
  <rfmt sheetId="1" sqref="AA310" start="0" length="0">
    <dxf>
      <numFmt numFmtId="4" formatCode="#,##0.00"/>
    </dxf>
  </rfmt>
  <rcc rId="1353" sId="1" odxf="1" s="1" dxf="1" numFmtId="4">
    <nc r="AA310">
      <v>113427.02</v>
    </nc>
    <ndxf>
      <font>
        <sz val="12"/>
        <color auto="1"/>
        <name val="Calibri"/>
        <family val="2"/>
        <charset val="238"/>
        <scheme val="minor"/>
      </font>
      <numFmt numFmtId="165" formatCode="#,##0.00_ ;\-#,##0.00\ "/>
      <alignment horizontal="right" vertical="center" wrapText="1"/>
    </ndxf>
  </rcc>
  <rcc rId="1354" sId="1" numFmtId="4">
    <nc r="Z310">
      <v>333526.12</v>
    </nc>
  </rcc>
  <rcc rId="1355" sId="1" numFmtId="4">
    <nc r="AF310">
      <v>0</v>
    </nc>
  </rcc>
  <rcc rId="1356" sId="1">
    <nc r="AH310" t="inlineStr">
      <is>
        <t>implementare</t>
      </is>
    </nc>
  </rcc>
  <rcc rId="1357" sId="1">
    <nc r="AH309" t="inlineStr">
      <is>
        <t>implementare</t>
      </is>
    </nc>
  </rcc>
  <rcc rId="1358" sId="1">
    <oc r="E288" t="inlineStr">
      <is>
        <t>AP1/11i /1.2</t>
      </is>
    </oc>
    <nc r="E288" t="inlineStr">
      <is>
        <t>AP1/11i /1.1</t>
      </is>
    </nc>
  </rcc>
  <rcc rId="1359" sId="1">
    <oc r="E293" t="inlineStr">
      <is>
        <t>AP1/11i /1.2</t>
      </is>
    </oc>
    <nc r="E293" t="inlineStr">
      <is>
        <t>AP1/11i /1.1</t>
      </is>
    </nc>
  </rcc>
  <rcc rId="1360" sId="1">
    <oc r="E294" t="inlineStr">
      <is>
        <t>AP1/11i /1.2</t>
      </is>
    </oc>
    <nc r="E294" t="inlineStr">
      <is>
        <t>AP1/11i /1.1</t>
      </is>
    </nc>
  </rcc>
  <rcc rId="1361" sId="1">
    <oc r="E295" t="inlineStr">
      <is>
        <t>AP1/11i /1.2</t>
      </is>
    </oc>
    <nc r="E295" t="inlineStr">
      <is>
        <t>AP1/11i /1.1</t>
      </is>
    </nc>
  </rcc>
  <rcc rId="1362" sId="1">
    <oc r="E299" t="inlineStr">
      <is>
        <t>AP1/11i /1.2</t>
      </is>
    </oc>
    <nc r="E299" t="inlineStr">
      <is>
        <t>AP1/11i /1.1</t>
      </is>
    </nc>
  </rcc>
  <rcc rId="1363" sId="1">
    <oc r="E300" t="inlineStr">
      <is>
        <t>AP1/11i /1.2</t>
      </is>
    </oc>
    <nc r="E300" t="inlineStr">
      <is>
        <t>AP1/11i /1.1</t>
      </is>
    </nc>
  </rcc>
  <rcc rId="1364" sId="1">
    <oc r="E302" t="inlineStr">
      <is>
        <t>AP1/1.1i/1.2</t>
      </is>
    </oc>
    <nc r="E302" t="inlineStr">
      <is>
        <t>AP1/11i /1.1</t>
      </is>
    </nc>
  </rcc>
  <rcc rId="1365" sId="1">
    <oc r="E304" t="inlineStr">
      <is>
        <t>AP1/1.1i/1.2</t>
      </is>
    </oc>
    <nc r="E304" t="inlineStr">
      <is>
        <t>AP1/11i /1.1</t>
      </is>
    </nc>
  </rcc>
  <rcc rId="1366" sId="1">
    <oc r="E305" t="inlineStr">
      <is>
        <t>AP1/1.1i/1.2</t>
      </is>
    </oc>
    <nc r="E305" t="inlineStr">
      <is>
        <t>AP1/11i /1.1</t>
      </is>
    </nc>
  </rcc>
  <rcc rId="1367" sId="1">
    <oc r="E306" t="inlineStr">
      <is>
        <t>AP1/1.1i/1.2</t>
      </is>
    </oc>
    <nc r="E306" t="inlineStr">
      <is>
        <t>AP1/11i /1.1</t>
      </is>
    </nc>
  </rcc>
  <rcc rId="1368" sId="1">
    <oc r="E307" t="inlineStr">
      <is>
        <t>AP1/1.1i/1.2</t>
      </is>
    </oc>
    <nc r="E307" t="inlineStr">
      <is>
        <t>AP1/11i /1.1</t>
      </is>
    </nc>
  </rcc>
  <rcc rId="1369" sId="1">
    <oc r="E308" t="inlineStr">
      <is>
        <t>AP1/1.1i/1.2</t>
      </is>
    </oc>
    <nc r="E308" t="inlineStr">
      <is>
        <t>AP1/11i /1.1</t>
      </is>
    </nc>
  </rcc>
  <rcv guid="{7C1B4D6D-D666-48DD-AB17-E00791B6F0B6}" action="delete"/>
  <rdn rId="0" localSheetId="1" customView="1" name="Z_7C1B4D6D_D666_48DD_AB17_E00791B6F0B6_.wvu.PrintArea" hidden="1" oldHidden="1">
    <formula>Sheet1!$A$1:$AL$338</formula>
    <oldFormula>Sheet1!$A$1:$AL$338</oldFormula>
  </rdn>
  <rdn rId="0" localSheetId="1" customView="1" name="Z_7C1B4D6D_D666_48DD_AB17_E00791B6F0B6_.wvu.FilterData" hidden="1" oldHidden="1">
    <formula>Sheet1!$A$6:$DG$321</formula>
    <oldFormula>Sheet1!$A$6:$DG$321</oldFormula>
  </rdn>
  <rcv guid="{7C1B4D6D-D666-48DD-AB17-E00791B6F0B6}" action="add"/>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2" sId="1">
    <oc r="E310" t="inlineStr">
      <is>
        <t>AP 2/11i  /2.2</t>
      </is>
    </oc>
    <nc r="E310" t="inlineStr">
      <is>
        <t>AP 2/11i  /2.3</t>
      </is>
    </nc>
  </rcc>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73" sId="1" ref="A336:XFD336" action="insertRow">
    <undo index="65535" exp="area" ref3D="1" dr="$H$1:$N$1048576" dn="Z_65B035E3_87FA_46C5_996E_864F2C8D0EBC_.wvu.Cols" sId="1"/>
  </rrc>
  <rcc rId="1374" sId="1">
    <nc r="F336" t="inlineStr">
      <is>
        <t>IP9/2017 (MySMIS:
POCA/131/2/3)</t>
      </is>
    </nc>
  </rcc>
  <rcc rId="1375" sId="1">
    <nc r="D336">
      <f>COUNTIFS(F$7:F$323,$F336)</f>
    </nc>
  </rcc>
  <rcc rId="1376" sId="1">
    <nc r="S336">
      <f>SUMIFS(S$7:S$323,$F$7:$F$323,$F336)</f>
    </nc>
  </rcc>
  <rcc rId="1377" sId="1">
    <nc r="T336">
      <f>SUMIFS(T$7:T$323,$F$7:$F$323,$F336)</f>
    </nc>
  </rcc>
  <rcc rId="1378" sId="1">
    <nc r="U336">
      <f>SUMIFS(U$7:U$323,$F$7:$F$323,$F336)</f>
    </nc>
  </rcc>
  <rcc rId="1379" sId="1">
    <nc r="V336">
      <f>SUMIFS(V$7:V$323,$F$7:$F$323,$F336)</f>
    </nc>
  </rcc>
  <rcc rId="1380" sId="1">
    <nc r="W336">
      <f>SUMIFS(W$7:W$323,$F$7:$F$323,$F336)</f>
    </nc>
  </rcc>
  <rcc rId="1381" sId="1">
    <nc r="X336">
      <f>SUMIFS(X$7:X$323,$F$7:$F$323,$F336)</f>
    </nc>
  </rcc>
  <rcc rId="1382" sId="1">
    <nc r="Y336">
      <f>SUMIFS(Y$7:Y$323,$F$7:$F$323,$F336)</f>
    </nc>
  </rcc>
  <rcc rId="1383" sId="1">
    <nc r="Z336">
      <f>SUMIFS(Z$7:Z$323,$F$7:$F$323,$F336)</f>
    </nc>
  </rcc>
  <rcc rId="1384" sId="1">
    <nc r="AA336">
      <f>SUMIFS(AA$7:AA$323,$F$7:$F$323,$F336)</f>
    </nc>
  </rcc>
  <rcc rId="1385" sId="1">
    <nc r="AB336">
      <f>SUMIFS(AB$7:AB$323,$F$7:$F$323,$F336)</f>
    </nc>
  </rcc>
  <rcc rId="1386" sId="1">
    <nc r="AC336">
      <f>SUMIFS(AC$7:AC$323,$F$7:$F$323,$F336)</f>
    </nc>
  </rcc>
  <rcc rId="1387" sId="1">
    <nc r="AD336">
      <f>SUMIFS(AD$7:AD$323,$F$7:$F$323,$F336)</f>
    </nc>
  </rcc>
  <rcc rId="1388" sId="1">
    <nc r="AE336">
      <f>SUMIFS(AE$7:AE$323,$F$7:$F$323,$F336)</f>
    </nc>
  </rcc>
  <rcc rId="1389" sId="1">
    <nc r="AF336">
      <f>SUMIFS(AF$7:AF$323,$F$7:$F$323,$F336)</f>
    </nc>
  </rcc>
  <rcc rId="1390" sId="1">
    <nc r="AG336">
      <f>SUMIFS(AG$7:AG$323,$F$7:$F$323,$F336)</f>
    </nc>
  </rcc>
  <rcc rId="1391" sId="1">
    <nc r="AJ336">
      <f>SUMIFS(AJ$7:AJ$323,$F$7:$F$323,$F336)</f>
    </nc>
  </rcc>
  <rcc rId="1392" sId="1">
    <nc r="AK336">
      <f>SUMIFS(AK$7:AK$323,$F$7:$F$323,$F336)</f>
    </nc>
  </rcc>
  <rcc rId="1393" sId="1">
    <nc r="E336" t="inlineStr">
      <is>
        <t xml:space="preserve">TOTAL </t>
      </is>
    </nc>
  </rcc>
  <rcc rId="1394" sId="1">
    <oc r="S337">
      <f>SUM(S332:S335)</f>
    </oc>
    <nc r="S337">
      <f>SUM(S332:S336)</f>
    </nc>
  </rcc>
  <rcc rId="1395" sId="1">
    <oc r="T337">
      <f>SUM(T332:T335)</f>
    </oc>
    <nc r="T337">
      <f>SUM(T332:T336)</f>
    </nc>
  </rcc>
  <rcc rId="1396" sId="1">
    <oc r="U337">
      <f>SUM(U332:U335)</f>
    </oc>
    <nc r="U337">
      <f>SUM(U332:U336)</f>
    </nc>
  </rcc>
  <rcc rId="1397" sId="1">
    <oc r="V337">
      <f>SUM(V332:V335)</f>
    </oc>
    <nc r="V337">
      <f>SUM(V332:V336)</f>
    </nc>
  </rcc>
  <rcc rId="1398" sId="1">
    <oc r="W337">
      <f>SUM(W332:W335)</f>
    </oc>
    <nc r="W337">
      <f>SUM(W332:W336)</f>
    </nc>
  </rcc>
  <rcc rId="1399" sId="1">
    <oc r="X337">
      <f>SUM(X332:X335)</f>
    </oc>
    <nc r="X337">
      <f>SUM(X332:X336)</f>
    </nc>
  </rcc>
  <rcc rId="1400" sId="1">
    <oc r="Y337">
      <f>SUM(Y332:Y335)</f>
    </oc>
    <nc r="Y337">
      <f>SUM(Y332:Y336)</f>
    </nc>
  </rcc>
  <rcc rId="1401" sId="1">
    <oc r="Z337">
      <f>SUM(Z332:Z335)</f>
    </oc>
    <nc r="Z337">
      <f>SUM(Z332:Z336)</f>
    </nc>
  </rcc>
  <rcc rId="1402" sId="1">
    <oc r="AA337">
      <f>SUM(AA332:AA335)</f>
    </oc>
    <nc r="AA337">
      <f>SUM(AA332:AA336)</f>
    </nc>
  </rcc>
  <rcc rId="1403" sId="1">
    <oc r="AB337">
      <f>SUM(AB332:AB335)</f>
    </oc>
    <nc r="AB337">
      <f>SUM(AB332:AB336)</f>
    </nc>
  </rcc>
  <rcc rId="1404" sId="1">
    <oc r="AC337">
      <f>SUM(AC332:AC335)</f>
    </oc>
    <nc r="AC337">
      <f>SUM(AC332:AC336)</f>
    </nc>
  </rcc>
  <rcc rId="1405" sId="1">
    <oc r="AD337">
      <f>SUM(AD332:AD335)</f>
    </oc>
    <nc r="AD337">
      <f>SUM(AD332:AD336)</f>
    </nc>
  </rcc>
  <rcc rId="1406" sId="1">
    <oc r="AE337">
      <f>SUM(AE332:AE335)</f>
    </oc>
    <nc r="AE337">
      <f>SUM(AE332:AE336)</f>
    </nc>
  </rcc>
  <rcc rId="1407" sId="1">
    <oc r="AF337">
      <f>SUM(AF332:AF335)</f>
    </oc>
    <nc r="AF337">
      <f>SUM(AF332:AF336)</f>
    </nc>
  </rcc>
  <rcc rId="1408" sId="1">
    <oc r="AG337">
      <f>SUM(AG332:AG335)</f>
    </oc>
    <nc r="AG337">
      <f>SUM(AG332:AG336)</f>
    </nc>
  </rcc>
  <rcc rId="1409" sId="1">
    <nc r="AH337">
      <f>SUM(AH332:AH336)</f>
    </nc>
  </rcc>
  <rcc rId="1410" sId="1">
    <nc r="AI337">
      <f>SUM(AI332:AI336)</f>
    </nc>
  </rcc>
  <rcc rId="1411" sId="1">
    <oc r="AJ337">
      <f>SUM(AJ332:AJ335)</f>
    </oc>
    <nc r="AJ337">
      <f>SUM(AJ332:AJ336)</f>
    </nc>
  </rcc>
  <rcc rId="1412" sId="1">
    <oc r="AK337">
      <f>SUM(AK332:AK335)</f>
    </oc>
    <nc r="AK337">
      <f>SUM(AK332:AK336)</f>
    </nc>
  </rcc>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3" sId="1" numFmtId="4">
    <oc r="T299">
      <v>631683.28391918715</v>
    </oc>
    <nc r="T299">
      <v>631683.26391918701</v>
    </nc>
  </rcc>
  <rcc rId="1414" sId="1" numFmtId="4">
    <oc r="AC299">
      <v>15166.450108916997</v>
    </oc>
    <nc r="AC299">
      <v>15166.470108916999</v>
    </nc>
  </rcc>
  <rcv guid="{9980B309-0131-4577-BF29-212714399FDF}" action="delete"/>
  <rdn rId="0" localSheetId="1" customView="1" name="Z_9980B309_0131_4577_BF29_212714399FDF_.wvu.PrintArea" hidden="1" oldHidden="1">
    <formula>Sheet1!$A$1:$AL$339</formula>
    <oldFormula>Sheet1!$A$1:$AL$339</oldFormula>
  </rdn>
  <rdn rId="0" localSheetId="1" customView="1" name="Z_9980B309_0131_4577_BF29_212714399FDF_.wvu.FilterData" hidden="1" oldHidden="1">
    <formula>Sheet1!$A$6:$AL$339</formula>
    <oldFormula>Sheet1!$A$6:$AL$339</oldFormula>
  </rdn>
  <rcv guid="{9980B309-0131-4577-BF29-212714399FDF}"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0" sId="1" numFmtId="19">
    <oc r="L311">
      <v>43698</v>
    </oc>
    <nc r="L311">
      <v>43708</v>
    </nc>
  </rcc>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7" sId="1" numFmtId="4">
    <oc r="U304">
      <v>145316.9</v>
    </oc>
    <nc r="U304">
      <v>145316.91</v>
    </nc>
  </rcc>
  <rcc rId="1418" sId="1" numFmtId="4">
    <oc r="X304">
      <v>36329.22</v>
    </oc>
    <nc r="X304">
      <v>36329.21</v>
    </nc>
  </rcc>
  <rcv guid="{3AFE79CE-CE75-447D-8C73-1AE63A224CBA}" action="delete"/>
  <rdn rId="0" localSheetId="1" customView="1" name="Z_3AFE79CE_CE75_447D_8C73_1AE63A224CBA_.wvu.PrintArea" hidden="1" oldHidden="1">
    <formula>Sheet1!$A$1:$AL$339</formula>
    <oldFormula>Sheet1!$A$1:$AL$339</oldFormula>
  </rdn>
  <rdn rId="0" localSheetId="1" customView="1" name="Z_3AFE79CE_CE75_447D_8C73_1AE63A224CBA_.wvu.FilterData" hidden="1" oldHidden="1">
    <formula>Sheet1!$A$6:$AL$339</formula>
    <oldFormula>Sheet1!$A$6:$AL$339</oldFormula>
  </rdn>
  <rcv guid="{3AFE79CE-CE75-447D-8C73-1AE63A224CBA}" action="add"/>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1" sId="1">
    <oc r="D337">
      <f>SUM(D332:D335)</f>
    </oc>
    <nc r="D337">
      <f>SUM(D332:D336)</f>
    </nc>
  </rcc>
  <rcv guid="{7C1B4D6D-D666-48DD-AB17-E00791B6F0B6}" action="delete"/>
  <rdn rId="0" localSheetId="1" customView="1" name="Z_7C1B4D6D_D666_48DD_AB17_E00791B6F0B6_.wvu.PrintArea" hidden="1" oldHidden="1">
    <formula>Sheet1!$A$1:$AL$339</formula>
    <oldFormula>Sheet1!$A$1:$AL$339</oldFormula>
  </rdn>
  <rdn rId="0" localSheetId="1" customView="1" name="Z_7C1B4D6D_D666_48DD_AB17_E00791B6F0B6_.wvu.FilterData" hidden="1" oldHidden="1">
    <formula>Sheet1!$A$6:$DG$321</formula>
    <oldFormula>Sheet1!$A$6:$DG$321</oldFormula>
  </rdn>
  <rcv guid="{7C1B4D6D-D666-48DD-AB17-E00791B6F0B6}" action="add"/>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4" sId="1" numFmtId="4">
    <oc r="T132">
      <v>332725.69</v>
    </oc>
    <nc r="T132">
      <v>332725.71000000002</v>
    </nc>
  </rcc>
  <rcc rId="1425" sId="1" numFmtId="4">
    <oc r="W132">
      <v>50887.48</v>
    </oc>
    <nc r="W132">
      <v>50887.46</v>
    </nc>
  </rcc>
  <rcv guid="{9980B309-0131-4577-BF29-212714399FDF}" action="delete"/>
  <rdn rId="0" localSheetId="1" customView="1" name="Z_9980B309_0131_4577_BF29_212714399FDF_.wvu.PrintArea" hidden="1" oldHidden="1">
    <formula>Sheet1!$A$1:$AL$339</formula>
    <oldFormula>Sheet1!$A$1:$AL$339</oldFormula>
  </rdn>
  <rdn rId="0" localSheetId="1" customView="1" name="Z_9980B309_0131_4577_BF29_212714399FDF_.wvu.FilterData" hidden="1" oldHidden="1">
    <formula>Sheet1!$A$6:$AL$339</formula>
    <oldFormula>Sheet1!$A$6:$AL$339</oldFormula>
  </rdn>
  <rcv guid="{9980B309-0131-4577-BF29-212714399FDF}"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1" sId="1">
    <nc r="C314">
      <v>456</v>
    </nc>
  </rcc>
  <rcc rId="1602" sId="1">
    <nc r="B314">
      <v>119317</v>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3" sId="1">
    <nc r="B167">
      <v>119511</v>
    </nc>
  </rcc>
  <rcc rId="1604" sId="1">
    <nc r="C167">
      <v>464</v>
    </nc>
  </rcc>
  <rcc rId="1605" sId="1">
    <nc r="D167" t="inlineStr">
      <is>
        <t>RG</t>
      </is>
    </nc>
  </rcc>
  <rcc rId="1606" sId="1">
    <nc r="F167" t="inlineStr">
      <is>
        <t>CP6 less /2017</t>
      </is>
    </nc>
  </rcc>
  <rcc rId="1607" sId="1">
    <nc r="E167" t="inlineStr">
      <is>
        <t>AP 2/2.1</t>
      </is>
    </nc>
  </rcc>
  <rcc rId="1608" sId="1">
    <nc r="G167" t="inlineStr">
      <is>
        <t>"Administrație eficientă, servicii de calitate la nivel local"</t>
      </is>
    </nc>
  </rcc>
  <rcc rId="1609" sId="1">
    <nc r="H167" t="inlineStr">
      <is>
        <t>Județul Prahova</t>
      </is>
    </nc>
  </rcc>
  <rcc rId="1610" sId="1">
    <nc r="I167" t="inlineStr">
      <is>
        <t>na</t>
      </is>
    </nc>
  </rcc>
  <rcc rId="1611" sId="1">
    <nc r="J167" t="inlineStr">
      <is>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is>
    </nc>
  </rcc>
  <rfmt sheetId="1" sqref="J167">
    <dxf>
      <alignment horizontal="left"/>
    </dxf>
  </rfmt>
  <rfmt sheetId="1" sqref="J167" start="0" length="2147483647">
    <dxf>
      <font>
        <b val="0"/>
        <family val="2"/>
      </font>
    </dxf>
  </rfmt>
  <rfmt sheetId="1" sqref="A167:I167" start="0" length="2147483647">
    <dxf>
      <font>
        <b val="0"/>
        <family val="2"/>
      </font>
    </dxf>
  </rfmt>
  <rcc rId="1612" sId="1" odxf="1" dxf="1" numFmtId="19">
    <nc r="K167">
      <v>43257</v>
    </nc>
    <odxf>
      <numFmt numFmtId="0" formatCode="General"/>
    </odxf>
    <ndxf>
      <numFmt numFmtId="19" formatCode="dd/mm/yyyy"/>
    </ndxf>
  </rcc>
  <rcc rId="1613" sId="1" odxf="1" dxf="1" numFmtId="19">
    <nc r="L167">
      <v>43743</v>
    </nc>
    <odxf>
      <numFmt numFmtId="0" formatCode="General"/>
    </odxf>
    <ndxf>
      <numFmt numFmtId="19" formatCode="dd/mm/yyyy"/>
    </ndxf>
  </rcc>
  <rcc rId="1614" sId="1">
    <nc r="O167" t="inlineStr">
      <is>
        <t>PRAHOVA</t>
      </is>
    </nc>
  </rcc>
  <rcc rId="1615" sId="1">
    <nc r="P167" t="inlineStr">
      <is>
        <t>Ploiesti</t>
      </is>
    </nc>
  </rcc>
  <rcc rId="1616" sId="1">
    <nc r="Q167" t="inlineStr">
      <is>
        <t>APL</t>
      </is>
    </nc>
  </rcc>
  <rcc rId="1617" sId="1">
    <nc r="R167"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40" start="0" length="0">
    <dxf>
      <font>
        <b val="0"/>
        <sz val="12"/>
        <color auto="1"/>
      </font>
      <alignment horizontal="center" vertical="center" wrapText="1"/>
      <border outline="0">
        <right style="thin">
          <color indexed="64"/>
        </right>
        <top style="thin">
          <color indexed="64"/>
        </top>
        <bottom style="thin">
          <color indexed="64"/>
        </bottom>
      </border>
    </dxf>
  </rfmt>
  <rfmt sheetId="1" sqref="C340"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1438" sId="1" odxf="1" dxf="1">
    <nc r="D340" t="inlineStr">
      <is>
        <t>MN</t>
      </is>
    </nc>
    <odxf>
      <font>
        <sz val="11"/>
        <color theme="1"/>
        <name val="Calibri"/>
        <family val="2"/>
        <charset val="238"/>
        <scheme val="minor"/>
      </font>
      <alignment horizontal="general" vertical="bottom" wrapText="0"/>
      <border outline="0">
        <left/>
        <right/>
        <top/>
        <bottom/>
      </border>
    </odxf>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1439" sId="1" odxf="1" dxf="1">
    <nc r="E340" t="inlineStr">
      <is>
        <t>AP1/11i /1.1</t>
      </is>
    </nc>
    <odxf>
      <font>
        <sz val="11"/>
        <color theme="1"/>
        <name val="Calibri"/>
        <family val="2"/>
        <charset val="238"/>
        <scheme val="minor"/>
      </font>
      <alignment horizontal="general" vertical="bottom" wrapText="0"/>
      <border outline="0">
        <left/>
        <right/>
        <top/>
        <bottom/>
      </border>
    </odxf>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1440" sId="1" odxf="1" dxf="1">
    <nc r="F340" t="inlineStr">
      <is>
        <t>CP 2/2017 (MySMIS: POCA/111/1/1)</t>
      </is>
    </nc>
    <odxf>
      <font>
        <sz val="11"/>
        <color theme="1"/>
        <name val="Calibri"/>
        <family val="2"/>
        <charset val="238"/>
        <scheme val="minor"/>
      </font>
      <alignment vertical="bottom" wrapText="0"/>
      <border outline="0">
        <left/>
        <right/>
        <top/>
        <bottom/>
      </border>
    </odxf>
    <n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ndxf>
  </rcc>
  <rcc rId="1441" sId="1">
    <nc r="C340">
      <v>363</v>
    </nc>
  </rcc>
  <rcc rId="1442" sId="1">
    <nc r="B340">
      <v>109777</v>
    </nc>
  </rcc>
  <rfmt sheetId="1" sqref="A340" start="0" length="0">
    <dxf>
      <font>
        <b val="0"/>
        <sz val="12"/>
        <color auto="1"/>
      </font>
      <fill>
        <patternFill patternType="none">
          <bgColor indexed="65"/>
        </patternFill>
      </fill>
      <alignment horizontal="center" vertical="center" wrapText="1"/>
      <border outline="0">
        <bottom style="thin">
          <color indexed="64"/>
        </bottom>
      </border>
    </dxf>
  </rfmt>
  <rcv guid="{EF10298D-3F59-43F1-9A86-8C1CCA3B5D93}" action="delete"/>
  <rdn rId="0" localSheetId="1" customView="1" name="Z_EF10298D_3F59_43F1_9A86_8C1CCA3B5D93_.wvu.PrintArea" hidden="1" oldHidden="1">
    <formula>Sheet1!$A$1:$AL$339</formula>
    <oldFormula>Sheet1!$A$1:$AL$339</oldFormula>
  </rdn>
  <rdn rId="0" localSheetId="1" customView="1" name="Z_EF10298D_3F59_43F1_9A86_8C1CCA3B5D93_.wvu.FilterData" hidden="1" oldHidden="1">
    <formula>Sheet1!$A$6:$AL$339</formula>
    <oldFormula>Sheet1!$A$6:$AL$339</oldFormula>
  </rdn>
  <rcv guid="{EF10298D-3F59-43F1-9A86-8C1CCA3B5D93}"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8" sId="1" xfDxf="1" dxf="1">
    <nc r="H313" t="inlineStr">
      <is>
        <t>Institutul National al Magistraturii</t>
      </is>
    </nc>
    <ndxf>
      <font>
        <sz val="12"/>
        <charset val="1"/>
      </font>
      <alignment vertical="center" wrapText="1"/>
      <border outline="0">
        <left style="thin">
          <color indexed="64"/>
        </left>
        <right style="thin">
          <color indexed="64"/>
        </right>
        <top style="thin">
          <color indexed="64"/>
        </top>
        <bottom style="thin">
          <color indexed="64"/>
        </bottom>
      </border>
    </ndxf>
  </rcc>
  <rcc rId="1619" sId="1">
    <oc r="I312" t="inlineStr">
      <is>
        <t>na</t>
      </is>
    </oc>
    <nc r="I312" t="inlineStr">
      <is>
        <t>n.a</t>
      </is>
    </nc>
  </rcc>
  <rcc rId="1620" sId="1">
    <nc r="I313" t="inlineStr">
      <is>
        <t>n.a</t>
      </is>
    </nc>
  </rcc>
  <rcc rId="1621" sId="1">
    <nc r="G313" t="inlineStr">
      <is>
        <t>Justiția 2020: profesionalism și integritate</t>
      </is>
    </nc>
  </rcc>
  <rcc rId="1622" sId="1" numFmtId="19">
    <nc r="K313">
      <v>43257</v>
    </nc>
  </rcc>
  <rcc rId="1623" sId="1" numFmtId="19">
    <nc r="L313">
      <v>43988</v>
    </nc>
  </rcc>
  <rcc rId="1624" sId="1">
    <nc r="N313" t="inlineStr">
      <is>
        <t>Proiect cu acoperire națională</t>
      </is>
    </nc>
  </rcc>
  <rcc rId="1625" sId="1">
    <nc r="O313" t="inlineStr">
      <is>
        <t>Bucuresti</t>
      </is>
    </nc>
  </rcc>
  <rcc rId="1626" sId="1">
    <nc r="P313" t="inlineStr">
      <is>
        <t>Bucuresti</t>
      </is>
    </nc>
  </rcc>
  <rcc rId="1627" sId="1">
    <nc r="Q313" t="inlineStr">
      <is>
        <t>APC</t>
      </is>
    </nc>
  </rcc>
  <rcc rId="1628" sId="1">
    <nc r="R313"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T313" start="0" length="0">
    <dxf>
      <font>
        <sz val="12"/>
        <color auto="1"/>
      </font>
      <numFmt numFmtId="167" formatCode="_-* #,##0.000\ _l_e_i_-;\-* #,##0.000\ _l_e_i_-;_-* &quot;-&quot;??\ _l_e_i_-;_-@_-"/>
      <fill>
        <patternFill patternType="none">
          <bgColor indexed="65"/>
        </patternFill>
      </fill>
      <alignment horizontal="general" vertical="bottom" wrapText="0"/>
      <border outline="0">
        <left/>
        <right/>
        <top/>
        <bottom/>
      </border>
    </dxf>
  </rfmt>
  <rfmt sheetId="1" sqref="U313" start="0" length="0">
    <dxf>
      <font>
        <sz val="12"/>
        <color auto="1"/>
      </font>
      <numFmt numFmtId="167" formatCode="_-* #,##0.000\ _l_e_i_-;\-* #,##0.000\ _l_e_i_-;_-* &quot;-&quot;??\ _l_e_i_-;_-@_-"/>
      <fill>
        <patternFill patternType="none">
          <bgColor indexed="65"/>
        </patternFill>
      </fill>
      <alignment horizontal="general" vertical="bottom" wrapText="0"/>
      <border outline="0">
        <left/>
        <right/>
        <top/>
        <bottom/>
      </border>
    </dxf>
  </rfmt>
  <rfmt sheetId="1" sqref="T313"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13"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1629" sId="1" numFmtId="4">
    <nc r="T313">
      <v>8805990.6699999999</v>
    </nc>
  </rcc>
  <rcc rId="1630" sId="1" numFmtId="4">
    <nc r="U313">
      <v>2113962.31</v>
    </nc>
  </rcc>
  <rcc rId="1631" sId="1" numFmtId="4">
    <nc r="W313">
      <v>0</v>
    </nc>
  </rcc>
  <rcc rId="1632" sId="1" numFmtId="4">
    <nc r="X313">
      <v>0</v>
    </nc>
  </rcc>
  <rcc rId="1633" sId="1" numFmtId="4">
    <nc r="Z313">
      <v>1553998.37</v>
    </nc>
  </rcc>
  <rcc rId="1634" sId="1" numFmtId="4">
    <nc r="AA313">
      <v>528490.56999999995</v>
    </nc>
  </rcc>
  <rcc rId="1635" sId="1" numFmtId="4">
    <nc r="AC313">
      <v>0</v>
    </nc>
  </rcc>
  <rcc rId="1636" sId="1" numFmtId="4">
    <nc r="AD313">
      <v>0</v>
    </nc>
  </rcc>
  <rcc rId="1637" sId="1" numFmtId="4">
    <nc r="AF313">
      <v>1503920</v>
    </nc>
  </rcc>
  <rcc rId="1638" sId="1" numFmtId="4">
    <oc r="AF312">
      <v>1503920</v>
    </oc>
    <nc r="AF312">
      <v>0</v>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9" sId="1" numFmtId="19">
    <oc r="L167">
      <v>43743</v>
    </oc>
    <nc r="L167">
      <v>43744</v>
    </nc>
  </rcc>
  <rcc rId="1640" sId="1">
    <nc r="T167">
      <v>501075</v>
    </nc>
  </rcc>
  <rcc rId="1641" sId="1">
    <nc r="U167">
      <v>0</v>
    </nc>
  </rcc>
  <rcc rId="1642" sId="1" numFmtId="4">
    <oc r="V167">
      <f>W167+X167</f>
    </oc>
    <nc r="V167">
      <v>76635</v>
    </nc>
  </rcc>
  <rcc rId="1643" sId="1">
    <nc r="W167">
      <v>76635</v>
    </nc>
  </rcc>
  <rcc rId="1644" sId="1">
    <nc r="X167">
      <v>0</v>
    </nc>
  </rcc>
  <rcc rId="1645" sId="1" odxf="1" s="1" dxf="1" numFmtId="4">
    <nc r="Y167">
      <v>11790</v>
    </nc>
    <ndxf>
      <font>
        <b val="0"/>
        <sz val="12"/>
        <color auto="1"/>
        <name val="Calibri"/>
        <family val="2"/>
        <scheme val="minor"/>
      </font>
      <numFmt numFmtId="4" formatCode="#,##0.00"/>
    </ndxf>
  </rcc>
  <rcc rId="1646" sId="1" numFmtId="4">
    <nc r="Z167">
      <v>11790</v>
    </nc>
  </rcc>
  <rcc rId="1647" sId="1" numFmtId="4">
    <nc r="AA167">
      <v>0</v>
    </nc>
  </rcc>
  <rcc rId="1648" sId="1">
    <nc r="AH167" t="inlineStr">
      <is>
        <t>implementare</t>
      </is>
    </nc>
  </rcc>
  <rfmt sheetId="1" sqref="W167:AH167" start="0" length="2147483647">
    <dxf>
      <font>
        <b val="0"/>
        <family val="2"/>
      </font>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9" sId="1" numFmtId="19">
    <oc r="L312">
      <v>43743</v>
    </oc>
    <nc r="L312">
      <v>43744</v>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01F9774-8BE7-424D-87C2-1026F3FA2E93}" action="delete"/>
  <rdn rId="0" localSheetId="1" customView="1" name="Z_901F9774_8BE7_424D_87C2_1026F3FA2E93_.wvu.PrintArea" hidden="1" oldHidden="1">
    <formula>Sheet1!$A$1:$AL$339</formula>
    <oldFormula>Sheet1!$A$1:$AL$339</oldFormula>
  </rdn>
  <rdn rId="0" localSheetId="1" customView="1" name="Z_901F9774_8BE7_424D_87C2_1026F3FA2E93_.wvu.FilterData" hidden="1" oldHidden="1">
    <formula>Sheet1!$C$1:$C$346</formula>
    <oldFormula>Sheet1!$D$1:$D$346</oldFormula>
  </rdn>
  <rcv guid="{901F9774-8BE7-424D-87C2-1026F3FA2E93}"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2" sId="1">
    <nc r="AH313" t="inlineStr">
      <is>
        <t>implementare</t>
      </is>
    </nc>
  </rcc>
  <rcc rId="1653" sId="1">
    <nc r="AH314" t="inlineStr">
      <is>
        <t>implementare</t>
      </is>
    </nc>
  </rcc>
  <rcc rId="1654" sId="1">
    <nc r="J313" t="inlineStr">
      <is>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5" sId="1" numFmtId="19">
    <nc r="K314">
      <v>43257</v>
    </nc>
  </rcc>
  <rcc rId="1656" sId="1" numFmtId="19">
    <nc r="L314">
      <v>43988</v>
    </nc>
  </rcc>
  <rcc rId="1657" sId="1">
    <nc r="N314" t="inlineStr">
      <is>
        <t>Proiect cu acoperire națională</t>
      </is>
    </nc>
  </rcc>
  <rcc rId="1658" sId="1">
    <nc r="O314" t="inlineStr">
      <is>
        <t>Bucuresti</t>
      </is>
    </nc>
  </rcc>
  <rcc rId="1659" sId="1">
    <nc r="P314" t="inlineStr">
      <is>
        <t>Bucuresti</t>
      </is>
    </nc>
  </rcc>
  <rcc rId="1660" sId="1">
    <nc r="Q314" t="inlineStr">
      <is>
        <t>APC</t>
      </is>
    </nc>
  </rcc>
  <rcc rId="1661" sId="1">
    <nc r="R314"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2" sId="1">
    <nc r="G314" t="inlineStr">
      <is>
        <t>Consolidarea capacității instituționale a Oficiului Național al Registrului Comerțului, a sistemului registrului comerțului și a sistemului de publicitate legală</t>
      </is>
    </nc>
  </rcc>
  <rcc rId="1663" sId="1">
    <nc r="H314" t="inlineStr">
      <is>
        <t>Consolidarea capacității instituționale a Oficiului Național al Registrului Comerțului, a sistemului registrului comerțului și a sistemului de publicitate legală</t>
      </is>
    </nc>
  </rcc>
  <rcc rId="1664" sId="1">
    <nc r="I314" t="inlineStr">
      <is>
        <t>n.a</t>
      </is>
    </nc>
  </rcc>
  <rcc rId="1665" sId="1" numFmtId="4">
    <nc r="Z314">
      <v>3800003.18</v>
    </nc>
  </rcc>
  <rcc rId="1666" sId="1" numFmtId="4">
    <nc r="AA314">
      <v>1292321.75</v>
    </nc>
  </rcc>
  <rfmt sheetId="1" sqref="T314" start="0" length="0">
    <dxf>
      <font>
        <sz val="12"/>
        <color auto="1"/>
      </font>
      <numFmt numFmtId="35" formatCode="_-* #,##0.00\ _l_e_i_-;\-* #,##0.00\ _l_e_i_-;_-* &quot;-&quot;??\ _l_e_i_-;_-@_-"/>
      <fill>
        <patternFill patternType="none">
          <bgColor indexed="65"/>
        </patternFill>
      </fill>
      <alignment horizontal="general" vertical="bottom" wrapText="0"/>
      <border outline="0">
        <left/>
        <right/>
        <top/>
        <bottom/>
      </border>
    </dxf>
  </rfmt>
  <rfmt sheetId="1" sqref="U314" start="0" length="0">
    <dxf>
      <font>
        <sz val="12"/>
        <color auto="1"/>
      </font>
      <numFmt numFmtId="35" formatCode="_-* #,##0.00\ _l_e_i_-;\-* #,##0.00\ _l_e_i_-;_-* &quot;-&quot;??\ _l_e_i_-;_-@_-"/>
      <fill>
        <patternFill patternType="none">
          <bgColor indexed="65"/>
        </patternFill>
      </fill>
      <alignment horizontal="general" vertical="bottom" wrapText="0"/>
      <border outline="0">
        <left/>
        <right/>
        <top/>
        <bottom/>
      </border>
    </dxf>
  </rfmt>
  <rfmt sheetId="1" sqref="T314"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14" start="0" length="0">
    <dxf>
      <font>
        <sz val="12"/>
        <color auto="1"/>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1667" sId="1" numFmtId="4">
    <nc r="T314">
      <v>21533351.34</v>
    </nc>
  </rcc>
  <rcc rId="1668" sId="1" numFmtId="4">
    <nc r="AC314">
      <v>0</v>
    </nc>
  </rcc>
  <rcc rId="1669" sId="1" numFmtId="4">
    <nc r="AD314">
      <v>0</v>
    </nc>
  </rcc>
  <rcc rId="1670" sId="1" numFmtId="4">
    <nc r="AF314">
      <v>0</v>
    </nc>
  </rcc>
  <rcc rId="1671" sId="1" numFmtId="4">
    <nc r="U314">
      <v>5169286.9800000004</v>
    </nc>
  </rcc>
  <rcv guid="{7C1B4D6D-D666-48DD-AB17-E00791B6F0B6}" action="delete"/>
  <rdn rId="0" localSheetId="1" customView="1" name="Z_7C1B4D6D_D666_48DD_AB17_E00791B6F0B6_.wvu.PrintArea" hidden="1" oldHidden="1">
    <formula>Sheet1!$A$1:$AL$339</formula>
    <oldFormula>Sheet1!$A$1:$AL$339</oldFormula>
  </rdn>
  <rdn rId="0" localSheetId="1" customView="1" name="Z_7C1B4D6D_D666_48DD_AB17_E00791B6F0B6_.wvu.FilterData" hidden="1" oldHidden="1">
    <formula>Sheet1!$A$6:$DG$321</formula>
    <oldFormula>Sheet1!$A$6:$DG$321</oldFormula>
  </rdn>
  <rcv guid="{7C1B4D6D-D666-48DD-AB17-E00791B6F0B6}"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4" sId="1">
    <nc r="J314" t="inlineStr">
      <is>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is>
    </nc>
  </rcc>
  <rcv guid="{7C1B4D6D-D666-48DD-AB17-E00791B6F0B6}" action="delete"/>
  <rdn rId="0" localSheetId="1" customView="1" name="Z_7C1B4D6D_D666_48DD_AB17_E00791B6F0B6_.wvu.PrintArea" hidden="1" oldHidden="1">
    <formula>Sheet1!$A$1:$AL$339</formula>
    <oldFormula>Sheet1!$A$1:$AL$339</oldFormula>
  </rdn>
  <rdn rId="0" localSheetId="1" customView="1" name="Z_7C1B4D6D_D666_48DD_AB17_E00791B6F0B6_.wvu.FilterData" hidden="1" oldHidden="1">
    <formula>Sheet1!$A$6:$DG$321</formula>
    <oldFormula>Sheet1!$A$6:$DG$321</oldFormula>
  </rdn>
  <rcv guid="{7C1B4D6D-D666-48DD-AB17-E00791B6F0B6}"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7" sId="1" odxf="1" dxf="1">
    <nc r="M167">
      <f>S167/AE167*100</f>
    </nc>
    <odxf>
      <font>
        <b/>
        <sz val="12"/>
        <color auto="1"/>
      </font>
      <numFmt numFmtId="0" formatCode="General"/>
    </odxf>
    <ndxf>
      <font>
        <b val="0"/>
        <sz val="12"/>
        <color auto="1"/>
      </font>
      <numFmt numFmtId="164" formatCode="0.000000000"/>
    </ndxf>
  </rcc>
  <rcc rId="1678" sId="1">
    <nc r="N167">
      <v>3</v>
    </nc>
  </rcc>
  <rfmt sheetId="1" sqref="T167">
    <dxf>
      <numFmt numFmtId="167" formatCode="0.0"/>
    </dxf>
  </rfmt>
  <rfmt sheetId="1" sqref="T167">
    <dxf>
      <numFmt numFmtId="35" formatCode="_-* #,##0.00\ _l_e_i_-;\-* #,##0.00\ _l_e_i_-;_-* &quot;-&quot;??\ _l_e_i_-;_-@_-"/>
    </dxf>
  </rfmt>
  <rfmt sheetId="1" s="1" sqref="T167" start="0" length="0">
    <dxf>
      <font>
        <b val="0"/>
        <sz val="12"/>
        <color auto="1"/>
        <name val="Calibri"/>
        <family val="2"/>
        <charset val="238"/>
        <scheme val="minor"/>
      </font>
      <numFmt numFmtId="165" formatCode="#,##0.00_ ;\-#,##0.00\ "/>
    </dxf>
  </rfmt>
  <rfmt sheetId="1" s="1" sqref="U167" start="0" length="0">
    <dxf>
      <font>
        <b val="0"/>
        <sz val="12"/>
        <color auto="1"/>
        <name val="Calibri"/>
        <family val="2"/>
        <charset val="238"/>
        <scheme val="minor"/>
      </font>
      <numFmt numFmtId="165" formatCode="#,##0.00_ ;\-#,##0.00\ "/>
    </dxf>
  </rfmt>
  <rfmt sheetId="1" s="1" sqref="W167" start="0" length="0">
    <dxf>
      <numFmt numFmtId="165" formatCode="#,##0.00_ ;\-#,##0.00\ "/>
    </dxf>
  </rfmt>
  <rfmt sheetId="1" s="1" sqref="X167" start="0" length="0">
    <dxf>
      <numFmt numFmtId="165" formatCode="#,##0.00_ ;\-#,##0.00\ "/>
    </dxf>
  </rfmt>
  <rcc rId="1679" sId="1">
    <nc r="AC167">
      <v>0</v>
    </nc>
  </rcc>
  <rcc rId="1680" sId="1">
    <nc r="AD167">
      <v>0</v>
    </nc>
  </rcc>
  <rrc rId="1681" sId="1" ref="A168:XFD168" action="insertRow">
    <undo index="65535" exp="area" ref3D="1" dr="$H$1:$N$1048576" dn="Z_65B035E3_87FA_46C5_996E_864F2C8D0EBC_.wvu.Cols" sId="1"/>
  </rrc>
  <rrc rId="1682" sId="1" ref="A168:XFD168" action="insertRow">
    <undo index="65535" exp="area" ref3D="1" dr="$H$1:$N$1048576" dn="Z_65B035E3_87FA_46C5_996E_864F2C8D0EBC_.wvu.Cols" sId="1"/>
  </rrc>
  <rcc rId="1683" sId="1">
    <nc r="S168">
      <f>T168+U168</f>
    </nc>
  </rcc>
  <rcc rId="1684" sId="1">
    <nc r="S169">
      <f>T169+U169</f>
    </nc>
  </rcc>
  <rcc rId="1685" sId="1">
    <oc r="S170">
      <f>T170+U170</f>
    </oc>
    <nc r="S170">
      <f>T170+U170</f>
    </nc>
  </rcc>
  <rfmt sheetId="1" sqref="Y170" start="0" length="0">
    <dxf>
      <font>
        <b val="0"/>
        <sz val="12"/>
        <color auto="1"/>
      </font>
      <numFmt numFmtId="4" formatCode="#,##0.00"/>
    </dxf>
  </rfmt>
  <rcc rId="1686" sId="1">
    <nc r="AB168">
      <f>AC168+AD168</f>
    </nc>
  </rcc>
  <rcc rId="1687" sId="1">
    <nc r="AB169">
      <f>AC169+AD169</f>
    </nc>
  </rcc>
  <rcc rId="1688" sId="1">
    <oc r="AB170">
      <f>AC170+AD170</f>
    </oc>
    <nc r="AB170">
      <f>AC170+AD170</f>
    </nc>
  </rcc>
  <rcc rId="1689" sId="1">
    <oc r="AE167">
      <f>S167+V167+Y167+AB167</f>
    </oc>
    <nc r="AE167">
      <f>S167+V167+Y167+AB167</f>
    </nc>
  </rcc>
  <rcc rId="1690" sId="1">
    <oc r="AG167">
      <f>AE167+AF167</f>
    </oc>
    <nc r="AG167">
      <f>AE167+AF167</f>
    </nc>
  </rcc>
  <rcc rId="1691" sId="1">
    <nc r="AG169">
      <f>AE169+AF169</f>
    </nc>
  </rcc>
  <rcc rId="1692" sId="1">
    <oc r="AG170">
      <f>AE170+AF170</f>
    </oc>
    <nc r="AG170">
      <f>AE170+AF170</f>
    </nc>
  </rcc>
  <rcc rId="1693" sId="1">
    <nc r="AG168">
      <f>AE168+AF168</f>
    </nc>
  </rcc>
  <rcc rId="1694" sId="1" numFmtId="4">
    <oc r="V167">
      <v>76635</v>
    </oc>
    <nc r="V167">
      <f>W167+X167</f>
    </nc>
  </rcc>
  <rcc rId="1695" sId="1" odxf="1" s="1" dxf="1" numFmtId="4">
    <oc r="Y167">
      <v>11790</v>
    </oc>
    <nc r="Y167">
      <f>Z167+AA167</f>
    </nc>
    <odxf>
      <font>
        <b val="0"/>
        <i val="0"/>
        <strike val="0"/>
        <condense val="0"/>
        <extend val="0"/>
        <outline val="0"/>
        <shadow val="0"/>
        <u val="none"/>
        <vertAlign val="baseline"/>
        <sz val="12"/>
        <color auto="1"/>
        <name val="Calibri"/>
        <family val="2"/>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rcc>
  <rcc rId="1696" sId="1">
    <oc r="AB167">
      <f>AC167+AD167</f>
    </oc>
    <nc r="AB167">
      <f>AC167+AD167</f>
    </nc>
  </rcc>
  <rcc rId="1697" sId="1" numFmtId="4">
    <nc r="AF167">
      <v>0</v>
    </nc>
  </rcc>
  <rcc rId="1698" sId="1">
    <nc r="AE168">
      <f>S168+V168+Y168+AB168</f>
    </nc>
  </rcc>
  <rcc rId="1699" sId="1">
    <nc r="AE169">
      <f>S169+V169+Y169+AB169</f>
    </nc>
  </rcc>
  <rcc rId="1700" sId="1">
    <oc r="AE170">
      <f>S170+V170+Y170+AB170</f>
    </oc>
    <nc r="AE170">
      <f>S170+V170+Y170+AB170</f>
    </nc>
  </rcc>
  <rcc rId="1701" sId="1" odxf="1" s="1" dxf="1" numFmtId="4">
    <nc r="Y168">
      <f>Z168+AA168</f>
    </nc>
    <ndxf/>
  </rcc>
  <rcc rId="1702" sId="1" odxf="1" s="1" dxf="1" numFmtId="4">
    <nc r="Y169">
      <f>Z169+AA169</f>
    </nc>
    <ndxf/>
  </rcc>
  <rcc rId="1703" sId="1" odxf="1" s="1" dxf="1" numFmtId="4">
    <nc r="Y170">
      <f>Z170+AA170</f>
    </nc>
    <ndxf/>
  </rcc>
  <rcc rId="1704" sId="1" numFmtId="4">
    <nc r="V168">
      <f>W168+X168</f>
    </nc>
  </rcc>
  <rcc rId="1705" sId="1" numFmtId="4">
    <nc r="V169">
      <f>W169+X169</f>
    </nc>
  </rcc>
  <rcc rId="1706" sId="1" numFmtId="4">
    <oc r="V170">
      <f>W170+X170</f>
    </oc>
    <nc r="V170">
      <f>W170+X170</f>
    </nc>
  </rcc>
  <rcv guid="{7C1B4D6D-D666-48DD-AB17-E00791B6F0B6}" action="delete"/>
  <rdn rId="0" localSheetId="1" customView="1" name="Z_7C1B4D6D_D666_48DD_AB17_E00791B6F0B6_.wvu.PrintArea" hidden="1" oldHidden="1">
    <formula>Sheet1!$A$1:$AL$341</formula>
    <oldFormula>Sheet1!$A$1:$AL$341</oldFormula>
  </rdn>
  <rdn rId="0" localSheetId="1" customView="1" name="Z_7C1B4D6D_D666_48DD_AB17_E00791B6F0B6_.wvu.FilterData" hidden="1" oldHidden="1">
    <formula>Sheet1!$A$6:$DG$323</formula>
    <oldFormula>Sheet1!$A$6:$DG$323</oldFormula>
  </rdn>
  <rcv guid="{7C1B4D6D-D666-48DD-AB17-E00791B6F0B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5" sId="1">
    <nc r="H340" t="inlineStr">
      <is>
        <t>Fundația Orizont</t>
      </is>
    </nc>
  </rcc>
  <rcc rId="1446" sId="1">
    <nc r="I340" t="inlineStr">
      <is>
        <t>na</t>
      </is>
    </nc>
  </rcc>
  <rfmt sheetId="1" sqref="G340" start="0" length="0">
    <dxf>
      <alignment horizontal="general" vertical="bottom"/>
    </dxf>
  </rfmt>
  <rfmt sheetId="1" xfDxf="1" sqref="G340" start="0" length="0">
    <dxf>
      <font>
        <i/>
      </font>
      <alignment wrapText="1"/>
    </dxf>
  </rfmt>
  <rcc rId="1447" sId="1" odxf="1" dxf="1">
    <nc r="G340" t="inlineStr">
      <is>
        <t>„Politici Publice in Economie Sociala - P.P.E.S"</t>
      </is>
    </nc>
    <ndxf>
      <font>
        <i val="0"/>
        <sz val="11"/>
        <color theme="1"/>
        <name val="Calibri"/>
        <family val="2"/>
        <charset val="238"/>
        <scheme val="minor"/>
      </font>
      <alignment horizontal="center" vertical="center"/>
      <border outline="0">
        <left style="thin">
          <color indexed="64"/>
        </left>
        <right style="thin">
          <color indexed="64"/>
        </right>
        <top style="thin">
          <color indexed="64"/>
        </top>
        <bottom style="thin">
          <color indexed="64"/>
        </bottom>
      </border>
    </ndxf>
  </rcc>
  <rfmt sheetId="1" sqref="I340">
    <dxf>
      <alignment horizontal="center"/>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9" sId="1">
    <oc r="AG166">
      <f>AE166+AF166</f>
    </oc>
    <nc r="AG166" t="inlineStr">
      <is>
        <t xml:space="preserve"> </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0" sId="1">
    <nc r="N306" t="inlineStr">
      <is>
        <t>Proiect cu acoperire națională</t>
      </is>
    </nc>
  </rcc>
  <rcc rId="1711" sId="1">
    <nc r="O306" t="inlineStr">
      <is>
        <t>București</t>
      </is>
    </nc>
  </rcc>
  <rcc rId="1712" sId="1">
    <nc r="P306" t="inlineStr">
      <is>
        <t>București</t>
      </is>
    </nc>
  </rcc>
  <rcc rId="1713" sId="1">
    <nc r="Q306" t="inlineStr">
      <is>
        <t>APC</t>
      </is>
    </nc>
  </rcc>
  <rcc rId="1714" sId="1">
    <nc r="R306" t="inlineStr">
      <is>
        <t>119 - Investiții în capacitatea instituțională și în eficiența administrațiilor și a serviciilor publice la nivel național, regional și local, în perspectiva realizării de reforme, a unei mai bune legiferări și a bunei guvernanțe</t>
      </is>
    </nc>
  </rcc>
  <rcc rId="1715" sId="1" numFmtId="4">
    <nc r="Z306">
      <v>0</v>
    </nc>
  </rcc>
  <rcc rId="1716" sId="1" numFmtId="4">
    <nc r="AA306">
      <v>0</v>
    </nc>
  </rcc>
  <rcc rId="1717" sId="1" numFmtId="4">
    <oc r="AB307">
      <f>AC307+AD307</f>
    </oc>
    <nc r="AB307">
      <f>AC307+AD307</f>
    </nc>
  </rcc>
  <rcc rId="1718" sId="1" numFmtId="4">
    <nc r="AF307">
      <v>0</v>
    </nc>
  </rcc>
  <rcv guid="{7C1B4D6D-D666-48DD-AB17-E00791B6F0B6}" action="delete"/>
  <rdn rId="0" localSheetId="1" customView="1" name="Z_7C1B4D6D_D666_48DD_AB17_E00791B6F0B6_.wvu.PrintArea" hidden="1" oldHidden="1">
    <formula>Sheet1!$A$1:$AL$341</formula>
    <oldFormula>Sheet1!$A$1:$AL$341</oldFormula>
  </rdn>
  <rdn rId="0" localSheetId="1" customView="1" name="Z_7C1B4D6D_D666_48DD_AB17_E00791B6F0B6_.wvu.FilterData" hidden="1" oldHidden="1">
    <formula>Sheet1!$A$6:$DG$323</formula>
    <oldFormula>Sheet1!$A$6:$DG$323</oldFormula>
  </rdn>
  <rcv guid="{7C1B4D6D-D666-48DD-AB17-E00791B6F0B6}"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22" start="0" length="0">
    <dxf>
      <fill>
        <patternFill>
          <bgColor theme="9" tint="0.59999389629810485"/>
        </patternFill>
      </fill>
      <border outline="0">
        <left style="medium">
          <color indexed="64"/>
        </left>
      </border>
    </dxf>
  </rfmt>
  <rfmt sheetId="1" sqref="C322" start="0" length="0">
    <dxf>
      <font>
        <sz val="12"/>
        <color auto="1"/>
      </font>
      <fill>
        <patternFill>
          <bgColor theme="9" tint="0.59999389629810485"/>
        </patternFill>
      </fill>
      <border outline="0">
        <left style="medium">
          <color indexed="64"/>
        </left>
      </border>
    </dxf>
  </rfmt>
  <rfmt sheetId="1" sqref="D322" start="0" length="0">
    <dxf>
      <fill>
        <patternFill>
          <bgColor theme="9" tint="0.59999389629810485"/>
        </patternFill>
      </fill>
      <border outline="0">
        <left style="medium">
          <color indexed="64"/>
        </left>
      </border>
    </dxf>
  </rfmt>
  <rfmt sheetId="1" sqref="E322" start="0" length="0">
    <dxf>
      <border outline="0">
        <left style="medium">
          <color indexed="64"/>
        </left>
      </border>
    </dxf>
  </rfmt>
  <rfmt sheetId="1" sqref="F322" start="0" length="0">
    <dxf>
      <fill>
        <patternFill>
          <bgColor theme="9" tint="0.59999389629810485"/>
        </patternFill>
      </fill>
      <border outline="0">
        <left style="medium">
          <color indexed="64"/>
        </left>
      </border>
    </dxf>
  </rfmt>
  <rcc rId="1721" sId="1">
    <nc r="B317">
      <v>111319</v>
    </nc>
  </rcc>
  <rcc rId="1722" sId="1">
    <nc r="C317">
      <v>359</v>
    </nc>
  </rcc>
  <rcc rId="1723" sId="1">
    <nc r="E317" t="inlineStr">
      <is>
        <t>AP1/11i /1.1</t>
      </is>
    </nc>
  </rcc>
  <rcc rId="1724" sId="1">
    <nc r="F317" t="inlineStr">
      <is>
        <t>CP 2/2017 (MySMIS: POCA/111/1/1)</t>
      </is>
    </nc>
  </rcc>
  <rcc rId="1725" sId="1">
    <nc r="D317" t="inlineStr">
      <is>
        <t>MN</t>
      </is>
    </nc>
  </rcc>
  <rcc rId="1726" sId="1">
    <nc r="H317" t="inlineStr">
      <is>
        <t>Fundația Corona</t>
      </is>
    </nc>
  </rcc>
  <rcc rId="1727" sId="1" numFmtId="19">
    <nc r="K317">
      <v>43256</v>
    </nc>
  </rcc>
  <rcc rId="1728" sId="1" numFmtId="19">
    <nc r="L317">
      <v>43743</v>
    </nc>
  </rcc>
  <rcc rId="1729" sId="1" odxf="1" dxf="1">
    <nc r="N317" t="inlineStr">
      <is>
        <t>Proiect cu acoperire națională</t>
      </is>
    </nc>
    <odxf>
      <fill>
        <patternFill patternType="solid">
          <bgColor theme="0"/>
        </patternFill>
      </fill>
    </odxf>
    <ndxf>
      <fill>
        <patternFill patternType="none">
          <bgColor indexed="65"/>
        </patternFill>
      </fill>
    </ndxf>
  </rcc>
  <rcc rId="1730" sId="1" odxf="1" dxf="1">
    <nc r="O317" t="inlineStr">
      <is>
        <t>București</t>
      </is>
    </nc>
    <odxf>
      <fill>
        <patternFill patternType="solid">
          <bgColor theme="0"/>
        </patternFill>
      </fill>
    </odxf>
    <ndxf>
      <fill>
        <patternFill patternType="none">
          <bgColor indexed="65"/>
        </patternFill>
      </fill>
    </ndxf>
  </rcc>
  <rcc rId="1731" sId="1" odxf="1" dxf="1">
    <nc r="P317" t="inlineStr">
      <is>
        <t>Bucuresști</t>
      </is>
    </nc>
    <odxf>
      <fill>
        <patternFill patternType="solid">
          <bgColor theme="0"/>
        </patternFill>
      </fill>
    </odxf>
    <ndxf>
      <fill>
        <patternFill patternType="none">
          <bgColor indexed="65"/>
        </patternFill>
      </fill>
    </ndxf>
  </rcc>
  <rcc rId="1732" sId="1" odxf="1" dxf="1">
    <nc r="Q317" t="inlineStr">
      <is>
        <t>ONG</t>
      </is>
    </nc>
    <odxf>
      <fill>
        <patternFill patternType="solid">
          <bgColor theme="0"/>
        </patternFill>
      </fill>
    </odxf>
    <ndxf>
      <fill>
        <patternFill patternType="none">
          <bgColor indexed="65"/>
        </patternFill>
      </fill>
    </ndxf>
  </rcc>
  <rcc rId="1733" sId="1">
    <nc r="R317"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4" sId="1" numFmtId="4">
    <nc r="T317">
      <v>663565.56000000006</v>
    </nc>
  </rcc>
  <rcc rId="1735" sId="1" numFmtId="4">
    <nc r="U317">
      <v>159295.26</v>
    </nc>
  </rcc>
  <rcc rId="1736" sId="1" numFmtId="4">
    <nc r="W317">
      <v>117099.8</v>
    </nc>
  </rcc>
  <rcc rId="1737" sId="1" numFmtId="4">
    <nc r="X317">
      <v>39823.82</v>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8" sId="1" numFmtId="4">
    <nc r="AC317">
      <v>15931.91</v>
    </nc>
  </rcc>
  <rcc rId="1739" sId="1" numFmtId="4">
    <nc r="AD317">
      <v>4063.64</v>
    </nc>
  </rcc>
  <rcc rId="1740" sId="1" numFmtId="4">
    <nc r="AF317">
      <v>0</v>
    </nc>
  </rcc>
  <rcc rId="1741" sId="1">
    <nc r="AH317" t="inlineStr">
      <is>
        <t>implementare</t>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42" sId="1" ref="A338:XFD338" action="insertRow">
    <undo index="65535" exp="area" ref3D="1" dr="$H$1:$N$1048576" dn="Z_65B035E3_87FA_46C5_996E_864F2C8D0EBC_.wvu.Cols" sId="1"/>
  </rrc>
  <rrc rId="1743" sId="1" ref="A338:XFD338" action="insertRow">
    <undo index="65535" exp="area" ref3D="1" dr="$H$1:$N$1048576" dn="Z_65B035E3_87FA_46C5_996E_864F2C8D0EBC_.wvu.Cols" sId="1"/>
  </rrc>
  <rcc rId="1744" sId="1" xfDxf="1" dxf="1">
    <nc r="F338" t="inlineStr">
      <is>
        <t>CP6 less /2017</t>
      </is>
    </nc>
    <ndxf>
      <font>
        <b/>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cc rId="1745" sId="1">
    <nc r="E338" t="inlineStr">
      <is>
        <t>TOTAL</t>
      </is>
    </nc>
  </rcc>
  <rcc rId="1746" sId="1">
    <nc r="D338">
      <f>COUNTIFS(F$7:F$325,$F338)</f>
    </nc>
  </rcc>
  <rcc rId="1747" sId="1">
    <nc r="S338">
      <f>SUMIFS(S$7:S$325,$F$7:$F$325,$F338)</f>
    </nc>
  </rcc>
  <rcc rId="1748" sId="1">
    <nc r="T338">
      <f>SUMIFS(T$7:T$325,$F$7:$F$325,$F338)</f>
    </nc>
  </rcc>
  <rcc rId="1749" sId="1">
    <nc r="U338">
      <f>SUMIFS(U$7:U$325,$F$7:$F$325,$F338)</f>
    </nc>
  </rcc>
  <rcc rId="1750" sId="1">
    <nc r="V338">
      <f>SUMIFS(V$7:V$325,$F$7:$F$325,$F338)</f>
    </nc>
  </rcc>
  <rcc rId="1751" sId="1">
    <nc r="W338">
      <f>SUMIFS(W$7:W$325,$F$7:$F$325,$F338)</f>
    </nc>
  </rcc>
  <rcc rId="1752" sId="1">
    <nc r="X338">
      <f>SUMIFS(X$7:X$325,$F$7:$F$325,$F338)</f>
    </nc>
  </rcc>
  <rcc rId="1753" sId="1">
    <nc r="Y338">
      <f>SUMIFS(Y$7:Y$325,$F$7:$F$325,$F338)</f>
    </nc>
  </rcc>
  <rcc rId="1754" sId="1">
    <nc r="Z338">
      <f>SUMIFS(Z$7:Z$325,$F$7:$F$325,$F338)</f>
    </nc>
  </rcc>
  <rcc rId="1755" sId="1">
    <nc r="AA338">
      <f>SUMIFS(AA$7:AA$325,$F$7:$F$325,$F338)</f>
    </nc>
  </rcc>
  <rcc rId="1756" sId="1">
    <nc r="AB338">
      <f>SUMIFS(AB$7:AB$325,$F$7:$F$325,$F338)</f>
    </nc>
  </rcc>
  <rcc rId="1757" sId="1">
    <nc r="AC338">
      <f>SUMIFS(AC$7:AC$325,$F$7:$F$325,$F338)</f>
    </nc>
  </rcc>
  <rcc rId="1758" sId="1">
    <nc r="AD338">
      <f>SUMIFS(AD$7:AD$325,$F$7:$F$325,$F338)</f>
    </nc>
  </rcc>
  <rcc rId="1759" sId="1">
    <nc r="AE338">
      <f>SUMIFS(AE$7:AE$325,$F$7:$F$325,$F338)</f>
    </nc>
  </rcc>
  <rcc rId="1760" sId="1">
    <nc r="AF338">
      <f>SUMIFS(AF$7:AF$325,$F$7:$F$325,$F338)</f>
    </nc>
  </rcc>
  <rcc rId="1761" sId="1">
    <nc r="AG338">
      <f>SUMIFS(AG$7:AG$325,$F$7:$F$325,$F338)</f>
    </nc>
  </rcc>
  <rcc rId="1762" sId="1">
    <nc r="AJ338">
      <f>SUMIFS(AJ$7:AJ$325,$F$7:$F$325,$F338)</f>
    </nc>
  </rcc>
  <rcc rId="1763" sId="1">
    <nc r="AK338">
      <f>SUMIFS(AK$7:AK$325,$F$7:$F$325,$F338)</f>
    </nc>
  </rcc>
  <rcc rId="1764" sId="1">
    <nc r="S339">
      <f>SUMIFS(S$7:S$325,$F$7:$F$325,$F339)</f>
    </nc>
  </rcc>
  <rcc rId="1765" sId="1">
    <nc r="T339">
      <f>SUMIFS(T$7:T$325,$F$7:$F$325,$F339)</f>
    </nc>
  </rcc>
  <rcc rId="1766" sId="1">
    <nc r="U339">
      <f>SUMIFS(U$7:U$325,$F$7:$F$325,$F339)</f>
    </nc>
  </rcc>
  <rcc rId="1767" sId="1">
    <nc r="V339">
      <f>SUMIFS(V$7:V$325,$F$7:$F$325,$F339)</f>
    </nc>
  </rcc>
  <rcc rId="1768" sId="1">
    <nc r="W339">
      <f>SUMIFS(W$7:W$325,$F$7:$F$325,$F339)</f>
    </nc>
  </rcc>
  <rcc rId="1769" sId="1">
    <nc r="X339">
      <f>SUMIFS(X$7:X$325,$F$7:$F$325,$F339)</f>
    </nc>
  </rcc>
  <rcc rId="1770" sId="1">
    <nc r="Y339">
      <f>SUMIFS(Y$7:Y$325,$F$7:$F$325,$F339)</f>
    </nc>
  </rcc>
  <rcc rId="1771" sId="1">
    <nc r="Z339">
      <f>SUMIFS(Z$7:Z$325,$F$7:$F$325,$F339)</f>
    </nc>
  </rcc>
  <rcc rId="1772" sId="1">
    <nc r="AA339">
      <f>SUMIFS(AA$7:AA$325,$F$7:$F$325,$F339)</f>
    </nc>
  </rcc>
  <rcc rId="1773" sId="1">
    <nc r="AB339">
      <f>SUMIFS(AB$7:AB$325,$F$7:$F$325,$F339)</f>
    </nc>
  </rcc>
  <rcc rId="1774" sId="1">
    <nc r="AC339">
      <f>SUMIFS(AC$7:AC$325,$F$7:$F$325,$F339)</f>
    </nc>
  </rcc>
  <rcc rId="1775" sId="1">
    <nc r="AD339">
      <f>SUMIFS(AD$7:AD$325,$F$7:$F$325,$F339)</f>
    </nc>
  </rcc>
  <rcc rId="1776" sId="1">
    <nc r="AE339">
      <f>SUMIFS(AE$7:AE$325,$F$7:$F$325,$F339)</f>
    </nc>
  </rcc>
  <rcc rId="1777" sId="1">
    <nc r="AF339">
      <f>SUMIFS(AF$7:AF$325,$F$7:$F$325,$F339)</f>
    </nc>
  </rcc>
  <rcc rId="1778" sId="1">
    <nc r="AG339">
      <f>SUMIFS(AG$7:AG$325,$F$7:$F$325,$F339)</f>
    </nc>
  </rcc>
  <rcc rId="1779" sId="1">
    <nc r="AJ339">
      <f>SUMIFS(AJ$7:AJ$325,$F$7:$F$325,$F339)</f>
    </nc>
  </rcc>
  <rcc rId="1780" sId="1">
    <nc r="AK339">
      <f>SUMIFS(AK$7:AK$325,$F$7:$F$325,$F339)</f>
    </nc>
  </rcc>
  <rcc rId="1781" sId="1">
    <nc r="F339" t="inlineStr">
      <is>
        <t>CP6 more /2018</t>
      </is>
    </nc>
  </rcc>
  <rcc rId="1782" sId="1">
    <nc r="D339">
      <f>COUNTIFS(F$7:F$325,$F339)</f>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Sheet1!$A$1:$AL$343</formula>
    <oldFormula>Sheet1!$A$1:$AL$343</oldFormula>
  </rdn>
  <rdn rId="0" localSheetId="1" customView="1" name="Z_7C1B4D6D_D666_48DD_AB17_E00791B6F0B6_.wvu.FilterData" hidden="1" oldHidden="1">
    <formula>Sheet1!$A$6:$DG$323</formula>
    <oldFormula>Sheet1!$A$6:$DG$323</oldFormula>
  </rdn>
  <rcv guid="{7C1B4D6D-D666-48DD-AB17-E00791B6F0B6}"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317" start="0" length="0">
    <dxf>
      <font>
        <sz val="11"/>
        <color theme="1"/>
        <name val="Calibri"/>
        <family val="2"/>
        <charset val="238"/>
        <scheme val="minor"/>
      </font>
      <alignment vertical="bottom" wrapText="0"/>
      <border outline="0">
        <left/>
        <right/>
        <top/>
        <bottom/>
      </border>
    </dxf>
  </rfmt>
  <rfmt sheetId="1" xfDxf="1" sqref="G317" start="0" length="0">
    <dxf>
      <font>
        <b/>
      </font>
      <alignment wrapText="1"/>
    </dxf>
  </rfmt>
  <rfmt sheetId="1" sqref="G317" start="0" length="0">
    <dxf>
      <font>
        <b val="0"/>
        <sz val="12"/>
        <charset val="1"/>
      </font>
      <alignment vertical="center"/>
      <border outline="0">
        <left style="thin">
          <color indexed="64"/>
        </left>
        <right style="thin">
          <color indexed="64"/>
        </right>
        <top style="thin">
          <color indexed="64"/>
        </top>
        <bottom style="thin">
          <color indexed="64"/>
        </bottom>
      </border>
    </dxf>
  </rfmt>
  <rcc rId="1785" sId="1">
    <nc r="G317" t="inlineStr">
      <is>
        <t>Bugetarea pe bază de gen în politicile public</t>
      </is>
    </nc>
  </rcc>
  <rfmt sheetId="1" xfDxf="1" sqref="I31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cc rId="1786" sId="1">
    <nc r="I317" t="inlineStr">
      <is>
        <t>FUNDAÞIA "CENTRUL DE MEDIERE SI SECURITATE COMUNITARA" 
AGENTIA NATIONALA PENTRU
EGALITATEA DE SANSE INTRE FEMEI
SI BARBATI</t>
      </is>
    </nc>
  </rcc>
  <rcv guid="{EF10298D-3F59-43F1-9A86-8C1CCA3B5D93}" action="delete"/>
  <rdn rId="0" localSheetId="1" customView="1" name="Z_EF10298D_3F59_43F1_9A86_8C1CCA3B5D93_.wvu.PrintArea" hidden="1" oldHidden="1">
    <formula>Sheet1!$A$1:$AL$343</formula>
    <oldFormula>Sheet1!$A$1:$AL$343</oldFormula>
  </rdn>
  <rdn rId="0" localSheetId="1" customView="1" name="Z_EF10298D_3F59_43F1_9A86_8C1CCA3B5D93_.wvu.FilterData" hidden="1" oldHidden="1">
    <formula>Sheet1!$A$6:$AL$343</formula>
    <oldFormula>Sheet1!$A$6:$AL$343</oldFormula>
  </rdn>
  <rcv guid="{EF10298D-3F59-43F1-9A86-8C1CCA3B5D93}"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9" sId="1">
    <nc r="J317" t="inlineStr">
      <is>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t>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0" sId="1">
    <oc r="J317" t="inlineStr">
      <is>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t>
      </is>
    </oc>
    <nc r="J317" t="inlineStr">
      <is>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40" start="0" length="0">
    <dxf>
      <alignment vertical="top" wrapText="1"/>
    </dxf>
  </rfmt>
  <rcc rId="1448" sId="1">
    <nc r="J340" t="inlineStr">
      <is>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is>
    </nc>
  </rcc>
  <rcv guid="{EF10298D-3F59-43F1-9A86-8C1CCA3B5D93}" action="delete"/>
  <rdn rId="0" localSheetId="1" customView="1" name="Z_EF10298D_3F59_43F1_9A86_8C1CCA3B5D93_.wvu.PrintArea" hidden="1" oldHidden="1">
    <formula>Sheet1!$A$1:$AL$339</formula>
    <oldFormula>Sheet1!$A$1:$AL$339</oldFormula>
  </rdn>
  <rdn rId="0" localSheetId="1" customView="1" name="Z_EF10298D_3F59_43F1_9A86_8C1CCA3B5D93_.wvu.FilterData" hidden="1" oldHidden="1">
    <formula>Sheet1!$A$6:$AL$339</formula>
    <oldFormula>Sheet1!$A$6:$AL$339</oldFormula>
  </rdn>
  <rcv guid="{EF10298D-3F59-43F1-9A86-8C1CCA3B5D93}"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1" sId="1">
    <oc r="I266" t="inlineStr">
      <is>
        <t>1. MDRAPFE</t>
      </is>
    </oc>
    <nc r="I266" t="inlineStr">
      <is>
        <t>1. MDRAP</t>
      </is>
    </nc>
  </rcc>
  <rcv guid="{3AFE79CE-CE75-447D-8C73-1AE63A224CBA}" action="delete"/>
  <rdn rId="0" localSheetId="1" customView="1" name="Z_3AFE79CE_CE75_447D_8C73_1AE63A224CBA_.wvu.PrintArea" hidden="1" oldHidden="1">
    <formula>Sheet1!$A$1:$AL$343</formula>
    <oldFormula>Sheet1!$A$1:$AL$343</oldFormula>
  </rdn>
  <rdn rId="0" localSheetId="1" customView="1" name="Z_3AFE79CE_CE75_447D_8C73_1AE63A224CBA_.wvu.FilterData" hidden="1" oldHidden="1">
    <formula>Sheet1!$A$6:$AL$343</formula>
    <oldFormula>Sheet1!$A$6:$AL$343</oldFormula>
  </rdn>
  <rcv guid="{3AFE79CE-CE75-447D-8C73-1AE63A224CBA}"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4" sId="1">
    <nc r="B318">
      <v>111320</v>
    </nc>
  </rcc>
  <rcc rId="1795" sId="1">
    <nc r="C318">
      <v>132</v>
    </nc>
  </rcc>
  <rcc rId="1796" sId="1">
    <nc r="D318" t="inlineStr">
      <is>
        <t>OD</t>
      </is>
    </nc>
  </rcc>
  <rcc rId="1797" sId="1">
    <nc r="E318" t="inlineStr">
      <is>
        <t>AP1/11i /1.1</t>
      </is>
    </nc>
  </rcc>
  <rcc rId="1798" sId="1">
    <nc r="F318" t="inlineStr">
      <is>
        <t>CP 2/2017 (MySMIS: POCA/111/1/1)</t>
      </is>
    </nc>
  </rcc>
  <rcc rId="1799" sId="1">
    <nc r="G318" t="inlineStr">
      <is>
        <t>DAP Voluntar Dialog, Acțiune și Profesionalism în promovarea de către ONG-uri a voluntariatului în interesul copilului</t>
      </is>
    </nc>
  </rcc>
  <rcc rId="1800" sId="1">
    <nc r="H318" t="inlineStr">
      <is>
        <t>Asociația „Centrul De Resurse și Informare pentru Profesiuni Sociale" C.R.I.P.S.</t>
      </is>
    </nc>
  </rcc>
  <rcc rId="1801" sId="1">
    <nc r="I318" t="inlineStr">
      <is>
        <t>n.a.</t>
      </is>
    </nc>
  </rcc>
  <rcc rId="1802" sId="1">
    <nc r="J318" t="inlineStr">
      <is>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is>
    </nc>
  </rcc>
  <rcc rId="1803" sId="1" numFmtId="19">
    <nc r="K318">
      <v>43258</v>
    </nc>
  </rcc>
  <rcc rId="1804" sId="1" numFmtId="19">
    <nc r="L318">
      <v>43776</v>
    </nc>
  </rcc>
  <rcc rId="1805" sId="1" odxf="1" dxf="1">
    <nc r="N318" t="inlineStr">
      <is>
        <t>Proiect cu acoperire națională</t>
      </is>
    </nc>
    <odxf>
      <fill>
        <patternFill patternType="solid">
          <bgColor theme="0"/>
        </patternFill>
      </fill>
    </odxf>
    <ndxf>
      <fill>
        <patternFill patternType="none">
          <bgColor indexed="65"/>
        </patternFill>
      </fill>
    </ndxf>
  </rcc>
  <rcc rId="1806" sId="1" odxf="1" dxf="1">
    <nc r="O318" t="inlineStr">
      <is>
        <t>București</t>
      </is>
    </nc>
    <odxf>
      <fill>
        <patternFill patternType="solid">
          <bgColor theme="0"/>
        </patternFill>
      </fill>
    </odxf>
    <ndxf>
      <fill>
        <patternFill patternType="none">
          <bgColor indexed="65"/>
        </patternFill>
      </fill>
    </ndxf>
  </rcc>
  <rcc rId="1807" sId="1" odxf="1" dxf="1">
    <nc r="P318" t="inlineStr">
      <is>
        <t>Bucuresști</t>
      </is>
    </nc>
    <odxf>
      <fill>
        <patternFill patternType="solid">
          <bgColor theme="0"/>
        </patternFill>
      </fill>
    </odxf>
    <ndxf>
      <fill>
        <patternFill patternType="none">
          <bgColor indexed="65"/>
        </patternFill>
      </fill>
    </ndxf>
  </rcc>
  <rcc rId="1808" sId="1" odxf="1" dxf="1">
    <nc r="Q318" t="inlineStr">
      <is>
        <t>ONG</t>
      </is>
    </nc>
    <odxf>
      <fill>
        <patternFill patternType="solid">
          <bgColor theme="0"/>
        </patternFill>
      </fill>
    </odxf>
    <ndxf>
      <fill>
        <patternFill patternType="none">
          <bgColor indexed="65"/>
        </patternFill>
      </fill>
    </ndxf>
  </rcc>
  <rcc rId="1809" sId="1">
    <nc r="R318" t="inlineStr">
      <is>
        <t>119 - Investiții în capacitatea instituțională și în eficiența administrațiilor și a serviciilor publice la nivel național, regional și local, în perspectiva realizării de reforme, a unei mai bune legiferări și a bunei guvernanțe</t>
      </is>
    </nc>
  </rcc>
  <rcc rId="1810" sId="1" numFmtId="4">
    <nc r="T318">
      <v>601401.34</v>
    </nc>
  </rcc>
  <rcc rId="1811" sId="1" numFmtId="4">
    <nc r="U318">
      <v>144372.15</v>
    </nc>
  </rcc>
  <rcc rId="1812" sId="1" numFmtId="4">
    <nc r="X318">
      <v>36093.03</v>
    </nc>
  </rcc>
  <rcc rId="1813" sId="1" numFmtId="4">
    <nc r="AC318">
      <v>14439.398999999999</v>
    </nc>
  </rcc>
  <rcc rId="1814" sId="1" numFmtId="4">
    <nc r="AD318">
      <v>3682.9607000000001</v>
    </nc>
  </rcc>
  <rcc rId="1815" sId="1" numFmtId="4">
    <nc r="W318">
      <v>106129.65</v>
    </nc>
  </rcc>
  <rcc rId="1816" sId="1">
    <nc r="AH318" t="inlineStr">
      <is>
        <t>implementare</t>
      </is>
    </nc>
  </rcc>
  <rcv guid="{FE50EAC0-52A5-4C33-B973-65E93D03D3EA}" action="delete"/>
  <rdn rId="0" localSheetId="1" customView="1" name="Z_FE50EAC0_52A5_4C33_B973_65E93D03D3EA_.wvu.PrintArea" hidden="1" oldHidden="1">
    <formula>Sheet1!$A$1:$AL$343</formula>
    <oldFormula>Sheet1!$A$1:$AL$343</oldFormula>
  </rdn>
  <rdn rId="0" localSheetId="1" customView="1" name="Z_FE50EAC0_52A5_4C33_B973_65E93D03D3EA_.wvu.FilterData" hidden="1" oldHidden="1">
    <formula>Sheet1!$A$6:$AL$343</formula>
    <oldFormula>Sheet1!$A$6:$AL$343</oldFormula>
  </rdn>
  <rcv guid="{FE50EAC0-52A5-4C33-B973-65E93D03D3EA}"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9" sId="1" numFmtId="19">
    <oc r="L318">
      <v>43776</v>
    </oc>
    <nc r="L318">
      <v>43745</v>
    </nc>
  </rcc>
  <rcv guid="{FE50EAC0-52A5-4C33-B973-65E93D03D3EA}" action="delete"/>
  <rdn rId="0" localSheetId="1" customView="1" name="Z_FE50EAC0_52A5_4C33_B973_65E93D03D3EA_.wvu.PrintArea" hidden="1" oldHidden="1">
    <formula>Sheet1!$A$1:$AL$343</formula>
    <oldFormula>Sheet1!$A$1:$AL$343</oldFormula>
  </rdn>
  <rdn rId="0" localSheetId="1" customView="1" name="Z_FE50EAC0_52A5_4C33_B973_65E93D03D3EA_.wvu.FilterData" hidden="1" oldHidden="1">
    <formula>Sheet1!$A$6:$AL$343</formula>
    <oldFormula>Sheet1!$A$6:$AL$343</oldFormula>
  </rdn>
  <rcv guid="{FE50EAC0-52A5-4C33-B973-65E93D03D3EA}"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19" start="0" length="0">
    <dxf/>
  </rfmt>
  <rcc rId="1822" sId="1">
    <nc r="D319" t="inlineStr">
      <is>
        <t>MN</t>
      </is>
    </nc>
  </rcc>
  <rcc rId="1823" sId="1">
    <nc r="E319" t="inlineStr">
      <is>
        <t>AP1/11i /1.1</t>
      </is>
    </nc>
  </rcc>
  <rcc rId="1824" sId="1">
    <nc r="F319" t="inlineStr">
      <is>
        <t>CP 2/2017 (MySMIS: POCA/111/1/1)</t>
      </is>
    </nc>
  </rcc>
  <rcc rId="1825" sId="1">
    <nc r="C319">
      <v>353</v>
    </nc>
  </rcc>
  <rcc rId="1826" sId="1">
    <nc r="B319">
      <v>110527</v>
    </nc>
  </rcc>
  <rcc rId="1827" sId="1">
    <nc r="G319" t="inlineStr">
      <is>
        <t>Abordare integrata a politicilor sociale si
medicale prin formularea de politici publice
alternative de catre societatea civila</t>
      </is>
    </nc>
  </rcc>
  <rcc rId="1828" sId="1" xfDxf="1" dxf="1">
    <nc r="H319" t="inlineStr">
      <is>
        <t>ASOCIATIA ROMANA ANTI-SIDA</t>
      </is>
    </nc>
    <ndxf>
      <font>
        <sz val="12"/>
        <charset val="1"/>
      </font>
      <alignment vertical="center" wrapText="1"/>
      <border outline="0">
        <left style="thin">
          <color indexed="64"/>
        </left>
        <right style="thin">
          <color indexed="64"/>
        </right>
        <top style="thin">
          <color indexed="64"/>
        </top>
        <bottom style="thin">
          <color indexed="64"/>
        </bottom>
      </border>
    </ndxf>
  </rcc>
  <rcc rId="1829" sId="1">
    <nc r="I319" t="inlineStr">
      <is>
        <t>ASOCIATIA PENTRU APARAREA DREPTURILOR OMULUI IN ROMANIA - COMITETUL
HELSINKI</t>
      </is>
    </nc>
  </rcc>
  <rcc rId="1830" sId="1">
    <nc r="J319" t="inlineStr">
      <is>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is>
    </nc>
  </rcc>
  <rcv guid="{EF10298D-3F59-43F1-9A86-8C1CCA3B5D93}" action="delete"/>
  <rdn rId="0" localSheetId="1" customView="1" name="Z_EF10298D_3F59_43F1_9A86_8C1CCA3B5D93_.wvu.PrintArea" hidden="1" oldHidden="1">
    <formula>Sheet1!$A$1:$AL$343</formula>
    <oldFormula>Sheet1!$A$1:$AL$343</oldFormula>
  </rdn>
  <rdn rId="0" localSheetId="1" customView="1" name="Z_EF10298D_3F59_43F1_9A86_8C1CCA3B5D93_.wvu.FilterData" hidden="1" oldHidden="1">
    <formula>Sheet1!$A$6:$AL$343</formula>
    <oldFormula>Sheet1!$A$6:$AL$343</oldFormula>
  </rdn>
  <rcv guid="{EF10298D-3F59-43F1-9A86-8C1CCA3B5D93}"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3" sId="1" xfDxf="1" dxf="1" numFmtId="19">
    <nc r="K319">
      <v>43258</v>
    </nc>
    <n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ndxf>
  </rcc>
  <rcc rId="1834" sId="1" numFmtId="19">
    <nc r="L319">
      <v>43745</v>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5" sId="1">
    <nc r="C320">
      <v>269</v>
    </nc>
  </rcc>
  <rcc rId="1836" sId="1">
    <nc r="B320">
      <v>112412</v>
    </nc>
  </rcc>
  <rcc rId="1837" sId="1">
    <nc r="D320" t="inlineStr">
      <is>
        <t>RB</t>
      </is>
    </nc>
  </rcc>
  <rcc rId="1838" sId="1">
    <nc r="E320" t="inlineStr">
      <is>
        <t>AP1/11i /1.1</t>
      </is>
    </nc>
  </rcc>
  <rcc rId="1839" sId="1">
    <nc r="F320" t="inlineStr">
      <is>
        <t>CP 2/2017 (MySMIS: POCA/111/1/1)</t>
      </is>
    </nc>
  </rcc>
  <rcc rId="1840" sId="1">
    <nc r="G320" t="inlineStr">
      <is>
        <t>Medierea-politică publică eficientă în dialogul civic</t>
      </is>
    </nc>
  </rcc>
  <rcc rId="1841" sId="1" xfDxf="1" dxf="1">
    <nc r="H320" t="inlineStr">
      <is>
        <t>Asociația "Centrul de Mediere si Arbitraj Propact"</t>
      </is>
    </nc>
    <ndxf>
      <font>
        <sz val="12"/>
        <charset val="1"/>
      </font>
      <alignment vertical="center" wrapText="1"/>
      <border outline="0">
        <left style="thin">
          <color indexed="64"/>
        </left>
        <right style="thin">
          <color indexed="64"/>
        </right>
        <top style="thin">
          <color indexed="64"/>
        </top>
        <bottom style="thin">
          <color indexed="64"/>
        </bottom>
      </border>
    </ndxf>
  </rcc>
  <rcc rId="1842" sId="1" xfDxf="1" dxf="1">
    <nc r="I320" t="inlineStr">
      <is>
        <t>Universitatea ”Andrei Șaguna”</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cc rId="1843" sId="1" numFmtId="19">
    <nc r="K320">
      <v>43259</v>
    </nc>
  </rcc>
  <rcc rId="1844" sId="1" numFmtId="19">
    <nc r="L320">
      <v>43746</v>
    </nc>
  </rcc>
  <rcc rId="1845" sId="1" odxf="1" dxf="1">
    <nc r="N320" t="inlineStr">
      <is>
        <t>Proiect cu acoperire națională</t>
      </is>
    </nc>
    <odxf>
      <fill>
        <patternFill patternType="solid">
          <bgColor theme="0"/>
        </patternFill>
      </fill>
    </odxf>
    <ndxf>
      <fill>
        <patternFill patternType="none">
          <bgColor indexed="65"/>
        </patternFill>
      </fill>
    </ndxf>
  </rcc>
  <rcc rId="1846" sId="1" odxf="1" dxf="1">
    <nc r="O320" t="inlineStr">
      <is>
        <t>București</t>
      </is>
    </nc>
    <odxf>
      <fill>
        <patternFill patternType="solid">
          <bgColor theme="0"/>
        </patternFill>
      </fill>
    </odxf>
    <ndxf>
      <fill>
        <patternFill patternType="none">
          <bgColor indexed="65"/>
        </patternFill>
      </fill>
    </ndxf>
  </rcc>
  <rcc rId="1847" sId="1" odxf="1" dxf="1">
    <nc r="P320" t="inlineStr">
      <is>
        <t>Bucuresști</t>
      </is>
    </nc>
    <odxf>
      <fill>
        <patternFill patternType="solid">
          <bgColor theme="0"/>
        </patternFill>
      </fill>
    </odxf>
    <ndxf>
      <fill>
        <patternFill patternType="none">
          <bgColor indexed="65"/>
        </patternFill>
      </fill>
    </ndxf>
  </rcc>
  <rcc rId="1848" sId="1" odxf="1" dxf="1">
    <nc r="Q320" t="inlineStr">
      <is>
        <t>ONG</t>
      </is>
    </nc>
    <odxf>
      <fill>
        <patternFill patternType="solid">
          <bgColor theme="0"/>
        </patternFill>
      </fill>
    </odxf>
    <ndxf>
      <fill>
        <patternFill patternType="none">
          <bgColor indexed="65"/>
        </patternFill>
      </fill>
    </ndxf>
  </rcc>
  <rcc rId="1849" sId="1">
    <nc r="R320" t="inlineStr">
      <is>
        <t>119 - Investiții în capacitatea instituțională și în eficiența administrațiilor și a serviciilor publice la nivel național, regional și local, în perspectiva realizării de reforme, a unei mai bune legiferări și a bunei guvernanțe</t>
      </is>
    </nc>
  </rcc>
  <rcv guid="{53ED3D47-B2C0-43A1-9A1E-F030D529F74C}" action="delete"/>
  <rdn rId="0" localSheetId="1" customView="1" name="Z_53ED3D47_B2C0_43A1_9A1E_F030D529F74C_.wvu.PrintArea" hidden="1" oldHidden="1">
    <formula>Sheet1!$A$1:$AL$343</formula>
    <oldFormula>Sheet1!$A$1:$AL$343</oldFormula>
  </rdn>
  <rdn rId="0" localSheetId="1" customView="1" name="Z_53ED3D47_B2C0_43A1_9A1E_F030D529F74C_.wvu.FilterData" hidden="1" oldHidden="1">
    <formula>Sheet1!$A$6:$AL$343</formula>
    <oldFormula>Sheet1!$A$6:$AL$343</oldFormula>
  </rdn>
  <rcv guid="{53ED3D47-B2C0-43A1-9A1E-F030D529F74C}"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2" sId="1" numFmtId="4">
    <nc r="T320">
      <v>636800.65</v>
    </nc>
  </rcc>
  <rcc rId="1853" sId="1" numFmtId="4">
    <nc r="U320">
      <v>152870.09</v>
    </nc>
  </rcc>
  <rcc rId="1854" sId="1" numFmtId="4">
    <nc r="W320">
      <v>112376.61</v>
    </nc>
  </rcc>
  <rcc rId="1855" sId="1" numFmtId="4">
    <nc r="X320">
      <v>38217.53</v>
    </nc>
  </rcc>
  <rcc rId="1856" sId="1" numFmtId="4">
    <nc r="AC320">
      <v>15289.33</v>
    </nc>
  </rcc>
  <rcc rId="1857" sId="1" numFmtId="4">
    <nc r="AD320">
      <v>3899.74</v>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8" sId="1">
    <nc r="J320" t="inlineStr">
      <is>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9" sId="1">
    <oc r="J320" t="inlineStr">
      <is>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t>
      </is>
    </oc>
    <nc r="J320" t="inlineStr">
      <is>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0" sId="1">
    <nc r="AH320" t="inlineStr">
      <is>
        <t>implementare</t>
      </is>
    </nc>
  </rcc>
  <rcc rId="1861" sId="1">
    <nc r="AI320" t="inlineStr">
      <is>
        <t>n.a.</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340:I340" start="0" length="0">
    <dxf>
      <border>
        <top style="thin">
          <color indexed="64"/>
        </top>
      </border>
    </dxf>
  </rfmt>
  <rfmt sheetId="1" sqref="I340" start="0" length="0">
    <dxf>
      <border>
        <right style="thin">
          <color indexed="64"/>
        </right>
      </border>
    </dxf>
  </rfmt>
  <rfmt sheetId="1" sqref="H340:I340" start="0" length="0">
    <dxf>
      <border>
        <bottom style="thin">
          <color indexed="64"/>
        </bottom>
      </border>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2" sId="1">
    <nc r="AH319" t="inlineStr">
      <is>
        <t>implementare</t>
      </is>
    </nc>
  </rcc>
  <rcc rId="1863" sId="1" numFmtId="4">
    <nc r="T319">
      <v>642792.81999999995</v>
    </nc>
  </rcc>
  <rcc rId="1864" sId="1" numFmtId="4">
    <nc r="U319">
      <v>154308.54999999999</v>
    </nc>
  </rcc>
  <rcc rId="1865" sId="1" numFmtId="4">
    <nc r="W319">
      <v>113434.03</v>
    </nc>
  </rcc>
  <rcc rId="1866" sId="1" numFmtId="4">
    <nc r="X319">
      <v>38577.15</v>
    </nc>
  </rcc>
  <rcc rId="1867" sId="1" numFmtId="4">
    <nc r="AC319">
      <v>15433.21</v>
    </nc>
  </rcc>
  <rcc rId="1868" sId="1" numFmtId="4">
    <nc r="AD319">
      <v>3936.44</v>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9" sId="1">
    <nc r="E321" t="inlineStr">
      <is>
        <t>AP1/11i /1.1</t>
      </is>
    </nc>
  </rcc>
  <rcc rId="1870" sId="1" odxf="1" dxf="1">
    <nc r="F321" t="inlineStr">
      <is>
        <t>CP 2/2017 (MySMIS: POCA/111/1/1)</t>
      </is>
    </nc>
    <odxf>
      <font>
        <sz val="12"/>
      </font>
    </odxf>
    <ndxf>
      <font>
        <sz val="12"/>
      </font>
    </ndxf>
  </rcc>
  <rcc rId="1871" sId="1">
    <nc r="B321">
      <v>113035</v>
    </nc>
  </rcc>
  <rcc rId="1872" sId="1">
    <nc r="C321">
      <v>332</v>
    </nc>
  </rcc>
  <rcc rId="1873" sId="1" odxf="1" dxf="1">
    <nc r="G321" t="inlineStr">
      <is>
        <t>Cresterea capacitatii societatii civile de a formula politici publice alternative pentru sprijinirea
protectiei mediului prin reglementarea aplicabilitatii legilor privind perdelele forestiere – RPR</t>
      </is>
    </nc>
    <odxf>
      <alignment wrapText="0"/>
    </odxf>
    <ndxf>
      <alignment wrapText="1"/>
    </ndxf>
  </rcc>
  <rcc rId="1874" sId="1">
    <nc r="H321" t="inlineStr">
      <is>
        <t>ASOCIATIA "ROMANIA PRINDE RADACINI"</t>
      </is>
    </nc>
  </rcc>
  <rcc rId="1875" sId="1">
    <nc r="I321" t="inlineStr">
      <is>
        <t>n.a.</t>
      </is>
    </nc>
  </rcc>
  <rcc rId="1876" sId="1">
    <nc r="J321" t="inlineStr">
      <is>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rPr>
          <t>Obiectivele specifice ale proiectului</t>
        </r>
        <r>
          <rPr>
            <sz val="12"/>
            <rFont val="Calibri"/>
            <family val="2"/>
            <charset val="238"/>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is>
    </nc>
  </rcc>
  <rcc rId="1877" sId="1" numFmtId="19">
    <nc r="K321">
      <v>43258</v>
    </nc>
  </rcc>
  <rcc rId="1878" sId="1" numFmtId="19">
    <nc r="L321">
      <v>43745</v>
    </nc>
  </rcc>
  <rcc rId="1879" sId="1" odxf="1" dxf="1">
    <nc r="N321" t="inlineStr">
      <is>
        <t>Proiect cu acoperire națională</t>
      </is>
    </nc>
    <odxf>
      <fill>
        <patternFill patternType="solid">
          <bgColor theme="0"/>
        </patternFill>
      </fill>
    </odxf>
    <ndxf>
      <fill>
        <patternFill patternType="none">
          <bgColor indexed="65"/>
        </patternFill>
      </fill>
    </ndxf>
  </rcc>
  <rcc rId="1880" sId="1" odxf="1" dxf="1">
    <nc r="O321" t="inlineStr">
      <is>
        <t>București</t>
      </is>
    </nc>
    <odxf>
      <fill>
        <patternFill patternType="solid">
          <bgColor theme="0"/>
        </patternFill>
      </fill>
    </odxf>
    <ndxf>
      <fill>
        <patternFill patternType="none">
          <bgColor indexed="65"/>
        </patternFill>
      </fill>
    </ndxf>
  </rcc>
  <rcc rId="1881" sId="1" odxf="1" dxf="1">
    <nc r="Q321" t="inlineStr">
      <is>
        <t>ONG</t>
      </is>
    </nc>
    <odxf>
      <fill>
        <patternFill patternType="solid">
          <bgColor theme="0"/>
        </patternFill>
      </fill>
    </odxf>
    <ndxf>
      <fill>
        <patternFill patternType="none">
          <bgColor indexed="65"/>
        </patternFill>
      </fill>
    </ndxf>
  </rcc>
  <rfmt sheetId="1" sqref="P321" start="0" length="0">
    <dxf>
      <fill>
        <patternFill patternType="none">
          <bgColor indexed="65"/>
        </patternFill>
      </fill>
    </dxf>
  </rfmt>
  <rcc rId="1882" sId="1">
    <nc r="P321" t="inlineStr">
      <is>
        <t>București</t>
      </is>
    </nc>
  </rcc>
  <rcc rId="1883" sId="1" odxf="1" dxf="1">
    <nc r="R321" t="inlineStr">
      <is>
        <t>119 - Investiții în capacitatea instituțională și în eficiența administrațiilor și a serviciilor publice la nivel național, regional și local, în perspectiva realizării de reforme, a unei mai bune legiferări și a bunei guvernanțe</t>
      </is>
    </nc>
    <odxf>
      <font>
        <sz val="12"/>
        <color auto="1"/>
      </font>
      <fill>
        <patternFill patternType="solid">
          <bgColor theme="0"/>
        </patternFill>
      </fill>
    </odxf>
    <ndxf>
      <font>
        <sz val="12"/>
        <color auto="1"/>
      </font>
      <fill>
        <patternFill patternType="none">
          <bgColor indexed="65"/>
        </patternFill>
      </fill>
    </ndxf>
  </rcc>
  <rcv guid="{A5B1481C-EF26-486A-984F-85CDDC2FD94F}" action="delete"/>
  <rdn rId="0" localSheetId="1" customView="1" name="Z_A5B1481C_EF26_486A_984F_85CDDC2FD94F_.wvu.PrintArea" hidden="1" oldHidden="1">
    <formula>Sheet1!$A$1:$AL$343</formula>
    <oldFormula>Sheet1!$A$1:$AL$343</oldFormula>
  </rdn>
  <rdn rId="0" localSheetId="1" customView="1" name="Z_A5B1481C_EF26_486A_984F_85CDDC2FD94F_.wvu.FilterData" hidden="1" oldHidden="1">
    <formula>Sheet1!$A$6:$AL$343</formula>
    <oldFormula>Sheet1!$A$6:$AL$343</oldFormula>
  </rdn>
  <rcv guid="{A5B1481C-EF26-486A-984F-85CDDC2FD94F}"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6" sId="1" numFmtId="4">
    <nc r="T321">
      <v>669500.09</v>
    </nc>
  </rcc>
  <rcc rId="1887" sId="1" numFmtId="4">
    <nc r="U321">
      <v>160719.9</v>
    </nc>
  </rcc>
  <rcc rId="1888" sId="1" numFmtId="4">
    <nc r="W321">
      <v>102394.12</v>
    </nc>
  </rcc>
  <rcc rId="1889" sId="1" numFmtId="4">
    <nc r="X321">
      <v>36161.980000000003</v>
    </nc>
  </rcc>
  <rcc rId="1890" sId="1" numFmtId="4">
    <nc r="AC321">
      <v>15752.96</v>
    </nc>
  </rcc>
  <rcc rId="1891" sId="1" numFmtId="4">
    <nc r="AD321">
      <v>4018</v>
    </nc>
  </rcc>
  <rcc rId="1892" sId="1" numFmtId="4">
    <nc r="AF321">
      <v>0</v>
    </nc>
  </rcc>
  <rcc rId="1893" sId="1">
    <nc r="AH321" t="inlineStr">
      <is>
        <t>implementare</t>
      </is>
    </nc>
  </rcc>
  <rcc rId="1894" sId="1">
    <nc r="AI321" t="inlineStr">
      <is>
        <t>n.a.</t>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95" sId="1" ref="A322:XFD322" action="insertRow">
    <undo index="65535" exp="area" ref3D="1" dr="$H$1:$N$1048576" dn="Z_65B035E3_87FA_46C5_996E_864F2C8D0EBC_.wvu.Cols" sId="1"/>
  </rrc>
  <rcc rId="1896" sId="1">
    <nc r="M322">
      <f>S322/AE322*100</f>
    </nc>
  </rcc>
  <rcc rId="1897" sId="1">
    <nc r="S322">
      <f>T322+U322</f>
    </nc>
  </rcc>
  <rcc rId="1898" sId="1">
    <nc r="V322">
      <f>W322+X322</f>
    </nc>
  </rcc>
  <rcc rId="1899" sId="1">
    <nc r="Y322">
      <f>Z322+AA322</f>
    </nc>
  </rcc>
  <rcc rId="1900" sId="1">
    <nc r="AB322">
      <f>AC322+AD322</f>
    </nc>
  </rcc>
  <rcc rId="1901" sId="1">
    <nc r="AE322">
      <f>S322+V322+Y322+AB322</f>
    </nc>
  </rcc>
  <rcc rId="1902" sId="1">
    <nc r="AG322">
      <f>AE322+AF322</f>
    </nc>
  </rcc>
  <rcc rId="1903" sId="1">
    <nc r="AI322" t="inlineStr">
      <is>
        <t>n.a.</t>
      </is>
    </nc>
  </rcc>
  <rcc rId="1904" sId="1" odxf="1" dxf="1">
    <nc r="E322" t="inlineStr">
      <is>
        <t>AP1/11i /1.1</t>
      </is>
    </nc>
    <odxf>
      <border outline="0">
        <left/>
      </border>
    </odxf>
    <ndxf>
      <border outline="0">
        <left style="thin">
          <color indexed="64"/>
        </left>
      </border>
    </ndxf>
  </rcc>
  <rcc rId="1905" sId="1" odxf="1" dxf="1">
    <nc r="F322" t="inlineStr">
      <is>
        <t>CP 2/2017 (MySMIS: POCA/111/1/1)</t>
      </is>
    </nc>
    <odxf>
      <border outline="0">
        <left/>
      </border>
    </odxf>
    <ndxf>
      <border outline="0">
        <left style="thin">
          <color indexed="64"/>
        </left>
      </border>
    </ndxf>
  </rcc>
  <rcc rId="1906" sId="1">
    <nc r="A322">
      <v>97</v>
    </nc>
  </rcc>
  <rcc rId="1907" sId="1">
    <nc r="B322">
      <v>112992</v>
    </nc>
  </rcc>
  <rcc rId="1908" sId="1">
    <nc r="C322">
      <v>233</v>
    </nc>
  </rcc>
  <rcc rId="1909" sId="1">
    <nc r="D321" t="inlineStr">
      <is>
        <t>CA</t>
      </is>
    </nc>
  </rcc>
  <rcc rId="1910" sId="1">
    <nc r="D322" t="inlineStr">
      <is>
        <t>CA</t>
      </is>
    </nc>
  </rcc>
  <rcc rId="1911" sId="1">
    <nc r="G322" t="inlineStr">
      <is>
        <t>Politici publice pentru dezvoltare durabilă</t>
      </is>
    </nc>
  </rcc>
  <rfmt sheetId="1" sqref="H322" start="0" length="0">
    <dxf>
      <font>
        <sz val="11"/>
        <color theme="1"/>
        <name val="Calibri"/>
        <family val="2"/>
        <charset val="238"/>
        <scheme val="minor"/>
      </font>
      <alignment horizontal="general" vertical="bottom" wrapText="0"/>
      <border outline="0">
        <left/>
        <right/>
        <top/>
        <bottom/>
      </border>
    </dxf>
  </rfmt>
  <rfmt sheetId="1" xfDxf="1" sqref="H322" start="0" length="0">
    <dxf>
      <font>
        <b/>
        <name val="Trebuchet MS"/>
        <scheme val="none"/>
      </font>
    </dxf>
  </rfmt>
  <rcc rId="1912" sId="1" odxf="1" dxf="1">
    <nc r="H322" t="inlineStr">
      <is>
        <t>Asociația ,,Centrul pentru Politici Publice Durabile Ecopolis”</t>
      </is>
    </nc>
    <ndxf>
      <font>
        <b val="0"/>
        <sz val="12"/>
        <color auto="1"/>
        <name val="Trebuchet MS"/>
        <charset val="1"/>
        <scheme val="none"/>
      </font>
      <alignment horizontal="left" vertical="center" wrapText="1"/>
      <border outline="0">
        <left style="thin">
          <color indexed="64"/>
        </left>
        <right style="thin">
          <color indexed="64"/>
        </right>
        <top style="thin">
          <color indexed="64"/>
        </top>
        <bottom style="thin">
          <color indexed="64"/>
        </bottom>
      </border>
    </ndxf>
  </rcc>
  <rcc rId="1913" sId="1">
    <nc r="I322" t="inlineStr">
      <is>
        <t>n.a.</t>
      </is>
    </nc>
  </rcc>
  <rcc rId="1914" sId="1" odxf="1" dxf="1">
    <nc r="J322" t="inlineStr">
      <is>
        <r>
          <rPr>
            <b/>
            <sz val="12"/>
            <rFont val="Calibri"/>
            <family val="2"/>
          </rPr>
          <t xml:space="preserve">Obiectiv general  </t>
        </r>
        <r>
          <rPr>
            <sz val="12"/>
            <rFont val="Calibri"/>
            <family val="2"/>
            <charset val="238"/>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rPr>
          <t xml:space="preserve">Obiective specifice                                                                                                                                                                                                                         </t>
        </r>
        <r>
          <rPr>
            <sz val="12"/>
            <rFont val="Calibri"/>
            <family val="2"/>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is>
    </nc>
    <ndxf>
      <font>
        <sz val="12"/>
        <color auto="1"/>
      </font>
    </ndxf>
  </rcc>
  <rcc rId="1915" sId="1" numFmtId="19">
    <nc r="K322">
      <v>43259</v>
    </nc>
  </rcc>
  <rcc rId="1916" sId="1" numFmtId="19">
    <nc r="L322">
      <v>43381</v>
    </nc>
  </rcc>
  <rcc rId="1917" sId="1">
    <nc r="N322" t="inlineStr">
      <is>
        <t>Proiect cu acoperire națională</t>
      </is>
    </nc>
  </rcc>
  <rcc rId="1918" sId="1">
    <nc r="O322" t="inlineStr">
      <is>
        <t>București</t>
      </is>
    </nc>
  </rcc>
  <rcc rId="1919" sId="1">
    <nc r="P322" t="inlineStr">
      <is>
        <t>București</t>
      </is>
    </nc>
  </rcc>
  <rcc rId="1920" sId="1">
    <nc r="Q322" t="inlineStr">
      <is>
        <t>ONG</t>
      </is>
    </nc>
  </rcc>
  <rcc rId="1921" sId="1">
    <nc r="R322" t="inlineStr">
      <is>
        <t>119 - Investiții în capacitatea instituțională și în eficiența administrațiilor și a serviciilor publice la nivel național, regional și local, în perspectiva realizării de reforme, a unei mai bune legiferări și a bunei guvernanțe</t>
      </is>
    </nc>
  </rcc>
  <rcc rId="1922" sId="1" numFmtId="4">
    <nc r="T322">
      <v>333211.76</v>
    </nc>
  </rcc>
  <rcc rId="1923" sId="1" endOfListFormulaUpdate="1">
    <oc r="T323">
      <f>SUM(T226:T321)</f>
    </oc>
    <nc r="T323">
      <f>SUM(T226:T322)</f>
    </nc>
  </rcc>
  <rcc rId="1924" sId="1" endOfListFormulaUpdate="1">
    <oc r="U323">
      <f>SUM(U226:U321)</f>
    </oc>
    <nc r="U323">
      <f>SUM(U226:U322)</f>
    </nc>
  </rcc>
  <rcc rId="1925" sId="1" numFmtId="4">
    <nc r="U322">
      <v>79990.66</v>
    </nc>
  </rcc>
  <rcc rId="1926" sId="1" numFmtId="4">
    <nc r="W322">
      <v>58802.080000000002</v>
    </nc>
  </rcc>
  <rcc rId="1927" sId="1" endOfListFormulaUpdate="1">
    <oc r="W323">
      <f>SUM(W226:W321)</f>
    </oc>
    <nc r="W323">
      <f>SUM(W226:W322)</f>
    </nc>
  </rcc>
  <rcc rId="1928" sId="1" numFmtId="4">
    <nc r="X322">
      <v>19997.66</v>
    </nc>
  </rcc>
  <rcc rId="1929" sId="1" endOfListFormulaUpdate="1">
    <oc r="X323">
      <f>SUM(X226:X321)</f>
    </oc>
    <nc r="X323">
      <f>SUM(X226:X322)</f>
    </nc>
  </rcc>
  <rcc rId="1930" sId="1" numFmtId="4">
    <nc r="AC322">
      <v>8000.27</v>
    </nc>
  </rcc>
  <rcc rId="1931" sId="1" endOfListFormulaUpdate="1">
    <oc r="AC323">
      <f>SUM(AC226:AC321)</f>
    </oc>
    <nc r="AC323">
      <f>SUM(AC226:AC322)</f>
    </nc>
  </rcc>
  <rcc rId="1932" sId="1" numFmtId="4">
    <nc r="AD322">
      <v>2040.59</v>
    </nc>
  </rcc>
  <rcc rId="1933" sId="1" endOfListFormulaUpdate="1">
    <oc r="AD323">
      <f>SUM(AD226:AD321)</f>
    </oc>
    <nc r="AD323">
      <f>SUM(AD226:AD322)</f>
    </nc>
  </rcc>
  <rcc rId="1934" sId="1" numFmtId="4">
    <nc r="AF322">
      <v>96.29</v>
    </nc>
  </rcc>
  <rcc rId="1935" sId="1">
    <nc r="AH322" t="inlineStr">
      <is>
        <t>implementare</t>
      </is>
    </nc>
  </rcc>
  <rcv guid="{A5B1481C-EF26-486A-984F-85CDDC2FD94F}" action="delete"/>
  <rdn rId="0" localSheetId="1" customView="1" name="Z_A5B1481C_EF26_486A_984F_85CDDC2FD94F_.wvu.PrintArea" hidden="1" oldHidden="1">
    <formula>Sheet1!$A$1:$AL$344</formula>
    <oldFormula>Sheet1!$A$1:$AL$344</oldFormula>
  </rdn>
  <rdn rId="0" localSheetId="1" customView="1" name="Z_A5B1481C_EF26_486A_984F_85CDDC2FD94F_.wvu.FilterData" hidden="1" oldHidden="1">
    <formula>Sheet1!$A$6:$AL$344</formula>
    <oldFormula>Sheet1!$A$6:$AL$344</oldFormula>
  </rdn>
  <rcv guid="{A5B1481C-EF26-486A-984F-85CDDC2FD94F}"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38" sId="1" ref="A123:XFD123" action="insertRow">
    <undo index="65535" exp="area" ref3D="1" dr="$H$1:$N$1048576" dn="Z_65B035E3_87FA_46C5_996E_864F2C8D0EBC_.wvu.Cols" sId="1"/>
  </rrc>
  <rcc rId="1939" sId="1">
    <nc r="A123">
      <v>3</v>
    </nc>
  </rcc>
  <rcc rId="1940" sId="1">
    <nc r="A124">
      <v>4</v>
    </nc>
  </rcc>
  <rrc rId="1941" sId="1" ref="A124:XFD124" action="insertRow">
    <undo index="65535" exp="area" ref3D="1" dr="$H$1:$N$1048576" dn="Z_65B035E3_87FA_46C5_996E_864F2C8D0EBC_.wvu.Cols" sId="1"/>
  </rrc>
  <rcv guid="{EF10298D-3F59-43F1-9A86-8C1CCA3B5D93}" action="delete"/>
  <rdn rId="0" localSheetId="1" customView="1" name="Z_EF10298D_3F59_43F1_9A86_8C1CCA3B5D93_.wvu.PrintArea" hidden="1" oldHidden="1">
    <formula>Sheet1!$A$1:$AL$346</formula>
    <oldFormula>Sheet1!$A$1:$AL$346</oldFormula>
  </rdn>
  <rdn rId="0" localSheetId="1" customView="1" name="Z_EF10298D_3F59_43F1_9A86_8C1CCA3B5D93_.wvu.FilterData" hidden="1" oldHidden="1">
    <formula>Sheet1!$A$6:$AL$346</formula>
    <oldFormula>Sheet1!$A$6:$AL$346</oldFormula>
  </rdn>
  <rcv guid="{EF10298D-3F59-43F1-9A86-8C1CCA3B5D93}"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4" sId="1">
    <oc r="A125">
      <v>4</v>
    </oc>
    <nc r="A125"/>
  </rcc>
  <rcc rId="1945" sId="1">
    <nc r="A124">
      <v>4</v>
    </nc>
  </rcc>
  <rcc rId="1946" sId="1">
    <nc r="B122">
      <v>122784</v>
    </nc>
  </rcc>
  <rcc rId="1947" sId="1">
    <nc r="C122">
      <v>94</v>
    </nc>
  </rcc>
  <rcc rId="1948" sId="1" odxf="1" dxf="1">
    <nc r="E122" t="inlineStr">
      <is>
        <t>AP 2/11i  /2.1</t>
      </is>
    </nc>
    <odxf>
      <font>
        <b/>
        <sz val="12"/>
        <color auto="1"/>
      </font>
      <fill>
        <patternFill patternType="none">
          <bgColor indexed="65"/>
        </patternFill>
      </fill>
      <alignment horizontal="center"/>
    </odxf>
    <ndxf>
      <font>
        <b val="0"/>
        <sz val="12"/>
        <color auto="1"/>
      </font>
      <fill>
        <patternFill patternType="solid">
          <bgColor theme="0"/>
        </patternFill>
      </fill>
      <alignment horizontal="left"/>
    </ndxf>
  </rcc>
  <rcc rId="1949" sId="1" odxf="1" dxf="1">
    <nc r="F122" t="inlineStr">
      <is>
        <t>CP4 less /2017</t>
      </is>
    </nc>
    <odxf>
      <font>
        <b/>
        <sz val="12"/>
        <color auto="1"/>
      </font>
      <alignment horizontal="center"/>
    </odxf>
    <ndxf>
      <font>
        <b val="0"/>
        <sz val="12"/>
        <color auto="1"/>
      </font>
      <alignment horizontal="general"/>
    </ndxf>
  </rcc>
  <rcc rId="1950" sId="1">
    <nc r="D122" t="inlineStr">
      <is>
        <t>MN</t>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1" sId="1" odxf="1" dxf="1">
    <nc r="I122" t="inlineStr">
      <is>
        <t>n.a</t>
      </is>
    </nc>
    <odxf>
      <font>
        <b/>
        <sz val="12"/>
        <color auto="1"/>
      </font>
    </odxf>
    <ndxf>
      <font>
        <b val="0"/>
        <sz val="12"/>
        <color auto="1"/>
      </font>
    </ndxf>
  </rcc>
  <rcc rId="1952" sId="1">
    <nc r="H122" t="inlineStr">
      <is>
        <t>Municipiul Toplița</t>
      </is>
    </nc>
  </rcc>
  <rcc rId="1953" sId="1">
    <nc r="G122" t="inlineStr">
      <is>
        <t>Imbunatatirea calitatii serviciilor furnizate de primaria Municipiului Toplita prin introducerea si
mentinerea sistemului de management al calitatii ISO9001:2015</t>
      </is>
    </nc>
  </rcc>
  <rcc rId="1954" sId="1">
    <nc r="J122" t="inlineStr">
      <is>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22" start="0" length="0">
    <dxf>
      <font>
        <b val="0"/>
        <sz val="12"/>
        <color auto="1"/>
      </font>
      <alignment horizontal="justify" vertical="top"/>
    </dxf>
  </rfmt>
  <rcc rId="1955" sId="1" odxf="1" dxf="1" numFmtId="19">
    <nc r="K122">
      <v>43264</v>
    </nc>
    <odxf>
      <numFmt numFmtId="0" formatCode="General"/>
    </odxf>
    <ndxf>
      <numFmt numFmtId="19" formatCode="dd/mm/yyyy"/>
    </ndxf>
  </rcc>
  <rcc rId="1956" sId="1" odxf="1" dxf="1" numFmtId="19">
    <nc r="L122">
      <v>43751</v>
    </nc>
    <odxf>
      <numFmt numFmtId="0" formatCode="General"/>
    </odxf>
    <ndxf>
      <numFmt numFmtId="19" formatCode="dd/mm/yyyy"/>
    </ndxf>
  </rcc>
  <rcc rId="1957" sId="1" odxf="1" dxf="1">
    <nc r="M122">
      <f>S122/AE122*100</f>
    </nc>
    <odxf>
      <font>
        <b/>
        <sz val="12"/>
        <color auto="1"/>
      </font>
      <numFmt numFmtId="0" formatCode="General"/>
    </odxf>
    <ndxf>
      <font>
        <b val="0"/>
        <sz val="12"/>
        <color auto="1"/>
      </font>
      <numFmt numFmtId="164" formatCode="0.000000000"/>
    </ndxf>
  </rcc>
  <rcc rId="1958" sId="1" odxf="1" dxf="1">
    <nc r="N122">
      <v>7</v>
    </nc>
    <odxf>
      <font>
        <b/>
        <sz val="12"/>
        <color auto="1"/>
      </font>
      <fill>
        <patternFill patternType="none">
          <bgColor indexed="65"/>
        </patternFill>
      </fill>
    </odxf>
    <ndxf>
      <font>
        <b val="0"/>
        <sz val="12"/>
        <color auto="1"/>
      </font>
      <fill>
        <patternFill patternType="solid">
          <bgColor theme="0"/>
        </patternFill>
      </fill>
    </ndxf>
  </rcc>
  <rcc rId="1959" sId="1" odxf="1" dxf="1">
    <nc r="O122" t="inlineStr">
      <is>
        <t>Harghita</t>
      </is>
    </nc>
    <odxf>
      <font>
        <b/>
        <sz val="12"/>
        <color auto="1"/>
      </font>
      <alignment wrapText="1"/>
      <border outline="0">
        <left style="thin">
          <color indexed="64"/>
        </left>
        <right style="thin">
          <color indexed="64"/>
        </right>
        <top style="thin">
          <color indexed="64"/>
        </top>
        <bottom style="thin">
          <color indexed="64"/>
        </bottom>
      </border>
    </odxf>
    <ndxf>
      <font>
        <b val="0"/>
        <sz val="11"/>
        <color theme="1"/>
        <name val="Calibri"/>
        <family val="2"/>
        <charset val="238"/>
        <scheme val="minor"/>
      </font>
      <alignment wrapText="0"/>
      <border outline="0">
        <left/>
        <right/>
        <top/>
        <bottom/>
      </border>
    </ndxf>
  </rcc>
  <rfmt sheetId="1" sqref="P122" start="0" length="0">
    <dxf>
      <font>
        <b val="0"/>
        <sz val="12"/>
        <color auto="1"/>
      </font>
      <fill>
        <patternFill patternType="solid">
          <bgColor theme="0"/>
        </patternFill>
      </fill>
    </dxf>
  </rfmt>
  <rcc rId="1960" sId="1" odxf="1" dxf="1">
    <nc r="Q122" t="inlineStr">
      <is>
        <t>APL</t>
      </is>
    </nc>
    <odxf>
      <font>
        <b/>
        <sz val="12"/>
        <color auto="1"/>
      </font>
      <fill>
        <patternFill patternType="none">
          <bgColor indexed="65"/>
        </patternFill>
      </fill>
    </odxf>
    <ndxf>
      <font>
        <b val="0"/>
        <sz val="12"/>
        <color auto="1"/>
      </font>
      <fill>
        <patternFill patternType="solid">
          <bgColor theme="0"/>
        </patternFill>
      </fill>
    </ndxf>
  </rcc>
  <rcc rId="1961" sId="1" odxf="1" dxf="1">
    <nc r="R122" t="inlineStr">
      <is>
        <t>119 - Investiții în capacitatea instituțională și în eficiența administrațiilor și a serviciilor publice la nivel național, regional și local, în perspectiva realizării de reforme, a unei mai bune legiferări și a bunei guvernanțe</t>
      </is>
    </nc>
    <odxf>
      <font>
        <b/>
        <sz val="12"/>
        <color auto="1"/>
      </font>
      <fill>
        <patternFill patternType="none">
          <bgColor indexed="65"/>
        </patternFill>
      </fill>
    </odxf>
    <ndxf>
      <font>
        <b val="0"/>
        <sz val="12"/>
        <color auto="1"/>
      </font>
      <fill>
        <patternFill patternType="solid">
          <bgColor theme="0"/>
        </patternFill>
      </fill>
    </ndxf>
  </rcc>
  <rcc rId="1962" sId="1">
    <nc r="P122" t="inlineStr">
      <is>
        <t>Toplița</t>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3" sId="1">
    <nc r="T122">
      <v>361151.03</v>
    </nc>
  </rcc>
  <rcc rId="1964" sId="1">
    <nc r="U122">
      <v>0</v>
    </nc>
  </rcc>
  <rcc rId="1965" sId="1">
    <nc r="W122">
      <v>55234.85</v>
    </nc>
  </rcc>
  <rcc rId="1966" sId="1">
    <nc r="X122">
      <v>0</v>
    </nc>
  </rcc>
  <rcc rId="1967" sId="1" numFmtId="4">
    <nc r="Z122">
      <v>8497.67</v>
    </nc>
  </rcc>
  <rcc rId="1968" sId="1" numFmtId="4">
    <nc r="AA122">
      <v>0</v>
    </nc>
  </rcc>
  <rfmt sheetId="1" sqref="T122">
    <dxf>
      <numFmt numFmtId="4" formatCode="#,##0.00"/>
    </dxf>
  </rfmt>
  <rcc rId="1969" sId="1" numFmtId="4">
    <nc r="AF122">
      <v>0</v>
    </nc>
  </rcc>
  <rcc rId="1970" sId="1" odxf="1" dxf="1">
    <nc r="AH122" t="inlineStr">
      <is>
        <t>implementare</t>
      </is>
    </nc>
    <odxf>
      <font>
        <b/>
        <sz val="12"/>
        <color auto="1"/>
      </font>
    </odxf>
    <ndxf>
      <font>
        <b val="0"/>
        <sz val="12"/>
        <color auto="1"/>
      </font>
    </ndxf>
  </rcc>
  <rcc rId="1971" sId="1" odxf="1" dxf="1">
    <nc r="AI122" t="inlineStr">
      <is>
        <t>n.a</t>
      </is>
    </nc>
    <odxf>
      <font>
        <b/>
        <sz val="12"/>
        <color auto="1"/>
      </font>
      <numFmt numFmtId="3" formatCode="#,##0"/>
    </odxf>
    <ndxf>
      <font>
        <b val="0"/>
        <sz val="12"/>
        <color auto="1"/>
        <name val="Trebuchet MS"/>
        <scheme val="none"/>
      </font>
      <numFmt numFmtId="19" formatCode="dd/mm/yyyy"/>
    </ndxf>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2" sId="1">
    <oc r="AI245" t="inlineStr">
      <is>
        <t>AA3/ 13.04.2017</t>
      </is>
    </oc>
    <nc r="AI245" t="inlineStr">
      <is>
        <t>AA4/ 12.06.2018</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340:I340">
    <dxf>
      <alignment horizontal="center"/>
    </dxf>
  </rfmt>
  <rfmt sheetId="1" sqref="H340:I340">
    <dxf>
      <alignment vertical="center"/>
    </dxf>
  </rfmt>
  <rfmt sheetId="1" sqref="H340:I340">
    <dxf>
      <alignment horizontal="general"/>
    </dxf>
  </rfmt>
  <rfmt sheetId="1" sqref="H340:I340">
    <dxf>
      <alignment horizontal="center"/>
    </dxf>
  </rfmt>
  <rcc rId="1451" sId="1" odxf="1" dxf="1" numFmtId="19">
    <nc r="K340">
      <v>43251</v>
    </nc>
    <odxf>
      <numFmt numFmtId="0" formatCode="General"/>
    </odxf>
    <ndxf>
      <numFmt numFmtId="19" formatCode="dd/mm/yyyy"/>
    </ndxf>
  </rcc>
  <rcc rId="1452" sId="1">
    <nc r="B311">
      <v>109777</v>
    </nc>
  </rcc>
  <rcc rId="1453" sId="1" odxf="1" dxf="1">
    <nc r="C311">
      <v>363</v>
    </nc>
    <odxf/>
    <ndxf/>
  </rcc>
  <rcc rId="1454" sId="1">
    <nc r="D311" t="inlineStr">
      <is>
        <t>MN</t>
      </is>
    </nc>
  </rcc>
  <rcc rId="1455" sId="1">
    <nc r="E311" t="inlineStr">
      <is>
        <t>AP1/11i /1.1</t>
      </is>
    </nc>
  </rcc>
  <rcc rId="1456" sId="1" odxf="1" dxf="1">
    <nc r="F311" t="inlineStr">
      <is>
        <t>CP 2/2017 (MySMIS: POCA/111/1/1)</t>
      </is>
    </nc>
    <odxf>
      <font>
        <sz val="12"/>
      </font>
    </odxf>
    <ndxf>
      <font>
        <sz val="12"/>
      </font>
    </ndxf>
  </rcc>
  <rcc rId="1457" sId="1" odxf="1" dxf="1">
    <nc r="G311" t="inlineStr">
      <is>
        <t>„Politici Publice in Economie Sociala - P.P.E.S"</t>
      </is>
    </nc>
    <odxf>
      <font>
        <sz val="12"/>
        <charset val="1"/>
      </font>
      <alignment horizontal="general"/>
    </odxf>
    <ndxf>
      <font>
        <sz val="11"/>
        <color theme="1"/>
        <name val="Calibri"/>
        <family val="2"/>
        <charset val="238"/>
        <scheme val="minor"/>
      </font>
      <alignment horizontal="center"/>
    </ndxf>
  </rcc>
  <rcc rId="1458" sId="1" odxf="1" dxf="1">
    <nc r="H311" t="inlineStr">
      <is>
        <t>Fundația Orizont</t>
      </is>
    </nc>
    <odxf>
      <font>
        <sz val="12"/>
        <charset val="1"/>
      </font>
      <alignment horizontal="general" wrapText="1"/>
      <border outline="0">
        <right style="thin">
          <color indexed="64"/>
        </right>
      </border>
    </odxf>
    <ndxf>
      <font>
        <sz val="11"/>
        <color theme="1"/>
        <name val="Calibri"/>
        <family val="2"/>
        <charset val="238"/>
        <scheme val="minor"/>
      </font>
      <alignment horizontal="center" wrapText="0"/>
      <border outline="0">
        <right/>
      </border>
    </ndxf>
  </rcc>
  <rcc rId="1459" sId="1" odxf="1" dxf="1">
    <nc r="I311" t="inlineStr">
      <is>
        <t>na</t>
      </is>
    </nc>
    <odxf>
      <font>
        <sz val="12"/>
        <color auto="1"/>
      </font>
      <alignment horizontal="left" wrapText="1"/>
      <border outline="0">
        <left style="thin">
          <color indexed="64"/>
        </left>
      </border>
    </odxf>
    <ndxf>
      <font>
        <sz val="11"/>
        <color theme="1"/>
        <name val="Calibri"/>
        <family val="2"/>
        <charset val="238"/>
        <scheme val="minor"/>
      </font>
      <alignment horizontal="center" wrapText="0"/>
      <border outline="0">
        <left/>
      </border>
    </ndxf>
  </rcc>
  <rcc rId="1460" sId="1" odxf="1" dxf="1">
    <nc r="J311" t="inlineStr">
      <is>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is>
    </nc>
    <odxf>
      <font>
        <sz val="12"/>
        <color auto="1"/>
      </font>
      <alignment horizontal="justify"/>
      <border outline="0">
        <left style="thin">
          <color indexed="64"/>
        </left>
        <right style="thin">
          <color indexed="64"/>
        </right>
        <top style="thin">
          <color indexed="64"/>
        </top>
        <bottom style="thin">
          <color indexed="64"/>
        </bottom>
      </border>
    </odxf>
    <ndxf>
      <font>
        <sz val="11"/>
        <color theme="1"/>
        <name val="Calibri"/>
        <family val="2"/>
        <charset val="238"/>
        <scheme val="minor"/>
      </font>
      <alignment horizontal="general"/>
      <border outline="0">
        <left/>
        <right/>
        <top/>
        <bottom/>
      </border>
    </ndxf>
  </rcc>
  <rcc rId="1461" sId="1" odxf="1" dxf="1" numFmtId="19">
    <nc r="K311">
      <v>43251</v>
    </nc>
    <odxf>
      <font>
        <sz val="12"/>
        <color auto="1"/>
      </font>
      <alignment vertical="center" wrapText="1"/>
      <border outline="0">
        <left style="thin">
          <color indexed="64"/>
        </left>
        <right style="thin">
          <color indexed="64"/>
        </right>
        <top style="thin">
          <color indexed="64"/>
        </top>
        <bottom style="thin">
          <color indexed="64"/>
        </bottom>
      </border>
    </odxf>
    <ndxf>
      <font>
        <sz val="11"/>
        <color theme="1"/>
        <name val="Calibri"/>
        <family val="2"/>
        <charset val="238"/>
        <scheme val="minor"/>
      </font>
      <alignment vertical="top" wrapText="0"/>
      <border outline="0">
        <left/>
        <right/>
        <top/>
        <bottom/>
      </border>
    </ndxf>
  </rcc>
  <rfmt sheetId="1" sqref="L311" start="0" length="0">
    <dxf>
      <font>
        <sz val="11"/>
        <color theme="1"/>
        <name val="Calibri"/>
        <family val="2"/>
        <charset val="238"/>
        <scheme val="minor"/>
      </font>
      <numFmt numFmtId="0" formatCode="General"/>
      <alignment vertical="top" wrapText="0"/>
      <border outline="0">
        <left/>
        <right/>
        <top/>
        <bottom/>
      </border>
    </dxf>
  </rfmt>
  <rcc rId="1462" sId="1" odxf="1" dxf="1">
    <oc r="M311">
      <f>S311/AE311*100</f>
    </oc>
    <nc r="M311"/>
    <odxf>
      <font>
        <sz val="12"/>
        <color auto="1"/>
      </font>
      <numFmt numFmtId="164" formatCode="0.000000000"/>
      <alignment vertical="center" wrapText="1"/>
      <border outline="0">
        <left style="thin">
          <color indexed="64"/>
        </left>
        <right style="thin">
          <color indexed="64"/>
        </right>
        <top style="thin">
          <color indexed="64"/>
        </top>
        <bottom style="thin">
          <color indexed="64"/>
        </bottom>
      </border>
    </odxf>
    <ndxf>
      <font>
        <sz val="11"/>
        <color theme="1"/>
        <name val="Calibri"/>
        <family val="2"/>
        <charset val="238"/>
        <scheme val="minor"/>
      </font>
      <numFmt numFmtId="0" formatCode="General"/>
      <alignment vertical="top" wrapText="0"/>
      <border outline="0">
        <left/>
        <right/>
        <top/>
        <bottom/>
      </border>
    </ndxf>
  </rcc>
  <rfmt sheetId="1" sqref="N311" start="0" length="0">
    <dxf>
      <font>
        <sz val="11"/>
        <color theme="1"/>
        <name val="Calibri"/>
        <family val="2"/>
        <charset val="238"/>
        <scheme val="minor"/>
      </font>
      <fill>
        <patternFill patternType="none">
          <bgColor indexed="65"/>
        </patternFill>
      </fill>
      <alignment vertical="top" wrapText="0"/>
      <border outline="0">
        <left/>
        <right/>
        <top/>
        <bottom/>
      </border>
    </dxf>
  </rfmt>
  <rfmt sheetId="1" sqref="O311" start="0" length="0">
    <dxf>
      <font>
        <sz val="11"/>
        <color theme="1"/>
        <name val="Calibri"/>
        <family val="2"/>
        <charset val="238"/>
        <scheme val="minor"/>
      </font>
      <fill>
        <patternFill patternType="none">
          <bgColor indexed="65"/>
        </patternFill>
      </fill>
      <alignment vertical="top" wrapText="0"/>
      <border outline="0">
        <left/>
        <right/>
        <top/>
        <bottom/>
      </border>
    </dxf>
  </rfmt>
  <rfmt sheetId="1" sqref="P311" start="0" length="0">
    <dxf>
      <font>
        <sz val="11"/>
        <color theme="1"/>
        <name val="Calibri"/>
        <family val="2"/>
        <charset val="238"/>
        <scheme val="minor"/>
      </font>
      <fill>
        <patternFill patternType="none">
          <bgColor indexed="65"/>
        </patternFill>
      </fill>
      <alignment vertical="top" wrapText="0"/>
      <border outline="0">
        <left/>
        <right/>
        <top/>
        <bottom/>
      </border>
    </dxf>
  </rfmt>
  <rfmt sheetId="1" sqref="Q311" start="0" length="0">
    <dxf>
      <font>
        <sz val="11"/>
        <color theme="1"/>
        <name val="Calibri"/>
        <family val="2"/>
        <charset val="238"/>
        <scheme val="minor"/>
      </font>
      <fill>
        <patternFill patternType="none">
          <bgColor indexed="65"/>
        </patternFill>
      </fill>
      <alignment vertical="top" wrapText="0"/>
      <border outline="0">
        <left/>
        <right/>
        <top/>
        <bottom/>
      </border>
    </dxf>
  </rfmt>
  <rfmt sheetId="1" sqref="R311" start="0" length="0">
    <dxf>
      <font>
        <sz val="11"/>
        <color theme="1"/>
        <name val="Calibri"/>
        <family val="2"/>
        <charset val="238"/>
        <scheme val="minor"/>
      </font>
      <alignment vertical="top" wrapText="0"/>
      <border outline="0">
        <left/>
        <right/>
        <top/>
        <bottom/>
      </border>
    </dxf>
  </rfmt>
  <rcc rId="1463" sId="1" odxf="1" s="1" dxf="1">
    <oc r="S311">
      <f>T311+U311</f>
    </oc>
    <nc r="S311" t="inlineStr">
      <is>
        <t>Valoarea ELIGIBILĂ a proiectului (LEI)</t>
      </is>
    </nc>
    <odxf>
      <font>
        <b val="0"/>
        <i val="0"/>
        <strike val="0"/>
        <condense val="0"/>
        <extend val="0"/>
        <outline val="0"/>
        <shadow val="0"/>
        <u val="none"/>
        <vertAlign val="baseline"/>
        <sz val="12"/>
        <color auto="1"/>
        <name val="Calibri"/>
        <family val="2"/>
        <charset val="238"/>
        <scheme val="minor"/>
      </font>
      <numFmt numFmtId="165"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sz val="12"/>
        <color auto="1"/>
        <name val="Calibri"/>
        <family val="2"/>
        <charset val="238"/>
        <scheme val="minor"/>
      </font>
      <numFmt numFmtId="4" formatCode="#,##0.00"/>
      <alignment horizontal="center"/>
      <border outline="0">
        <right/>
        <top style="medium">
          <color indexed="64"/>
        </top>
      </border>
    </ndxf>
  </rcc>
  <rfmt sheetId="1" s="1" sqref="AC311" start="0" length="0">
    <dxf>
      <font>
        <sz val="11"/>
        <color theme="1"/>
        <name val="Calibri"/>
        <family val="2"/>
        <charset val="238"/>
        <scheme val="minor"/>
      </font>
      <numFmt numFmtId="0" formatCode="General"/>
      <alignment horizontal="center"/>
      <border outline="0">
        <left/>
        <top style="medium">
          <color indexed="64"/>
        </top>
      </border>
    </dxf>
  </rfmt>
  <rfmt sheetId="1" s="1" sqref="AD311" start="0" length="0">
    <dxf>
      <font>
        <sz val="11"/>
        <color theme="1"/>
        <name val="Calibri"/>
        <family val="2"/>
        <charset val="238"/>
        <scheme val="minor"/>
      </font>
      <numFmt numFmtId="0" formatCode="General"/>
      <alignment horizontal="center"/>
      <border outline="0">
        <left/>
        <top style="medium">
          <color indexed="64"/>
        </top>
      </border>
    </dxf>
  </rfmt>
  <rfmt sheetId="1" s="1" sqref="AF311" start="0" length="0">
    <dxf>
      <font>
        <b/>
        <sz val="12"/>
        <color auto="1"/>
        <name val="Calibri"/>
        <family val="2"/>
        <charset val="238"/>
        <scheme val="minor"/>
      </font>
      <numFmt numFmtId="4" formatCode="#,##0.00"/>
      <alignment horizontal="general"/>
      <border outline="0">
        <top style="medium">
          <color indexed="64"/>
        </top>
      </border>
    </dxf>
  </rfmt>
  <rcc rId="1464" sId="1" odxf="1" dxf="1">
    <nc r="AJ311" t="inlineStr">
      <is>
        <t>Plăţi către beneficiari (lei)</t>
      </is>
    </nc>
    <odxf>
      <font>
        <b val="0"/>
        <sz val="12"/>
        <color auto="1"/>
      </font>
      <alignment horizontal="right"/>
      <border outline="0">
        <top style="thin">
          <color indexed="64"/>
        </top>
      </border>
    </odxf>
    <ndxf>
      <font>
        <b/>
        <sz val="12"/>
        <color auto="1"/>
      </font>
      <alignment horizontal="general"/>
      <border outline="0">
        <top style="medium">
          <color indexed="64"/>
        </top>
      </border>
    </ndxf>
  </rcc>
  <rfmt sheetId="1" sqref="AL311" start="0" length="0">
    <dxf>
      <font>
        <sz val="11"/>
        <color theme="1"/>
        <name val="Calibri"/>
        <family val="2"/>
        <charset val="238"/>
        <scheme val="minor"/>
      </font>
    </dxf>
  </rfmt>
  <rfmt sheetId="1" sqref="H311:I311">
    <dxf>
      <border>
        <left style="thin">
          <color indexed="64"/>
        </left>
        <right style="thin">
          <color indexed="64"/>
        </right>
        <top style="thin">
          <color indexed="64"/>
        </top>
        <bottom style="thin">
          <color indexed="64"/>
        </bottom>
        <vertical style="thin">
          <color indexed="64"/>
        </vertical>
        <horizontal style="thin">
          <color indexed="64"/>
        </horizontal>
      </border>
    </dxf>
  </rfmt>
  <rrc rId="1465" sId="1" ref="A340:XFD340" action="deleteRow">
    <undo index="65535" exp="area" ref3D="1" dr="$H$1:$N$1048576" dn="Z_65B035E3_87FA_46C5_996E_864F2C8D0EBC_.wvu.Cols" sId="1"/>
    <undo index="65535" exp="area" ref3D="1" dr="$A$6:$AL$340" dn="_FilterDatabase" sId="1"/>
    <rfmt sheetId="1" xfDxf="1" sqref="A340:XFD340" start="0" length="0"/>
    <rfmt sheetId="1" sqref="A340"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cc rId="0" sId="1" dxf="1">
      <nc r="B340">
        <v>109777</v>
      </nc>
      <n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ndxf>
    </rcc>
    <rcc rId="0" sId="1" dxf="1">
      <nc r="C340">
        <v>363</v>
      </nc>
      <n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D340" t="inlineStr">
        <is>
          <t>MN</t>
        </is>
      </nc>
      <n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340" t="inlineStr">
        <is>
          <t>AP1/11i /1.1</t>
        </is>
      </nc>
      <n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cc rId="0" sId="1" dxf="1">
      <nc r="F340" t="inlineStr">
        <is>
          <t>CP 2/2017 (MySMIS: POCA/111/1/1)</t>
        </is>
      </nc>
      <n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G340" t="inlineStr">
        <is>
          <t>„Politici Publice in Economie Sociala - P.P.E.S"</t>
        </is>
      </nc>
      <ndxf>
        <alignment horizontal="center" vertical="center" wrapText="1"/>
        <border outline="0">
          <left style="thin">
            <color indexed="64"/>
          </left>
          <right style="thin">
            <color indexed="64"/>
          </right>
          <top style="thin">
            <color indexed="64"/>
          </top>
          <bottom style="thin">
            <color indexed="64"/>
          </bottom>
        </border>
      </ndxf>
    </rcc>
    <rcc rId="0" sId="1" dxf="1">
      <nc r="H340" t="inlineStr">
        <is>
          <t>Fundația Orizont</t>
        </is>
      </nc>
      <ndxf>
        <alignment horizontal="center" vertical="center"/>
        <border outline="0">
          <left style="thin">
            <color indexed="64"/>
          </left>
          <top style="thin">
            <color indexed="64"/>
          </top>
          <bottom style="thin">
            <color indexed="64"/>
          </bottom>
        </border>
      </ndxf>
    </rcc>
    <rcc rId="0" sId="1" dxf="1">
      <nc r="I340" t="inlineStr">
        <is>
          <t>na</t>
        </is>
      </nc>
      <ndxf>
        <fill>
          <patternFill patternType="solid">
            <bgColor rgb="FFFFFF00"/>
          </patternFill>
        </fill>
        <alignment horizontal="center" vertical="center"/>
        <border outline="0">
          <right style="thin">
            <color indexed="64"/>
          </right>
          <top style="thin">
            <color indexed="64"/>
          </top>
          <bottom style="thin">
            <color indexed="64"/>
          </bottom>
        </border>
      </ndxf>
    </rcc>
    <rcc rId="0" sId="1" dxf="1">
      <nc r="J340" t="inlineStr">
        <is>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is>
      </nc>
      <ndxf>
        <alignment vertical="top" wrapText="1"/>
      </ndxf>
    </rcc>
    <rcc rId="0" sId="1" dxf="1" numFmtId="19">
      <nc r="K340">
        <v>43251</v>
      </nc>
      <ndxf>
        <numFmt numFmtId="19" formatCode="dd/mm/yyyy"/>
        <alignment horizontal="center" vertical="top"/>
      </ndxf>
    </rcc>
    <rfmt sheetId="1" sqref="L340" start="0" length="0">
      <dxf>
        <alignment horizontal="center" vertical="top"/>
      </dxf>
    </rfmt>
    <rfmt sheetId="1" sqref="M340" start="0" length="0">
      <dxf>
        <alignment horizontal="center" vertical="top"/>
      </dxf>
    </rfmt>
    <rfmt sheetId="1" sqref="N340" start="0" length="0">
      <dxf>
        <alignment horizontal="center" vertical="top"/>
      </dxf>
    </rfmt>
    <rfmt sheetId="1" sqref="O340" start="0" length="0">
      <dxf>
        <alignment horizontal="center" vertical="top"/>
      </dxf>
    </rfmt>
    <rfmt sheetId="1" sqref="P340" start="0" length="0">
      <dxf>
        <alignment horizontal="center" vertical="top"/>
      </dxf>
    </rfmt>
    <rfmt sheetId="1" sqref="Q340" start="0" length="0">
      <dxf>
        <alignment horizontal="center" vertical="top"/>
      </dxf>
    </rfmt>
    <rfmt sheetId="1" sqref="R340" start="0" length="0">
      <dxf>
        <alignment horizontal="center" vertical="top"/>
      </dxf>
    </rfmt>
    <rcc rId="0" sId="1" dxf="1">
      <nc r="S340" t="inlineStr">
        <is>
          <t>Valoarea ELIGIBILĂ a proiectului (LEI)</t>
        </is>
      </nc>
      <ndxf>
        <font>
          <b/>
          <sz val="12"/>
          <color auto="1"/>
          <name val="Calibri"/>
          <family val="2"/>
          <charset val="238"/>
          <scheme val="minor"/>
        </font>
        <numFmt numFmtId="4" formatCode="#,##0.00"/>
        <alignment horizontal="center" vertical="center" wrapText="1"/>
        <border outline="0">
          <left style="thin">
            <color indexed="64"/>
          </left>
          <top style="medium">
            <color indexed="64"/>
          </top>
          <bottom style="thin">
            <color indexed="64"/>
          </bottom>
        </border>
      </ndxf>
    </rcc>
    <rfmt sheetId="1" sqref="T340"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U340"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V340"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W340"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X340"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Y340" start="0" length="0">
      <dxf>
        <font>
          <b/>
          <sz val="12"/>
          <color auto="1"/>
          <name val="Calibri"/>
          <family val="2"/>
          <charset val="238"/>
          <scheme val="minor"/>
        </font>
        <numFmt numFmtId="4" formatCode="#,##0.00"/>
        <alignment horizontal="center" vertical="center" wrapText="1"/>
        <border outline="0">
          <top style="medium">
            <color indexed="64"/>
          </top>
          <bottom style="thin">
            <color indexed="64"/>
          </bottom>
        </border>
      </dxf>
    </rfmt>
    <rfmt sheetId="1" sqref="Z340" start="0" length="0">
      <dxf>
        <alignment horizontal="center" vertical="center" wrapText="1"/>
        <border outline="0">
          <top style="medium">
            <color indexed="64"/>
          </top>
          <bottom style="thin">
            <color indexed="64"/>
          </bottom>
        </border>
      </dxf>
    </rfmt>
    <rfmt sheetId="1" sqref="AA340" start="0" length="0">
      <dxf>
        <alignment horizontal="center" vertical="center" wrapText="1"/>
        <border outline="0">
          <top style="medium">
            <color indexed="64"/>
          </top>
          <bottom style="thin">
            <color indexed="64"/>
          </bottom>
        </border>
      </dxf>
    </rfmt>
    <rfmt sheetId="1" sqref="AB340" start="0" length="0">
      <dxf>
        <alignment horizontal="center" vertical="center" wrapText="1"/>
        <border outline="0">
          <right style="thin">
            <color indexed="64"/>
          </right>
          <top style="medium">
            <color indexed="64"/>
          </top>
          <bottom style="thin">
            <color indexed="64"/>
          </bottom>
        </border>
      </dxf>
    </rfmt>
    <rfmt sheetId="1" sqref="AC340" start="0" length="0">
      <dxf>
        <fill>
          <patternFill patternType="solid">
            <bgColor rgb="FFFFFF00"/>
          </patternFill>
        </fill>
        <alignment horizontal="center" vertical="center" wrapText="1"/>
        <border outline="0">
          <right style="thin">
            <color indexed="64"/>
          </right>
          <top style="medium">
            <color indexed="64"/>
          </top>
          <bottom style="thin">
            <color indexed="64"/>
          </bottom>
        </border>
      </dxf>
    </rfmt>
    <rfmt sheetId="1" sqref="AD340" start="0" length="0">
      <dxf>
        <fill>
          <patternFill patternType="solid">
            <bgColor rgb="FFFFFF00"/>
          </patternFill>
        </fill>
        <alignment horizontal="center" vertical="center" wrapText="1"/>
        <border outline="0">
          <right style="thin">
            <color indexed="64"/>
          </right>
          <top style="medium">
            <color indexed="64"/>
          </top>
          <bottom style="thin">
            <color indexed="64"/>
          </bottom>
        </border>
      </dxf>
    </rfmt>
    <rcc rId="0" sId="1" dxf="1">
      <nc r="AE340" t="inlineStr">
        <is>
          <t>Valoarea eligibilă a proiectului</t>
        </is>
      </nc>
      <n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medium">
            <color indexed="64"/>
          </top>
          <bottom style="thin">
            <color indexed="64"/>
          </bottom>
        </border>
      </ndxf>
    </rcc>
    <rfmt sheetId="1" sqref="AF340" start="0" length="0">
      <dxf>
        <font>
          <b/>
          <sz val="12"/>
          <color auto="1"/>
          <name val="Calibri"/>
          <family val="2"/>
          <charset val="238"/>
          <scheme val="minor"/>
        </font>
        <numFmt numFmtId="4" formatCode="#,##0.00"/>
        <alignment vertical="center" wrapText="1"/>
        <border outline="0">
          <left style="thin">
            <color indexed="64"/>
          </left>
          <right style="thin">
            <color indexed="64"/>
          </right>
          <top style="medium">
            <color indexed="64"/>
          </top>
          <bottom style="thin">
            <color indexed="64"/>
          </bottom>
        </border>
      </dxf>
    </rfmt>
    <rcc rId="0" sId="1" dxf="1">
      <nc r="AG340" t="inlineStr">
        <is>
          <t>Total valoare proiect</t>
        </is>
      </nc>
      <ndxf>
        <font>
          <b/>
          <sz val="12"/>
          <color auto="1"/>
          <name val="Calibri"/>
          <family val="2"/>
          <charset val="238"/>
          <scheme val="minor"/>
        </font>
        <numFmt numFmtId="4" formatCode="#,##0.00"/>
        <alignment vertical="center" wrapText="1"/>
        <border outline="0">
          <left style="thin">
            <color indexed="64"/>
          </left>
          <right style="thin">
            <color indexed="64"/>
          </right>
          <top style="medium">
            <color indexed="64"/>
          </top>
          <bottom style="thin">
            <color indexed="64"/>
          </bottom>
        </border>
      </ndxf>
    </rcc>
    <rcc rId="0" sId="1" dxf="1">
      <nc r="AH340" t="inlineStr">
        <is>
          <t>Stadiu proiect 
(în implementare/ reziliat/ finalizat)</t>
        </is>
      </nc>
      <ndxf>
        <font>
          <b/>
          <sz val="12"/>
          <color auto="1"/>
          <name val="Calibri"/>
          <family val="2"/>
          <charset val="238"/>
          <scheme val="minor"/>
        </font>
        <numFmt numFmtId="3" formatCode="#,##0"/>
        <alignment vertical="center" wrapText="1"/>
        <border outline="0">
          <left style="thin">
            <color indexed="64"/>
          </left>
          <right style="thin">
            <color indexed="64"/>
          </right>
          <top style="medium">
            <color indexed="64"/>
          </top>
          <bottom style="thin">
            <color indexed="64"/>
          </bottom>
        </border>
      </ndxf>
    </rcc>
    <rcc rId="0" sId="1" dxf="1">
      <nc r="AI340" t="inlineStr">
        <is>
          <t>Act aditional NR.</t>
        </is>
      </nc>
      <ndxf>
        <font>
          <b/>
          <sz val="12"/>
          <color auto="1"/>
          <name val="Calibri"/>
          <family val="2"/>
          <charset val="238"/>
          <scheme val="minor"/>
        </font>
        <numFmt numFmtId="3" formatCode="#,##0"/>
        <alignment vertical="center" wrapText="1"/>
        <border outline="0">
          <left style="thin">
            <color indexed="64"/>
          </left>
          <right style="thin">
            <color indexed="64"/>
          </right>
          <top style="medium">
            <color indexed="64"/>
          </top>
          <bottom style="thin">
            <color indexed="64"/>
          </bottom>
        </border>
      </ndxf>
    </rcc>
    <rcc rId="0" sId="1" dxf="1">
      <nc r="AJ340" t="inlineStr">
        <is>
          <t>Plăţi către beneficiari (lei)</t>
        </is>
      </nc>
      <ndxf>
        <font>
          <b/>
          <sz val="12"/>
          <color auto="1"/>
          <name val="Calibri"/>
          <family val="2"/>
          <charset val="238"/>
          <scheme val="minor"/>
        </font>
        <numFmt numFmtId="4" formatCode="#,##0.00"/>
        <alignment vertical="center" wrapText="1"/>
        <border outline="0">
          <left style="thin">
            <color indexed="64"/>
          </left>
          <right style="thin">
            <color indexed="64"/>
          </right>
          <top style="medium">
            <color indexed="64"/>
          </top>
          <bottom style="thin">
            <color indexed="64"/>
          </bottom>
        </border>
      </ndxf>
    </rcc>
    <rfmt sheetId="1" sqref="AK340" start="0" length="0">
      <dxf>
        <font>
          <b/>
          <sz val="12"/>
          <color auto="1"/>
          <name val="Calibri"/>
          <family val="2"/>
          <charset val="238"/>
          <scheme val="minor"/>
        </font>
        <numFmt numFmtId="4" formatCode="#,##0.00"/>
        <alignment vertical="center" wrapText="1"/>
        <border outline="0">
          <left style="thin">
            <color indexed="64"/>
          </left>
          <top style="medium">
            <color indexed="64"/>
          </top>
          <bottom style="thin">
            <color indexed="64"/>
          </bottom>
        </border>
      </dxf>
    </rfmt>
  </rrc>
  <rcc rId="1466" sId="1" odxf="1" dxf="1" numFmtId="19">
    <nc r="L311">
      <v>43698</v>
    </nc>
    <ndxf>
      <numFmt numFmtId="19" formatCode="dd/mm/yyyy"/>
    </ndxf>
  </rcc>
  <rcv guid="{EF10298D-3F59-43F1-9A86-8C1CCA3B5D93}" action="delete"/>
  <rdn rId="0" localSheetId="1" customView="1" name="Z_EF10298D_3F59_43F1_9A86_8C1CCA3B5D93_.wvu.PrintArea" hidden="1" oldHidden="1">
    <formula>Sheet1!$A$1:$AL$339</formula>
    <oldFormula>Sheet1!$A$1:$AL$339</oldFormula>
  </rdn>
  <rdn rId="0" localSheetId="1" customView="1" name="Z_EF10298D_3F59_43F1_9A86_8C1CCA3B5D93_.wvu.FilterData" hidden="1" oldHidden="1">
    <formula>Sheet1!$A$6:$AL$339</formula>
    <oldFormula>Sheet1!$A$6:$AL$339</oldFormula>
  </rdn>
  <rcv guid="{EF10298D-3F59-43F1-9A86-8C1CCA3B5D93}"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3" sId="1" numFmtId="4">
    <oc r="U245">
      <v>2597571.4</v>
    </oc>
    <nc r="U245">
      <v>2209562.33</v>
    </nc>
  </rcc>
  <rcc rId="1974" sId="1" numFmtId="4">
    <oc r="Z245">
      <v>1909505.05</v>
    </oc>
    <nc r="Z245">
      <v>1624275.04</v>
    </nc>
  </rcc>
  <rcc rId="1975" sId="1" numFmtId="4">
    <oc r="AA245">
      <v>649392.85</v>
    </oc>
    <nc r="AA245">
      <v>552390.6</v>
    </nc>
  </rcc>
  <rcc rId="1976" sId="1" numFmtId="4">
    <oc r="AF245">
      <v>16493.400000000001</v>
    </oc>
    <nc r="AF245">
      <v>16355.96</v>
    </nc>
  </rcc>
  <rcc rId="1977" sId="1" numFmtId="4">
    <oc r="T245">
      <v>10820528.6</v>
    </oc>
    <nc r="T245">
      <v>9204225.3699999992</v>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8" sId="1">
    <nc r="D117" t="inlineStr">
      <is>
        <t>MM</t>
      </is>
    </nc>
  </rcc>
  <rcc rId="1979" sId="1">
    <nc r="B117">
      <v>119758</v>
    </nc>
  </rcc>
  <rcc rId="1980" sId="1">
    <nc r="C117">
      <v>460</v>
    </nc>
  </rcc>
  <rcc rId="1981" sId="1">
    <nc r="E117" t="inlineStr">
      <is>
        <t>AP 2/11i  /2.1</t>
      </is>
    </nc>
  </rcc>
  <rcc rId="1982" sId="1">
    <nc r="F117" t="inlineStr">
      <is>
        <t>CP6 less /2017</t>
      </is>
    </nc>
  </rcc>
  <rfmt sheetId="1" sqref="G117" start="0" length="0">
    <dxf>
      <font>
        <sz val="11"/>
        <color theme="1"/>
        <name val="Calibri"/>
        <family val="2"/>
        <charset val="238"/>
        <scheme val="minor"/>
      </font>
      <alignment horizontal="general" vertical="bottom" wrapText="0"/>
      <border outline="0">
        <left/>
        <right/>
        <top/>
        <bottom/>
      </border>
    </dxf>
  </rfmt>
  <rcc rId="1983" sId="1" xfDxf="1" dxf="1">
    <nc r="G117" t="inlineStr">
      <is>
        <t>Performanță și calitate în administrația publică locală din municipiul Motru</t>
      </is>
    </nc>
    <ndxf>
      <font>
        <i/>
      </font>
      <alignment wrapText="1"/>
    </ndxf>
  </rcc>
  <rcc rId="1984" sId="1">
    <nc r="H117" t="inlineStr">
      <is>
        <t>Municipiul Motru</t>
      </is>
    </nc>
  </rcc>
  <rcc rId="1985" sId="1">
    <nc r="I117" t="inlineStr">
      <is>
        <t>n.a</t>
      </is>
    </nc>
  </rcc>
  <rfmt sheetId="1" sqref="G117" start="0" length="2147483647">
    <dxf>
      <font>
        <i val="0"/>
      </font>
    </dxf>
  </rfmt>
  <rfmt sheetId="1" sqref="G117" start="0" length="2147483647">
    <dxf>
      <font>
        <i/>
      </font>
    </dxf>
  </rfmt>
  <rfmt sheetId="1" sqref="G117" start="0" length="2147483647">
    <dxf>
      <font>
        <i val="0"/>
      </font>
    </dxf>
  </rfmt>
  <rcc rId="1986" sId="1">
    <nc r="J117" t="inlineStr">
      <is>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is>
    </nc>
  </rcc>
  <rcc rId="1987" sId="1" numFmtId="19">
    <nc r="K117">
      <v>43264</v>
    </nc>
  </rcc>
  <rcc rId="1988" sId="1" numFmtId="19">
    <nc r="L117">
      <v>43751</v>
    </nc>
  </rcc>
  <rcc rId="1989" sId="1">
    <nc r="N117">
      <v>4</v>
    </nc>
  </rcc>
  <rcc rId="1990" sId="1">
    <nc r="O117" t="inlineStr">
      <is>
        <t>Gorj</t>
      </is>
    </nc>
  </rcc>
  <rcc rId="1991" sId="1">
    <nc r="P117" t="inlineStr">
      <is>
        <t>Motru</t>
      </is>
    </nc>
  </rcc>
  <rcc rId="1992" sId="1">
    <nc r="Q117" t="inlineStr">
      <is>
        <t>APL</t>
      </is>
    </nc>
  </rcc>
  <rcc rId="1993" sId="1">
    <nc r="R117" t="inlineStr">
      <is>
        <t>120 - Investiții în capacitatea instituțională și în eficiența administrațiilor și a serviciilor publice la nivel național, regional și local, în perspectiva realizării de reforme, a unei mai bune legiferări și a bunei guvernanțe</t>
      </is>
    </nc>
  </rcc>
  <rfmt sheetId="1" sqref="G117">
    <dxf>
      <alignment horizontal="center"/>
    </dxf>
  </rfmt>
  <rfmt sheetId="1" sqref="G117">
    <dxf>
      <alignment horizontal="left"/>
    </dxf>
  </rfmt>
  <rfmt sheetId="1" sqref="G117">
    <dxf>
      <alignment vertical="center"/>
    </dxf>
  </rfmt>
  <rcc rId="1994" sId="1" numFmtId="4">
    <nc r="U117">
      <v>0</v>
    </nc>
  </rcc>
  <rcc rId="1995" sId="1" numFmtId="4">
    <nc r="W117">
      <v>54529.15</v>
    </nc>
  </rcc>
  <rcc rId="1996" sId="1" numFmtId="4">
    <nc r="Z117">
      <v>8389.1</v>
    </nc>
  </rcc>
  <rcc rId="1997" sId="1" numFmtId="4">
    <nc r="AA117">
      <v>0</v>
    </nc>
  </rcc>
  <rcc rId="1998" sId="1" numFmtId="4">
    <nc r="T117">
      <v>356536.75</v>
    </nc>
  </rcc>
  <rcv guid="{65C35D6D-934F-4431-BA92-90255FC17BA4}" action="delete"/>
  <rdn rId="0" localSheetId="1" customView="1" name="Z_65C35D6D_934F_4431_BA92_90255FC17BA4_.wvu.PrintArea" hidden="1" oldHidden="1">
    <formula>Sheet1!$A$1:$AL$346</formula>
    <oldFormula>Sheet1!$A$1:$AL$346</oldFormula>
  </rdn>
  <rdn rId="0" localSheetId="1" customView="1" name="Z_65C35D6D_934F_4431_BA92_90255FC17BA4_.wvu.FilterData" hidden="1" oldHidden="1">
    <formula>Sheet1!$A$6:$AL$346</formula>
    <oldFormula>Sheet1!$A$6:$AL$346</oldFormula>
  </rdn>
  <rcv guid="{65C35D6D-934F-4431-BA92-90255FC17BA4}"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01" sId="1" ref="A325:XFD325" action="insertRow">
    <undo index="65535" exp="area" ref3D="1" dr="$H$1:$N$1048576" dn="Z_65B035E3_87FA_46C5_996E_864F2C8D0EBC_.wvu.Cols" sId="1"/>
  </rrc>
  <rcc rId="2002" sId="1">
    <nc r="B325">
      <v>109834</v>
    </nc>
  </rcc>
  <rcc rId="2003" sId="1">
    <nc r="C325">
      <v>202</v>
    </nc>
  </rcc>
  <rcc rId="2004" sId="1">
    <nc r="D325" t="inlineStr">
      <is>
        <t>RG</t>
      </is>
    </nc>
  </rcc>
  <rcc rId="2005" sId="1" odxf="1" dxf="1">
    <nc r="E325" t="inlineStr">
      <is>
        <t>AP1/11i /1.1</t>
      </is>
    </nc>
    <odxf>
      <border outline="0">
        <left/>
      </border>
    </odxf>
    <ndxf>
      <border outline="0">
        <left style="thin">
          <color indexed="64"/>
        </left>
      </border>
    </ndxf>
  </rcc>
  <rcc rId="2006" sId="1" odxf="1" dxf="1">
    <nc r="F325" t="inlineStr">
      <is>
        <t>CP 2/2017 (MySMIS: POCA/111/1/1)</t>
      </is>
    </nc>
    <odxf>
      <border outline="0">
        <left/>
      </border>
    </odxf>
    <ndxf>
      <border outline="0">
        <left style="thin">
          <color indexed="64"/>
        </left>
      </border>
    </ndxf>
  </rcc>
  <rcc rId="2007" sId="1">
    <nc r="G325" t="inlineStr">
      <is>
        <t>"Societatea civilă dezvoltă politici publice"</t>
      </is>
    </nc>
  </rcc>
  <rcc rId="2008" sId="1">
    <nc r="H325" t="inlineStr">
      <is>
        <t>Asociația pentru Implicare Socială, Educație și Cultură</t>
      </is>
    </nc>
  </rcc>
  <rcc rId="2009" sId="1">
    <nc r="I325" t="inlineStr">
      <is>
        <t>n.a.</t>
      </is>
    </nc>
  </rcc>
  <rcc rId="2010" sId="1">
    <nc r="J325" t="inlineStr">
      <is>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is>
    </nc>
  </rcc>
  <rcc rId="2011" sId="1" numFmtId="19">
    <nc r="K325">
      <v>42534</v>
    </nc>
  </rcc>
  <rcc rId="2012" sId="1" numFmtId="19">
    <nc r="L325">
      <v>43751</v>
    </nc>
  </rcc>
  <rcc rId="2013" sId="1">
    <nc r="N325" t="inlineStr">
      <is>
        <t>Proiect cu acoperire națională</t>
      </is>
    </nc>
  </rcc>
  <rcc rId="2014" sId="1">
    <nc r="O325" t="inlineStr">
      <is>
        <t>București</t>
      </is>
    </nc>
  </rcc>
  <rcc rId="2015" sId="1">
    <nc r="P325" t="inlineStr">
      <is>
        <t>București</t>
      </is>
    </nc>
  </rcc>
  <rcc rId="2016" sId="1">
    <nc r="Q325" t="inlineStr">
      <is>
        <t>ONG</t>
      </is>
    </nc>
  </rcc>
  <rcc rId="2017" sId="1">
    <nc r="R325" t="inlineStr">
      <is>
        <t>119 - Investiții în capacitatea instituțională și în eficiența administrațiilor și a serviciilor publice la nivel național, regional și local, în perspectiva realizării de reforme, a unei mai bune legiferări și a bunei guvernanțe</t>
      </is>
    </nc>
  </rcc>
  <rcc rId="2018" sId="1" endOfListFormulaUpdate="1">
    <oc r="T326">
      <f>SUM(T228:T324)</f>
    </oc>
    <nc r="T326">
      <f>SUM(T228:T325)</f>
    </nc>
  </rcc>
  <rcc rId="2019" sId="1" numFmtId="4">
    <nc r="T325">
      <v>610986.37</v>
    </nc>
  </rcc>
  <rcc rId="2020" sId="1" numFmtId="4">
    <nc r="U325">
      <v>146673.12</v>
    </nc>
  </rcc>
  <rcc rId="2021" sId="1" endOfListFormulaUpdate="1">
    <oc r="U326">
      <f>SUM(U228:U324)</f>
    </oc>
    <nc r="U326">
      <f>SUM(U228:U325)</f>
    </nc>
  </rcc>
  <rcc rId="2022" sId="1">
    <nc r="S325">
      <f>T325+U325</f>
    </nc>
  </rcc>
  <rcc rId="2023" sId="1" numFmtId="4">
    <nc r="W325">
      <v>107821.13</v>
    </nc>
  </rcc>
  <rcc rId="2024" sId="1" endOfListFormulaUpdate="1">
    <oc r="W326">
      <f>SUM(W228:W324)</f>
    </oc>
    <nc r="W326">
      <f>SUM(W228:W325)</f>
    </nc>
  </rcc>
  <rcc rId="2025" sId="1" numFmtId="4">
    <nc r="X325">
      <v>36668.29</v>
    </nc>
  </rcc>
  <rcc rId="2026" sId="1" endOfListFormulaUpdate="1">
    <oc r="X326">
      <f>SUM(X228:X324)</f>
    </oc>
    <nc r="X326">
      <f>SUM(X228:X325)</f>
    </nc>
  </rcc>
  <rcc rId="2027" sId="1">
    <nc r="V325">
      <f>W325+X325</f>
    </nc>
  </rcc>
  <rcc rId="2028" sId="1" numFmtId="4">
    <nc r="AC325">
      <v>14669.55</v>
    </nc>
  </rcc>
  <rcc rId="2029" sId="1" endOfListFormulaUpdate="1">
    <oc r="AC326">
      <f>SUM(AC228:AC324)</f>
    </oc>
    <nc r="AC326">
      <f>SUM(AC228:AC325)</f>
    </nc>
  </rcc>
  <rcc rId="2030" sId="1" numFmtId="4">
    <nc r="AD325">
      <v>3741.66</v>
    </nc>
  </rcc>
  <rcc rId="2031" sId="1" endOfListFormulaUpdate="1">
    <oc r="AD326">
      <f>SUM(AD228:AD324)</f>
    </oc>
    <nc r="AD326">
      <f>SUM(AD228:AD325)</f>
    </nc>
  </rcc>
  <rcc rId="2032" sId="1">
    <nc r="AB325">
      <f>AC325+AD325</f>
    </nc>
  </rcc>
  <rcc rId="2033" sId="1" numFmtId="4">
    <nc r="AF325">
      <v>0</v>
    </nc>
  </rcc>
  <rcc rId="2034" sId="1">
    <nc r="AH325" t="inlineStr">
      <is>
        <t>implementare</t>
      </is>
    </nc>
  </rcc>
  <rcc rId="2035" sId="1">
    <nc r="AI325" t="inlineStr">
      <is>
        <t>n.a.</t>
      </is>
    </nc>
  </rcc>
  <rcv guid="{901F9774-8BE7-424D-87C2-1026F3FA2E93}" action="delete"/>
  <rdn rId="0" localSheetId="1" customView="1" name="Z_901F9774_8BE7_424D_87C2_1026F3FA2E93_.wvu.PrintArea" hidden="1" oldHidden="1">
    <formula>Sheet1!$A$1:$AL$347</formula>
    <oldFormula>Sheet1!$A$1:$AL$347</oldFormula>
  </rdn>
  <rdn rId="0" localSheetId="1" customView="1" name="Z_901F9774_8BE7_424D_87C2_1026F3FA2E93_.wvu.FilterData" hidden="1" oldHidden="1">
    <formula>Sheet1!$A$6:$AL$347</formula>
    <oldFormula>Sheet1!$C$1:$C$354</oldFormula>
  </rdn>
  <rcv guid="{901F9774-8BE7-424D-87C2-1026F3FA2E93}"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8" sId="1">
    <nc r="AE325">
      <f>S325+V325+Y325+AB325</f>
    </nc>
  </rcc>
  <rcc rId="2039" sId="1">
    <nc r="AG325">
      <f>AE325+AF325</f>
    </nc>
  </rcc>
  <rcc rId="2040" sId="1">
    <nc r="Y325">
      <f>Z325+AA325</f>
    </nc>
  </rcc>
  <rcc rId="2041" sId="1">
    <nc r="M325">
      <f>S325/AE325*100</f>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2" sId="1">
    <nc r="A325">
      <v>98</v>
    </nc>
  </rcc>
  <rrc rId="2043" sId="1" ref="A326:XFD326" action="insertRow">
    <undo index="65535" exp="area" ref3D="1" dr="$H$1:$N$1048576" dn="Z_65B035E3_87FA_46C5_996E_864F2C8D0EBC_.wvu.Cols" sId="1"/>
  </rrc>
  <rrc rId="2044" sId="1" ref="A326:XFD326" action="insertRow">
    <undo index="65535" exp="area" ref3D="1" dr="$H$1:$N$1048576" dn="Z_65B035E3_87FA_46C5_996E_864F2C8D0EBC_.wvu.Cols" sId="1"/>
  </rrc>
  <rcc rId="2045" sId="1">
    <nc r="A326">
      <v>99</v>
    </nc>
  </rcc>
  <rcc rId="2046" sId="1">
    <nc r="B326">
      <v>111613</v>
    </nc>
  </rcc>
  <rcc rId="2047" sId="1">
    <nc r="C326">
      <v>289</v>
    </nc>
  </rcc>
  <rcc rId="2048" sId="1">
    <nc r="D326" t="inlineStr">
      <is>
        <t>VB</t>
      </is>
    </nc>
  </rcc>
  <rcc rId="2049" sId="1" odxf="1" dxf="1">
    <nc r="E326" t="inlineStr">
      <is>
        <t>AP1/11i /1.1</t>
      </is>
    </nc>
    <odxf>
      <border outline="0">
        <left/>
      </border>
    </odxf>
    <ndxf>
      <border outline="0">
        <left style="thin">
          <color indexed="64"/>
        </left>
      </border>
    </ndxf>
  </rcc>
  <rcc rId="2050" sId="1" odxf="1" dxf="1">
    <nc r="F326" t="inlineStr">
      <is>
        <t>CP 2/2017 (MySMIS: POCA/111/1/1)</t>
      </is>
    </nc>
    <odxf>
      <border outline="0">
        <left/>
      </border>
    </odxf>
    <ndxf>
      <border outline="0">
        <left style="thin">
          <color indexed="64"/>
        </left>
      </border>
    </ndxf>
  </rcc>
  <rcc rId="2051" sId="1">
    <nc r="G326" t="inlineStr">
      <is>
        <t>„Implicare, colaborare şi sprijin reciproc pentru un viitor mai bun al tinerilor!”</t>
      </is>
    </nc>
  </rcc>
  <rcc rId="2052" sId="1">
    <nc r="H326" t="inlineStr">
      <is>
        <t>Asociația “Ai încredere”</t>
      </is>
    </nc>
  </rcc>
  <rcc rId="2053" sId="1">
    <nc r="I326" t="inlineStr">
      <is>
        <t xml:space="preserve">P1: Asociația de Dezvoltare Durabilă a Județului Tulcea 
</t>
      </is>
    </nc>
  </rcc>
  <rcc rId="2054" sId="1">
    <nc r="J326" t="inlineStr">
      <is>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is>
    </nc>
  </rcc>
  <rcc rId="2055" sId="1" numFmtId="19">
    <nc r="K326">
      <v>43264</v>
    </nc>
  </rcc>
  <rcc rId="2056" sId="1" numFmtId="19">
    <nc r="L326">
      <v>43751</v>
    </nc>
  </rcc>
  <rcc rId="2057" sId="1">
    <nc r="N326" t="inlineStr">
      <is>
        <t>Proiect cu acoperire națională</t>
      </is>
    </nc>
  </rcc>
  <rcc rId="2058" sId="1">
    <nc r="Q326" t="inlineStr">
      <is>
        <t>ONG</t>
      </is>
    </nc>
  </rcc>
  <rcc rId="2059" sId="1">
    <nc r="O326" t="inlineStr">
      <is>
        <t>Tulcea</t>
      </is>
    </nc>
  </rcc>
  <rcc rId="2060" sId="1">
    <nc r="P326" t="inlineStr">
      <is>
        <t>Tulcea</t>
      </is>
    </nc>
  </rcc>
  <rcc rId="2061" sId="1">
    <nc r="R326" t="inlineStr">
      <is>
        <t>119 - Investiții în capacitatea instituțională și în eficiența administrațiilor și a serviciilor publice la nivel național, regional și local, în perspectiva realizării de reforme, a unei mai bune legiferări și a bunei guvernanțe</t>
      </is>
    </nc>
  </rcc>
  <rcc rId="2062" sId="1" numFmtId="4">
    <nc r="T326">
      <v>637518.30000000005</v>
    </nc>
  </rcc>
  <rcc rId="2063" sId="1" endOfListFormulaUpdate="1">
    <oc r="T328">
      <f>SUM(T228:T325)</f>
    </oc>
    <nc r="T328">
      <f>SUM(T228:T326)</f>
    </nc>
  </rcc>
  <rcc rId="2064" sId="1" numFmtId="4">
    <nc r="U326">
      <v>153042.35999999999</v>
    </nc>
  </rcc>
  <rcc rId="2065" sId="1" endOfListFormulaUpdate="1">
    <oc r="U328">
      <f>SUM(U228:U325)</f>
    </oc>
    <nc r="U328">
      <f>SUM(U228:U326)</f>
    </nc>
  </rcc>
  <rcc rId="2066" sId="1">
    <nc r="S326">
      <f>T326+U326</f>
    </nc>
  </rcc>
  <rcc rId="2067" sId="1" numFmtId="4">
    <nc r="W326">
      <v>112503.22</v>
    </nc>
  </rcc>
  <rcc rId="2068" sId="1" endOfListFormulaUpdate="1">
    <oc r="W328">
      <f>SUM(W228:W325)</f>
    </oc>
    <nc r="W328">
      <f>SUM(W228:W326)</f>
    </nc>
  </rcc>
  <rcc rId="2069" sId="1" endOfListFormulaUpdate="1">
    <oc r="X328">
      <f>SUM(X228:X325)</f>
    </oc>
    <nc r="X328">
      <f>SUM(X228:X326)</f>
    </nc>
  </rcc>
  <rcc rId="2070" sId="1">
    <nc r="V326">
      <f>W326+X326</f>
    </nc>
  </rcc>
  <rcc rId="2071" sId="1" numFmtId="4">
    <nc r="X326">
      <v>38260.61</v>
    </nc>
  </rcc>
  <rcc rId="2072" sId="1" xfDxf="1" s="1" dxf="1" numFmtId="4">
    <nc r="AD326">
      <v>3904.13</v>
    </nc>
    <ndxf>
      <font>
        <b val="0"/>
        <i val="0"/>
        <strike val="0"/>
        <condense val="0"/>
        <extend val="0"/>
        <outline val="0"/>
        <shadow val="0"/>
        <u val="none"/>
        <vertAlign val="baseline"/>
        <sz val="12"/>
        <color auto="1"/>
        <name val="Calibri"/>
        <family val="2"/>
        <charset val="238"/>
        <scheme val="minor"/>
      </font>
      <numFmt numFmtId="165" formatCode="#,##0.00_ ;\-#,##0.00\ "/>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2073" sId="1" numFmtId="4">
    <nc r="AC326">
      <v>15306.57</v>
    </nc>
  </rcc>
  <rcc rId="2074" sId="1" endOfListFormulaUpdate="1">
    <oc r="AC328">
      <f>SUM(AC228:AC325)</f>
    </oc>
    <nc r="AC328">
      <f>SUM(AC228:AC326)</f>
    </nc>
  </rcc>
  <rcc rId="2075" sId="1">
    <nc r="AB326">
      <f>AC326+AD326</f>
    </nc>
  </rcc>
  <rcv guid="{3AFE79CE-CE75-447D-8C73-1AE63A224CBA}" action="delete"/>
  <rdn rId="0" localSheetId="1" customView="1" name="Z_3AFE79CE_CE75_447D_8C73_1AE63A224CBA_.wvu.PrintArea" hidden="1" oldHidden="1">
    <formula>Sheet1!$A$1:$AL$349</formula>
    <oldFormula>Sheet1!$A$1:$AL$349</oldFormula>
  </rdn>
  <rdn rId="0" localSheetId="1" customView="1" name="Z_3AFE79CE_CE75_447D_8C73_1AE63A224CBA_.wvu.FilterData" hidden="1" oldHidden="1">
    <formula>Sheet1!$A$6:$AL$349</formula>
    <oldFormula>Sheet1!$A$6:$AL$349</oldFormula>
  </rdn>
  <rcv guid="{3AFE79CE-CE75-447D-8C73-1AE63A224CBA}" action="add"/>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8" sId="1" numFmtId="4">
    <nc r="AF326">
      <v>0</v>
    </nc>
  </rcc>
  <rcc rId="2079" sId="1">
    <nc r="AG326">
      <f>AE326+AF326</f>
    </nc>
  </rcc>
  <rcc rId="2080" sId="1">
    <nc r="AE326">
      <f>S326+V326+Y326+AB326</f>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1" sId="1">
    <nc r="AH326" t="inlineStr">
      <is>
        <t xml:space="preserve"> în implementare</t>
      </is>
    </nc>
  </rcc>
  <rcc rId="2082" sId="1">
    <nc r="AI326" t="inlineStr">
      <is>
        <t>n.a.</t>
      </is>
    </nc>
  </rcc>
  <rcc rId="2083" sId="1" numFmtId="4">
    <nc r="Y326">
      <v>0</v>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1" start="0" length="0">
    <dxf>
      <font>
        <b val="0"/>
        <sz val="12"/>
        <color auto="1"/>
      </font>
    </dxf>
  </rfmt>
  <rfmt sheetId="1" sqref="D211" start="0" length="0">
    <dxf>
      <font>
        <b val="0"/>
        <sz val="12"/>
        <color auto="1"/>
      </font>
    </dxf>
  </rfmt>
  <rcc rId="2084" sId="1" odxf="1" dxf="1">
    <nc r="E211" t="inlineStr">
      <is>
        <t>AP 2/2.1</t>
      </is>
    </nc>
    <odxf>
      <font>
        <b/>
        <sz val="12"/>
        <color auto="1"/>
      </font>
    </odxf>
    <ndxf>
      <font>
        <b val="0"/>
        <sz val="12"/>
        <color auto="1"/>
      </font>
    </ndxf>
  </rcc>
  <rcc rId="2085" sId="1" odxf="1" dxf="1">
    <nc r="F211" t="inlineStr">
      <is>
        <t>CP6 less /2017</t>
      </is>
    </nc>
    <odxf>
      <font>
        <b/>
        <sz val="12"/>
        <color auto="1"/>
      </font>
    </odxf>
    <ndxf>
      <font>
        <b val="0"/>
        <sz val="12"/>
        <color auto="1"/>
      </font>
    </ndxf>
  </rcc>
  <rfmt sheetId="1" sqref="G211" start="0" length="0">
    <dxf>
      <font>
        <b val="0"/>
        <sz val="12"/>
        <color auto="1"/>
      </font>
    </dxf>
  </rfmt>
  <rfmt sheetId="1" sqref="H211" start="0" length="0">
    <dxf>
      <font>
        <b val="0"/>
        <sz val="12"/>
        <color auto="1"/>
      </font>
    </dxf>
  </rfmt>
  <rcc rId="2086" sId="1" odxf="1" dxf="1">
    <nc r="I211" t="inlineStr">
      <is>
        <t>na</t>
      </is>
    </nc>
    <odxf>
      <font>
        <b/>
        <sz val="12"/>
        <color auto="1"/>
      </font>
    </odxf>
    <ndxf>
      <font>
        <b val="0"/>
        <sz val="12"/>
        <color auto="1"/>
      </font>
    </ndxf>
  </rcc>
  <rcc rId="2087" sId="1" odxf="1" dxf="1">
    <nc r="J211" t="inlineStr">
      <is>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is>
    </nc>
    <odxf>
      <font>
        <b/>
        <sz val="12"/>
        <color auto="1"/>
      </font>
      <alignment horizontal="center"/>
    </odxf>
    <ndxf>
      <font>
        <b val="0"/>
        <sz val="12"/>
        <color auto="1"/>
      </font>
      <alignment horizontal="left"/>
    </ndxf>
  </rcc>
  <rcc rId="2088" sId="1" odxf="1" dxf="1" numFmtId="19">
    <nc r="K211">
      <v>43257</v>
    </nc>
    <odxf>
      <numFmt numFmtId="0" formatCode="General"/>
    </odxf>
    <ndxf>
      <numFmt numFmtId="19" formatCode="dd/mm/yyyy"/>
    </ndxf>
  </rcc>
  <rcc rId="2089" sId="1" odxf="1" dxf="1" numFmtId="19">
    <nc r="L211">
      <v>43744</v>
    </nc>
    <odxf>
      <numFmt numFmtId="0" formatCode="General"/>
    </odxf>
    <ndxf>
      <numFmt numFmtId="19" formatCode="dd/mm/yyyy"/>
    </ndxf>
  </rcc>
  <rcc rId="2090" sId="1" odxf="1" dxf="1">
    <nc r="M211">
      <f>S211/AE211*100</f>
    </nc>
    <odxf>
      <font>
        <b/>
        <sz val="12"/>
        <color auto="1"/>
      </font>
      <numFmt numFmtId="0" formatCode="General"/>
    </odxf>
    <ndxf>
      <font>
        <b val="0"/>
        <sz val="12"/>
        <color auto="1"/>
      </font>
      <numFmt numFmtId="164" formatCode="0.000000000"/>
    </ndxf>
  </rcc>
  <rcc rId="2091" sId="1" odxf="1" dxf="1">
    <nc r="N211">
      <v>3</v>
    </nc>
    <odxf/>
    <ndxf/>
  </rcc>
  <rcc rId="2092" sId="1" odxf="1" dxf="1">
    <nc r="O211" t="inlineStr">
      <is>
        <t>PRAHOVA</t>
      </is>
    </nc>
    <odxf/>
    <ndxf/>
  </rcc>
  <rcc rId="2093" sId="1" odxf="1" dxf="1">
    <nc r="P211" t="inlineStr">
      <is>
        <t>Ploiesti</t>
      </is>
    </nc>
    <odxf/>
    <ndxf/>
  </rcc>
  <rcc rId="2094" sId="1" odxf="1" dxf="1">
    <nc r="Q211" t="inlineStr">
      <is>
        <t>APL</t>
      </is>
    </nc>
    <odxf/>
    <ndxf/>
  </rcc>
  <rcc rId="2095" sId="1" odxf="1" dxf="1">
    <nc r="R211" t="inlineStr">
      <is>
        <t>119 -  Investiții în capacitatea instituțională și în eficiența administrațiilor și a serviciilor publice la nivel național, regional și local, în perspectiva realizării de reforme, a unei mai bune legiferări și a bunei guvernanțe</t>
      </is>
    </nc>
    <odxf/>
    <ndxf/>
  </rcc>
  <rcc rId="2096" sId="1">
    <oc r="S211">
      <f>T211+U211</f>
    </oc>
    <nc r="S211">
      <f>T211+U211</f>
    </nc>
  </rcc>
  <rcc rId="2097" sId="1" odxf="1" s="1" dxf="1" numFmtId="4">
    <nc r="T211">
      <v>501075</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2098" sId="1" odxf="1" s="1" dxf="1" numFmtId="4">
    <nc r="U211">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2099" sId="1">
    <oc r="V211">
      <f>W211+X211</f>
    </oc>
    <nc r="V211">
      <f>W211+X211</f>
    </nc>
  </rcc>
  <rcc rId="2100" sId="1" odxf="1" s="1" dxf="1" numFmtId="4">
    <nc r="W211">
      <v>76635</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2101" sId="1" odxf="1" s="1" dxf="1" numFmtId="4">
    <nc r="X211">
      <v>0</v>
    </nc>
    <odxf>
      <font>
        <b/>
        <i val="0"/>
        <strike val="0"/>
        <condense val="0"/>
        <extend val="0"/>
        <outline val="0"/>
        <shadow val="0"/>
        <u val="none"/>
        <vertAlign val="baseline"/>
        <sz val="12"/>
        <color auto="1"/>
        <name val="Calibri"/>
        <family val="2"/>
        <charset val="238"/>
        <scheme val="minor"/>
      </font>
      <numFmt numFmtId="0" formatCode="General"/>
      <fill>
        <patternFill patternType="solid">
          <fgColor indexed="64"/>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odxf>
    <ndxf>
      <font>
        <b val="0"/>
        <sz val="12"/>
        <color auto="1"/>
        <name val="Calibri"/>
        <family val="2"/>
        <charset val="238"/>
        <scheme val="minor"/>
      </font>
      <numFmt numFmtId="165" formatCode="#,##0.00_ ;\-#,##0.00\ "/>
    </ndxf>
  </rcc>
  <rcc rId="2102" sId="1">
    <oc r="Y211">
      <f>Z211+AA211</f>
    </oc>
    <nc r="Y211">
      <f>Z211+AA211</f>
    </nc>
  </rcc>
  <rcc rId="2103" sId="1" odxf="1" dxf="1" numFmtId="4">
    <nc r="Z211">
      <v>11790</v>
    </nc>
    <odxf>
      <font>
        <b/>
        <sz val="12"/>
        <color auto="1"/>
      </font>
    </odxf>
    <ndxf>
      <font>
        <b val="0"/>
        <sz val="12"/>
        <color auto="1"/>
      </font>
    </ndxf>
  </rcc>
  <rcc rId="2104" sId="1" odxf="1" dxf="1" numFmtId="4">
    <nc r="AA211">
      <v>0</v>
    </nc>
    <odxf>
      <font>
        <b/>
        <sz val="12"/>
        <color auto="1"/>
      </font>
    </odxf>
    <ndxf>
      <font>
        <b val="0"/>
        <sz val="12"/>
        <color auto="1"/>
      </font>
    </ndxf>
  </rcc>
  <rcc rId="2105" sId="1">
    <oc r="AB211">
      <f>AC211+AD211</f>
    </oc>
    <nc r="AB211">
      <f>AC211+AD211</f>
    </nc>
  </rcc>
  <rcc rId="2106" sId="1" odxf="1" dxf="1">
    <nc r="AC211">
      <v>0</v>
    </nc>
    <odxf>
      <font>
        <b/>
        <sz val="12"/>
        <color auto="1"/>
      </font>
    </odxf>
    <ndxf>
      <font>
        <b val="0"/>
        <sz val="12"/>
        <color auto="1"/>
      </font>
    </ndxf>
  </rcc>
  <rcc rId="2107" sId="1" odxf="1" dxf="1">
    <nc r="AD211">
      <v>0</v>
    </nc>
    <odxf>
      <font>
        <b/>
        <sz val="12"/>
        <color auto="1"/>
      </font>
    </odxf>
    <ndxf>
      <font>
        <b val="0"/>
        <sz val="12"/>
        <color auto="1"/>
      </font>
    </ndxf>
  </rcc>
  <rcc rId="2108" sId="1">
    <oc r="AE211">
      <f>S211+V211+Y211+AB211</f>
    </oc>
    <nc r="AE211">
      <f>S211+V211+Y211+AB211</f>
    </nc>
  </rcc>
  <rcc rId="2109" sId="1" odxf="1" dxf="1" numFmtId="4">
    <nc r="AF211">
      <v>0</v>
    </nc>
    <odxf>
      <font>
        <b/>
        <sz val="12"/>
        <color auto="1"/>
      </font>
    </odxf>
    <ndxf>
      <font>
        <b val="0"/>
        <sz val="12"/>
        <color auto="1"/>
      </font>
    </ndxf>
  </rcc>
  <rcc rId="2110" sId="1">
    <oc r="AG211">
      <f>AE211+AF211</f>
    </oc>
    <nc r="AG211">
      <f>AE211+AF211</f>
    </nc>
  </rcc>
  <rcc rId="2111" sId="1" odxf="1" dxf="1">
    <nc r="AH211" t="inlineStr">
      <is>
        <t>implementare</t>
      </is>
    </nc>
    <odxf>
      <font>
        <b/>
        <sz val="12"/>
        <color auto="1"/>
      </font>
    </odxf>
    <ndxf>
      <font>
        <b val="0"/>
        <sz val="12"/>
        <color auto="1"/>
      </font>
    </ndxf>
  </rcc>
  <rcc rId="2112" sId="1">
    <nc r="B211">
      <v>119720</v>
    </nc>
  </rcc>
  <rcc rId="2113" sId="1">
    <nc r="C211">
      <v>481</v>
    </nc>
  </rcc>
  <rcc rId="2114" sId="1">
    <nc r="D211" t="inlineStr">
      <is>
        <t>AI</t>
      </is>
    </nc>
  </rcc>
  <rcc rId="2115" sId="1" xfDxf="1" dxf="1">
    <nc r="G211" t="inlineStr">
      <is>
        <t>Dezvoltarea unui sistem unitar de management al calității la nivelul Consiliului Județean Vâlcea și al instituțiilor subordonate</t>
      </is>
    </nc>
    <ndxf>
      <font>
        <sz val="12"/>
        <color auto="1"/>
      </font>
      <alignment horizontal="left" vertical="center" wrapText="1"/>
      <border outline="0">
        <left style="thin">
          <color indexed="64"/>
        </left>
        <right style="thin">
          <color indexed="64"/>
        </right>
        <top style="thin">
          <color indexed="64"/>
        </top>
        <bottom style="thin">
          <color indexed="64"/>
        </bottom>
      </border>
    </ndxf>
  </rcc>
  <rcc rId="2116" sId="1">
    <nc r="H211" t="inlineStr">
      <is>
        <t>Județul Vâlcea</t>
      </is>
    </nc>
  </rcc>
  <rfmt sheetId="1" sqref="J211">
    <dxf>
      <fill>
        <patternFill patternType="solid">
          <bgColor theme="9" tint="0.59999389629810485"/>
        </patternFill>
      </fill>
    </dxf>
  </rfmt>
  <rcv guid="{9980B309-0131-4577-BF29-212714399FDF}" action="delete"/>
  <rdn rId="0" localSheetId="1" customView="1" name="Z_9980B309_0131_4577_BF29_212714399FDF_.wvu.PrintArea" hidden="1" oldHidden="1">
    <formula>Sheet1!$A$1:$AL$349</formula>
    <oldFormula>Sheet1!$A$1:$AL$349</oldFormula>
  </rdn>
  <rdn rId="0" localSheetId="1" customView="1" name="Z_9980B309_0131_4577_BF29_212714399FDF_.wvu.FilterData" hidden="1" oldHidden="1">
    <formula>Sheet1!$A$6:$AL$349</formula>
    <oldFormula>Sheet1!$A$6:$AL$349</oldFormula>
  </rdn>
  <rcv guid="{9980B309-0131-4577-BF29-212714399FDF}"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9" sId="1" numFmtId="19">
    <oc r="K211">
      <v>43257</v>
    </oc>
    <nc r="K211">
      <v>43264</v>
    </nc>
  </rcc>
  <rcc rId="2120" sId="1" numFmtId="19">
    <oc r="L211">
      <v>43744</v>
    </oc>
    <nc r="L211">
      <v>43751</v>
    </nc>
  </rcc>
  <rcc rId="2121" sId="1">
    <oc r="O211" t="inlineStr">
      <is>
        <t>PRAHOVA</t>
      </is>
    </oc>
    <nc r="O211" t="inlineStr">
      <is>
        <t>VÂLCEA</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2" sId="1">
    <oc r="P211" t="inlineStr">
      <is>
        <t>Ploiesti</t>
      </is>
    </oc>
    <nc r="P211" t="inlineStr">
      <is>
        <t>Râmnicu Vâlcea</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11:R311">
    <dxf>
      <border>
        <left style="thin">
          <color indexed="64"/>
        </left>
        <right style="thin">
          <color indexed="64"/>
        </right>
        <top style="thin">
          <color indexed="64"/>
        </top>
        <bottom style="thin">
          <color indexed="64"/>
        </bottom>
        <vertical style="thin">
          <color indexed="64"/>
        </vertical>
        <horizontal style="thin">
          <color indexed="64"/>
        </horizontal>
      </border>
    </dxf>
  </rfmt>
  <rcc rId="1469" sId="1" odxf="1" dxf="1">
    <nc r="M311">
      <f>S311/AE311*100</f>
    </nc>
    <odxf>
      <font>
        <sz val="11"/>
        <color theme="1"/>
        <name val="Calibri"/>
        <family val="2"/>
        <charset val="238"/>
        <scheme val="minor"/>
      </font>
      <numFmt numFmtId="0" formatCode="General"/>
      <alignment vertical="top" wrapText="0"/>
    </odxf>
    <ndxf>
      <font>
        <sz val="12"/>
        <color auto="1"/>
        <name val="Calibri"/>
        <family val="2"/>
        <charset val="238"/>
        <scheme val="minor"/>
      </font>
      <numFmt numFmtId="164" formatCode="0.000000000"/>
      <alignment vertical="center" wrapText="1"/>
    </ndxf>
  </rcc>
  <rcc rId="1470" sId="1">
    <oc r="M312">
      <f>S312/AE312*100</f>
    </oc>
    <nc r="M312">
      <f>S312/AE312*100</f>
    </nc>
  </rcc>
  <rcc rId="1471" sId="1" odxf="1" dxf="1">
    <nc r="N311" t="inlineStr">
      <is>
        <t>Proiect cu acoperire națională</t>
      </is>
    </nc>
    <odxf>
      <font>
        <sz val="11"/>
        <color theme="1"/>
        <name val="Calibri"/>
        <family val="2"/>
        <charset val="238"/>
        <scheme val="minor"/>
      </font>
      <fill>
        <patternFill patternType="none">
          <bgColor indexed="65"/>
        </patternFill>
      </fill>
      <alignment vertical="top" wrapText="0"/>
    </odxf>
    <ndxf>
      <font>
        <sz val="12"/>
        <color auto="1"/>
        <name val="Calibri"/>
        <family val="2"/>
        <charset val="238"/>
        <scheme val="minor"/>
      </font>
      <fill>
        <patternFill patternType="solid">
          <bgColor theme="0"/>
        </patternFill>
      </fill>
      <alignment vertical="center" wrapText="1"/>
    </ndxf>
  </rcc>
  <rfmt sheetId="1" sqref="O311" start="0" length="0">
    <dxf>
      <font>
        <sz val="12"/>
        <color auto="1"/>
        <name val="Calibri"/>
        <family val="2"/>
        <charset val="238"/>
        <scheme val="minor"/>
      </font>
      <fill>
        <patternFill patternType="solid">
          <bgColor theme="0"/>
        </patternFill>
      </fill>
      <alignment vertical="center" wrapText="1"/>
    </dxf>
  </rfmt>
  <rfmt sheetId="1" sqref="P311" start="0" length="0">
    <dxf>
      <font>
        <sz val="12"/>
        <color auto="1"/>
        <name val="Calibri"/>
        <family val="2"/>
        <charset val="238"/>
        <scheme val="minor"/>
      </font>
      <fill>
        <patternFill patternType="solid">
          <bgColor theme="0"/>
        </patternFill>
      </fill>
      <alignment vertical="center" wrapText="1"/>
    </dxf>
  </rfmt>
  <rcc rId="1472" sId="1" odxf="1" dxf="1">
    <nc r="Q311" t="inlineStr">
      <is>
        <t>ONG</t>
      </is>
    </nc>
    <odxf>
      <font>
        <sz val="11"/>
        <color theme="1"/>
        <name val="Calibri"/>
        <family val="2"/>
        <charset val="238"/>
        <scheme val="minor"/>
      </font>
      <fill>
        <patternFill patternType="none">
          <bgColor indexed="65"/>
        </patternFill>
      </fill>
      <alignment vertical="top" wrapText="0"/>
    </odxf>
    <ndxf>
      <font>
        <sz val="12"/>
        <color theme="1"/>
        <name val="Calibri"/>
        <family val="2"/>
        <charset val="238"/>
        <scheme val="minor"/>
      </font>
      <fill>
        <patternFill patternType="solid">
          <bgColor theme="0"/>
        </patternFill>
      </fill>
      <alignment vertical="center" wrapText="1"/>
    </ndxf>
  </rcc>
  <rcc rId="1473" sId="1" odxf="1" dxf="1">
    <nc r="R311" t="inlineStr">
      <is>
        <t>119 - Investiții în capacitatea instituțională și în eficiența administrațiilor și a serviciilor publice la nivel național, regional și local, în perspectiva realizării de reforme, a unei mai bune legiferări și a bunei guvernanțe</t>
      </is>
    </nc>
    <odxf>
      <font>
        <sz val="11"/>
        <color theme="1"/>
        <name val="Calibri"/>
        <family val="2"/>
        <charset val="238"/>
        <scheme val="minor"/>
      </font>
      <alignment vertical="top" wrapText="0"/>
    </odxf>
    <ndxf>
      <font>
        <sz val="12"/>
        <color auto="1"/>
        <name val="Calibri"/>
        <family val="2"/>
        <charset val="238"/>
        <scheme val="minor"/>
      </font>
      <alignment vertical="center" wrapText="1"/>
    </ndxf>
  </rcc>
  <rcc rId="1474" sId="1">
    <nc r="O311" t="inlineStr">
      <is>
        <t xml:space="preserve">Dolj </t>
      </is>
    </nc>
  </rcc>
  <rcc rId="1475" sId="1">
    <nc r="P311" t="inlineStr">
      <is>
        <t>Craiova</t>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211" start="0" length="0">
    <dxf>
      <font>
        <b val="0"/>
        <sz val="12"/>
        <color auto="1"/>
      </font>
      <fill>
        <patternFill patternType="solid">
          <bgColor theme="0"/>
        </patternFill>
      </fill>
    </dxf>
  </rfmt>
  <rfmt sheetId="1" sqref="P211" start="0" length="0">
    <dxf>
      <font>
        <b val="0"/>
        <sz val="12"/>
        <color auto="1"/>
      </font>
      <fill>
        <patternFill patternType="solid">
          <bgColor theme="0"/>
        </patternFill>
      </fill>
    </dxf>
  </rfmt>
  <rfmt sheetId="1" sqref="Q211" start="0" length="0">
    <dxf>
      <font>
        <b val="0"/>
        <sz val="12"/>
        <color auto="1"/>
      </font>
      <fill>
        <patternFill patternType="solid">
          <bgColor theme="0"/>
        </patternFill>
      </fill>
    </dxf>
  </rfmt>
  <rfmt sheetId="1" sqref="R211" start="0" length="0">
    <dxf>
      <font>
        <b val="0"/>
        <sz val="12"/>
        <color auto="1"/>
      </font>
    </dxf>
  </rfmt>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3" sId="1" numFmtId="4">
    <oc r="T211">
      <v>501075</v>
    </oc>
    <nc r="T211">
      <v>531250.01</v>
    </nc>
  </rcc>
  <rcc rId="2124" sId="1" numFmtId="4">
    <oc r="W211">
      <v>76635</v>
    </oc>
    <nc r="W211">
      <v>81249.989999999991</v>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9EA5E3FA_46F1_4729_828C_4A08518018C1_.wvu.PrintArea" hidden="1" oldHidden="1">
    <formula>Sheet1!$A$1:$AL$349</formula>
  </rdn>
  <rdn rId="0" localSheetId="1" customView="1" name="Z_9EA5E3FA_46F1_4729_828C_4A08518018C1_.wvu.FilterData" hidden="1" oldHidden="1">
    <formula>Sheet1!$A$6:$AL$349</formula>
  </rdn>
  <rcv guid="{9EA5E3FA-46F1-4729-828C-4A08518018C1}"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7" sId="1" numFmtId="4">
    <oc r="Z211">
      <v>11790</v>
    </oc>
    <nc r="Z211">
      <v>12500</v>
    </nc>
  </rcc>
  <rfmt sheetId="1" sqref="AF211" start="0" length="0">
    <dxf>
      <font>
        <sz val="11"/>
        <color theme="1"/>
        <name val="Calibri"/>
        <family val="2"/>
        <charset val="238"/>
        <scheme val="minor"/>
      </font>
      <numFmt numFmtId="0" formatCode="General"/>
      <alignment horizontal="general" vertical="bottom" wrapText="0"/>
      <border outline="0">
        <left/>
        <right/>
        <top/>
        <bottom/>
      </border>
    </dxf>
  </rfmt>
  <rfmt sheetId="1" xfDxf="1" sqref="AF211" start="0" length="0">
    <dxf>
      <font>
        <sz val="9"/>
        <name val="Trebuchet MS"/>
        <scheme val="none"/>
      </font>
      <alignment wrapText="1"/>
      <border outline="0">
        <left style="thick">
          <color indexed="64"/>
        </left>
        <right style="thick">
          <color indexed="64"/>
        </right>
        <top style="thick">
          <color indexed="64"/>
        </top>
        <bottom style="thick">
          <color indexed="64"/>
        </bottom>
      </border>
    </dxf>
  </rfmt>
  <rfmt sheetId="1" sqref="AF211" start="0" length="0">
    <dxf>
      <numFmt numFmtId="4" formatCode="#,##0.00"/>
    </dxf>
  </rfmt>
  <rcc rId="2128" sId="1" odxf="1" s="1" dxf="1" numFmtId="4">
    <oc r="AF211">
      <v>0</v>
    </oc>
    <nc r="AF211">
      <v>19813.5</v>
    </nc>
    <ndxf>
      <font>
        <sz val="12"/>
        <color auto="1"/>
        <name val="Calibri"/>
        <family val="2"/>
        <charset val="238"/>
        <scheme val="minor"/>
      </font>
      <numFmt numFmtId="165" formatCode="#,##0.00_ ;\-#,##0.00\ "/>
      <fill>
        <patternFill patternType="solid">
          <bgColor theme="0"/>
        </patternFill>
      </fill>
      <alignment horizontal="right" vertical="center"/>
      <border outline="0">
        <left style="thin">
          <color indexed="64"/>
        </left>
        <right style="thin">
          <color indexed="64"/>
        </right>
        <top style="thin">
          <color indexed="64"/>
        </top>
        <bottom style="thin">
          <color indexed="64"/>
        </bottom>
      </border>
    </ndxf>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9" sId="1" odxf="1" dxf="1">
    <oc r="J211" t="inlineStr">
      <is>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is>
    </oc>
    <nc r="J211" t="inlineStr">
      <is>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is>
    </nc>
    <ndxf>
      <fill>
        <patternFill patternType="none">
          <bgColor indexed="65"/>
        </patternFill>
      </fill>
      <alignment horizontal="justify"/>
    </ndxf>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0" sId="1">
    <oc r="J211" t="inlineStr">
      <is>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is>
    </oc>
    <nc r="J211" t="inlineStr">
      <is>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is>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131" sId="1" ref="A325:XFD325" action="insertRow">
    <undo index="65535" exp="area" ref3D="1" dr="$H$1:$N$1048576" dn="Z_65B035E3_87FA_46C5_996E_864F2C8D0EBC_.wvu.Cols" sId="1"/>
  </rrc>
  <rrc rId="2132" sId="1" ref="A325:XFD325" action="insertRow">
    <undo index="65535" exp="area" ref3D="1" dr="$H$1:$N$1048576" dn="Z_65B035E3_87FA_46C5_996E_864F2C8D0EBC_.wvu.Cols" sId="1"/>
  </rrc>
  <rm rId="2133" sheetId="1" source="A327:AK327" destination="A325:AK325" sourceSheetId="1">
    <undo index="65535" exp="area" dr="T228:T327" r="T328" sId="1"/>
    <undo index="65535" exp="area" dr="U228:U327" r="U328" sId="1"/>
    <undo index="65535" exp="area" dr="W228:W327" r="W328" sId="1"/>
    <undo index="65535" exp="area" dr="X228:X327" r="X328" sId="1"/>
    <undo index="65535" exp="area" dr="AC228:AC327" r="AC328" sId="1"/>
    <undo index="65535" exp="area" dr="AD228:AD327" r="AD328" sId="1"/>
    <rfmt sheetId="1" sqref="A325"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2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32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3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25"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25"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325"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25"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25"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25"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25"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3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25"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2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3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T3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W3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3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Z3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C3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2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25"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1" sqref="AF3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G3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2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25"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m>
  <rrc rId="2134" sId="1" ref="A326:XFD327" action="insertRow">
    <undo index="65535" exp="area" ref3D="1" dr="$H$1:$N$1048576" dn="Z_65B035E3_87FA_46C5_996E_864F2C8D0EBC_.wvu.Cols" sId="1"/>
  </rrc>
  <rrc rId="2135" sId="1" ref="A326:XFD329" action="insertRow">
    <undo index="65535" exp="area" ref3D="1" dr="$H$1:$N$1048576" dn="Z_65B035E3_87FA_46C5_996E_864F2C8D0EBC_.wvu.Cols" sId="1"/>
  </rrc>
  <rrc rId="2136" sId="1" ref="A326:XFD333" action="insertRow">
    <undo index="65535" exp="area" ref3D="1" dr="$H$1:$N$1048576" dn="Z_65B035E3_87FA_46C5_996E_864F2C8D0EBC_.wvu.Cols" sId="1"/>
  </rrc>
  <rcc rId="2137" sId="1">
    <nc r="M326">
      <f>S326/AE326*100</f>
    </nc>
  </rcc>
  <rcc rId="2138" sId="1">
    <nc r="M327">
      <f>S327/AE327*100</f>
    </nc>
  </rcc>
  <rcc rId="2139" sId="1">
    <nc r="M328">
      <f>S328/AE328*100</f>
    </nc>
  </rcc>
  <rcc rId="2140" sId="1">
    <nc r="M329">
      <f>S329/AE329*100</f>
    </nc>
  </rcc>
  <rcc rId="2141" sId="1">
    <nc r="M330">
      <f>S330/AE330*100</f>
    </nc>
  </rcc>
  <rcc rId="2142" sId="1">
    <nc r="M331">
      <f>S331/AE331*100</f>
    </nc>
  </rcc>
  <rcc rId="2143" sId="1">
    <nc r="M332">
      <f>S332/AE332*100</f>
    </nc>
  </rcc>
  <rcc rId="2144" sId="1">
    <nc r="M333">
      <f>S333/AE333*100</f>
    </nc>
  </rcc>
  <rcc rId="2145" sId="1">
    <nc r="M334">
      <f>S334/AE334*100</f>
    </nc>
  </rcc>
  <rcc rId="2146" sId="1">
    <nc r="M335">
      <f>S335/AE335*100</f>
    </nc>
  </rcc>
  <rcc rId="2147" sId="1">
    <nc r="M336">
      <f>S336/AE336*100</f>
    </nc>
  </rcc>
  <rcc rId="2148" sId="1">
    <nc r="M337">
      <f>S337/AE337*100</f>
    </nc>
  </rcc>
  <rcc rId="2149" sId="1">
    <nc r="M338">
      <f>S338/AE338*100</f>
    </nc>
  </rcc>
  <rcc rId="2150" sId="1">
    <nc r="M339">
      <f>S339/AE339*100</f>
    </nc>
  </rcc>
  <rcc rId="2151" sId="1">
    <nc r="M340">
      <f>S340/AE340*100</f>
    </nc>
  </rcc>
  <rcc rId="2152" sId="1" odxf="1" dxf="1">
    <nc r="M341">
      <f>S341/AE341*100</f>
    </nc>
    <odxf>
      <font>
        <sz val="11"/>
        <color theme="1"/>
        <name val="Calibri"/>
        <family val="2"/>
        <charset val="238"/>
        <scheme val="minor"/>
      </font>
      <numFmt numFmtId="0" formatCode="General"/>
      <alignment horizontal="general" vertical="bottom" wrapText="0"/>
      <border outline="0">
        <left/>
        <right/>
        <top/>
        <bottom/>
      </border>
    </odxf>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cc rId="2153" sId="1">
    <nc r="S326">
      <f>T326+U326</f>
    </nc>
  </rcc>
  <rcc rId="2154" sId="1">
    <nc r="S327">
      <f>T327+U327</f>
    </nc>
  </rcc>
  <rcc rId="2155" sId="1">
    <nc r="S328">
      <f>T328+U328</f>
    </nc>
  </rcc>
  <rcc rId="2156" sId="1">
    <nc r="S329">
      <f>T329+U329</f>
    </nc>
  </rcc>
  <rcc rId="2157" sId="1">
    <nc r="S330">
      <f>T330+U330</f>
    </nc>
  </rcc>
  <rcc rId="2158" sId="1">
    <nc r="S331">
      <f>T331+U331</f>
    </nc>
  </rcc>
  <rcc rId="2159" sId="1">
    <nc r="S332">
      <f>T332+U332</f>
    </nc>
  </rcc>
  <rcc rId="2160" sId="1">
    <nc r="S333">
      <f>T333+U333</f>
    </nc>
  </rcc>
  <rcc rId="2161" sId="1">
    <nc r="S334">
      <f>T334+U334</f>
    </nc>
  </rcc>
  <rcc rId="2162" sId="1">
    <nc r="S335">
      <f>T335+U335</f>
    </nc>
  </rcc>
  <rcc rId="2163" sId="1">
    <nc r="S336">
      <f>T336+U336</f>
    </nc>
  </rcc>
  <rcc rId="2164" sId="1">
    <nc r="S337">
      <f>T337+U337</f>
    </nc>
  </rcc>
  <rcc rId="2165" sId="1">
    <nc r="S338">
      <f>T338+U338</f>
    </nc>
  </rcc>
  <rcc rId="2166" sId="1">
    <nc r="S339">
      <f>T339+U339</f>
    </nc>
  </rcc>
  <rcc rId="2167" sId="1">
    <nc r="S340">
      <f>T340+U340</f>
    </nc>
  </rcc>
  <rcc rId="2168" sId="1" odxf="1" s="1" dxf="1">
    <nc r="S341">
      <f>T341+U341</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2169" sId="1">
    <nc r="V326">
      <f>W326+X326</f>
    </nc>
  </rcc>
  <rcc rId="2170" sId="1">
    <nc r="V327">
      <f>W327+X327</f>
    </nc>
  </rcc>
  <rcc rId="2171" sId="1">
    <nc r="V328">
      <f>W328+X328</f>
    </nc>
  </rcc>
  <rcc rId="2172" sId="1">
    <nc r="V329">
      <f>W329+X329</f>
    </nc>
  </rcc>
  <rcc rId="2173" sId="1">
    <nc r="V330">
      <f>W330+X330</f>
    </nc>
  </rcc>
  <rcc rId="2174" sId="1">
    <nc r="V331">
      <f>W331+X331</f>
    </nc>
  </rcc>
  <rcc rId="2175" sId="1">
    <nc r="V332">
      <f>W332+X332</f>
    </nc>
  </rcc>
  <rcc rId="2176" sId="1">
    <nc r="V333">
      <f>W333+X333</f>
    </nc>
  </rcc>
  <rcc rId="2177" sId="1">
    <nc r="V334">
      <f>W334+X334</f>
    </nc>
  </rcc>
  <rcc rId="2178" sId="1">
    <nc r="V335">
      <f>W335+X335</f>
    </nc>
  </rcc>
  <rcc rId="2179" sId="1">
    <nc r="V336">
      <f>W336+X336</f>
    </nc>
  </rcc>
  <rcc rId="2180" sId="1">
    <nc r="V337">
      <f>W337+X337</f>
    </nc>
  </rcc>
  <rcc rId="2181" sId="1">
    <nc r="V338">
      <f>W338+X338</f>
    </nc>
  </rcc>
  <rcc rId="2182" sId="1">
    <nc r="V339">
      <f>W339+X339</f>
    </nc>
  </rcc>
  <rcc rId="2183" sId="1">
    <nc r="V340">
      <f>W340+X340</f>
    </nc>
  </rcc>
  <rcc rId="2184" sId="1" odxf="1" s="1" dxf="1">
    <nc r="V341">
      <f>W341+X341</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2185" sId="1">
    <nc r="Y326">
      <f>Z326+AA326</f>
    </nc>
  </rcc>
  <rcc rId="2186" sId="1">
    <nc r="Y327">
      <f>Z327+AA327</f>
    </nc>
  </rcc>
  <rcc rId="2187" sId="1">
    <nc r="Y328">
      <f>Z328+AA328</f>
    </nc>
  </rcc>
  <rcc rId="2188" sId="1">
    <nc r="Y329">
      <f>Z329+AA329</f>
    </nc>
  </rcc>
  <rcc rId="2189" sId="1">
    <nc r="Y330">
      <f>Z330+AA330</f>
    </nc>
  </rcc>
  <rcc rId="2190" sId="1">
    <nc r="Y331">
      <f>Z331+AA331</f>
    </nc>
  </rcc>
  <rcc rId="2191" sId="1">
    <nc r="Y332">
      <f>Z332+AA332</f>
    </nc>
  </rcc>
  <rcc rId="2192" sId="1">
    <nc r="Y333">
      <f>Z333+AA333</f>
    </nc>
  </rcc>
  <rcc rId="2193" sId="1">
    <nc r="Y334">
      <f>Z334+AA334</f>
    </nc>
  </rcc>
  <rcc rId="2194" sId="1">
    <nc r="Y335">
      <f>Z335+AA335</f>
    </nc>
  </rcc>
  <rcc rId="2195" sId="1">
    <nc r="Y336">
      <f>Z336+AA336</f>
    </nc>
  </rcc>
  <rcc rId="2196" sId="1">
    <nc r="Y337">
      <f>Z337+AA337</f>
    </nc>
  </rcc>
  <rcc rId="2197" sId="1">
    <nc r="Y338">
      <f>Z338+AA338</f>
    </nc>
  </rcc>
  <rcc rId="2198" sId="1">
    <nc r="Y339">
      <f>Z339+AA339</f>
    </nc>
  </rcc>
  <rcc rId="2199" sId="1">
    <nc r="Y340">
      <f>Z340+AA340</f>
    </nc>
  </rcc>
  <rcc rId="2200" sId="1" odxf="1" s="1" dxf="1">
    <nc r="Y341">
      <f>Z341+AA341</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2201" sId="1">
    <nc r="AB326">
      <f>AC326+AD326</f>
    </nc>
  </rcc>
  <rcc rId="2202" sId="1">
    <nc r="AB327">
      <f>AC327+AD327</f>
    </nc>
  </rcc>
  <rcc rId="2203" sId="1">
    <nc r="AB328">
      <f>AC328+AD328</f>
    </nc>
  </rcc>
  <rcc rId="2204" sId="1">
    <nc r="AB329">
      <f>AC329+AD329</f>
    </nc>
  </rcc>
  <rcc rId="2205" sId="1">
    <nc r="AB330">
      <f>AC330+AD330</f>
    </nc>
  </rcc>
  <rcc rId="2206" sId="1">
    <nc r="AB331">
      <f>AC331+AD331</f>
    </nc>
  </rcc>
  <rcc rId="2207" sId="1">
    <nc r="AB332">
      <f>AC332+AD332</f>
    </nc>
  </rcc>
  <rcc rId="2208" sId="1">
    <nc r="AB333">
      <f>AC333+AD333</f>
    </nc>
  </rcc>
  <rcc rId="2209" sId="1">
    <nc r="AB334">
      <f>AC334+AD334</f>
    </nc>
  </rcc>
  <rcc rId="2210" sId="1">
    <nc r="AB335">
      <f>AC335+AD335</f>
    </nc>
  </rcc>
  <rcc rId="2211" sId="1">
    <nc r="AB336">
      <f>AC336+AD336</f>
    </nc>
  </rcc>
  <rcc rId="2212" sId="1">
    <nc r="AB337">
      <f>AC337+AD337</f>
    </nc>
  </rcc>
  <rcc rId="2213" sId="1">
    <nc r="AB338">
      <f>AC338+AD338</f>
    </nc>
  </rcc>
  <rcc rId="2214" sId="1">
    <nc r="AB339">
      <f>AC339+AD339</f>
    </nc>
  </rcc>
  <rcc rId="2215" sId="1">
    <nc r="AB340">
      <f>AC340+AD340</f>
    </nc>
  </rcc>
  <rcc rId="2216" sId="1" odxf="1" s="1" dxf="1">
    <nc r="AB341">
      <f>AC341+AD341</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2217" sId="1">
    <nc r="AE326">
      <f>S326+V326+Y326+AB326</f>
    </nc>
  </rcc>
  <rcc rId="2218" sId="1">
    <nc r="AE327">
      <f>S327+V327+Y327+AB327</f>
    </nc>
  </rcc>
  <rcc rId="2219" sId="1">
    <nc r="AE328">
      <f>S328+V328+Y328+AB328</f>
    </nc>
  </rcc>
  <rcc rId="2220" sId="1">
    <nc r="AE329">
      <f>S329+V329+Y329+AB329</f>
    </nc>
  </rcc>
  <rcc rId="2221" sId="1">
    <nc r="AE330">
      <f>S330+V330+Y330+AB330</f>
    </nc>
  </rcc>
  <rcc rId="2222" sId="1">
    <nc r="AE331">
      <f>S331+V331+Y331+AB331</f>
    </nc>
  </rcc>
  <rcc rId="2223" sId="1">
    <nc r="AE332">
      <f>S332+V332+Y332+AB332</f>
    </nc>
  </rcc>
  <rcc rId="2224" sId="1">
    <nc r="AE333">
      <f>S333+V333+Y333+AB333</f>
    </nc>
  </rcc>
  <rcc rId="2225" sId="1">
    <nc r="AE334">
      <f>S334+V334+Y334+AB334</f>
    </nc>
  </rcc>
  <rcc rId="2226" sId="1">
    <nc r="AE335">
      <f>S335+V335+Y335+AB335</f>
    </nc>
  </rcc>
  <rcc rId="2227" sId="1">
    <nc r="AE336">
      <f>S336+V336+Y336+AB336</f>
    </nc>
  </rcc>
  <rcc rId="2228" sId="1">
    <nc r="AE337">
      <f>S337+V337+Y337+AB337</f>
    </nc>
  </rcc>
  <rcc rId="2229" sId="1">
    <nc r="AE338">
      <f>S338+V338+Y338+AB338</f>
    </nc>
  </rcc>
  <rcc rId="2230" sId="1">
    <nc r="AE339">
      <f>S339+V339+Y339+AB339</f>
    </nc>
  </rcc>
  <rcc rId="2231" sId="1">
    <nc r="AE340">
      <f>S340+V340+Y340+AB340</f>
    </nc>
  </rcc>
  <rcc rId="2232" sId="1">
    <nc r="AG326">
      <f>AE326+AF326</f>
    </nc>
  </rcc>
  <rcc rId="2233" sId="1">
    <nc r="AG327">
      <f>AE327+AF327</f>
    </nc>
  </rcc>
  <rcc rId="2234" sId="1">
    <nc r="AG328">
      <f>AE328+AF328</f>
    </nc>
  </rcc>
  <rcc rId="2235" sId="1">
    <nc r="AG329">
      <f>AE329+AF329</f>
    </nc>
  </rcc>
  <rcc rId="2236" sId="1">
    <nc r="AG330">
      <f>AE330+AF330</f>
    </nc>
  </rcc>
  <rcc rId="2237" sId="1">
    <nc r="AG331">
      <f>AE331+AF331</f>
    </nc>
  </rcc>
  <rcc rId="2238" sId="1">
    <nc r="AG332">
      <f>AE332+AF332</f>
    </nc>
  </rcc>
  <rcc rId="2239" sId="1">
    <nc r="AG333">
      <f>AE333+AF333</f>
    </nc>
  </rcc>
  <rcc rId="2240" sId="1">
    <nc r="AG334">
      <f>AE334+AF334</f>
    </nc>
  </rcc>
  <rcc rId="2241" sId="1">
    <nc r="AG335">
      <f>AE335+AF335</f>
    </nc>
  </rcc>
  <rcc rId="2242" sId="1">
    <nc r="AG336">
      <f>AE336+AF336</f>
    </nc>
  </rcc>
  <rcc rId="2243" sId="1">
    <nc r="AG337">
      <f>AE337+AF337</f>
    </nc>
  </rcc>
  <rcc rId="2244" sId="1">
    <nc r="AG338">
      <f>AE338+AF338</f>
    </nc>
  </rcc>
  <rcc rId="2245" sId="1">
    <nc r="AG339">
      <f>AE339+AF339</f>
    </nc>
  </rcc>
  <rcc rId="2246" sId="1">
    <nc r="AG340">
      <f>AE340+AF340</f>
    </nc>
  </rcc>
  <rcc rId="2247" sId="1" odxf="1" s="1" dxf="1">
    <nc r="AG341">
      <f>AE341+AF341</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2248" sId="1" odxf="1" s="1" dxf="1">
    <nc r="AE341">
      <f>S341+V341+Y341+AB341</f>
    </nc>
    <odxf>
      <font>
        <b val="0"/>
        <i val="0"/>
        <strike val="0"/>
        <condense val="0"/>
        <extend val="0"/>
        <outline val="0"/>
        <shadow val="0"/>
        <u val="none"/>
        <vertAlign val="baseline"/>
        <sz val="11"/>
        <color theme="1"/>
        <name val="Calibri"/>
        <family val="2"/>
        <charset val="238"/>
        <scheme val="minor"/>
      </font>
      <numFmt numFmtId="0" formatCode="General"/>
    </odxf>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v guid="{53ED3D47-B2C0-43A1-9A1E-F030D529F74C}" action="delete"/>
  <rdn rId="0" localSheetId="1" customView="1" name="Z_53ED3D47_B2C0_43A1_9A1E_F030D529F74C_.wvu.PrintArea" hidden="1" oldHidden="1">
    <formula>Sheet1!$A$1:$AL$365</formula>
    <oldFormula>Sheet1!$A$1:$AL$365</oldFormula>
  </rdn>
  <rdn rId="0" localSheetId="1" customView="1" name="Z_53ED3D47_B2C0_43A1_9A1E_F030D529F74C_.wvu.FilterData" hidden="1" oldHidden="1">
    <formula>Sheet1!$A$6:$AL$365</formula>
    <oldFormula>Sheet1!$A$6:$AL$365</oldFormula>
  </rdn>
  <rcv guid="{53ED3D47-B2C0-43A1-9A1E-F030D529F74C}" action="add"/>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2251" sheetId="1" source="A342:AK342" destination="A326:AK326" sourceSheetId="1">
    <undo index="65535" exp="area" dr="T228:T342" r="T344" sId="1"/>
    <undo index="65535" exp="area" dr="U228:U342" r="U344" sId="1"/>
    <undo index="65535" exp="area" dr="W228:W342" r="W344" sId="1"/>
    <undo index="65535" exp="area" dr="X228:X342" r="X344" sId="1"/>
    <undo index="65535" exp="area" dr="AC228:AC342" r="AC344" sId="1"/>
    <rfmt sheetId="1" sqref="A32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2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32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26"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326"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326"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26"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26"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2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2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326">
        <f>S326/AE326*100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26"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26">
        <f>T326+U326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26">
        <f>W326+X326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26">
        <f>Z326+AA326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26">
        <f>AC326+AD326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26">
        <f>S326+V326+Y326+AB326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32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326">
        <f>AE326+AF326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2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26"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2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2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m>
  <rfmt sheetId="1" sqref="B32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2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32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26" start="0" length="2147483647">
    <dxf>
      <font>
        <b/>
      </font>
    </dxf>
  </rfmt>
  <rfmt sheetId="1" sqref="F325:F328">
    <dxf>
      <fill>
        <patternFill>
          <bgColor rgb="FFFFFF00"/>
        </patternFill>
      </fill>
    </dxf>
  </rfmt>
  <rfmt sheetId="1" sqref="I325:I327">
    <dxf>
      <fill>
        <patternFill>
          <bgColor rgb="FFFFFF00"/>
        </patternFill>
      </fill>
    </dxf>
  </rfmt>
  <rfmt sheetId="1" sqref="F326" start="0" length="0">
    <dxf>
      <font>
        <sz val="12"/>
        <color theme="1"/>
        <name val="Calibri"/>
        <family val="2"/>
        <charset val="238"/>
        <scheme val="minor"/>
      </font>
      <alignment vertical="center" wrapText="1"/>
      <border outline="0">
        <right style="thin">
          <color indexed="64"/>
        </right>
        <top style="thin">
          <color indexed="64"/>
        </top>
        <bottom style="thin">
          <color indexed="64"/>
        </bottom>
      </border>
    </dxf>
  </rfmt>
  <rfmt sheetId="1" sqref="G326"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A32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E326"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H326"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326"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J326"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32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2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N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26"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2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2252" sId="1">
    <oc r="S326">
      <f>T326+U326</f>
    </oc>
    <nc r="S326">
      <f>T326+U326</f>
    </nc>
  </rcc>
  <rfmt sheetId="1" s="1" sqref="T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2253" sId="1">
    <oc r="V326">
      <f>W326+X326</f>
    </oc>
    <nc r="V326">
      <f>W326+X326</f>
    </nc>
  </rcc>
  <rfmt sheetId="1" s="1" sqref="W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Z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2254" sId="1">
    <oc r="AB326">
      <f>AC326+AD326</f>
    </oc>
    <nc r="AB326">
      <f>AC326+AD326</f>
    </nc>
  </rcc>
  <rfmt sheetId="1" s="1" sqref="AC32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26" start="0" length="0">
    <dxf/>
  </rfmt>
  <rcc rId="2255" sId="1">
    <oc r="AE326">
      <f>S326+V326+Y326+AB326</f>
    </oc>
    <nc r="AE326">
      <f>S326+V326+Y326+AB326</f>
    </nc>
  </rcc>
  <rfmt sheetId="1" s="1" sqref="AF32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2256" sId="1">
    <oc r="AG326">
      <f>AE326+AF326</f>
    </oc>
    <nc r="AG326">
      <f>AE326+AF326</f>
    </nc>
  </rcc>
  <rfmt sheetId="1" sqref="AH32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26"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32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32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2257" sId="1">
    <nc r="M326">
      <f>S326/AE326*100</f>
    </nc>
  </rcc>
  <rcc rId="2258" sId="1">
    <oc r="M327">
      <f>S327/AE327*100</f>
    </oc>
    <nc r="M327">
      <f>S327/AE327*100</f>
    </nc>
  </rcc>
  <rcc rId="2259" sId="1">
    <oc r="M328">
      <f>S328/AE328*100</f>
    </oc>
    <nc r="M328">
      <f>S328/AE328*100</f>
    </nc>
  </rcc>
  <rcv guid="{53ED3D47-B2C0-43A1-9A1E-F030D529F74C}" action="delete"/>
  <rdn rId="0" localSheetId="1" customView="1" name="Z_53ED3D47_B2C0_43A1_9A1E_F030D529F74C_.wvu.PrintArea" hidden="1" oldHidden="1">
    <formula>Sheet1!$A$1:$AL$365</formula>
    <oldFormula>Sheet1!$A$1:$AL$365</oldFormula>
  </rdn>
  <rdn rId="0" localSheetId="1" customView="1" name="Z_53ED3D47_B2C0_43A1_9A1E_F030D529F74C_.wvu.FilterData" hidden="1" oldHidden="1">
    <formula>Sheet1!$A$6:$AL$365</formula>
    <oldFormula>Sheet1!$A$6:$AL$365</oldFormula>
  </rdn>
  <rcv guid="{53ED3D47-B2C0-43A1-9A1E-F030D529F74C}"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73" start="0" length="0">
    <dxf>
      <font>
        <sz val="12"/>
        <color auto="1"/>
        <charset val="1"/>
      </font>
    </dxf>
  </rfmt>
  <rfmt sheetId="1" sqref="G274" start="0" length="0">
    <dxf>
      <font>
        <sz val="12"/>
        <color auto="1"/>
        <charset val="1"/>
      </font>
    </dxf>
  </rfmt>
  <rfmt sheetId="1" sqref="G275" start="0" length="0">
    <dxf>
      <font>
        <sz val="12"/>
        <color auto="1"/>
        <charset val="1"/>
      </font>
    </dxf>
  </rfmt>
  <rfmt sheetId="1" sqref="G276" start="0" length="0">
    <dxf>
      <font>
        <sz val="12"/>
        <color auto="1"/>
        <charset val="1"/>
      </font>
    </dxf>
  </rfmt>
  <rfmt sheetId="1" sqref="G277" start="0" length="0">
    <dxf>
      <font>
        <sz val="12"/>
        <color auto="1"/>
        <charset val="1"/>
      </font>
      <alignment horizontal="left"/>
    </dxf>
  </rfmt>
  <rfmt sheetId="1" sqref="G278" start="0" length="0">
    <dxf>
      <font>
        <sz val="12"/>
        <color auto="1"/>
        <charset val="1"/>
      </font>
      <alignment horizontal="left"/>
    </dxf>
  </rfmt>
  <rfmt sheetId="1" sqref="G279" start="0" length="0">
    <dxf>
      <font>
        <sz val="12"/>
        <color auto="1"/>
        <charset val="1"/>
      </font>
      <alignment horizontal="left"/>
    </dxf>
  </rfmt>
  <rfmt sheetId="1" sqref="G280" start="0" length="0">
    <dxf>
      <font>
        <sz val="12"/>
        <color auto="1"/>
        <charset val="1"/>
      </font>
      <alignment horizontal="left"/>
    </dxf>
  </rfmt>
  <rfmt sheetId="1" sqref="G281" start="0" length="0">
    <dxf>
      <font>
        <sz val="12"/>
        <color auto="1"/>
        <charset val="1"/>
      </font>
      <alignment horizontal="left" wrapText="1"/>
    </dxf>
  </rfmt>
  <rfmt sheetId="1" sqref="G282" start="0" length="0">
    <dxf>
      <font>
        <sz val="12"/>
        <color auto="1"/>
        <charset val="1"/>
      </font>
      <alignment horizontal="left" wrapText="1"/>
    </dxf>
  </rfmt>
  <rfmt sheetId="1" sqref="G283" start="0" length="0">
    <dxf>
      <font>
        <sz val="12"/>
        <color auto="1"/>
        <charset val="1"/>
      </font>
      <alignment horizontal="left"/>
    </dxf>
  </rfmt>
  <rfmt sheetId="1" sqref="G284" start="0" length="0">
    <dxf>
      <font>
        <sz val="12"/>
        <color auto="1"/>
        <charset val="1"/>
      </font>
      <alignment horizontal="left"/>
    </dxf>
  </rfmt>
  <rfmt sheetId="1" sqref="G285" start="0" length="0">
    <dxf>
      <font>
        <sz val="12"/>
        <color auto="1"/>
        <charset val="1"/>
      </font>
      <alignment horizontal="left"/>
    </dxf>
  </rfmt>
  <rfmt sheetId="1" sqref="G286" start="0" length="0">
    <dxf>
      <font>
        <sz val="12"/>
        <color auto="1"/>
        <charset val="1"/>
      </font>
      <alignment horizontal="left"/>
    </dxf>
  </rfmt>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2" sId="1">
    <nc r="A327">
      <v>100</v>
    </nc>
  </rcc>
  <rcc rId="2263" sId="1">
    <nc r="A328">
      <v>101</v>
    </nc>
  </rcc>
  <rcc rId="2264" sId="1">
    <nc r="A329">
      <v>102</v>
    </nc>
  </rcc>
  <rcc rId="2265" sId="1">
    <nc r="A330">
      <v>103</v>
    </nc>
  </rcc>
  <rcc rId="2266" sId="1">
    <nc r="A331">
      <v>104</v>
    </nc>
  </rcc>
  <rcc rId="2267" sId="1">
    <nc r="A332">
      <v>105</v>
    </nc>
  </rcc>
  <rcc rId="2268" sId="1">
    <nc r="B327">
      <v>274</v>
    </nc>
  </rcc>
  <rcc rId="2269" sId="1">
    <nc r="B328">
      <v>264</v>
    </nc>
  </rcc>
  <rm rId="2270" sheetId="1" source="B327:B328" destination="C327:C328" sourceSheetId="1">
    <rfmt sheetId="1" sqref="C32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2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m>
  <rcc rId="2271" sId="1">
    <nc r="D327" t="inlineStr">
      <is>
        <t>RB</t>
      </is>
    </nc>
  </rcc>
  <rcc rId="2272" sId="1">
    <nc r="D328" t="inlineStr">
      <is>
        <t>RB</t>
      </is>
    </nc>
  </rcc>
  <rcv guid="{53ED3D47-B2C0-43A1-9A1E-F030D529F74C}" action="delete"/>
  <rdn rId="0" localSheetId="1" customView="1" name="Z_53ED3D47_B2C0_43A1_9A1E_F030D529F74C_.wvu.PrintArea" hidden="1" oldHidden="1">
    <formula>Sheet1!$A$1:$AL$365</formula>
    <oldFormula>Sheet1!$A$1:$AL$365</oldFormula>
  </rdn>
  <rdn rId="0" localSheetId="1" customView="1" name="Z_53ED3D47_B2C0_43A1_9A1E_F030D529F74C_.wvu.FilterData" hidden="1" oldHidden="1">
    <formula>Sheet1!$A$6:$AL$365</formula>
    <oldFormula>Sheet1!$A$6:$AL$365</oldFormula>
  </rdn>
  <rcv guid="{53ED3D47-B2C0-43A1-9A1E-F030D529F74C}"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6" sId="1" numFmtId="4">
    <nc r="T311">
      <v>652983.16</v>
    </nc>
  </rcc>
  <rcc rId="1477" sId="1" numFmtId="4">
    <nc r="U311">
      <v>156754.84</v>
    </nc>
  </rcc>
  <rcc rId="1478" sId="1" numFmtId="4">
    <nc r="W311">
      <v>115232.31</v>
    </nc>
  </rcc>
  <rcc rId="1479" sId="1" numFmtId="4">
    <nc r="X311">
      <v>39188.720000000001</v>
    </nc>
  </rcc>
  <rcc rId="1480" sId="1">
    <nc r="AC311">
      <v>15677.86</v>
    </nc>
  </rcc>
  <rcc rId="1481" sId="1">
    <nc r="AD311">
      <v>3998.86</v>
    </nc>
  </rcc>
  <rcc rId="1482" sId="1">
    <oc r="S309">
      <f>T309+U309</f>
    </oc>
    <nc r="S309">
      <f>T309+U309</f>
    </nc>
  </rcc>
  <rcc rId="1483" sId="1">
    <oc r="S310">
      <f>T310+U310</f>
    </oc>
    <nc r="S310">
      <f>T310+U310</f>
    </nc>
  </rcc>
  <rcc rId="1484" sId="1" odxf="1" s="1" dxf="1">
    <oc r="S311" t="inlineStr">
      <is>
        <t>Valoarea ELIGIBILĂ a proiectului (LEI)</t>
      </is>
    </oc>
    <nc r="S311">
      <f>T311+U311</f>
    </nc>
    <odxf>
      <font>
        <b/>
        <i val="0"/>
        <strike val="0"/>
        <condense val="0"/>
        <extend val="0"/>
        <outline val="0"/>
        <shadow val="0"/>
        <u val="none"/>
        <vertAlign val="baseline"/>
        <sz val="12"/>
        <color auto="1"/>
        <name val="Calibri"/>
        <family val="2"/>
        <charset val="238"/>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medium">
          <color indexed="64"/>
        </top>
        <bottom style="thin">
          <color indexed="64"/>
        </bottom>
      </border>
    </odxf>
    <ndxf>
      <font>
        <b val="0"/>
        <sz val="12"/>
        <color auto="1"/>
        <name val="Calibri"/>
        <family val="2"/>
        <charset val="238"/>
        <scheme val="minor"/>
      </font>
      <numFmt numFmtId="165" formatCode="#,##0.00_ ;\-#,##0.00\ "/>
      <alignment horizontal="right"/>
      <border outline="0">
        <right style="thin">
          <color indexed="64"/>
        </right>
        <top style="thin">
          <color indexed="64"/>
        </top>
      </border>
    </ndxf>
  </rcc>
  <rcc rId="1485" sId="1">
    <oc r="S312">
      <f>T312+U312</f>
    </oc>
    <nc r="S312">
      <f>T312+U312</f>
    </nc>
  </rcc>
  <rcc rId="1486" sId="1">
    <oc r="S313">
      <f>T313+U313</f>
    </oc>
    <nc r="S313">
      <f>T313+U313</f>
    </nc>
  </rcc>
  <rcc rId="1487" sId="1">
    <oc r="S314">
      <f>T314+U314</f>
    </oc>
    <nc r="S314">
      <f>T314+U314</f>
    </nc>
  </rcc>
  <rcc rId="1488" sId="1">
    <oc r="S315">
      <f>T315+U315</f>
    </oc>
    <nc r="S315">
      <f>T315+U315</f>
    </nc>
  </rcc>
  <rcc rId="1489" sId="1">
    <oc r="S316">
      <f>T316+U316</f>
    </oc>
    <nc r="S316">
      <f>T316+U316</f>
    </nc>
  </rcc>
  <rcc rId="1490" sId="1">
    <oc r="S317">
      <f>T317+U317</f>
    </oc>
    <nc r="S317">
      <f>T317+U317</f>
    </nc>
  </rcc>
  <rcc rId="1491" sId="1" numFmtId="4">
    <nc r="AF311">
      <v>0</v>
    </nc>
  </rcc>
  <rcc rId="1492" sId="1">
    <nc r="AH311" t="inlineStr">
      <is>
        <t>implementare</t>
      </is>
    </nc>
  </rcc>
  <rcv guid="{EF10298D-3F59-43F1-9A86-8C1CCA3B5D93}" action="delete"/>
  <rdn rId="0" localSheetId="1" customView="1" name="Z_EF10298D_3F59_43F1_9A86_8C1CCA3B5D93_.wvu.PrintArea" hidden="1" oldHidden="1">
    <formula>Sheet1!$A$1:$AL$339</formula>
    <oldFormula>Sheet1!$A$1:$AL$339</oldFormula>
  </rdn>
  <rdn rId="0" localSheetId="1" customView="1" name="Z_EF10298D_3F59_43F1_9A86_8C1CCA3B5D93_.wvu.FilterData" hidden="1" oldHidden="1">
    <formula>Sheet1!$A$6:$AL$339</formula>
    <oldFormula>Sheet1!$A$6:$AL$339</oldFormula>
  </rdn>
  <rcv guid="{EF10298D-3F59-43F1-9A86-8C1CCA3B5D93}"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27"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327" start="0" length="0">
    <dxf>
      <font>
        <b/>
        <sz val="12"/>
        <color auto="1"/>
      </font>
    </dxf>
  </rfmt>
  <rfmt sheetId="1" sqref="B328"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328" start="0" length="0">
    <dxf>
      <font>
        <b/>
        <sz val="12"/>
        <color auto="1"/>
      </font>
    </dxf>
  </rfmt>
  <rcc rId="2275" sId="1">
    <nc r="E327" t="inlineStr">
      <is>
        <t>AP1/11i /1.1</t>
      </is>
    </nc>
  </rcc>
  <rcc rId="2276" sId="1">
    <nc r="F327" t="inlineStr">
      <is>
        <t>CP 2/2017 (MySMIS: POCA/111/1/1)</t>
      </is>
    </nc>
  </rcc>
  <rcc rId="2277" sId="1">
    <nc r="E328" t="inlineStr">
      <is>
        <t>AP1/11i /1.1</t>
      </is>
    </nc>
  </rcc>
  <rcc rId="2278" sId="1">
    <nc r="F328" t="inlineStr">
      <is>
        <t>CP 2/2017 (MySMIS: POCA/111/1/1)</t>
      </is>
    </nc>
  </rcc>
  <rcc rId="2279" sId="1">
    <nc r="B327">
      <v>112219</v>
    </nc>
  </rcc>
  <rfmt sheetId="1" sqref="G327" start="0" length="0">
    <dxf>
      <font>
        <sz val="11"/>
        <color theme="1"/>
        <name val="Calibri"/>
        <family val="2"/>
        <charset val="238"/>
        <scheme val="minor"/>
      </font>
      <alignment vertical="bottom" wrapText="0"/>
      <border outline="0">
        <right/>
        <top/>
        <bottom/>
      </border>
    </dxf>
  </rfmt>
  <rfmt sheetId="1" xfDxf="1" sqref="G327" start="0" length="0">
    <dxf>
      <font>
        <b/>
        <name val="Trebuchet MS"/>
        <scheme val="none"/>
      </font>
    </dxf>
  </rfmt>
  <rcc rId="2280" sId="1" odxf="1" dxf="1">
    <nc r="G327" t="inlineStr">
      <is>
        <t>Nonformal se poate – Politica publica alternativa pentru inserția tinerilor pe piața muncii</t>
      </is>
    </nc>
    <ndxf>
      <font>
        <b val="0"/>
        <sz val="12"/>
        <name val="Trebuchet MS"/>
        <charset val="1"/>
        <scheme val="none"/>
      </font>
      <alignment vertical="center" wrapText="1"/>
      <border outline="0">
        <left style="thin">
          <color indexed="64"/>
        </left>
        <right style="thin">
          <color indexed="64"/>
        </right>
        <top style="thin">
          <color indexed="64"/>
        </top>
        <bottom style="thin">
          <color indexed="64"/>
        </bottom>
      </border>
    </ndxf>
  </rcc>
  <rfmt sheetId="1" sqref="G328" start="0" length="0">
    <dxf>
      <font>
        <sz val="12"/>
        <charset val="1"/>
      </font>
      <border outline="0">
        <left style="thin">
          <color indexed="64"/>
        </left>
      </border>
    </dxf>
  </rfmt>
  <rcc rId="2281" sId="1">
    <nc r="H327" t="inlineStr">
      <is>
        <t>Asociatia SE POATE</t>
      </is>
    </nc>
  </rcc>
  <rcc rId="2282" sId="1">
    <nc r="I327" t="inlineStr">
      <is>
        <t>Asociația Umanistă Română</t>
      </is>
    </nc>
  </rcc>
  <rcc rId="2283" sId="1" numFmtId="19">
    <nc r="K327">
      <v>43262</v>
    </nc>
  </rcc>
  <rcc rId="2284" sId="1" numFmtId="19">
    <nc r="L327">
      <v>43749</v>
    </nc>
  </rcc>
  <rcc rId="2285" sId="1" numFmtId="19">
    <nc r="K328">
      <v>43264</v>
    </nc>
  </rcc>
  <rcc rId="2286" sId="1" numFmtId="19">
    <nc r="L328">
      <v>43751</v>
    </nc>
  </rcc>
  <rcc rId="2287" sId="1">
    <nc r="N327" t="inlineStr">
      <is>
        <t>Proiect cu acoperire națională</t>
      </is>
    </nc>
  </rcc>
  <rcc rId="2288" sId="1">
    <nc r="N328" t="inlineStr">
      <is>
        <t>Proiect cu acoperire națională</t>
      </is>
    </nc>
  </rcc>
  <rcc rId="2289" sId="1">
    <nc r="Q327" t="inlineStr">
      <is>
        <t>ONG</t>
      </is>
    </nc>
  </rcc>
  <rcc rId="2290" sId="1">
    <nc r="Q328" t="inlineStr">
      <is>
        <t>ONG</t>
      </is>
    </nc>
  </rcc>
  <rcc rId="2291" sId="1">
    <nc r="R327" t="inlineStr">
      <is>
        <t>119 - Investiții în capacitatea instituțională și în eficiența administrațiilor și a serviciilor publice la nivel național, regional și local, în perspectiva realizării de reforme, a unei mai bune legiferări și a bunei guvernanțe</t>
      </is>
    </nc>
  </rcc>
  <rcc rId="2292" sId="1">
    <nc r="R328" t="inlineStr">
      <is>
        <t>119 - Investiții în capacitatea instituțională și în eficiența administrațiilor și a serviciilor publice la nivel național, regional și local, în perspectiva realizării de reforme, a unei mai bune legiferări și a bunei guvernanțe</t>
      </is>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3" sId="1">
    <nc r="O327" t="inlineStr">
      <is>
        <t xml:space="preserve">Ilfov </t>
      </is>
    </nc>
  </rcc>
  <rcc rId="2294" sId="1">
    <oc r="P322" t="inlineStr">
      <is>
        <t>Bucuresști</t>
      </is>
    </oc>
    <nc r="P322" t="inlineStr">
      <is>
        <t>București</t>
      </is>
    </nc>
  </rcc>
  <rcc rId="2295" sId="1">
    <nc r="P327" t="inlineStr">
      <is>
        <t>Chiajna</t>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6" sId="1" numFmtId="4">
    <nc r="Z327">
      <v>15430.49</v>
    </nc>
  </rcc>
  <rcc rId="2297" sId="1" numFmtId="4">
    <nc r="AA327">
      <v>3935.76</v>
    </nc>
  </rcc>
  <rm rId="2298" sheetId="1" source="Z327:AA327" destination="AC327:AD327" sourceSheetId="1">
    <undo index="65535" exp="ref" v="1" dr="AD327" r="AB327" sId="1"/>
    <undo index="0" exp="ref" v="1" dr="AC327" r="AB327" sId="1"/>
    <rfmt sheetId="1" s="1" sqref="AC32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32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m>
  <rcc rId="2299" sId="1">
    <oc r="Y327">
      <f>AC327+AD327</f>
    </oc>
    <nc r="Y327">
      <f>Z327+AA327</f>
    </nc>
  </rcc>
  <rfmt sheetId="1" s="1" sqref="Z32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A32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2300" sId="1">
    <oc r="AB327">
      <f>#REF!+#REF!</f>
    </oc>
    <nc r="AB327">
      <f>AC327+AD327</f>
    </nc>
  </rcc>
  <rcc rId="2301" sId="1">
    <oc r="AB328">
      <f>AC328+AD328</f>
    </oc>
    <nc r="AB328">
      <f>AC328+AD328</f>
    </nc>
  </rcc>
  <rcc rId="2302" sId="1" numFmtId="4">
    <nc r="X327">
      <v>38570.33</v>
    </nc>
  </rcc>
  <rcc rId="2303" sId="1" numFmtId="4">
    <nc r="W327">
      <v>113414.08</v>
    </nc>
  </rcc>
  <rcc rId="2304" sId="1" numFmtId="4">
    <nc r="U327">
      <v>154281.43</v>
    </nc>
  </rcc>
  <rcc rId="2305" sId="1" numFmtId="4">
    <nc r="T327">
      <v>642679.71</v>
    </nc>
  </rcc>
  <rcv guid="{53ED3D47-B2C0-43A1-9A1E-F030D529F74C}" action="delete"/>
  <rdn rId="0" localSheetId="1" customView="1" name="Z_53ED3D47_B2C0_43A1_9A1E_F030D529F74C_.wvu.PrintArea" hidden="1" oldHidden="1">
    <formula>Sheet1!$A$1:$AL$365</formula>
    <oldFormula>Sheet1!$A$1:$AL$365</oldFormula>
  </rdn>
  <rdn rId="0" localSheetId="1" customView="1" name="Z_53ED3D47_B2C0_43A1_9A1E_F030D529F74C_.wvu.FilterData" hidden="1" oldHidden="1">
    <formula>Sheet1!$A$6:$AL$365</formula>
    <oldFormula>Sheet1!$A$6:$AL$365</oldFormula>
  </rdn>
  <rcv guid="{53ED3D47-B2C0-43A1-9A1E-F030D529F74C}"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08" sId="1">
    <nc r="J327" t="inlineStr">
      <is>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is>
    </nc>
  </rc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G328" start="0" length="0">
    <dxf>
      <font>
        <sz val="12"/>
        <charset val="1"/>
      </font>
      <alignment vertical="center" wrapText="1"/>
      <border outline="0">
        <left style="thin">
          <color indexed="64"/>
        </left>
        <right style="thin">
          <color indexed="64"/>
        </right>
        <top style="thin">
          <color indexed="64"/>
        </top>
        <bottom style="thin">
          <color indexed="64"/>
        </bottom>
      </border>
    </dxf>
  </rfmt>
  <rcc rId="2309" sId="1">
    <nc r="G328" t="inlineStr">
      <is>
        <t>Optiuni strategice pentru dezvoltarea durabila a sectorului forestier</t>
      </is>
    </nc>
  </rcc>
  <rcc rId="2310" sId="1">
    <nc r="H328" t="inlineStr">
      <is>
        <t>Asociația Centrul pentru Dezvoltare Durabilă Columna</t>
      </is>
    </nc>
  </rcc>
  <rcc rId="2311" sId="1">
    <nc r="I328" t="inlineStr">
      <is>
        <t>Asociația Administratorilor de Păduri</t>
      </is>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12" sId="1">
    <nc r="O328" t="inlineStr">
      <is>
        <t>Dolj</t>
      </is>
    </nc>
  </rcc>
  <rcc rId="2313" sId="1">
    <nc r="P328" t="inlineStr">
      <is>
        <t>Craiova</t>
      </is>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14" sId="1" numFmtId="4">
    <nc r="T328">
      <v>621797.65</v>
    </nc>
  </rcc>
  <rcc rId="2315" sId="1" numFmtId="4">
    <nc r="U328">
      <v>149268.53</v>
    </nc>
  </rcc>
  <rcc rId="2316" sId="1" numFmtId="4">
    <nc r="W328">
      <v>109729</v>
    </nc>
  </rcc>
  <rcc rId="2317" sId="1" numFmtId="4">
    <nc r="X328">
      <v>37317.1</v>
    </nc>
  </rcc>
  <rcc rId="2318" sId="1" numFmtId="4">
    <nc r="AC328">
      <v>14929.14</v>
    </nc>
  </rcc>
  <rcc rId="2319" sId="1" numFmtId="4">
    <nc r="AD328">
      <v>3807.85</v>
    </nc>
  </rcc>
  <rcc rId="2320" sId="1">
    <nc r="AH327" t="inlineStr">
      <is>
        <t>implementare</t>
      </is>
    </nc>
  </rcc>
  <rcc rId="2321" sId="1">
    <nc r="AI327" t="inlineStr">
      <is>
        <t>n.a.</t>
      </is>
    </nc>
  </rcc>
  <rcc rId="2322" sId="1">
    <nc r="AH328" t="inlineStr">
      <is>
        <t>implementare</t>
      </is>
    </nc>
  </rcc>
  <rcc rId="2323" sId="1">
    <nc r="AI328" t="inlineStr">
      <is>
        <t>n.a.</t>
      </is>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24" sId="1">
    <nc r="J328" t="inlineStr">
      <is>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is>
    </nc>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25" sId="1">
    <nc r="B328">
      <v>111981</v>
    </nc>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C1B4D6D-D666-48DD-AB17-E00791B6F0B6}" action="delete"/>
  <rdn rId="0" localSheetId="1" customView="1" name="Z_7C1B4D6D_D666_48DD_AB17_E00791B6F0B6_.wvu.PrintArea" hidden="1" oldHidden="1">
    <formula>Sheet1!$A$1:$AL$365</formula>
    <oldFormula>Sheet1!$A$1:$AL$365</oldFormula>
  </rdn>
  <rdn rId="0" localSheetId="1" customView="1" name="Z_7C1B4D6D_D666_48DD_AB17_E00791B6F0B6_.wvu.FilterData" hidden="1" oldHidden="1">
    <formula>Sheet1!$A$6:$DG$345</formula>
    <oldFormula>Sheet1!$A$6:$DG$345</oldFormula>
  </rdn>
  <rcv guid="{7C1B4D6D-D666-48DD-AB17-E00791B6F0B6}"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AC311" start="0" length="0">
    <dxf>
      <font>
        <sz val="12"/>
        <color auto="1"/>
        <name val="Calibri"/>
        <family val="2"/>
        <charset val="238"/>
        <scheme val="minor"/>
      </font>
      <numFmt numFmtId="165" formatCode="#,##0.00_ ;\-#,##0.00\ "/>
      <fill>
        <patternFill patternType="none">
          <bgColor indexed="65"/>
        </patternFill>
      </fill>
      <alignment horizontal="right"/>
      <border outline="0">
        <left style="thin">
          <color indexed="64"/>
        </left>
        <top style="thin">
          <color indexed="64"/>
        </top>
      </border>
    </dxf>
  </rfmt>
  <rfmt sheetId="1" s="1" sqref="AD311" start="0" length="0">
    <dxf>
      <font>
        <sz val="12"/>
        <color auto="1"/>
        <name val="Calibri"/>
        <family val="2"/>
        <charset val="238"/>
        <scheme val="minor"/>
      </font>
      <numFmt numFmtId="165" formatCode="#,##0.00_ ;\-#,##0.00\ "/>
      <fill>
        <patternFill patternType="none">
          <bgColor indexed="65"/>
        </patternFill>
      </fill>
      <alignment horizontal="right"/>
      <border outline="0">
        <left style="thin">
          <color indexed="64"/>
        </left>
        <top style="thin">
          <color indexed="64"/>
        </top>
      </border>
    </dxf>
  </rfmt>
  <rfmt sheetId="1" sqref="AC311:AD311">
    <dxf>
      <fill>
        <patternFill patternType="solid">
          <bgColor rgb="FFFFFF00"/>
        </patternFill>
      </fill>
    </dxf>
  </rfmt>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28" sId="1" numFmtId="19">
    <oc r="K325">
      <v>42534</v>
    </oc>
    <nc r="K325">
      <v>43264</v>
    </nc>
  </rcc>
  <rcv guid="{901F9774-8BE7-424D-87C2-1026F3FA2E93}" action="delete"/>
  <rdn rId="0" localSheetId="1" customView="1" name="Z_901F9774_8BE7_424D_87C2_1026F3FA2E93_.wvu.PrintArea" hidden="1" oldHidden="1">
    <formula>Sheet1!$A$1:$AL$365</formula>
    <oldFormula>Sheet1!$A$1:$AL$365</oldFormula>
  </rdn>
  <rdn rId="0" localSheetId="1" customView="1" name="Z_901F9774_8BE7_424D_87C2_1026F3FA2E93_.wvu.FilterData" hidden="1" oldHidden="1">
    <formula>Sheet1!$C$1:$C$372</formula>
    <oldFormula>Sheet1!$A$6:$AL$365</oldFormula>
  </rdn>
  <rcv guid="{901F9774-8BE7-424D-87C2-1026F3FA2E93}" action="add"/>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01F9774-8BE7-424D-87C2-1026F3FA2E93}" action="delete"/>
  <rdn rId="0" localSheetId="1" customView="1" name="Z_901F9774_8BE7_424D_87C2_1026F3FA2E93_.wvu.PrintArea" hidden="1" oldHidden="1">
    <formula>Sheet1!$A$1:$AL$365</formula>
    <oldFormula>Sheet1!$A$1:$AL$365</oldFormula>
  </rdn>
  <rdn rId="0" localSheetId="1" customView="1" name="Z_901F9774_8BE7_424D_87C2_1026F3FA2E93_.wvu.FilterData" hidden="1" oldHidden="1">
    <formula>Sheet1!$C$1:$C$372</formula>
    <oldFormula>Sheet1!$C$1:$C$372</oldFormula>
  </rdn>
  <rcv guid="{901F9774-8BE7-424D-87C2-1026F3FA2E93}" action="add"/>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36624B2D_80F9_4F79_AC4A_B3547C36F23F_.wvu.PrintArea" hidden="1" oldHidden="1">
    <formula>Sheet1!$A$1:$AL$365</formula>
  </rdn>
  <rdn rId="0" localSheetId="1" customView="1" name="Z_36624B2D_80F9_4F79_AC4A_B3547C36F23F_.wvu.Cols" hidden="1" oldHidden="1">
    <formula>Sheet1!$G:$R</formula>
  </rdn>
  <rdn rId="0" localSheetId="1" customView="1" name="Z_36624B2D_80F9_4F79_AC4A_B3547C36F23F_.wvu.FilterData" hidden="1" oldHidden="1">
    <formula>Sheet1!$C$1:$C$372</formula>
  </rdn>
  <rcv guid="{36624B2D-80F9-4F79-AC4A-B3547C36F23F}" action="add"/>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624B2D-80F9-4F79-AC4A-B3547C36F23F}" action="delete"/>
  <rdn rId="0" localSheetId="1" customView="1" name="Z_36624B2D_80F9_4F79_AC4A_B3547C36F23F_.wvu.PrintArea" hidden="1" oldHidden="1">
    <formula>Sheet1!$A$1:$AL$365</formula>
    <oldFormula>Sheet1!$A$1:$AL$365</oldFormula>
  </rdn>
  <rdn rId="0" localSheetId="1" customView="1" name="Z_36624B2D_80F9_4F79_AC4A_B3547C36F23F_.wvu.Cols" hidden="1" oldHidden="1">
    <formula>Sheet1!$G:$R</formula>
    <oldFormula>Sheet1!$G:$R</oldFormula>
  </rdn>
  <rdn rId="0" localSheetId="1" customView="1" name="Z_36624B2D_80F9_4F79_AC4A_B3547C36F23F_.wvu.FilterData" hidden="1" oldHidden="1">
    <formula>Sheet1!$C$1:$C$372</formula>
    <oldFormula>Sheet1!$C$1:$C$372</oldFormula>
  </rdn>
  <rcv guid="{36624B2D-80F9-4F79-AC4A-B3547C36F23F}" action="add"/>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39" sId="1" numFmtId="4">
    <oc r="T306">
      <v>558463.65</v>
    </oc>
    <nc r="T306">
      <v>558463.66</v>
    </nc>
  </rcc>
  <rcc rId="2340" sId="1" numFmtId="4">
    <oc r="W306">
      <v>98552.41</v>
    </oc>
    <nc r="W306">
      <v>98552.4</v>
    </nc>
  </rcc>
  <rcv guid="{A5B1481C-EF26-486A-984F-85CDDC2FD94F}" action="delete"/>
  <rdn rId="0" localSheetId="1" customView="1" name="Z_A5B1481C_EF26_486A_984F_85CDDC2FD94F_.wvu.PrintArea" hidden="1" oldHidden="1">
    <formula>Sheet1!$A$1:$AL$365</formula>
    <oldFormula>Sheet1!$A$1:$AL$365</oldFormula>
  </rdn>
  <rdn rId="0" localSheetId="1" customView="1" name="Z_A5B1481C_EF26_486A_984F_85CDDC2FD94F_.wvu.FilterData" hidden="1" oldHidden="1">
    <formula>Sheet1!$A$6:$AL$365</formula>
    <oldFormula>Sheet1!$A$6:$AL$365</oldFormula>
  </rdn>
  <rcv guid="{A5B1481C-EF26-486A-984F-85CDDC2FD94F}" action="add"/>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3ED3D47-B2C0-43A1-9A1E-F030D529F74C}" action="delete"/>
  <rdn rId="0" localSheetId="1" customView="1" name="Z_53ED3D47_B2C0_43A1_9A1E_F030D529F74C_.wvu.PrintArea" hidden="1" oldHidden="1">
    <formula>Sheet1!$A$1:$AL$365</formula>
    <oldFormula>Sheet1!$A$1:$AL$365</oldFormula>
  </rdn>
  <rdn rId="0" localSheetId="1" customView="1" name="Z_53ED3D47_B2C0_43A1_9A1E_F030D529F74C_.wvu.FilterData" hidden="1" oldHidden="1">
    <formula>Sheet1!$A$6:$AL$365</formula>
    <oldFormula>Sheet1!$A$6:$AL$365</oldFormula>
  </rdn>
  <rcv guid="{53ED3D47-B2C0-43A1-9A1E-F030D529F74C}" action="add"/>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EBDB3592_8618_49CA_BA1B_7B27C0439DAE_.wvu.PrintArea" hidden="1" oldHidden="1">
    <formula>Sheet1!$A$1:$AL$365</formula>
  </rdn>
  <rdn rId="0" localSheetId="1" customView="1" name="Z_EBDB3592_8618_49CA_BA1B_7B27C0439DAE_.wvu.FilterData" hidden="1" oldHidden="1">
    <formula>Sheet1!$A$6:$AL$365</formula>
  </rdn>
  <rcv guid="{EBDB3592-8618-49CA-BA1B-7B27C0439DAE}" action="add"/>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367764B8_4876_4AD1_9E45_0338A352A0C4_.wvu.PrintArea" hidden="1" oldHidden="1">
    <formula>Sheet1!$A$1:$AL$365</formula>
  </rdn>
  <rdn rId="0" localSheetId="1" customView="1" name="Z_367764B8_4876_4AD1_9E45_0338A352A0C4_.wvu.Rows" hidden="1" oldHidden="1">
    <formula>Sheet1!$343:$366</formula>
  </rdn>
  <rdn rId="0" localSheetId="1" customView="1" name="Z_367764B8_4876_4AD1_9E45_0338A352A0C4_.wvu.Cols" hidden="1" oldHidden="1">
    <formula>Sheet1!$AL:$AL</formula>
  </rdn>
  <rdn rId="0" localSheetId="1" customView="1" name="Z_367764B8_4876_4AD1_9E45_0338A352A0C4_.wvu.FilterData" hidden="1" oldHidden="1">
    <formula>Sheet1!$A$6:$AL$365</formula>
  </rdn>
  <rcv guid="{367764B8-4876-4AD1-9E45-0338A352A0C4}" action="add"/>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67764B8-4876-4AD1-9E45-0338A352A0C4}" action="delete"/>
  <rdn rId="0" localSheetId="1" customView="1" name="Z_367764B8_4876_4AD1_9E45_0338A352A0C4_.wvu.PrintArea" hidden="1" oldHidden="1">
    <formula>Sheet1!$A$1:$AL$365</formula>
    <oldFormula>Sheet1!$A$1:$AL$365</oldFormula>
  </rdn>
  <rdn rId="0" localSheetId="1" customView="1" name="Z_367764B8_4876_4AD1_9E45_0338A352A0C4_.wvu.Rows" hidden="1" oldHidden="1">
    <formula>Sheet1!$343:$366</formula>
    <oldFormula>Sheet1!$343:$366</oldFormula>
  </rdn>
  <rdn rId="0" localSheetId="1" customView="1" name="Z_367764B8_4876_4AD1_9E45_0338A352A0C4_.wvu.Cols" hidden="1" oldHidden="1">
    <formula>Sheet1!$AL:$AL</formula>
    <oldFormula>Sheet1!$AL:$AL</oldFormula>
  </rdn>
  <rdn rId="0" localSheetId="1" customView="1" name="Z_367764B8_4876_4AD1_9E45_0338A352A0C4_.wvu.FilterData" hidden="1" oldHidden="1">
    <formula>Sheet1!$A$6:$AL$365</formula>
    <oldFormula>Sheet1!$A$6:$AL$365</oldFormula>
  </rdn>
  <rcv guid="{367764B8-4876-4AD1-9E45-0338A352A0C4}" action="add"/>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55" sId="1" ref="A7:XFD7" action="deleteRow">
    <undo index="65535" exp="area" dr="$F$7:$F$347" r="AK364" sId="1"/>
    <undo index="0" exp="area" dr="AK$7:AK$347" r="AK364" sId="1"/>
    <undo index="65535" exp="area" dr="$F$7:$F$347" r="AJ364" sId="1"/>
    <undo index="0" exp="area" dr="AJ$7:AJ$347" r="AJ364" sId="1"/>
    <undo index="65535" exp="area" dr="$F$7:$F$347" r="AG364" sId="1"/>
    <undo index="0" exp="area" dr="AG$7:AG$347" r="AG364" sId="1"/>
    <undo index="65535" exp="area" dr="$F$7:$F$347" r="AF364" sId="1"/>
    <undo index="0" exp="area" dr="AF$7:AF$347" r="AF364" sId="1"/>
    <undo index="65535" exp="area" dr="$F$7:$F$347" r="AE364" sId="1"/>
    <undo index="0" exp="area" dr="AE$7:AE$347" r="AE364" sId="1"/>
    <undo index="65535" exp="area" dr="$F$7:$F$347" r="AD364" sId="1"/>
    <undo index="0" exp="area" dr="AD$7:AD$347" r="AD364" sId="1"/>
    <undo index="65535" exp="area" dr="$F$7:$F$347" r="AC364" sId="1"/>
    <undo index="0" exp="area" dr="AC$7:AC$347" r="AC364" sId="1"/>
    <undo index="65535" exp="area" dr="$F$7:$F$347" r="AB364" sId="1"/>
    <undo index="0" exp="area" dr="AB$7:AB$347" r="AB364" sId="1"/>
    <undo index="65535" exp="area" dr="$F$7:$F$347" r="X364" sId="1"/>
    <undo index="0" exp="area" dr="X$7:X$347" r="X364" sId="1"/>
    <undo index="65535" exp="area" dr="$F$7:$F$347" r="W364" sId="1"/>
    <undo index="0" exp="area" dr="W$7:W$347" r="W364" sId="1"/>
    <undo index="65535" exp="area" dr="$F$7:$F$347" r="V364" sId="1"/>
    <undo index="0" exp="area" dr="V$7:V$347" r="V364" sId="1"/>
    <undo index="65535" exp="area" dr="$F$7:$F$347" r="U364" sId="1"/>
    <undo index="0" exp="area" dr="U$7:U$347" r="U364" sId="1"/>
    <undo index="65535" exp="area" dr="$F$7:$F$347" r="T364" sId="1"/>
    <undo index="0" exp="area" dr="T$7:T$347" r="T364" sId="1"/>
    <undo index="65535" exp="area" dr="$F$7:$F$347" r="S364" sId="1"/>
    <undo index="0" exp="area" dr="S$7:S$347" r="S364" sId="1"/>
    <undo index="65535" exp="area" dr="$F$7:$F$347" r="AK362" sId="1"/>
    <undo index="0" exp="area" dr="AK$7:AK$347" r="AK362" sId="1"/>
    <undo index="65535" exp="area" dr="$F$7:$F$347" r="AJ362" sId="1"/>
    <undo index="0" exp="area" dr="AJ$7:AJ$347" r="AJ362" sId="1"/>
    <undo index="65535" exp="area" dr="$F$7:$F$347" r="AG362" sId="1"/>
    <undo index="0" exp="area" dr="AG$7:AG$347" r="AG362" sId="1"/>
    <undo index="65535" exp="area" dr="$F$7:$F$347" r="AF362" sId="1"/>
    <undo index="0" exp="area" dr="AF$7:AF$347" r="AF362" sId="1"/>
    <undo index="65535" exp="area" dr="$F$7:$F$347" r="AE362" sId="1"/>
    <undo index="0" exp="area" dr="AE$7:AE$347" r="AE362" sId="1"/>
    <undo index="65535" exp="area" dr="$F$7:$F$347" r="AD362" sId="1"/>
    <undo index="0" exp="area" dr="AD$7:AD$347" r="AD362" sId="1"/>
    <undo index="65535" exp="area" dr="$F$7:$F$347" r="AC362" sId="1"/>
    <undo index="0" exp="area" dr="AC$7:AC$347" r="AC362" sId="1"/>
    <undo index="65535" exp="area" dr="$F$7:$F$347" r="AB362" sId="1"/>
    <undo index="0" exp="area" dr="AB$7:AB$347" r="AB362" sId="1"/>
    <undo index="65535" exp="area" dr="$F$7:$F$347" r="AA362" sId="1"/>
    <undo index="0" exp="area" dr="AA$7:AA$347" r="AA362" sId="1"/>
    <undo index="65535" exp="area" dr="$F$7:$F$347" r="Z362" sId="1"/>
    <undo index="0" exp="area" dr="Z$7:Z$347" r="Z362" sId="1"/>
    <undo index="65535" exp="area" dr="$F$7:$F$347" r="Y362" sId="1"/>
    <undo index="0" exp="area" dr="Y$7:Y$347" r="Y362" sId="1"/>
    <undo index="65535" exp="area" dr="$F$7:$F$347" r="X362" sId="1"/>
    <undo index="0" exp="area" dr="X$7:X$347" r="X362" sId="1"/>
    <undo index="65535" exp="area" dr="$F$7:$F$347" r="W362" sId="1"/>
    <undo index="0" exp="area" dr="W$7:W$347" r="W362" sId="1"/>
    <undo index="65535" exp="area" dr="$F$7:$F$347" r="V362" sId="1"/>
    <undo index="0" exp="area" dr="V$7:V$347" r="V362" sId="1"/>
    <undo index="65535" exp="area" dr="$F$7:$F$347" r="U362" sId="1"/>
    <undo index="0" exp="area" dr="U$7:U$347" r="U362" sId="1"/>
    <undo index="65535" exp="area" dr="$F$7:$F$347" r="T362" sId="1"/>
    <undo index="0" exp="area" dr="T$7:T$347" r="T362" sId="1"/>
    <undo index="65535" exp="area" dr="$F$7:$F$347" r="S362" sId="1"/>
    <undo index="0" exp="area" dr="S$7:S$347" r="S362" sId="1"/>
    <undo index="0" exp="area" dr="F$7:F$347" r="D362" sId="1"/>
    <undo index="65535" exp="area" dr="$F$7:$F$347" r="AK361" sId="1"/>
    <undo index="0" exp="area" dr="AK$7:AK$347" r="AK361" sId="1"/>
    <undo index="65535" exp="area" dr="$F$7:$F$347" r="AJ361" sId="1"/>
    <undo index="0" exp="area" dr="AJ$7:AJ$347" r="AJ361" sId="1"/>
    <undo index="65535" exp="area" dr="$F$7:$F$347" r="AG361" sId="1"/>
    <undo index="0" exp="area" dr="AG$7:AG$347" r="AG361" sId="1"/>
    <undo index="65535" exp="area" dr="$F$7:$F$347" r="AF361" sId="1"/>
    <undo index="0" exp="area" dr="AF$7:AF$347" r="AF361" sId="1"/>
    <undo index="65535" exp="area" dr="$F$7:$F$347" r="AE361" sId="1"/>
    <undo index="0" exp="area" dr="AE$7:AE$347" r="AE361" sId="1"/>
    <undo index="65535" exp="area" dr="$F$7:$F$347" r="AD361" sId="1"/>
    <undo index="0" exp="area" dr="AD$7:AD$347" r="AD361" sId="1"/>
    <undo index="65535" exp="area" dr="$F$7:$F$347" r="AC361" sId="1"/>
    <undo index="0" exp="area" dr="AC$7:AC$347" r="AC361" sId="1"/>
    <undo index="65535" exp="area" dr="$F$7:$F$347" r="AB361" sId="1"/>
    <undo index="0" exp="area" dr="AB$7:AB$347" r="AB361" sId="1"/>
    <undo index="65535" exp="area" dr="$F$7:$F$347" r="AA361" sId="1"/>
    <undo index="0" exp="area" dr="AA$7:AA$347" r="AA361" sId="1"/>
    <undo index="65535" exp="area" dr="$F$7:$F$347" r="Z361" sId="1"/>
    <undo index="0" exp="area" dr="Z$7:Z$347" r="Z361" sId="1"/>
    <undo index="65535" exp="area" dr="$F$7:$F$347" r="Y361" sId="1"/>
    <undo index="0" exp="area" dr="Y$7:Y$347" r="Y361" sId="1"/>
    <undo index="65535" exp="area" dr="$F$7:$F$347" r="X361" sId="1"/>
    <undo index="0" exp="area" dr="X$7:X$347" r="X361" sId="1"/>
    <undo index="65535" exp="area" dr="$F$7:$F$347" r="W361" sId="1"/>
    <undo index="0" exp="area" dr="W$7:W$347" r="W361" sId="1"/>
    <undo index="65535" exp="area" dr="$F$7:$F$347" r="V361" sId="1"/>
    <undo index="0" exp="area" dr="V$7:V$347" r="V361" sId="1"/>
    <undo index="65535" exp="area" dr="$F$7:$F$347" r="U361" sId="1"/>
    <undo index="0" exp="area" dr="U$7:U$347" r="U361" sId="1"/>
    <undo index="65535" exp="area" dr="$F$7:$F$347" r="T361" sId="1"/>
    <undo index="0" exp="area" dr="T$7:T$347" r="T361" sId="1"/>
    <undo index="65535" exp="area" dr="$F$7:$F$347" r="S361" sId="1"/>
    <undo index="0" exp="area" dr="S$7:S$347" r="S361" sId="1"/>
    <undo index="0" exp="area" dr="F$7:F$347" r="D361" sId="1"/>
    <undo index="65535" exp="area" dr="$F$7:$F$347" r="AK360" sId="1"/>
    <undo index="0" exp="area" dr="AK$7:AK$347" r="AK360" sId="1"/>
    <undo index="65535" exp="area" dr="$F$7:$F$347" r="AJ360" sId="1"/>
    <undo index="0" exp="area" dr="AJ$7:AJ$347" r="AJ360" sId="1"/>
    <undo index="65535" exp="area" dr="$F$7:$F$347" r="AG360" sId="1"/>
    <undo index="0" exp="area" dr="AG$7:AG$347" r="AG360" sId="1"/>
    <undo index="65535" exp="area" dr="$F$7:$F$347" r="AF360" sId="1"/>
    <undo index="0" exp="area" dr="AF$7:AF$347" r="AF360" sId="1"/>
    <undo index="65535" exp="area" dr="$F$7:$F$347" r="AE360" sId="1"/>
    <undo index="0" exp="area" dr="AE$7:AE$347" r="AE360" sId="1"/>
    <undo index="65535" exp="area" dr="$F$7:$F$347" r="AD360" sId="1"/>
    <undo index="0" exp="area" dr="AD$7:AD$347" r="AD360" sId="1"/>
    <undo index="65535" exp="area" dr="$F$7:$F$347" r="AC360" sId="1"/>
    <undo index="0" exp="area" dr="AC$7:AC$347" r="AC360" sId="1"/>
    <undo index="65535" exp="area" dr="$F$7:$F$347" r="AB360" sId="1"/>
    <undo index="0" exp="area" dr="AB$7:AB$347" r="AB360" sId="1"/>
    <undo index="65535" exp="area" dr="$F$7:$F$347" r="AA360" sId="1"/>
    <undo index="0" exp="area" dr="AA$7:AA$347" r="AA360" sId="1"/>
    <undo index="65535" exp="area" dr="$F$7:$F$347" r="Z360" sId="1"/>
    <undo index="0" exp="area" dr="Z$7:Z$347" r="Z360" sId="1"/>
    <undo index="65535" exp="area" dr="$F$7:$F$347" r="Y360" sId="1"/>
    <undo index="0" exp="area" dr="Y$7:Y$347" r="Y360" sId="1"/>
    <undo index="65535" exp="area" dr="$F$7:$F$347" r="X360" sId="1"/>
    <undo index="0" exp="area" dr="X$7:X$347" r="X360" sId="1"/>
    <undo index="65535" exp="area" dr="$F$7:$F$347" r="W360" sId="1"/>
    <undo index="0" exp="area" dr="W$7:W$347" r="W360" sId="1"/>
    <undo index="65535" exp="area" dr="$F$7:$F$347" r="V360" sId="1"/>
    <undo index="0" exp="area" dr="V$7:V$347" r="V360" sId="1"/>
    <undo index="65535" exp="area" dr="$F$7:$F$347" r="U360" sId="1"/>
    <undo index="0" exp="area" dr="U$7:U$347" r="U360" sId="1"/>
    <undo index="65535" exp="area" dr="$F$7:$F$347" r="T360" sId="1"/>
    <undo index="0" exp="area" dr="T$7:T$347" r="T360" sId="1"/>
    <undo index="65535" exp="area" dr="$F$7:$F$347" r="S360" sId="1"/>
    <undo index="0" exp="area" dr="S$7:S$347" r="S360" sId="1"/>
    <undo index="0" exp="area" dr="F$7:F$347" r="D360" sId="1"/>
    <undo index="65535" exp="area" dr="$F$7:$F$347" r="AK359" sId="1"/>
    <undo index="0" exp="area" dr="AK$7:AK$347" r="AK359" sId="1"/>
    <undo index="65535" exp="area" dr="$F$7:$F$347" r="AJ359" sId="1"/>
    <undo index="0" exp="area" dr="AJ$7:AJ$347" r="AJ359" sId="1"/>
    <undo index="65535" exp="area" dr="$F$7:$F$347" r="AG359" sId="1"/>
    <undo index="0" exp="area" dr="AG$7:AG$347" r="AG359" sId="1"/>
    <undo index="65535" exp="area" dr="$F$7:$F$347" r="AF359" sId="1"/>
    <undo index="0" exp="area" dr="AF$7:AF$347" r="AF359" sId="1"/>
    <undo index="65535" exp="area" dr="$F$7:$F$347" r="AE359" sId="1"/>
    <undo index="0" exp="area" dr="AE$7:AE$347" r="AE359" sId="1"/>
    <undo index="65535" exp="area" dr="$F$7:$F$347" r="AD359" sId="1"/>
    <undo index="0" exp="area" dr="AD$7:AD$347" r="AD359" sId="1"/>
    <undo index="65535" exp="area" dr="$F$7:$F$347" r="AC359" sId="1"/>
    <undo index="0" exp="area" dr="AC$7:AC$347" r="AC359" sId="1"/>
    <undo index="65535" exp="area" dr="$F$7:$F$347" r="AB359" sId="1"/>
    <undo index="0" exp="area" dr="AB$7:AB$347" r="AB359" sId="1"/>
    <undo index="65535" exp="area" dr="$F$7:$F$347" r="AA359" sId="1"/>
    <undo index="0" exp="area" dr="AA$7:AA$347" r="AA359" sId="1"/>
    <undo index="65535" exp="area" dr="$F$7:$F$347" r="Z359" sId="1"/>
    <undo index="0" exp="area" dr="Z$7:Z$347" r="Z359" sId="1"/>
    <undo index="65535" exp="area" dr="$F$7:$F$347" r="Y359" sId="1"/>
    <undo index="0" exp="area" dr="Y$7:Y$347" r="Y359" sId="1"/>
    <undo index="65535" exp="area" dr="$F$7:$F$347" r="X359" sId="1"/>
    <undo index="0" exp="area" dr="X$7:X$347" r="X359" sId="1"/>
    <undo index="65535" exp="area" dr="$F$7:$F$347" r="W359" sId="1"/>
    <undo index="0" exp="area" dr="W$7:W$347" r="W359" sId="1"/>
    <undo index="65535" exp="area" dr="$F$7:$F$347" r="V359" sId="1"/>
    <undo index="0" exp="area" dr="V$7:V$347" r="V359" sId="1"/>
    <undo index="65535" exp="area" dr="$F$7:$F$347" r="U359" sId="1"/>
    <undo index="0" exp="area" dr="U$7:U$347" r="U359" sId="1"/>
    <undo index="65535" exp="area" dr="$F$7:$F$347" r="T359" sId="1"/>
    <undo index="0" exp="area" dr="T$7:T$347" r="T359" sId="1"/>
    <undo index="65535" exp="area" dr="$F$7:$F$347" r="S359" sId="1"/>
    <undo index="0" exp="area" dr="S$7:S$347" r="S359" sId="1"/>
    <undo index="0" exp="area" dr="F$7:F$347" r="D359" sId="1"/>
    <undo index="65535" exp="area" dr="$F$7:$F$347" r="AK358" sId="1"/>
    <undo index="0" exp="area" dr="AK$7:AK$347" r="AK358" sId="1"/>
    <undo index="65535" exp="area" dr="$F$7:$F$347" r="AJ358" sId="1"/>
    <undo index="0" exp="area" dr="AJ$7:AJ$347" r="AJ358" sId="1"/>
    <undo index="65535" exp="area" dr="$F$7:$F$347" r="AG358" sId="1"/>
    <undo index="0" exp="area" dr="AG$7:AG$347" r="AG358" sId="1"/>
    <undo index="65535" exp="area" dr="$F$7:$F$347" r="AF358" sId="1"/>
    <undo index="0" exp="area" dr="AF$7:AF$347" r="AF358" sId="1"/>
    <undo index="65535" exp="area" dr="$F$7:$F$347" r="AE358" sId="1"/>
    <undo index="0" exp="area" dr="AE$7:AE$347" r="AE358" sId="1"/>
    <undo index="65535" exp="area" dr="$F$7:$F$347" r="AD358" sId="1"/>
    <undo index="0" exp="area" dr="AD$7:AD$347" r="AD358" sId="1"/>
    <undo index="65535" exp="area" dr="$F$7:$F$347" r="AC358" sId="1"/>
    <undo index="0" exp="area" dr="AC$7:AC$347" r="AC358" sId="1"/>
    <undo index="65535" exp="area" dr="$F$7:$F$347" r="AB358" sId="1"/>
    <undo index="0" exp="area" dr="AB$7:AB$347" r="AB358" sId="1"/>
    <undo index="65535" exp="area" dr="$F$7:$F$347" r="AA358" sId="1"/>
    <undo index="0" exp="area" dr="AA$7:AA$347" r="AA358" sId="1"/>
    <undo index="65535" exp="area" dr="$F$7:$F$347" r="Z358" sId="1"/>
    <undo index="0" exp="area" dr="Z$7:Z$347" r="Z358" sId="1"/>
    <undo index="65535" exp="area" dr="$F$7:$F$347" r="Y358" sId="1"/>
    <undo index="0" exp="area" dr="Y$7:Y$347" r="Y358" sId="1"/>
    <undo index="65535" exp="area" dr="$F$7:$F$347" r="X358" sId="1"/>
    <undo index="0" exp="area" dr="X$7:X$347" r="X358" sId="1"/>
    <undo index="65535" exp="area" dr="$F$7:$F$347" r="W358" sId="1"/>
    <undo index="0" exp="area" dr="W$7:W$347" r="W358" sId="1"/>
    <undo index="65535" exp="area" dr="$F$7:$F$347" r="V358" sId="1"/>
    <undo index="0" exp="area" dr="V$7:V$347" r="V358" sId="1"/>
    <undo index="65535" exp="area" dr="$F$7:$F$347" r="U358" sId="1"/>
    <undo index="0" exp="area" dr="U$7:U$347" r="U358" sId="1"/>
    <undo index="65535" exp="area" dr="$F$7:$F$347" r="T358" sId="1"/>
    <undo index="0" exp="area" dr="T$7:T$347" r="T358" sId="1"/>
    <undo index="65535" exp="area" dr="$F$7:$F$347" r="S358" sId="1"/>
    <undo index="0" exp="area" dr="S$7:S$347" r="S358" sId="1"/>
    <undo index="0" exp="area" dr="F$7:F$347" r="D358" sId="1"/>
    <undo index="65535" exp="area" dr="$F$7:$F$347" r="AK357" sId="1"/>
    <undo index="0" exp="area" dr="AK$7:AK$347" r="AK357" sId="1"/>
    <undo index="65535" exp="area" dr="$F$7:$F$347" r="AJ357" sId="1"/>
    <undo index="0" exp="area" dr="AJ$7:AJ$347" r="AJ357" sId="1"/>
    <undo index="65535" exp="area" dr="$F$7:$F$347" r="AG357" sId="1"/>
    <undo index="0" exp="area" dr="AG$7:AG$347" r="AG357" sId="1"/>
    <undo index="65535" exp="area" dr="$F$7:$F$347" r="AF357" sId="1"/>
    <undo index="0" exp="area" dr="AF$7:AF$347" r="AF357" sId="1"/>
    <undo index="65535" exp="area" dr="$F$7:$F$347" r="AE357" sId="1"/>
    <undo index="0" exp="area" dr="AE$7:AE$347" r="AE357" sId="1"/>
    <undo index="65535" exp="area" dr="$F$7:$F$347" r="AD357" sId="1"/>
    <undo index="0" exp="area" dr="AD$7:AD$347" r="AD357" sId="1"/>
    <undo index="65535" exp="area" dr="$F$7:$F$347" r="AC357" sId="1"/>
    <undo index="0" exp="area" dr="AC$7:AC$347" r="AC357" sId="1"/>
    <undo index="65535" exp="area" dr="$F$7:$F$347" r="AB357" sId="1"/>
    <undo index="0" exp="area" dr="AB$7:AB$347" r="AB357" sId="1"/>
    <undo index="65535" exp="area" dr="$F$7:$F$347" r="AA357" sId="1"/>
    <undo index="0" exp="area" dr="AA$7:AA$347" r="AA357" sId="1"/>
    <undo index="65535" exp="area" dr="$F$7:$F$347" r="Z357" sId="1"/>
    <undo index="0" exp="area" dr="Z$7:Z$347" r="Z357" sId="1"/>
    <undo index="65535" exp="area" dr="$F$7:$F$347" r="Y357" sId="1"/>
    <undo index="0" exp="area" dr="Y$7:Y$347" r="Y357" sId="1"/>
    <undo index="65535" exp="area" dr="$F$7:$F$347" r="X357" sId="1"/>
    <undo index="0" exp="area" dr="X$7:X$347" r="X357" sId="1"/>
    <undo index="65535" exp="area" dr="$F$7:$F$347" r="W357" sId="1"/>
    <undo index="0" exp="area" dr="W$7:W$347" r="W357" sId="1"/>
    <undo index="65535" exp="area" dr="$F$7:$F$347" r="V357" sId="1"/>
    <undo index="0" exp="area" dr="V$7:V$347" r="V357" sId="1"/>
    <undo index="65535" exp="area" dr="$F$7:$F$347" r="U357" sId="1"/>
    <undo index="0" exp="area" dr="U$7:U$347" r="U357" sId="1"/>
    <undo index="65535" exp="area" dr="$F$7:$F$347" r="T357" sId="1"/>
    <undo index="0" exp="area" dr="T$7:T$347" r="T357" sId="1"/>
    <undo index="65535" exp="area" dr="$F$7:$F$347" r="S357" sId="1"/>
    <undo index="0" exp="area" dr="S$7:S$347" r="S357" sId="1"/>
    <undo index="0" exp="area" dr="F$7:F$347" r="D357" sId="1"/>
    <undo index="65535" exp="area" dr="$F$7:$F$347" r="AK356" sId="1"/>
    <undo index="0" exp="area" dr="AK$7:AK$347" r="AK356" sId="1"/>
    <undo index="65535" exp="area" dr="$F$7:$F$347" r="AJ356" sId="1"/>
    <undo index="0" exp="area" dr="AJ$7:AJ$347" r="AJ356" sId="1"/>
    <undo index="65535" exp="area" dr="$F$7:$F$347" r="AG356" sId="1"/>
    <undo index="0" exp="area" dr="AG$7:AG$347" r="AG356" sId="1"/>
    <undo index="65535" exp="area" dr="$F$7:$F$347" r="AF356" sId="1"/>
    <undo index="0" exp="area" dr="AF$7:AF$347" r="AF356" sId="1"/>
    <undo index="65535" exp="area" dr="$F$7:$F$347" r="AE356" sId="1"/>
    <undo index="0" exp="area" dr="AE$7:AE$347" r="AE356" sId="1"/>
    <undo index="65535" exp="area" dr="$F$7:$F$347" r="AD356" sId="1"/>
    <undo index="0" exp="area" dr="AD$7:AD$347" r="AD356" sId="1"/>
    <undo index="65535" exp="area" dr="$F$7:$F$347" r="AC356" sId="1"/>
    <undo index="0" exp="area" dr="AC$7:AC$347" r="AC356" sId="1"/>
    <undo index="65535" exp="area" dr="$F$7:$F$347" r="AB356" sId="1"/>
    <undo index="0" exp="area" dr="AB$7:AB$347" r="AB356" sId="1"/>
    <undo index="65535" exp="area" dr="$F$7:$F$347" r="AA356" sId="1"/>
    <undo index="0" exp="area" dr="AA$7:AA$347" r="AA356" sId="1"/>
    <undo index="65535" exp="area" dr="$F$7:$F$347" r="Z356" sId="1"/>
    <undo index="0" exp="area" dr="Z$7:Z$347" r="Z356" sId="1"/>
    <undo index="65535" exp="area" dr="$F$7:$F$347" r="Y356" sId="1"/>
    <undo index="0" exp="area" dr="Y$7:Y$347" r="Y356" sId="1"/>
    <undo index="65535" exp="area" dr="$F$7:$F$347" r="X356" sId="1"/>
    <undo index="0" exp="area" dr="X$7:X$347" r="X356" sId="1"/>
    <undo index="65535" exp="area" dr="$F$7:$F$347" r="W356" sId="1"/>
    <undo index="0" exp="area" dr="W$7:W$347" r="W356" sId="1"/>
    <undo index="65535" exp="area" dr="$F$7:$F$347" r="V356" sId="1"/>
    <undo index="0" exp="area" dr="V$7:V$347" r="V356" sId="1"/>
    <undo index="65535" exp="area" dr="$F$7:$F$347" r="U356" sId="1"/>
    <undo index="0" exp="area" dr="U$7:U$347" r="U356" sId="1"/>
    <undo index="65535" exp="area" dr="$F$7:$F$347" r="T356" sId="1"/>
    <undo index="0" exp="area" dr="T$7:T$347" r="T356" sId="1"/>
    <undo index="65535" exp="area" dr="$F$7:$F$347" r="S356" sId="1"/>
    <undo index="0" exp="area" dr="S$7:S$347" r="S356" sId="1"/>
    <undo index="0" exp="area" dr="F$7:F$347" r="D356" sId="1"/>
    <undo index="65535" exp="area" dr="$F$7:$F$347" r="AK354" sId="1"/>
    <undo index="0" exp="area" dr="AK$7:AK$347" r="AK354" sId="1"/>
    <undo index="65535" exp="area" dr="$F$7:$F$347" r="AJ354" sId="1"/>
    <undo index="0" exp="area" dr="AJ$7:AJ$347" r="AJ354" sId="1"/>
    <undo index="65535" exp="area" dr="$F$7:$F$347" r="AG354" sId="1"/>
    <undo index="0" exp="area" dr="AG$7:AG$347" r="AG354" sId="1"/>
    <undo index="65535" exp="area" dr="$F$7:$F$347" r="AF354" sId="1"/>
    <undo index="0" exp="area" dr="AF$7:AF$347" r="AF354" sId="1"/>
    <undo index="65535" exp="area" dr="$F$7:$F$347" r="AE354" sId="1"/>
    <undo index="0" exp="area" dr="AE$7:AE$347" r="AE354" sId="1"/>
    <undo index="65535" exp="area" dr="$F$7:$F$347" r="AD354" sId="1"/>
    <undo index="0" exp="area" dr="AD$7:AD$347" r="AD354" sId="1"/>
    <undo index="65535" exp="area" dr="$F$7:$F$347" r="AC354" sId="1"/>
    <undo index="0" exp="area" dr="AC$7:AC$347" r="AC354" sId="1"/>
    <undo index="65535" exp="area" dr="$F$7:$F$347" r="AB354" sId="1"/>
    <undo index="0" exp="area" dr="AB$7:AB$347" r="AB354" sId="1"/>
    <undo index="65535" exp="area" dr="$F$7:$F$347" r="AA354" sId="1"/>
    <undo index="0" exp="area" dr="AA$7:AA$347" r="AA354" sId="1"/>
    <undo index="65535" exp="area" dr="$F$7:$F$347" r="Z354" sId="1"/>
    <undo index="0" exp="area" dr="Z$7:Z$347" r="Z354" sId="1"/>
    <undo index="65535" exp="area" dr="$F$7:$F$347" r="Y354" sId="1"/>
    <undo index="0" exp="area" dr="Y$7:Y$347" r="Y354" sId="1"/>
    <undo index="65535" exp="area" dr="$F$7:$F$347" r="X354" sId="1"/>
    <undo index="0" exp="area" dr="X$7:X$347" r="X354" sId="1"/>
    <undo index="65535" exp="area" dr="$F$7:$F$347" r="W354" sId="1"/>
    <undo index="0" exp="area" dr="W$7:W$347" r="W354" sId="1"/>
    <undo index="65535" exp="area" dr="$F$7:$F$347" r="V354" sId="1"/>
    <undo index="0" exp="area" dr="V$7:V$347" r="V354" sId="1"/>
    <undo index="65535" exp="area" dr="$F$7:$F$347" r="U354" sId="1"/>
    <undo index="0" exp="area" dr="U$7:U$347" r="U354" sId="1"/>
    <undo index="65535" exp="area" dr="$F$7:$F$347" r="T354" sId="1"/>
    <undo index="0" exp="area" dr="T$7:T$347" r="T354" sId="1"/>
    <undo index="65535" exp="area" dr="$F$7:$F$347" r="S354" sId="1"/>
    <undo index="0" exp="area" dr="S$7:S$347" r="S354" sId="1"/>
    <undo index="0" exp="area" dr="F$7:F$347" r="D354" sId="1"/>
    <undo index="65535" exp="area" dr="$F$7:$F$347" r="AK353" sId="1"/>
    <undo index="0" exp="area" dr="AK$7:AK$347" r="AK353" sId="1"/>
    <undo index="65535" exp="area" dr="$F$7:$F$347" r="AJ353" sId="1"/>
    <undo index="0" exp="area" dr="AJ$7:AJ$347" r="AJ353" sId="1"/>
    <undo index="65535" exp="area" dr="$F$7:$F$347" r="AG353" sId="1"/>
    <undo index="0" exp="area" dr="AG$7:AG$347" r="AG353" sId="1"/>
    <undo index="65535" exp="area" dr="$F$7:$F$347" r="AF353" sId="1"/>
    <undo index="0" exp="area" dr="AF$7:AF$347" r="AF353" sId="1"/>
    <undo index="65535" exp="area" dr="$F$7:$F$347" r="AE353" sId="1"/>
    <undo index="0" exp="area" dr="AE$7:AE$347" r="AE353" sId="1"/>
    <undo index="65535" exp="area" dr="$F$7:$F$347" r="AD353" sId="1"/>
    <undo index="0" exp="area" dr="AD$7:AD$347" r="AD353" sId="1"/>
    <undo index="65535" exp="area" dr="$F$7:$F$347" r="AC353" sId="1"/>
    <undo index="0" exp="area" dr="AC$7:AC$347" r="AC353" sId="1"/>
    <undo index="65535" exp="area" dr="$F$7:$F$347" r="AB353" sId="1"/>
    <undo index="0" exp="area" dr="AB$7:AB$347" r="AB353" sId="1"/>
    <undo index="65535" exp="area" dr="$F$7:$F$347" r="AA353" sId="1"/>
    <undo index="0" exp="area" dr="AA$7:AA$347" r="AA353" sId="1"/>
    <undo index="65535" exp="area" dr="$F$7:$F$347" r="Z353" sId="1"/>
    <undo index="0" exp="area" dr="Z$7:Z$347" r="Z353" sId="1"/>
    <undo index="65535" exp="area" dr="$F$7:$F$347" r="Y353" sId="1"/>
    <undo index="0" exp="area" dr="Y$7:Y$347" r="Y353" sId="1"/>
    <undo index="65535" exp="area" dr="$F$7:$F$347" r="X353" sId="1"/>
    <undo index="0" exp="area" dr="X$7:X$347" r="X353" sId="1"/>
    <undo index="65535" exp="area" dr="$F$7:$F$347" r="W353" sId="1"/>
    <undo index="0" exp="area" dr="W$7:W$347" r="W353" sId="1"/>
    <undo index="65535" exp="area" dr="$F$7:$F$347" r="V353" sId="1"/>
    <undo index="0" exp="area" dr="V$7:V$347" r="V353" sId="1"/>
    <undo index="65535" exp="area" dr="$F$7:$F$347" r="U353" sId="1"/>
    <undo index="0" exp="area" dr="U$7:U$347" r="U353" sId="1"/>
    <undo index="65535" exp="area" dr="$F$7:$F$347" r="T353" sId="1"/>
    <undo index="0" exp="area" dr="T$7:T$347" r="T353" sId="1"/>
    <undo index="65535" exp="area" dr="$F$7:$F$347" r="S353" sId="1"/>
    <undo index="0" exp="area" dr="S$7:S$347" r="S353" sId="1"/>
    <undo index="0" exp="area" dr="F$7:F$347" r="D353" sId="1"/>
    <undo index="65535" exp="area" dr="$F$7:$F$347" r="AK352" sId="1"/>
    <undo index="0" exp="area" dr="AK$7:AK$347" r="AK352" sId="1"/>
    <undo index="65535" exp="area" dr="$F$7:$F$347" r="AJ352" sId="1"/>
    <undo index="0" exp="area" dr="AJ$7:AJ$347" r="AJ352" sId="1"/>
    <undo index="65535" exp="area" dr="$F$7:$F$347" r="AG352" sId="1"/>
    <undo index="0" exp="area" dr="AG$7:AG$347" r="AG352" sId="1"/>
    <undo index="65535" exp="area" dr="$F$7:$F$347" r="AF352" sId="1"/>
    <undo index="0" exp="area" dr="AF$7:AF$347" r="AF352" sId="1"/>
    <undo index="65535" exp="area" dr="$F$7:$F$347" r="AE352" sId="1"/>
    <undo index="0" exp="area" dr="AE$7:AE$347" r="AE352" sId="1"/>
    <undo index="65535" exp="area" dr="$F$7:$F$347" r="AD352" sId="1"/>
    <undo index="0" exp="area" dr="AD$7:AD$347" r="AD352" sId="1"/>
    <undo index="65535" exp="area" dr="$F$7:$F$347" r="AC352" sId="1"/>
    <undo index="0" exp="area" dr="AC$7:AC$347" r="AC352" sId="1"/>
    <undo index="65535" exp="area" dr="$F$7:$F$347" r="AB352" sId="1"/>
    <undo index="0" exp="area" dr="AB$7:AB$347" r="AB352" sId="1"/>
    <undo index="65535" exp="area" dr="$F$7:$F$347" r="AA352" sId="1"/>
    <undo index="0" exp="area" dr="AA$7:AA$347" r="AA352" sId="1"/>
    <undo index="65535" exp="area" dr="$F$7:$F$347" r="Z352" sId="1"/>
    <undo index="0" exp="area" dr="Z$7:Z$347" r="Z352" sId="1"/>
    <undo index="65535" exp="area" dr="$F$7:$F$347" r="Y352" sId="1"/>
    <undo index="0" exp="area" dr="Y$7:Y$347" r="Y352" sId="1"/>
    <undo index="65535" exp="area" dr="$F$7:$F$347" r="X352" sId="1"/>
    <undo index="0" exp="area" dr="X$7:X$347" r="X352" sId="1"/>
    <undo index="65535" exp="area" dr="$F$7:$F$347" r="W352" sId="1"/>
    <undo index="0" exp="area" dr="W$7:W$347" r="W352" sId="1"/>
    <undo index="65535" exp="area" dr="$F$7:$F$347" r="V352" sId="1"/>
    <undo index="0" exp="area" dr="V$7:V$347" r="V352" sId="1"/>
    <undo index="65535" exp="area" dr="$F$7:$F$347" r="U352" sId="1"/>
    <undo index="0" exp="area" dr="U$7:U$347" r="U352" sId="1"/>
    <undo index="65535" exp="area" dr="$F$7:$F$347" r="T352" sId="1"/>
    <undo index="0" exp="area" dr="T$7:T$347" r="T352" sId="1"/>
    <undo index="65535" exp="area" dr="$F$7:$F$347" r="S352" sId="1"/>
    <undo index="0" exp="area" dr="S$7:S$347" r="S352" sId="1"/>
    <undo index="0" exp="area" dr="F$7:F$347" r="D352" sId="1"/>
    <undo index="65535" exp="area" dr="$F$7:$F$347" r="AK351" sId="1"/>
    <undo index="0" exp="area" dr="AK$7:AK$347" r="AK351" sId="1"/>
    <undo index="65535" exp="area" dr="$F$7:$F$347" r="AJ351" sId="1"/>
    <undo index="0" exp="area" dr="AJ$7:AJ$347" r="AJ351" sId="1"/>
    <undo index="65535" exp="area" dr="$F$7:$F$347" r="AG351" sId="1"/>
    <undo index="0" exp="area" dr="AG$7:AG$347" r="AG351" sId="1"/>
    <undo index="65535" exp="area" dr="$F$7:$F$347" r="AF351" sId="1"/>
    <undo index="0" exp="area" dr="AF$7:AF$347" r="AF351" sId="1"/>
    <undo index="65535" exp="area" dr="$F$7:$F$347" r="AE351" sId="1"/>
    <undo index="0" exp="area" dr="AE$7:AE$347" r="AE351" sId="1"/>
    <undo index="65535" exp="area" dr="$F$7:$F$347" r="AD351" sId="1"/>
    <undo index="0" exp="area" dr="AD$7:AD$347" r="AD351" sId="1"/>
    <undo index="65535" exp="area" dr="$F$7:$F$347" r="AC351" sId="1"/>
    <undo index="0" exp="area" dr="AC$7:AC$347" r="AC351" sId="1"/>
    <undo index="65535" exp="area" dr="$F$7:$F$347" r="AB351" sId="1"/>
    <undo index="0" exp="area" dr="AB$7:AB$347" r="AB351" sId="1"/>
    <undo index="65535" exp="area" dr="$F$7:$F$347" r="AA351" sId="1"/>
    <undo index="0" exp="area" dr="AA$7:AA$347" r="AA351" sId="1"/>
    <undo index="65535" exp="area" dr="$F$7:$F$347" r="Z351" sId="1"/>
    <undo index="0" exp="area" dr="Z$7:Z$347" r="Z351" sId="1"/>
    <undo index="65535" exp="area" dr="$F$7:$F$347" r="Y351" sId="1"/>
    <undo index="0" exp="area" dr="Y$7:Y$347" r="Y351" sId="1"/>
    <undo index="65535" exp="area" dr="$F$7:$F$347" r="X351" sId="1"/>
    <undo index="0" exp="area" dr="X$7:X$347" r="X351" sId="1"/>
    <undo index="65535" exp="area" dr="$F$7:$F$347" r="W351" sId="1"/>
    <undo index="0" exp="area" dr="W$7:W$347" r="W351" sId="1"/>
    <undo index="65535" exp="area" dr="$F$7:$F$347" r="V351" sId="1"/>
    <undo index="0" exp="area" dr="V$7:V$347" r="V351" sId="1"/>
    <undo index="65535" exp="area" dr="$F$7:$F$347" r="U351" sId="1"/>
    <undo index="0" exp="area" dr="U$7:U$347" r="U351" sId="1"/>
    <undo index="65535" exp="area" dr="$F$7:$F$347" r="T351" sId="1"/>
    <undo index="0" exp="area" dr="T$7:T$347" r="T351" sId="1"/>
    <undo index="65535" exp="area" dr="$F$7:$F$347" r="S351" sId="1"/>
    <undo index="0" exp="area" dr="S$7:S$347" r="S351" sId="1"/>
    <undo index="65535" exp="area" dr="$F$7:$F$347" r="AK350" sId="1"/>
    <undo index="0" exp="area" dr="AK$7:AK$347" r="AK350" sId="1"/>
    <undo index="65535" exp="area" dr="$F$7:$F$347" r="AJ350" sId="1"/>
    <undo index="0" exp="area" dr="AJ$7:AJ$347" r="AJ350" sId="1"/>
    <undo index="65535" exp="area" dr="$F$7:$F$347" r="AG350" sId="1"/>
    <undo index="0" exp="area" dr="AG$7:AG$347" r="AG350" sId="1"/>
    <undo index="65535" exp="area" dr="$F$7:$F$347" r="AF350" sId="1"/>
    <undo index="0" exp="area" dr="AF$7:AF$347" r="AF350" sId="1"/>
    <undo index="65535" exp="area" dr="$F$7:$F$347" r="AE350" sId="1"/>
    <undo index="0" exp="area" dr="AE$7:AE$347" r="AE350" sId="1"/>
    <undo index="65535" exp="area" dr="$F$7:$F$347" r="AD350" sId="1"/>
    <undo index="0" exp="area" dr="AD$7:AD$347" r="AD350" sId="1"/>
    <undo index="65535" exp="area" dr="$F$7:$F$347" r="AC350" sId="1"/>
    <undo index="0" exp="area" dr="AC$7:AC$347" r="AC350" sId="1"/>
    <undo index="65535" exp="area" dr="$F$7:$F$347" r="AB350" sId="1"/>
    <undo index="0" exp="area" dr="AB$7:AB$347" r="AB350" sId="1"/>
    <undo index="65535" exp="area" dr="$F$7:$F$347" r="AA350" sId="1"/>
    <undo index="0" exp="area" dr="AA$7:AA$347" r="AA350" sId="1"/>
    <undo index="65535" exp="area" dr="$F$7:$F$347" r="Z350" sId="1"/>
    <undo index="0" exp="area" dr="Z$7:Z$347" r="Z350" sId="1"/>
    <undo index="65535" exp="area" dr="$F$7:$F$347" r="Y350" sId="1"/>
    <undo index="0" exp="area" dr="Y$7:Y$347" r="Y350" sId="1"/>
    <undo index="65535" exp="area" dr="$F$7:$F$347" r="X350" sId="1"/>
    <undo index="0" exp="area" dr="X$7:X$347" r="X350" sId="1"/>
    <undo index="65535" exp="area" dr="$F$7:$F$347" r="W350" sId="1"/>
    <undo index="0" exp="area" dr="W$7:W$347" r="W350" sId="1"/>
    <undo index="65535" exp="area" dr="$F$7:$F$347" r="V350" sId="1"/>
    <undo index="0" exp="area" dr="V$7:V$347" r="V350" sId="1"/>
    <undo index="65535" exp="area" dr="$F$7:$F$347" r="U350" sId="1"/>
    <undo index="0" exp="area" dr="U$7:U$347" r="U350" sId="1"/>
    <undo index="65535" exp="area" dr="$F$7:$F$347" r="T350" sId="1"/>
    <undo index="0" exp="area" dr="T$7:T$347" r="T350" sId="1"/>
    <undo index="65535" exp="area" dr="$F$7:$F$347" r="S350" sId="1"/>
    <undo index="0" exp="area" dr="S$7:S$347" r="S350" sId="1"/>
    <undo index="0" exp="area" dr="F$7:F$347" r="D350" sId="1"/>
    <undo index="65535" exp="area" dr="$F$7:$F$347" r="AK349" sId="1"/>
    <undo index="0" exp="area" dr="AK$7:AK$347" r="AK349" sId="1"/>
    <undo index="65535" exp="area" dr="$F$7:$F$347" r="AJ349" sId="1"/>
    <undo index="0" exp="area" dr="AJ$7:AJ$347" r="AJ349" sId="1"/>
    <undo index="65535" exp="area" dr="$F$7:$F$347" r="AG349" sId="1"/>
    <undo index="0" exp="area" dr="AG$7:AG$347" r="AG349" sId="1"/>
    <undo index="65535" exp="area" dr="$F$7:$F$347" r="AF349" sId="1"/>
    <undo index="0" exp="area" dr="AF$7:AF$347" r="AF349" sId="1"/>
    <undo index="65535" exp="area" dr="$F$7:$F$347" r="AE349" sId="1"/>
    <undo index="0" exp="area" dr="AE$7:AE$347" r="AE349" sId="1"/>
    <undo index="65535" exp="area" dr="$F$7:$F$347" r="AD349" sId="1"/>
    <undo index="0" exp="area" dr="AD$7:AD$347" r="AD349" sId="1"/>
    <undo index="65535" exp="area" dr="$F$7:$F$347" r="AC349" sId="1"/>
    <undo index="0" exp="area" dr="AC$7:AC$347" r="AC349" sId="1"/>
    <undo index="65535" exp="area" dr="$F$7:$F$347" r="AB349" sId="1"/>
    <undo index="0" exp="area" dr="AB$7:AB$347" r="AB349" sId="1"/>
    <undo index="65535" exp="area" dr="$F$7:$F$347" r="AA349" sId="1"/>
    <undo index="0" exp="area" dr="AA$7:AA$347" r="AA349" sId="1"/>
    <undo index="65535" exp="area" dr="$F$7:$F$347" r="Z349" sId="1"/>
    <undo index="0" exp="area" dr="Z$7:Z$347" r="Z349" sId="1"/>
    <undo index="65535" exp="area" dr="$F$7:$F$347" r="Y349" sId="1"/>
    <undo index="0" exp="area" dr="Y$7:Y$347" r="Y349" sId="1"/>
    <undo index="65535" exp="area" dr="$F$7:$F$347" r="X349" sId="1"/>
    <undo index="0" exp="area" dr="X$7:X$347" r="X349" sId="1"/>
    <undo index="65535" exp="area" dr="$F$7:$F$347" r="W349" sId="1"/>
    <undo index="0" exp="area" dr="W$7:W$347" r="W349" sId="1"/>
    <undo index="65535" exp="area" dr="$F$7:$F$347" r="V349" sId="1"/>
    <undo index="0" exp="area" dr="V$7:V$347" r="V349" sId="1"/>
    <undo index="65535" exp="area" dr="$F$7:$F$347" r="U349" sId="1"/>
    <undo index="0" exp="area" dr="U$7:U$347" r="U349" sId="1"/>
    <undo index="65535" exp="area" dr="$F$7:$F$347" r="T349" sId="1"/>
    <undo index="0" exp="area" dr="T$7:T$347" r="T349" sId="1"/>
    <undo index="65535" exp="area" dr="$F$7:$F$347" r="S349" sId="1"/>
    <undo index="0" exp="area" dr="S$7:S$347" r="S349" sId="1"/>
    <undo index="0" exp="area" dr="F$7:F$347" r="D349" sId="1"/>
    <undo index="65535" exp="area" dr="$F$7:$F$347" r="AK348" sId="1"/>
    <undo index="0" exp="area" dr="AK$7:AK$347" r="AK348" sId="1"/>
    <undo index="65535" exp="area" dr="$F$7:$F$347" r="AJ348" sId="1"/>
    <undo index="0" exp="area" dr="AJ$7:AJ$347" r="AJ348" sId="1"/>
    <undo index="65535" exp="area" dr="$F$7:$F$347" r="AG348" sId="1"/>
    <undo index="0" exp="area" dr="AG$7:AG$347" r="AG348" sId="1"/>
    <undo index="65535" exp="area" dr="$F$7:$F$347" r="AF348" sId="1"/>
    <undo index="0" exp="area" dr="AF$7:AF$347" r="AF348" sId="1"/>
    <undo index="65535" exp="area" dr="$F$7:$F$347" r="AE348" sId="1"/>
    <undo index="0" exp="area" dr="AE$7:AE$347" r="AE348" sId="1"/>
    <undo index="65535" exp="area" dr="$F$7:$F$347" r="AD348" sId="1"/>
    <undo index="0" exp="area" dr="AD$7:AD$347" r="AD348" sId="1"/>
    <undo index="65535" exp="area" dr="$F$7:$F$347" r="AC348" sId="1"/>
    <undo index="0" exp="area" dr="AC$7:AC$347" r="AC348" sId="1"/>
    <undo index="65535" exp="area" dr="$F$7:$F$347" r="AB348" sId="1"/>
    <undo index="0" exp="area" dr="AB$7:AB$347" r="AB348" sId="1"/>
    <undo index="65535" exp="area" dr="$F$7:$F$347" r="AA348" sId="1"/>
    <undo index="0" exp="area" dr="AA$7:AA$347" r="AA348" sId="1"/>
    <undo index="65535" exp="area" dr="$F$7:$F$347" r="Z348" sId="1"/>
    <undo index="0" exp="area" dr="Z$7:Z$347" r="Z348" sId="1"/>
    <undo index="65535" exp="area" dr="$F$7:$F$347" r="Y348" sId="1"/>
    <undo index="0" exp="area" dr="Y$7:Y$347" r="Y348" sId="1"/>
    <undo index="65535" exp="area" dr="$F$7:$F$347" r="X348" sId="1"/>
    <undo index="0" exp="area" dr="X$7:X$347" r="X348" sId="1"/>
    <undo index="65535" exp="area" dr="$F$7:$F$347" r="W348" sId="1"/>
    <undo index="0" exp="area" dr="W$7:W$347" r="W348" sId="1"/>
    <undo index="65535" exp="area" dr="$F$7:$F$347" r="V348" sId="1"/>
    <undo index="0" exp="area" dr="V$7:V$347" r="V348" sId="1"/>
    <undo index="65535" exp="area" dr="$F$7:$F$347" r="U348" sId="1"/>
    <undo index="0" exp="area" dr="U$7:U$347" r="U348" sId="1"/>
    <undo index="65535" exp="area" dr="$F$7:$F$347" r="T348" sId="1"/>
    <undo index="0" exp="area" dr="T$7:T$347" r="T348" sId="1"/>
    <undo index="65535" exp="area" dr="$F$7:$F$347" r="S348" sId="1"/>
    <undo index="0" exp="area" dr="S$7:S$347" r="S348" sId="1"/>
    <undo index="0" exp="area" dr="F$7:F$347" r="D348" sId="1"/>
    <undo index="65535" exp="area" ref3D="1" dr="$H$1:$N$1048576" dn="Z_65B035E3_87FA_46C5_996E_864F2C8D0EBC_.wvu.Cols" sId="1"/>
    <undo index="65535" exp="area" ref3D="1" dr="$A$343:$XFD$36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7:XFD7" start="0" length="0"/>
    <rfmt sheetId="1" sqref="A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7" t="inlineStr">
        <is>
          <t>ALBA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T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U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V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W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X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Y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Z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A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B7" start="0" length="0">
      <dxf>
        <font>
          <b/>
          <sz val="12"/>
          <color auto="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AC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7" start="0" length="0">
      <dxf>
        <font>
          <b/>
          <sz val="12"/>
          <color auto="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E7" start="0" length="0">
      <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1" sqref="AF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G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H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7" start="0" length="0">
      <dxf>
        <font>
          <b/>
          <sz val="12"/>
          <color auto="1"/>
          <name val="Calibri"/>
          <family val="2"/>
          <charset val="238"/>
          <scheme val="minor"/>
        </font>
        <numFmt numFmtId="3" formatCode="#,##0"/>
        <alignment vertical="center" wrapText="1"/>
        <border outline="0">
          <left style="thin">
            <color indexed="64"/>
          </left>
          <right style="thin">
            <color indexed="64"/>
          </right>
          <bottom style="thin">
            <color indexed="64"/>
          </bottom>
        </border>
      </dxf>
    </rfmt>
    <rfmt sheetId="1" sqref="AK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L7" start="0" length="0">
      <dxf>
        <font>
          <sz val="12"/>
          <color theme="1"/>
          <name val="Calibri"/>
          <family val="2"/>
          <charset val="238"/>
          <scheme val="minor"/>
        </font>
      </dxf>
    </rfmt>
  </rrc>
  <rrc rId="2356" sId="1" ref="A9:XFD9" action="deleteRow">
    <undo index="65535" exp="area" ref3D="1" dr="$H$1:$N$1048576" dn="Z_65B035E3_87FA_46C5_996E_864F2C8D0EBC_.wvu.Cols" sId="1"/>
    <undo index="65535" exp="area" ref3D="1" dr="$A$342:$XFD$36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9:XFD9" start="0" length="0"/>
    <rfmt sheetId="1" sqref="A9"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B9"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9"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H9"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9" start="0" length="0">
      <dxf>
        <font>
          <sz val="12"/>
          <color auto="1"/>
          <name val="Calibri"/>
          <family val="2"/>
          <charset val="1"/>
          <scheme val="minor"/>
        </font>
        <alignment horizontal="justify" vertical="top" wrapText="1"/>
        <border outline="0">
          <left style="thin">
            <color indexed="64"/>
          </left>
          <right style="thin">
            <color indexed="64"/>
          </right>
          <top style="thin">
            <color indexed="64"/>
          </top>
          <bottom style="thin">
            <color indexed="64"/>
          </bottom>
        </border>
      </dxf>
    </rfmt>
    <rfmt sheetId="1" sqref="K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9"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9"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9"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9">
        <f>T9+U9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9">
        <f>W9+X9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9">
        <f>Z9+AA9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9">
        <f>AC9+AD9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9"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9">
        <f>S9+V9+Y9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9">
        <f>AE9+AF9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9"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9" start="0" length="0">
      <dxf>
        <font>
          <sz val="12"/>
          <color theme="1"/>
          <name val="Calibri"/>
          <family val="2"/>
          <charset val="238"/>
          <scheme val="minor"/>
        </font>
      </dxf>
    </rfmt>
  </rrc>
  <rrc rId="2357" sId="1" ref="A9:XFD9" action="deleteRow">
    <undo index="65535" exp="area" dr="AK7:AK9" r="AK10" sId="1"/>
    <undo index="65535" exp="area" dr="AJ7:AJ9" r="AJ10" sId="1"/>
    <undo index="65535" exp="area" dr="AI7:AI9" r="AI10" sId="1"/>
    <undo index="65535" exp="area" dr="AH7:AH9" r="AH10" sId="1"/>
    <undo index="65535" exp="area" dr="AG7:AG9" r="AG10" sId="1"/>
    <undo index="65535" exp="area" dr="AF7:AF9" r="AF10" sId="1"/>
    <undo index="65535" exp="area" dr="AE7:AE9" r="AE10" sId="1"/>
    <undo index="65535" exp="area" dr="AD7:AD9" r="AD10" sId="1"/>
    <undo index="65535" exp="area" dr="AC7:AC9" r="AC10" sId="1"/>
    <undo index="65535" exp="area" dr="AB7:AB9" r="AB10" sId="1"/>
    <undo index="65535" exp="area" dr="AA7:AA9" r="AA10" sId="1"/>
    <undo index="65535" exp="area" dr="Z7:Z9" r="Z10" sId="1"/>
    <undo index="65535" exp="area" dr="Y7:Y9" r="Y10" sId="1"/>
    <undo index="65535" exp="area" dr="X7:X9" r="X10" sId="1"/>
    <undo index="65535" exp="area" dr="W7:W9" r="W10" sId="1"/>
    <undo index="65535" exp="area" dr="V7:V9" r="V10" sId="1"/>
    <undo index="65535" exp="area" dr="U7:U9" r="U10" sId="1"/>
    <undo index="65535" exp="area" dr="T7:T9" r="T10" sId="1"/>
    <undo index="65535" exp="area" dr="S7:S9" r="S10" sId="1"/>
    <undo index="65535" exp="area" ref3D="1" dr="$H$1:$N$1048576" dn="Z_65B035E3_87FA_46C5_996E_864F2C8D0EBC_.wvu.Cols" sId="1"/>
    <undo index="65535" exp="area" ref3D="1" dr="$A$341:$XFD$36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9:XFD9" start="0" length="0"/>
    <rfmt sheetId="1" sqref="A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9">
        <f>T9+U9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9">
        <f>W9+X9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9">
        <f>Z9+AA9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9">
        <f>AC9+AD9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9">
        <f>S9+V9+Y9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9">
        <f>AE9+AF9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9" start="0" length="0">
      <dxf>
        <font>
          <sz val="12"/>
          <color theme="1"/>
          <name val="Calibri"/>
          <family val="2"/>
          <charset val="238"/>
          <scheme val="minor"/>
        </font>
      </dxf>
    </rfmt>
  </rrc>
  <rrc rId="2358" sId="1" ref="A9:XFD9" action="deleteRow">
    <undo index="65535" exp="area" ref3D="1" dr="$H$1:$N$1048576" dn="Z_65B035E3_87FA_46C5_996E_864F2C8D0EBC_.wvu.Cols" sId="1"/>
    <undo index="65535" exp="area" ref3D="1" dr="$A$340:$XFD$36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9:XFD9" start="0" length="0"/>
    <rfmt sheetId="1" sqref="A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9" t="inlineStr">
        <is>
          <t>TOTAL ALBA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9">
        <f>SUM(S7:S8)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9">
        <f>SUM(T7:T8)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9">
        <f>SUM(U7:U8)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9">
        <f>SUM(V7:V8)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9">
        <f>SUM(W7:W8)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9">
        <f>SUM(X7:X8)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9">
        <f>SUM(Y7:Y8)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9">
        <f>SUM(Z7:Z8)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9">
        <f>SUM(AA7:AA8)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9">
        <f>SUM(AB7:AB8)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9">
        <f>SUM(AC7:AC8)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9">
        <f>SUM(AD7:AD8)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9">
        <f>SUM(AE7:AE8)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9">
        <f>SUM(AF7:AF8)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9">
        <f>SUM(AG7:AG8)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9">
        <f>SUM(AH7:AH8)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9">
        <f>SUM(AI7:AI8)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9">
        <f>SUM(AJ7:AJ8)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9">
        <f>SUM(AK7:AK8)</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9" start="0" length="0">
      <dxf>
        <font>
          <sz val="12"/>
          <color theme="1"/>
          <name val="Calibri"/>
          <family val="2"/>
          <charset val="238"/>
          <scheme val="minor"/>
        </font>
      </dxf>
    </rfmt>
  </rrc>
  <rrc rId="2359" sId="1" ref="A9:XFD9" action="deleteRow">
    <undo index="65535" exp="area" ref3D="1" dr="$H$1:$N$1048576" dn="Z_65B035E3_87FA_46C5_996E_864F2C8D0EBC_.wvu.Cols" sId="1"/>
    <undo index="65535" exp="area" ref3D="1" dr="$A$339:$XFD$36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9:XFD9" start="0" length="0"/>
    <rfmt sheetId="1" sqref="A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9" t="inlineStr">
        <is>
          <t>ARAD</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9"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9" start="0" length="0">
      <dxf>
        <font>
          <sz val="12"/>
          <color theme="1"/>
          <name val="Calibri"/>
          <family val="2"/>
          <charset val="238"/>
          <scheme val="minor"/>
        </font>
      </dxf>
    </rfmt>
  </rrc>
  <rrc rId="2360" sId="1" ref="A16:XFD16" action="deleteRow">
    <undo index="65535" exp="area" ref3D="1" dr="$H$1:$N$1048576" dn="Z_65B035E3_87FA_46C5_996E_864F2C8D0EBC_.wvu.Cols" sId="1"/>
    <undo index="65535" exp="area" ref3D="1" dr="$A$338:$XFD$36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6:XFD16" start="0" length="0"/>
    <rfmt sheetId="1" sqref="A1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sz val="12"/>
          <color auto="1"/>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16"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6"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6"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16">
        <f>T16+U16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
        <f>W16+X16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
        <f>Z16+AA16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6">
        <f>AC16+AD16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
        <f>S16+X16+AA16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6">
        <f>AE16+AF16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1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6" start="0" length="0">
      <dxf>
        <font>
          <sz val="12"/>
          <color theme="1"/>
          <name val="Calibri"/>
          <family val="2"/>
          <charset val="238"/>
          <scheme val="minor"/>
        </font>
      </dxf>
    </rfmt>
  </rrc>
  <rrc rId="2361" sId="1" ref="A16:XFD16" action="deleteRow">
    <undo index="65535" exp="area" dr="AK14:AK16" r="AK17" sId="1"/>
    <undo index="65535" exp="area" dr="AJ14:AJ16" r="AJ17" sId="1"/>
    <undo index="65535" exp="area" dr="AI14:AI16" r="AI17" sId="1"/>
    <undo index="65535" exp="area" dr="AH14:AH16" r="AH17" sId="1"/>
    <undo index="65535" exp="area" dr="AG14:AG16" r="AG17" sId="1"/>
    <undo index="65535" exp="area" dr="AF14:AF16" r="AF17" sId="1"/>
    <undo index="65535" exp="area" dr="AE14:AE16" r="AE17" sId="1"/>
    <undo index="65535" exp="area" dr="AD14:AD16" r="AD17" sId="1"/>
    <undo index="65535" exp="area" dr="AC14:AC16" r="AC17" sId="1"/>
    <undo index="65535" exp="area" dr="AB14:AB16" r="AB17" sId="1"/>
    <undo index="65535" exp="area" dr="AA14:AA16" r="AA17" sId="1"/>
    <undo index="65535" exp="area" dr="Z14:Z16" r="Z17" sId="1"/>
    <undo index="65535" exp="area" dr="Y14:Y16" r="Y17" sId="1"/>
    <undo index="65535" exp="area" dr="X14:X16" r="X17" sId="1"/>
    <undo index="65535" exp="area" dr="W14:W16" r="W17" sId="1"/>
    <undo index="65535" exp="area" dr="V14:V16" r="V17" sId="1"/>
    <undo index="65535" exp="area" dr="U14:U16" r="U17" sId="1"/>
    <undo index="65535" exp="area" dr="T14:T16" r="T17" sId="1"/>
    <undo index="65535" exp="area" dr="S14:S16" r="S17" sId="1"/>
    <undo index="65535" exp="area" ref3D="1" dr="$H$1:$N$1048576" dn="Z_65B035E3_87FA_46C5_996E_864F2C8D0EBC_.wvu.Cols" sId="1"/>
    <undo index="65535" exp="area" ref3D="1" dr="$A$337:$XFD$36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6:XFD16" start="0" length="0"/>
    <rfmt sheetId="1" sqref="A1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
        <f>T16+U16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
        <f>W16+X16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
        <f>Z16+AA16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6">
        <f>AC16+AD16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
        <f>S16+X16+AA16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6">
        <f>AE16+AF16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6" start="0" length="0">
      <dxf>
        <font>
          <sz val="12"/>
          <color theme="1"/>
          <name val="Calibri"/>
          <family val="2"/>
          <charset val="238"/>
          <scheme val="minor"/>
        </font>
      </dxf>
    </rfmt>
  </rrc>
  <rrc rId="2362" sId="1" ref="A16:XFD16" action="deleteRow">
    <undo index="65535" exp="area" ref3D="1" dr="$H$1:$N$1048576" dn="Z_65B035E3_87FA_46C5_996E_864F2C8D0EBC_.wvu.Cols" sId="1"/>
    <undo index="65535" exp="area" ref3D="1" dr="$A$336:$XFD$35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6:XFD16" start="0" length="0"/>
    <rfmt sheetId="1" sqref="A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6" t="inlineStr">
        <is>
          <t>TOTAL ARGEȘ</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6">
        <f>SUM(S14:S15)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6">
        <f>SUM(T14:T15)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6">
        <f>SUM(U14:U15)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6">
        <f>SUM(V14:V15)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6">
        <f>SUM(W14:W15)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6">
        <f>SUM(X14:X15)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6">
        <f>SUM(Y14:Y15)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6">
        <f>SUM(Z14:Z15)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6">
        <f>SUM(AA14:AA15)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6">
        <f>SUM(AB14:AB15)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6">
        <f>SUM(AC14:AC15)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6">
        <f>SUM(AD14:AD15)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6">
        <f>SUM(AE14:AE15)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6">
        <f>SUM(AF14:AF15)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6">
        <f>SUM(AG14:AG15)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6">
        <f>SUM(AH14:AH15)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6">
        <f>SUM(AI14:AI15)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6">
        <f>SUM(AJ14:AJ15)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6">
        <f>SUM(AK14:AK15)</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6" start="0" length="0">
      <dxf>
        <font>
          <sz val="12"/>
          <color theme="1"/>
          <name val="Calibri"/>
          <family val="2"/>
          <charset val="238"/>
          <scheme val="minor"/>
        </font>
      </dxf>
    </rfmt>
    <rfmt sheetId="1" sqref="AQ16" start="0" length="0">
      <dxf>
        <numFmt numFmtId="165" formatCode="#,##0.00_ ;\-#,##0.00\ "/>
      </dxf>
    </rfmt>
  </rrc>
  <rrc rId="2363" sId="1" ref="A16:XFD16" action="deleteRow">
    <undo index="65535" exp="area" dr="AK16:AK20" r="AK21" sId="1"/>
    <undo index="65535" exp="area" dr="AJ16:AJ20" r="AJ21" sId="1"/>
    <undo index="65535" exp="area" dr="AI16:AI20" r="AI21" sId="1"/>
    <undo index="65535" exp="area" dr="AH16:AH20" r="AH21" sId="1"/>
    <undo index="65535" exp="area" dr="AG16:AG20" r="AG21" sId="1"/>
    <undo index="65535" exp="area" dr="AF16:AF20" r="AF21" sId="1"/>
    <undo index="65535" exp="area" dr="AE16:AE20" r="AE21" sId="1"/>
    <undo index="65535" exp="area" dr="AD16:AD20" r="AD21" sId="1"/>
    <undo index="65535" exp="area" dr="AC16:AC20" r="AC21" sId="1"/>
    <undo index="65535" exp="area" dr="AB16:AB20" r="AB21" sId="1"/>
    <undo index="65535" exp="area" dr="AA16:AA20" r="AA21" sId="1"/>
    <undo index="65535" exp="area" dr="Z16:Z20" r="Z21" sId="1"/>
    <undo index="65535" exp="area" dr="Y16:Y20" r="Y21" sId="1"/>
    <undo index="65535" exp="area" dr="X16:X20" r="X21" sId="1"/>
    <undo index="65535" exp="area" dr="W16:W20" r="W21" sId="1"/>
    <undo index="65535" exp="area" dr="V16:V20" r="V21" sId="1"/>
    <undo index="65535" exp="area" dr="U16:U20" r="U21" sId="1"/>
    <undo index="65535" exp="area" dr="T16:T20" r="T21" sId="1"/>
    <undo index="65535" exp="area" dr="S16:S20" r="S21" sId="1"/>
    <undo index="65535" exp="area" ref3D="1" dr="$H$1:$N$1048576" dn="Z_65B035E3_87FA_46C5_996E_864F2C8D0EBC_.wvu.Cols" sId="1"/>
    <undo index="65535" exp="area" ref3D="1" dr="$A$335:$XFD$35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6:XFD16" start="0" length="0"/>
    <rfmt sheetId="1" sqref="A1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6" t="inlineStr">
        <is>
          <t>BACĂU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W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1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6"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6" start="0" length="0">
      <dxf>
        <font>
          <sz val="12"/>
          <color theme="1"/>
          <name val="Calibri"/>
          <family val="2"/>
          <charset val="238"/>
          <scheme val="minor"/>
        </font>
      </dxf>
    </rfmt>
  </rrc>
  <rrc rId="2364" sId="1" ref="A16:XFD16" action="deleteRow">
    <undo index="65535" exp="area" dr="AK16:AK19" r="AK20" sId="1"/>
    <undo index="65535" exp="area" dr="AJ16:AJ19" r="AJ20" sId="1"/>
    <undo index="65535" exp="area" dr="AI16:AI19" r="AI20" sId="1"/>
    <undo index="65535" exp="area" dr="AH16:AH19" r="AH20" sId="1"/>
    <undo index="65535" exp="area" dr="AG16:AG19" r="AG20" sId="1"/>
    <undo index="65535" exp="area" dr="AF16:AF19" r="AF20" sId="1"/>
    <undo index="65535" exp="area" dr="AE16:AE19" r="AE20" sId="1"/>
    <undo index="65535" exp="area" dr="AD16:AD19" r="AD20" sId="1"/>
    <undo index="65535" exp="area" dr="AC16:AC19" r="AC20" sId="1"/>
    <undo index="65535" exp="area" dr="AB16:AB19" r="AB20" sId="1"/>
    <undo index="65535" exp="area" dr="AA16:AA19" r="AA20" sId="1"/>
    <undo index="65535" exp="area" dr="Z16:Z19" r="Z20" sId="1"/>
    <undo index="65535" exp="area" dr="Y16:Y19" r="Y20" sId="1"/>
    <undo index="65535" exp="area" dr="X16:X19" r="X20" sId="1"/>
    <undo index="65535" exp="area" dr="W16:W19" r="W20" sId="1"/>
    <undo index="65535" exp="area" dr="V16:V19" r="V20" sId="1"/>
    <undo index="65535" exp="area" dr="U16:U19" r="U20" sId="1"/>
    <undo index="65535" exp="area" dr="T16:T19" r="T20" sId="1"/>
    <undo index="65535" exp="area" dr="S16:S19" r="S20" sId="1"/>
    <undo index="65535" exp="area" ref3D="1" dr="$H$1:$N$1048576" dn="Z_65B035E3_87FA_46C5_996E_864F2C8D0EBC_.wvu.Cols" sId="1"/>
    <undo index="65535" exp="area" ref3D="1" dr="$A$334:$XFD$35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6:XFD16" start="0" length="0"/>
    <rcc rId="0" sId="1" dxf="1">
      <nc r="A16">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
        <f>T16+U16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
        <f>W16+X16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
        <f>Z16+AA16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6">
        <f>AC16+AD16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
        <f>S16+X16+AA16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6">
        <f>AE16+AF16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6" start="0" length="0">
      <dxf>
        <font>
          <sz val="12"/>
          <color theme="1"/>
          <name val="Calibri"/>
          <family val="2"/>
          <charset val="238"/>
          <scheme val="minor"/>
        </font>
      </dxf>
    </rfmt>
  </rrc>
  <rrc rId="2365" sId="1" ref="A16:XFD16" action="deleteRow">
    <undo index="65535" exp="area" dr="AK16:AK18" r="AK19" sId="1"/>
    <undo index="65535" exp="area" dr="AJ16:AJ18" r="AJ19" sId="1"/>
    <undo index="65535" exp="area" dr="AI16:AI18" r="AI19" sId="1"/>
    <undo index="65535" exp="area" dr="AH16:AH18" r="AH19" sId="1"/>
    <undo index="65535" exp="area" dr="AG16:AG18" r="AG19" sId="1"/>
    <undo index="65535" exp="area" dr="AF16:AF18" r="AF19" sId="1"/>
    <undo index="65535" exp="area" dr="AE16:AE18" r="AE19" sId="1"/>
    <undo index="65535" exp="area" dr="AD16:AD18" r="AD19" sId="1"/>
    <undo index="65535" exp="area" dr="AC16:AC18" r="AC19" sId="1"/>
    <undo index="65535" exp="area" dr="AB16:AB18" r="AB19" sId="1"/>
    <undo index="65535" exp="area" dr="AA16:AA18" r="AA19" sId="1"/>
    <undo index="65535" exp="area" dr="Z16:Z18" r="Z19" sId="1"/>
    <undo index="65535" exp="area" dr="Y16:Y18" r="Y19" sId="1"/>
    <undo index="65535" exp="area" dr="X16:X18" r="X19" sId="1"/>
    <undo index="65535" exp="area" dr="W16:W18" r="W19" sId="1"/>
    <undo index="65535" exp="area" dr="V16:V18" r="V19" sId="1"/>
    <undo index="65535" exp="area" dr="U16:U18" r="U19" sId="1"/>
    <undo index="65535" exp="area" dr="T16:T18" r="T19" sId="1"/>
    <undo index="65535" exp="area" dr="S16:S18" r="S19" sId="1"/>
    <undo index="65535" exp="area" ref3D="1" dr="$H$1:$N$1048576" dn="Z_65B035E3_87FA_46C5_996E_864F2C8D0EBC_.wvu.Cols" sId="1"/>
    <undo index="65535" exp="area" ref3D="1" dr="$A$333:$XFD$35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6:XFD16" start="0" length="0"/>
    <rcc rId="0" sId="1" dxf="1">
      <nc r="A16">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
        <f>T16+U16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
        <f>W16+X16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
        <f>Z16+AA16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6">
        <f>AC16+AD16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
        <f>S16+X16+AA16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6">
        <f>AE16+AF16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6" start="0" length="0">
      <dxf>
        <font>
          <sz val="12"/>
          <color theme="1"/>
          <name val="Calibri"/>
          <family val="2"/>
          <charset val="238"/>
          <scheme val="minor"/>
        </font>
      </dxf>
    </rfmt>
  </rrc>
  <rrc rId="2366" sId="1" ref="A16:XFD16" action="deleteRow">
    <undo index="65535" exp="area" dr="AK16:AK17" r="AK18" sId="1"/>
    <undo index="65535" exp="area" dr="AJ16:AJ17" r="AJ18" sId="1"/>
    <undo index="65535" exp="area" dr="AI16:AI17" r="AI18" sId="1"/>
    <undo index="65535" exp="area" dr="AH16:AH17" r="AH18" sId="1"/>
    <undo index="65535" exp="area" dr="AG16:AG17" r="AG18" sId="1"/>
    <undo index="65535" exp="area" dr="AF16:AF17" r="AF18" sId="1"/>
    <undo index="65535" exp="area" dr="AE16:AE17" r="AE18" sId="1"/>
    <undo index="65535" exp="area" dr="AD16:AD17" r="AD18" sId="1"/>
    <undo index="65535" exp="area" dr="AC16:AC17" r="AC18" sId="1"/>
    <undo index="65535" exp="area" dr="AB16:AB17" r="AB18" sId="1"/>
    <undo index="65535" exp="area" dr="AA16:AA17" r="AA18" sId="1"/>
    <undo index="65535" exp="area" dr="Z16:Z17" r="Z18" sId="1"/>
    <undo index="65535" exp="area" dr="Y16:Y17" r="Y18" sId="1"/>
    <undo index="65535" exp="area" dr="X16:X17" r="X18" sId="1"/>
    <undo index="65535" exp="area" dr="W16:W17" r="W18" sId="1"/>
    <undo index="65535" exp="area" dr="V16:V17" r="V18" sId="1"/>
    <undo index="65535" exp="area" dr="U16:U17" r="U18" sId="1"/>
    <undo index="65535" exp="area" dr="T16:T17" r="T18" sId="1"/>
    <undo index="65535" exp="area" dr="S16:S17" r="S18" sId="1"/>
    <undo index="65535" exp="area" ref3D="1" dr="$H$1:$N$1048576" dn="Z_65B035E3_87FA_46C5_996E_864F2C8D0EBC_.wvu.Cols" sId="1"/>
    <undo index="65535" exp="area" ref3D="1" dr="$A$332:$XFD$35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6:XFD16" start="0" length="0"/>
    <rfmt sheetId="1" sqref="A1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
        <f>T16+U16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
        <f>W16+X16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
        <f>Z16+AA16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6">
        <f>AC16+AD16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
        <f>S16+X16+AA16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6">
        <f>AE16+AF16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6" start="0" length="0">
      <dxf>
        <font>
          <sz val="12"/>
          <color theme="1"/>
          <name val="Calibri"/>
          <family val="2"/>
          <charset val="238"/>
          <scheme val="minor"/>
        </font>
      </dxf>
    </rfmt>
  </rrc>
  <rrc rId="2367" sId="1" ref="A16:XFD16" action="deleteRow">
    <undo index="65535" exp="area" dr="AK16" r="AK17" sId="1"/>
    <undo index="65535" exp="area" dr="AJ16" r="AJ17" sId="1"/>
    <undo index="65535" exp="area" dr="AI16" r="AI17" sId="1"/>
    <undo index="65535" exp="area" dr="AH16" r="AH17" sId="1"/>
    <undo index="65535" exp="area" dr="AG16" r="AG17" sId="1"/>
    <undo index="65535" exp="area" dr="AF16" r="AF17" sId="1"/>
    <undo index="65535" exp="area" dr="AE16" r="AE17" sId="1"/>
    <undo index="65535" exp="area" dr="AD16" r="AD17" sId="1"/>
    <undo index="65535" exp="area" dr="AC16" r="AC17" sId="1"/>
    <undo index="65535" exp="area" dr="AB16" r="AB17" sId="1"/>
    <undo index="65535" exp="area" dr="AA16" r="AA17" sId="1"/>
    <undo index="65535" exp="area" dr="Z16" r="Z17" sId="1"/>
    <undo index="65535" exp="area" dr="Y16" r="Y17" sId="1"/>
    <undo index="65535" exp="area" dr="X16" r="X17" sId="1"/>
    <undo index="65535" exp="area" dr="W16" r="W17" sId="1"/>
    <undo index="65535" exp="area" dr="V16" r="V17" sId="1"/>
    <undo index="65535" exp="area" dr="U16" r="U17" sId="1"/>
    <undo index="65535" exp="area" dr="T16" r="T17" sId="1"/>
    <undo index="65535" exp="area" dr="S16" r="S17" sId="1"/>
    <undo index="65535" exp="area" ref3D="1" dr="$H$1:$N$1048576" dn="Z_65B035E3_87FA_46C5_996E_864F2C8D0EBC_.wvu.Cols" sId="1"/>
    <undo index="65535" exp="area" ref3D="1" dr="$A$331:$XFD$35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6:XFD16" start="0" length="0"/>
    <rfmt sheetId="1" sqref="A1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6">
        <f>T16+U16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6">
        <f>W16+X16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6">
        <f>Z16+AA16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6">
        <f>AC16+AD16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6">
        <f>S16+X16+AA16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6">
        <f>AE16+AF16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6" start="0" length="0">
      <dxf>
        <font>
          <sz val="12"/>
          <color theme="1"/>
          <name val="Calibri"/>
          <family val="2"/>
          <charset val="238"/>
          <scheme val="minor"/>
        </font>
      </dxf>
    </rfmt>
  </rrc>
  <rrc rId="2368" sId="1" ref="A16:XFD16" action="deleteRow">
    <undo index="65535" exp="area" ref3D="1" dr="$H$1:$N$1048576" dn="Z_65B035E3_87FA_46C5_996E_864F2C8D0EBC_.wvu.Cols" sId="1"/>
    <undo index="65535" exp="area" ref3D="1" dr="$A$330:$XFD$35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6:XFD16" start="0" length="0"/>
    <rfmt sheetId="1" sqref="A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6" t="inlineStr">
        <is>
          <t>TOTAL BACĂU</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6">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6" start="0" length="0">
      <dxf>
        <font>
          <sz val="12"/>
          <color theme="1"/>
          <name val="Calibri"/>
          <family val="2"/>
          <charset val="238"/>
          <scheme val="minor"/>
        </font>
      </dxf>
    </rfmt>
  </rrc>
  <rrc rId="2369" sId="1" ref="A16:XFD16" action="deleteRow">
    <undo index="65535" exp="area" ref3D="1" dr="$H$1:$N$1048576" dn="Z_65B035E3_87FA_46C5_996E_864F2C8D0EBC_.wvu.Cols" sId="1"/>
    <undo index="65535" exp="area" ref3D="1" dr="$A$329:$XFD$35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6:XFD16" start="0" length="0"/>
    <rfmt sheetId="1" sqref="A16" start="0" length="0">
      <dxf>
        <font>
          <sz val="12"/>
          <color rgb="FFFF0000"/>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 start="0" length="0">
      <dxf>
        <font>
          <sz val="12"/>
          <color rgb="FFFF0000"/>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6" start="0" length="0">
      <dxf>
        <font>
          <b/>
          <sz val="12"/>
          <color rgb="FFFF0000"/>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6" start="0" length="0">
      <dxf>
        <font>
          <sz val="12"/>
          <color rgb="FFFF0000"/>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E16" start="0" length="0">
      <dxf>
        <font>
          <sz val="12"/>
          <color rgb="FFFF0000"/>
          <name val="Calibri"/>
          <family val="2"/>
          <charset val="238"/>
          <scheme val="minor"/>
        </font>
        <fill>
          <patternFill patternType="solid">
            <bgColor theme="0"/>
          </patternFill>
        </fill>
        <alignment horizontal="left" vertical="center" wrapText="1"/>
        <border outline="0">
          <left style="thin">
            <color indexed="64"/>
          </left>
          <right style="thin">
            <color indexed="64"/>
          </right>
          <top style="thin">
            <color indexed="64"/>
          </top>
          <bottom style="thin">
            <color indexed="64"/>
          </bottom>
        </border>
      </dxf>
    </rfmt>
    <rfmt sheetId="1" sqref="F16" start="0" length="0">
      <dxf>
        <font>
          <sz val="12"/>
          <color rgb="FFFF0000"/>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6" start="0" length="0">
      <dxf>
        <font>
          <sz val="12"/>
          <color rgb="FFFF0000"/>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6" start="0" length="0">
      <dxf>
        <font>
          <sz val="12"/>
          <color rgb="FFFF0000"/>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 start="0" length="0">
      <dxf>
        <font>
          <sz val="12"/>
          <color rgb="FFFF0000"/>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6" start="0" length="0">
      <dxf>
        <font>
          <sz val="12"/>
          <color rgb="FFFF0000"/>
          <name val="Calibri"/>
          <family val="2"/>
          <charset val="238"/>
          <scheme val="minor"/>
        </font>
        <alignment horizontal="left" vertical="center" wrapText="1"/>
      </dxf>
    </rfmt>
    <rfmt sheetId="1" sqref="K16" start="0" length="0">
      <dxf>
        <font>
          <sz val="12"/>
          <color rgb="FFFF0000"/>
          <name val="Calibri"/>
          <family val="2"/>
          <charset val="238"/>
          <scheme val="minor"/>
        </font>
        <numFmt numFmtId="19" formatCode="dd/mm/yyyy"/>
        <alignment horizontal="left" vertical="center" wrapText="1"/>
        <border outline="0">
          <left style="thin">
            <color indexed="64"/>
          </left>
          <right style="thin">
            <color indexed="64"/>
          </right>
          <top style="thin">
            <color indexed="64"/>
          </top>
          <bottom style="thin">
            <color indexed="64"/>
          </bottom>
        </border>
      </dxf>
    </rfmt>
    <rfmt sheetId="1" sqref="L16" start="0" length="0">
      <dxf>
        <font>
          <sz val="12"/>
          <color rgb="FFFF0000"/>
          <name val="Calibri"/>
          <family val="2"/>
          <charset val="238"/>
          <scheme val="minor"/>
        </font>
        <numFmt numFmtId="19" formatCode="dd/mm/yyyy"/>
        <alignment horizontal="left" vertical="center" wrapText="1"/>
        <border outline="0">
          <left style="thin">
            <color indexed="64"/>
          </left>
          <right style="thin">
            <color indexed="64"/>
          </right>
          <top style="thin">
            <color indexed="64"/>
          </top>
          <bottom style="thin">
            <color indexed="64"/>
          </bottom>
        </border>
      </dxf>
    </rfmt>
    <rfmt sheetId="1" sqref="M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6" t="inlineStr">
        <is>
          <t>BIHOR</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W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1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6"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6" start="0" length="0">
      <dxf>
        <font>
          <sz val="12"/>
          <color theme="1"/>
          <name val="Calibri"/>
          <family val="2"/>
          <charset val="238"/>
          <scheme val="minor"/>
        </font>
      </dxf>
    </rfmt>
  </rrc>
  <rrc rId="2370" sId="1" ref="A10:XFD10" action="deleteRow">
    <undo index="65535" exp="area" ref3D="1" dr="$H$1:$N$1048576" dn="Z_65B035E3_87FA_46C5_996E_864F2C8D0EBC_.wvu.Cols" sId="1"/>
    <undo index="65535" exp="area" ref3D="1" dr="$A$328:$XFD$35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0:XFD10" start="0" length="0"/>
    <rfmt sheetId="1" sqref="A1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0">
        <f>T10+U10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0">
        <f>W10+X10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0">
        <f>Z10+AA10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0">
        <f>AC10+AD10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0">
        <f>S10+V10+Y10+AB10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
        <f>AE10+AF10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0" start="0" length="0">
      <dxf>
        <font>
          <sz val="12"/>
          <color theme="1"/>
          <name val="Calibri"/>
          <family val="2"/>
          <charset val="238"/>
          <scheme val="minor"/>
        </font>
      </dxf>
    </rfmt>
  </rrc>
  <rrc rId="2371" sId="1" ref="A10:XFD10" action="deleteRow">
    <undo index="65535" exp="area" dr="AK9:AK10" r="AK11" sId="1"/>
    <undo index="65535" exp="area" dr="AJ9:AJ10" r="AJ11" sId="1"/>
    <undo index="65535" exp="area" dr="AI9:AI10" r="AI11" sId="1"/>
    <undo index="65535" exp="area" dr="AH9:AH10" r="AH11" sId="1"/>
    <undo index="65535" exp="area" dr="AG9:AG10" r="AG11" sId="1"/>
    <undo index="65535" exp="area" dr="AF9:AF10" r="AF11" sId="1"/>
    <undo index="65535" exp="area" dr="AE9:AE10" r="AE11" sId="1"/>
    <undo index="65535" exp="area" dr="AD9:AD10" r="AD11" sId="1"/>
    <undo index="65535" exp="area" dr="AC9:AC10" r="AC11" sId="1"/>
    <undo index="65535" exp="area" dr="AB9:AB10" r="AB11" sId="1"/>
    <undo index="65535" exp="area" dr="AA9:AA10" r="AA11" sId="1"/>
    <undo index="65535" exp="area" dr="Z9:Z10" r="Z11" sId="1"/>
    <undo index="65535" exp="area" dr="Y9:Y10" r="Y11" sId="1"/>
    <undo index="65535" exp="area" dr="X9:X10" r="X11" sId="1"/>
    <undo index="65535" exp="area" dr="W9:W10" r="W11" sId="1"/>
    <undo index="65535" exp="area" dr="V9:V10" r="V11" sId="1"/>
    <undo index="65535" exp="area" dr="U9:U10" r="U11" sId="1"/>
    <undo index="65535" exp="area" dr="T9:T10" r="T11" sId="1"/>
    <undo index="65535" exp="area" dr="S9:S10" r="S11" sId="1"/>
    <undo index="65535" exp="area" ref3D="1" dr="$H$1:$N$1048576" dn="Z_65B035E3_87FA_46C5_996E_864F2C8D0EBC_.wvu.Cols" sId="1"/>
    <undo index="65535" exp="area" ref3D="1" dr="$A$327:$XFD$35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0:XFD10" start="0" length="0"/>
    <rfmt sheetId="1" sqref="A1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0">
        <f>T10+U10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0">
        <f>W10+X10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0">
        <f>Z10+AA10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0">
        <f>AC10+AD10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0">
        <f>S10+V10+Y10+AB10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0">
        <f>AE10+AF10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0" start="0" length="0">
      <dxf>
        <font>
          <sz val="12"/>
          <color theme="1"/>
          <name val="Calibri"/>
          <family val="2"/>
          <charset val="238"/>
          <scheme val="minor"/>
        </font>
      </dxf>
    </rfmt>
  </rrc>
  <rrc rId="2372" sId="1" ref="A10:XFD10" action="deleteRow">
    <undo index="65535" exp="area" ref3D="1" dr="$H$1:$N$1048576" dn="Z_65B035E3_87FA_46C5_996E_864F2C8D0EBC_.wvu.Cols" sId="1"/>
    <undo index="65535" exp="area" ref3D="1" dr="$A$326:$XFD$34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0:XFD10" start="0" length="0"/>
    <rfmt sheetId="1" sqref="A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0" t="inlineStr">
        <is>
          <t>TOTAL ARAD</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0">
        <f>SUM(S9:S9)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0">
        <f>SUM(T9:T9)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0">
        <f>SUM(U9:U9)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0">
        <f>SUM(V9:V9)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0">
        <f>SUM(W9:W9)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0">
        <f>SUM(X9:X9)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0">
        <f>SUM(Y9:Y9)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0">
        <f>SUM(Z9:Z9)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0">
        <f>SUM(AA9:AA9)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0">
        <f>SUM(AB9:AB9)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0">
        <f>SUM(AC9:AC9)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0">
        <f>SUM(AD9:AD9)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0">
        <f>SUM(AE9:AE9)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0">
        <f>SUM(AF9:AF9)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0">
        <f>SUM(AG9:AG9)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0">
        <f>SUM(AH9:AH9)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0">
        <f>SUM(AI9:AI9)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0">
        <f>SUM(AJ9:AJ9)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0">
        <f>SUM(AK9:AK9)</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0" start="0" length="0">
      <dxf>
        <font>
          <sz val="12"/>
          <color theme="1"/>
          <name val="Calibri"/>
          <family val="2"/>
          <charset val="238"/>
          <scheme val="minor"/>
        </font>
      </dxf>
    </rfmt>
  </rrc>
  <rrc rId="2373" sId="1" ref="A10:XFD10" action="deleteRow">
    <undo index="65535" exp="area" ref3D="1" dr="$H$1:$N$1048576" dn="Z_65B035E3_87FA_46C5_996E_864F2C8D0EBC_.wvu.Cols" sId="1"/>
    <undo index="65535" exp="area" ref3D="1" dr="$A$325:$XFD$34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0:XFD10" start="0" length="0"/>
    <rfmt sheetId="1" sqref="A1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0" t="inlineStr">
        <is>
          <t>ARGEȘ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0"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0" start="0" length="0">
      <dxf>
        <font>
          <sz val="12"/>
          <color theme="1"/>
          <name val="Calibri"/>
          <family val="2"/>
          <charset val="238"/>
          <scheme val="minor"/>
        </font>
      </dxf>
    </rfmt>
  </rrc>
  <rrc rId="2374" sId="1" ref="A18:XFD18" action="deleteRow">
    <undo index="65535" exp="area" ref3D="1" dr="$H$1:$N$1048576" dn="Z_65B035E3_87FA_46C5_996E_864F2C8D0EBC_.wvu.Cols" sId="1"/>
    <undo index="65535" exp="area" ref3D="1" dr="$A$324:$XFD$34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8:XFD18" start="0" length="0"/>
    <rcc rId="0" sId="1" dxf="1">
      <nc r="A18">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
        <f>T18+U18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
        <f>W18+X18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
        <f>Z18+AA18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8">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
        <f>S18+V18+Y18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8">
        <f>AE18+AF18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8" start="0" length="0">
      <dxf>
        <font>
          <sz val="12"/>
          <color theme="1"/>
          <name val="Calibri"/>
          <family val="2"/>
          <charset val="238"/>
          <scheme val="minor"/>
        </font>
      </dxf>
    </rfmt>
  </rrc>
  <rrc rId="2375" sId="1" ref="A18:XFD18" action="deleteRow">
    <undo index="65535" exp="area" dr="AK17:AK18" r="AK19" sId="1"/>
    <undo index="65535" exp="area" dr="AJ17:AJ18" r="AJ19" sId="1"/>
    <undo index="65535" exp="area" dr="AI17:AI18" r="AI19" sId="1"/>
    <undo index="65535" exp="area" dr="AH17:AH18" r="AH19" sId="1"/>
    <undo index="65535" exp="area" dr="AG17:AG18" r="AG19" sId="1"/>
    <undo index="65535" exp="area" dr="AF17:AF18" r="AF19" sId="1"/>
    <undo index="65535" exp="area" dr="AE17:AE18" r="AE19" sId="1"/>
    <undo index="65535" exp="area" dr="AD17:AD18" r="AD19" sId="1"/>
    <undo index="65535" exp="area" dr="AC17:AC18" r="AC19" sId="1"/>
    <undo index="65535" exp="area" dr="AB17:AB18" r="AB19" sId="1"/>
    <undo index="65535" exp="area" dr="AA17:AA18" r="AA19" sId="1"/>
    <undo index="65535" exp="area" dr="Z17:Z18" r="Z19" sId="1"/>
    <undo index="65535" exp="area" dr="Y17:Y18" r="Y19" sId="1"/>
    <undo index="65535" exp="area" dr="X17:X18" r="X19" sId="1"/>
    <undo index="65535" exp="area" dr="W17:W18" r="W19" sId="1"/>
    <undo index="65535" exp="area" dr="V17:V18" r="V19" sId="1"/>
    <undo index="65535" exp="area" dr="U17:U18" r="U19" sId="1"/>
    <undo index="65535" exp="area" dr="T17:T18" r="T19" sId="1"/>
    <undo index="65535" exp="area" dr="S17:S18" r="S19" sId="1"/>
    <undo index="65535" exp="area" ref3D="1" dr="$H$1:$N$1048576" dn="Z_65B035E3_87FA_46C5_996E_864F2C8D0EBC_.wvu.Cols" sId="1"/>
    <undo index="65535" exp="area" ref3D="1" dr="$A$323:$XFD$34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8:XFD18" start="0" length="0"/>
    <rfmt sheetId="1" sqref="A1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
        <f>T18+U18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
        <f>W18+X18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
        <f>Z18+AA18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8">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
        <f>S18+V18+Y18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8">
        <f>AE18+AF18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8" start="0" length="0">
      <dxf>
        <font>
          <sz val="12"/>
          <color theme="1"/>
          <name val="Calibri"/>
          <family val="2"/>
          <charset val="238"/>
          <scheme val="minor"/>
        </font>
      </dxf>
    </rfmt>
  </rrc>
  <rrc rId="2376" sId="1" ref="A18:XFD18" action="deleteRow">
    <undo index="65535" exp="area" ref3D="1" dr="$H$1:$N$1048576" dn="Z_65B035E3_87FA_46C5_996E_864F2C8D0EBC_.wvu.Cols" sId="1"/>
    <undo index="65535" exp="area" ref3D="1" dr="$A$322:$XFD$34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8:XFD18" start="0" length="0"/>
    <rfmt sheetId="1" sqref="A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8" t="inlineStr">
        <is>
          <t>TOTAL BISTRIȚA NĂSĂUD</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8">
        <f>SUM(S17:S17)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8">
        <f>SUM(T17:T17)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8">
        <f>SUM(U17:U17)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8">
        <f>SUM(V17:V17)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8">
        <f>SUM(W17:W17)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8">
        <f>SUM(X17:X17)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8">
        <f>SUM(Y17:Y17)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8">
        <f>SUM(Z17:Z17)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8">
        <f>SUM(AA17:AA17)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8">
        <f>SUM(AB17:AB17)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8">
        <f>SUM(AC17:AC17)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8">
        <f>SUM(AD17:AD17)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8">
        <f>SUM(AE17:AE17)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8">
        <f>SUM(AF17:AF17)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8">
        <f>SUM(AG17:AG17)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8">
        <f>SUM(AH17:AH17)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8">
        <f>SUM(AI17:AI17)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8">
        <f>SUM(AJ17:AJ17)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8">
        <f>SUM(AK17:AK17)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8" start="0" length="0">
      <dxf>
        <font>
          <sz val="12"/>
          <color theme="1"/>
          <name val="Calibri"/>
          <family val="2"/>
          <charset val="238"/>
          <scheme val="minor"/>
        </font>
      </dxf>
    </rfmt>
  </rrc>
  <rrc rId="2377" sId="1" ref="A18:XFD18" action="deleteRow">
    <undo index="65535" exp="area" ref3D="1" dr="$H$1:$N$1048576" dn="Z_65B035E3_87FA_46C5_996E_864F2C8D0EBC_.wvu.Cols" sId="1"/>
    <undo index="65535" exp="area" ref3D="1" dr="$A$321:$XFD$34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8:XFD18" start="0" length="0"/>
    <rcc rId="0" sId="1" dxf="1">
      <nc r="A18">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8" t="inlineStr">
        <is>
          <t>BOTOȘANI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dxf>
    </rfmt>
    <rfmt sheetId="1" sqref="W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1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dxf>
    </rfmt>
    <rfmt sheetId="1" sqref="Z1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18"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8" start="0" length="0">
      <dxf>
        <font>
          <sz val="12"/>
          <color theme="1"/>
          <name val="Calibri"/>
          <family val="2"/>
          <charset val="238"/>
          <scheme val="minor"/>
        </font>
      </dxf>
    </rfmt>
  </rrc>
  <rrc rId="2378" sId="1" ref="A18:XFD18" action="deleteRow">
    <undo index="65535" exp="area" dr="AK18:AK20" r="AK21" sId="1"/>
    <undo index="65535" exp="area" dr="AJ18:AJ20" r="AJ21" sId="1"/>
    <undo index="65535" exp="area" dr="AI18:AI20" r="AI21" sId="1"/>
    <undo index="65535" exp="area" dr="AH18:AH20" r="AH21" sId="1"/>
    <undo index="65535" exp="area" dr="AG18:AG20" r="AG21" sId="1"/>
    <undo index="65535" exp="area" dr="AF18:AF20" r="AF21" sId="1"/>
    <undo index="65535" exp="area" dr="AE18:AE20" r="AE21" sId="1"/>
    <undo index="65535" exp="area" dr="AD18:AD20" r="AD21" sId="1"/>
    <undo index="65535" exp="area" dr="AC18:AC20" r="AC21" sId="1"/>
    <undo index="65535" exp="area" dr="AB18:AB20" r="AB21" sId="1"/>
    <undo index="65535" exp="area" dr="AA18:AA20" r="AA21" sId="1"/>
    <undo index="65535" exp="area" dr="Z18:Z20" r="Z21" sId="1"/>
    <undo index="65535" exp="area" dr="Y18:Y20" r="Y21" sId="1"/>
    <undo index="65535" exp="area" dr="X18:X20" r="X21" sId="1"/>
    <undo index="65535" exp="area" dr="W18:W20" r="W21" sId="1"/>
    <undo index="65535" exp="area" dr="V18:V20" r="V21" sId="1"/>
    <undo index="65535" exp="area" dr="U18:U20" r="U21" sId="1"/>
    <undo index="65535" exp="area" dr="T18:T20" r="T21" sId="1"/>
    <undo index="65535" exp="area" dr="S18:S20" r="S21" sId="1"/>
    <undo index="65535" exp="area" ref3D="1" dr="$H$1:$N$1048576" dn="Z_65B035E3_87FA_46C5_996E_864F2C8D0EBC_.wvu.Cols" sId="1"/>
    <undo index="65535" exp="area" ref3D="1" dr="$A$320:$XFD$34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8:XFD18" start="0" length="0"/>
    <rcc rId="0" sId="1" dxf="1">
      <nc r="A18">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
        <f>T18+U18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
        <f>W18+X18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
        <f>Z18+AA18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8">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
        <f>S18+V18+Y18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8">
        <f>AE18+AF18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8" start="0" length="0">
      <dxf>
        <font>
          <sz val="12"/>
          <color theme="1"/>
          <name val="Calibri"/>
          <family val="2"/>
          <charset val="238"/>
          <scheme val="minor"/>
        </font>
      </dxf>
    </rfmt>
  </rrc>
  <rrc rId="2379" sId="1" ref="A18:XFD18" action="deleteRow">
    <undo index="65535" exp="area" dr="AK18:AK19" r="AK20" sId="1"/>
    <undo index="65535" exp="area" dr="AJ18:AJ19" r="AJ20" sId="1"/>
    <undo index="65535" exp="area" dr="AI18:AI19" r="AI20" sId="1"/>
    <undo index="65535" exp="area" dr="AH18:AH19" r="AH20" sId="1"/>
    <undo index="65535" exp="area" dr="AG18:AG19" r="AG20" sId="1"/>
    <undo index="65535" exp="area" dr="AF18:AF19" r="AF20" sId="1"/>
    <undo index="65535" exp="area" dr="AE18:AE19" r="AE20" sId="1"/>
    <undo index="65535" exp="area" dr="AD18:AD19" r="AD20" sId="1"/>
    <undo index="65535" exp="area" dr="AC18:AC19" r="AC20" sId="1"/>
    <undo index="65535" exp="area" dr="AB18:AB19" r="AB20" sId="1"/>
    <undo index="65535" exp="area" dr="AA18:AA19" r="AA20" sId="1"/>
    <undo index="65535" exp="area" dr="Z18:Z19" r="Z20" sId="1"/>
    <undo index="65535" exp="area" dr="Y18:Y19" r="Y20" sId="1"/>
    <undo index="65535" exp="area" dr="X18:X19" r="X20" sId="1"/>
    <undo index="65535" exp="area" dr="W18:W19" r="W20" sId="1"/>
    <undo index="65535" exp="area" dr="V18:V19" r="V20" sId="1"/>
    <undo index="65535" exp="area" dr="U18:U19" r="U20" sId="1"/>
    <undo index="65535" exp="area" dr="T18:T19" r="T20" sId="1"/>
    <undo index="65535" exp="area" dr="S18:S19" r="S20" sId="1"/>
    <undo index="65535" exp="area" ref3D="1" dr="$H$1:$N$1048576" dn="Z_65B035E3_87FA_46C5_996E_864F2C8D0EBC_.wvu.Cols" sId="1"/>
    <undo index="65535" exp="area" ref3D="1" dr="$A$319:$XFD$34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8:XFD18" start="0" length="0"/>
    <rfmt sheetId="1" sqref="A1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
        <f>T18+U18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
        <f>W18+X18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
        <f>Z18+AA18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8">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
        <f>S18+V18+Y18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8">
        <f>AE18+AF18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8" start="0" length="0">
      <dxf>
        <font>
          <sz val="12"/>
          <color theme="1"/>
          <name val="Calibri"/>
          <family val="2"/>
          <charset val="238"/>
          <scheme val="minor"/>
        </font>
      </dxf>
    </rfmt>
  </rrc>
  <rrc rId="2380" sId="1" ref="A18:XFD18" action="deleteRow">
    <undo index="65535" exp="area" dr="AK18" r="AK19" sId="1"/>
    <undo index="65535" exp="area" dr="AJ18" r="AJ19" sId="1"/>
    <undo index="65535" exp="area" dr="AI18" r="AI19" sId="1"/>
    <undo index="65535" exp="area" dr="AH18" r="AH19" sId="1"/>
    <undo index="65535" exp="area" dr="AG18" r="AG19" sId="1"/>
    <undo index="65535" exp="area" dr="AF18" r="AF19" sId="1"/>
    <undo index="65535" exp="area" dr="AE18" r="AE19" sId="1"/>
    <undo index="65535" exp="area" dr="AD18" r="AD19" sId="1"/>
    <undo index="65535" exp="area" dr="AC18" r="AC19" sId="1"/>
    <undo index="65535" exp="area" dr="AB18" r="AB19" sId="1"/>
    <undo index="65535" exp="area" dr="AA18" r="AA19" sId="1"/>
    <undo index="65535" exp="area" dr="Z18" r="Z19" sId="1"/>
    <undo index="65535" exp="area" dr="Y18" r="Y19" sId="1"/>
    <undo index="65535" exp="area" dr="X18" r="X19" sId="1"/>
    <undo index="65535" exp="area" dr="W18" r="W19" sId="1"/>
    <undo index="65535" exp="area" dr="V18" r="V19" sId="1"/>
    <undo index="65535" exp="area" dr="U18" r="U19" sId="1"/>
    <undo index="65535" exp="area" dr="T18" r="T19" sId="1"/>
    <undo index="65535" exp="area" dr="S18" r="S19" sId="1"/>
    <undo index="65535" exp="area" ref3D="1" dr="$H$1:$N$1048576" dn="Z_65B035E3_87FA_46C5_996E_864F2C8D0EBC_.wvu.Cols" sId="1"/>
    <undo index="65535" exp="area" ref3D="1" dr="$A$318:$XFD$34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8:XFD18" start="0" length="0"/>
    <rfmt sheetId="1" sqref="A1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8">
        <f>T18+U18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8">
        <f>W18+X18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rder>
      </ndxf>
    </rcc>
    <rfmt sheetId="1" sqref="W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8">
        <f>Z18+AA18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rder>
      </ndxf>
    </rcc>
    <rfmt sheetId="1" sqref="Z1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umFmtId="4">
      <nc r="AB18">
        <v>0</v>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8">
        <f>S18+V18+Y18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8">
        <f>AE18+AF18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8" start="0" length="0">
      <dxf>
        <font>
          <sz val="12"/>
          <color theme="1"/>
          <name val="Calibri"/>
          <family val="2"/>
          <charset val="238"/>
          <scheme val="minor"/>
        </font>
      </dxf>
    </rfmt>
  </rrc>
  <rrc rId="2381" sId="1" ref="A18:XFD18" action="deleteRow">
    <undo index="65535" exp="area" ref3D="1" dr="$H$1:$N$1048576" dn="Z_65B035E3_87FA_46C5_996E_864F2C8D0EBC_.wvu.Cols" sId="1"/>
    <undo index="65535" exp="area" ref3D="1" dr="$A$317:$XFD$34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8:XFD18" start="0" length="0"/>
    <rfmt sheetId="1" sqref="A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8" t="inlineStr">
        <is>
          <t>TOTAL BOTOȘANI</t>
        </is>
      </nc>
      <n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H1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8">
        <f>SUM(#REF!)</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8" start="0" length="0">
      <dxf>
        <font>
          <sz val="12"/>
          <color theme="1"/>
          <name val="Calibri"/>
          <family val="2"/>
          <charset val="238"/>
          <scheme val="minor"/>
        </font>
      </dxf>
    </rfmt>
  </rrc>
  <rrc rId="2382" sId="1" ref="A18:XFD18" action="deleteRow">
    <undo index="65535" exp="area" ref3D="1" dr="$H$1:$N$1048576" dn="Z_65B035E3_87FA_46C5_996E_864F2C8D0EBC_.wvu.Cols" sId="1"/>
    <undo index="65535" exp="area" ref3D="1" dr="$A$316:$XFD$33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8:XFD18" start="0" length="0"/>
    <rfmt sheetId="1" sqref="A1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8" t="inlineStr">
        <is>
          <t>BRĂILA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8"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8" start="0" length="0">
      <dxf>
        <font>
          <sz val="12"/>
          <color theme="1"/>
          <name val="Calibri"/>
          <family val="2"/>
          <charset val="238"/>
          <scheme val="minor"/>
        </font>
      </dxf>
    </rfmt>
  </rrc>
  <rrc rId="2383" sId="1" ref="A13:XFD13" action="deleteRow">
    <undo index="65535" exp="area" ref3D="1" dr="$H$1:$N$1048576" dn="Z_65B035E3_87FA_46C5_996E_864F2C8D0EBC_.wvu.Cols" sId="1"/>
    <undo index="65535" exp="area" ref3D="1" dr="$A$315:$XFD$33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3:XFD13" start="0" length="0"/>
    <rfmt sheetId="1" sqref="A1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3">
        <f>T13+U13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3">
        <f>W13+X13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3">
        <f>Z13+AA13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3">
        <f>AC13+AD13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3">
        <f>S13+X13+AA13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3">
        <f>AE13+AF13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3" start="0" length="0">
      <dxf>
        <font>
          <sz val="12"/>
          <color theme="1"/>
          <name val="Calibri"/>
          <family val="2"/>
          <charset val="238"/>
          <scheme val="minor"/>
        </font>
      </dxf>
    </rfmt>
  </rrc>
  <rrc rId="2384" sId="1" ref="A13:XFD13" action="deleteRow">
    <undo index="65535" exp="area" dr="AK12:AK13" r="AK14" sId="1"/>
    <undo index="65535" exp="area" dr="AJ12:AJ13" r="AJ14" sId="1"/>
    <undo index="65535" exp="area" dr="AI12:AI13" r="AI14" sId="1"/>
    <undo index="65535" exp="area" dr="AH12:AH13" r="AH14" sId="1"/>
    <undo index="65535" exp="area" dr="AG12:AG13" r="AG14" sId="1"/>
    <undo index="65535" exp="area" dr="AF12:AF13" r="AF14" sId="1"/>
    <undo index="65535" exp="area" dr="AE12:AE13" r="AE14" sId="1"/>
    <undo index="65535" exp="area" dr="AD12:AD13" r="AD14" sId="1"/>
    <undo index="65535" exp="area" dr="AC12:AC13" r="AC14" sId="1"/>
    <undo index="65535" exp="area" dr="AB12:AB13" r="AB14" sId="1"/>
    <undo index="65535" exp="area" dr="AA12:AA13" r="AA14" sId="1"/>
    <undo index="65535" exp="area" dr="Z12:Z13" r="Z14" sId="1"/>
    <undo index="65535" exp="area" dr="Y12:Y13" r="Y14" sId="1"/>
    <undo index="65535" exp="area" dr="X12:X13" r="X14" sId="1"/>
    <undo index="65535" exp="area" dr="W12:W13" r="W14" sId="1"/>
    <undo index="65535" exp="area" dr="V12:V13" r="V14" sId="1"/>
    <undo index="65535" exp="area" dr="U12:U13" r="U14" sId="1"/>
    <undo index="65535" exp="area" dr="T12:T13" r="T14" sId="1"/>
    <undo index="65535" exp="area" dr="S12:S13" r="S14" sId="1"/>
    <undo index="65535" exp="area" ref3D="1" dr="$H$1:$N$1048576" dn="Z_65B035E3_87FA_46C5_996E_864F2C8D0EBC_.wvu.Cols" sId="1"/>
    <undo index="65535" exp="area" ref3D="1" dr="$A$314:$XFD$33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3:XFD13" start="0" length="0"/>
    <rfmt sheetId="1" sqref="A1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3">
        <f>T13+U13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3">
        <f>W13+X13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W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3">
        <f>Z13+AA13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3">
        <f>AC13+AD13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3">
        <f>S13+X13+AA13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3">
        <f>AE13+AF13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3" start="0" length="0">
      <dxf>
        <font>
          <sz val="12"/>
          <color theme="1"/>
          <name val="Calibri"/>
          <family val="2"/>
          <charset val="238"/>
          <scheme val="minor"/>
        </font>
      </dxf>
    </rfmt>
  </rrc>
  <rrc rId="2385" sId="1" ref="A13:XFD13" action="deleteRow">
    <undo index="65535" exp="area" ref3D="1" dr="$H$1:$N$1048576" dn="Z_65B035E3_87FA_46C5_996E_864F2C8D0EBC_.wvu.Cols" sId="1"/>
    <undo index="65535" exp="area" ref3D="1" dr="$A$313:$XFD$33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3:XFD13" start="0" length="0"/>
    <rfmt sheetId="1" sqref="A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3" t="inlineStr">
        <is>
          <t>TOTAL BIHOR</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3">
        <f>SUM(S12:S12)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3">
        <f>SUM(T12:T12)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3">
        <f>SUM(U12:U12)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3">
        <f>SUM(V12:V12)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3">
        <f>SUM(W12:W12)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3">
        <f>SUM(X12:X12)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3">
        <f>SUM(Y12:Y12)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3">
        <f>SUM(Z12:Z12)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3">
        <f>SUM(AA12:AA12)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3">
        <f>SUM(AB12:AB12)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3">
        <f>SUM(AC12:AC12)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3">
        <f>SUM(AD12:AD12)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3">
        <f>SUM(AE12:AE12)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3">
        <f>SUM(AF12:AF12)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3">
        <f>SUM(AG12:AG12)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3">
        <f>SUM(AH12:AH12)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3">
        <f>SUM(AI12:AI12)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3">
        <f>SUM(AJ12:AJ12)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3">
        <f>SUM(AK12:AK12)</f>
      </nc>
      <ndxf>
        <font>
          <b/>
          <sz val="12"/>
          <color auto="1"/>
          <name val="Calibri"/>
          <family val="2"/>
          <charset val="238"/>
          <scheme val="minor"/>
        </font>
        <numFmt numFmtId="165" formatCode="#,##0.00_ ;\-#,##0.00\ "/>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3" start="0" length="0">
      <dxf>
        <font>
          <sz val="12"/>
          <color theme="1"/>
          <name val="Calibri"/>
          <family val="2"/>
          <charset val="238"/>
          <scheme val="minor"/>
        </font>
      </dxf>
    </rfmt>
  </rrc>
  <rrc rId="2386" sId="1" ref="A13:XFD13" action="deleteRow">
    <undo index="65535" exp="area" ref3D="1" dr="$H$1:$N$1048576" dn="Z_65B035E3_87FA_46C5_996E_864F2C8D0EBC_.wvu.Cols" sId="1"/>
    <undo index="65535" exp="area" ref3D="1" dr="$A$312:$XFD$33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3:XFD13" start="0" length="0"/>
    <rfmt sheetId="1" sqref="A1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3" t="inlineStr">
        <is>
          <t>BISTRIȚA NĂSĂUD</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3"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3" start="0" length="0">
      <dxf>
        <font>
          <sz val="12"/>
          <color theme="1"/>
          <name val="Calibri"/>
          <family val="2"/>
          <charset val="238"/>
          <scheme val="minor"/>
        </font>
      </dxf>
    </rfmt>
  </rrc>
  <rrc rId="2387" sId="1" ref="A15:XFD15" action="deleteRow">
    <undo index="65535" exp="area" ref3D="1" dr="$H$1:$N$1048576" dn="Z_65B035E3_87FA_46C5_996E_864F2C8D0EBC_.wvu.Cols" sId="1"/>
    <undo index="65535" exp="area" ref3D="1" dr="$A$311:$XFD$33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5:XFD15" start="0" length="0"/>
    <rcc rId="0" sId="1" dxf="1">
      <nc r="A15">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5">
        <f>T15+U15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5">
        <f>W15+X15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5">
        <f>Z15+AA15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5">
        <f>AC15+AD15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5">
        <f>S15+V15+Y15+AB15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5">
        <f>AE15+AF15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5" start="0" length="0">
      <dxf>
        <font>
          <sz val="12"/>
          <color theme="1"/>
          <name val="Calibri"/>
          <family val="2"/>
          <charset val="238"/>
          <scheme val="minor"/>
        </font>
      </dxf>
    </rfmt>
  </rrc>
  <rrc rId="2388" sId="1" ref="A15:XFD15" action="deleteRow">
    <undo index="65535" exp="area" dr="AK14:AK15" r="AK16" sId="1"/>
    <undo index="65535" exp="area" dr="AJ14:AJ15" r="AJ16" sId="1"/>
    <undo index="65535" exp="area" dr="AI14:AI15" r="AI16" sId="1"/>
    <undo index="65535" exp="area" dr="AH14:AH15" r="AH16" sId="1"/>
    <undo index="65535" exp="area" dr="AG14:AG15" r="AG16" sId="1"/>
    <undo index="65535" exp="area" dr="AF14:AF15" r="AF16" sId="1"/>
    <undo index="65535" exp="area" dr="AE14:AE15" r="AE16" sId="1"/>
    <undo index="65535" exp="area" dr="AD14:AD15" r="AD16" sId="1"/>
    <undo index="65535" exp="area" dr="AC14:AC15" r="AC16" sId="1"/>
    <undo index="65535" exp="area" dr="AB14:AB15" r="AB16" sId="1"/>
    <undo index="65535" exp="area" dr="AA14:AA15" r="AA16" sId="1"/>
    <undo index="65535" exp="area" dr="Z14:Z15" r="Z16" sId="1"/>
    <undo index="65535" exp="area" dr="Y14:Y15" r="Y16" sId="1"/>
    <undo index="65535" exp="area" dr="X14:X15" r="X16" sId="1"/>
    <undo index="65535" exp="area" dr="W14:W15" r="W16" sId="1"/>
    <undo index="65535" exp="area" dr="V14:V15" r="V16" sId="1"/>
    <undo index="65535" exp="area" dr="U14:U15" r="U16" sId="1"/>
    <undo index="65535" exp="area" dr="T14:T15" r="T16" sId="1"/>
    <undo index="65535" exp="area" dr="S14:S15" r="S16" sId="1"/>
    <undo index="65535" exp="area" ref3D="1" dr="$H$1:$N$1048576" dn="Z_65B035E3_87FA_46C5_996E_864F2C8D0EBC_.wvu.Cols" sId="1"/>
    <undo index="65535" exp="area" ref3D="1" dr="$A$310:$XFD$33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5:XFD15" start="0" length="0"/>
    <rfmt sheetId="1" sqref="A1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5">
        <f>T15+U15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5">
        <f>W15+X15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5">
        <f>Z15+AA15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5">
        <f>AC15+AD15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5">
        <f>S15+V15+Y15+AB15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5">
        <f>AE15+AF15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5" start="0" length="0">
      <dxf>
        <font>
          <sz val="12"/>
          <color theme="1"/>
          <name val="Calibri"/>
          <family val="2"/>
          <charset val="238"/>
          <scheme val="minor"/>
        </font>
      </dxf>
    </rfmt>
  </rrc>
  <rrc rId="2389" sId="1" ref="A15:XFD15" action="deleteRow">
    <undo index="65535" exp="area" ref3D="1" dr="$H$1:$N$1048576" dn="Z_65B035E3_87FA_46C5_996E_864F2C8D0EBC_.wvu.Cols" sId="1"/>
    <undo index="65535" exp="area" ref3D="1" dr="$A$309:$XFD$33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5:XFD15" start="0" length="0"/>
    <rfmt sheetId="1" sqref="A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5" t="inlineStr">
        <is>
          <t>TOTAL BRĂILA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5">
        <f>SUM(S14:S14)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5">
        <f>SUM(T14:T14)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5">
        <f>SUM(U14:U14)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5">
        <f>SUM(V14:V14)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5">
        <f>SUM(W14:W14)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5">
        <f>SUM(X14:X14)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5">
        <f>SUM(Y14:Y14)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5">
        <f>SUM(Z14:Z14)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5">
        <f>SUM(AA14:AA14)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5">
        <f>SUM(AB14:AB14)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5">
        <f>SUM(AC14:AC14)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5">
        <f>SUM(AD14:AD14)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5">
        <f>SUM(AE14:AE14)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5">
        <f>SUM(AF14:AF14)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5">
        <f>SUM(AG14:AG14)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5">
        <f>SUM(AH14:AH14)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5">
        <f>SUM(AI14:AI14)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5">
        <f>SUM(AJ14:AJ14)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5">
        <f>SUM(AK14:AK14)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5" start="0" length="0">
      <dxf>
        <font>
          <sz val="12"/>
          <color theme="1"/>
          <name val="Calibri"/>
          <family val="2"/>
          <charset val="238"/>
          <scheme val="minor"/>
        </font>
      </dxf>
    </rfmt>
  </rrc>
  <rrc rId="2390" sId="1" ref="A15:XFD15" action="deleteRow">
    <undo index="65535" exp="area" ref3D="1" dr="$H$1:$N$1048576" dn="Z_65B035E3_87FA_46C5_996E_864F2C8D0EBC_.wvu.Cols" sId="1"/>
    <undo index="65535" exp="area" ref3D="1" dr="$A$308:$XFD$33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5:XFD15" start="0" length="0"/>
    <rfmt sheetId="1" sqref="A1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5" t="inlineStr">
        <is>
          <t>BRAȘOV</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1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B1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C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5"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G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H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5" start="0" length="0">
      <dxf>
        <font>
          <sz val="12"/>
          <color theme="1"/>
          <name val="Calibri"/>
          <family val="2"/>
          <charset val="238"/>
          <scheme val="minor"/>
        </font>
      </dxf>
    </rfmt>
  </rrc>
  <rrc rId="2391" sId="1" ref="A17:XFD17" action="deleteRow">
    <undo index="65535" exp="area" ref3D="1" dr="$H$1:$N$1048576" dn="Z_65B035E3_87FA_46C5_996E_864F2C8D0EBC_.wvu.Cols" sId="1"/>
    <undo index="65535" exp="area" ref3D="1" dr="$A$307:$XFD$33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7:XFD17" start="0" length="0"/>
    <rcc rId="0" sId="1" dxf="1">
      <nc r="A17">
        <v>3</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17">
        <f>T17+U17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1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7">
        <f>W17+X17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1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7">
        <f>Z17+AA17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1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7">
        <f>AC17+AD17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7">
        <f>S17+V17+Y17+AB17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7">
        <f>AE17+AF17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1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7" start="0" length="0">
      <dxf>
        <font>
          <sz val="12"/>
          <color theme="1"/>
          <name val="Calibri"/>
          <family val="2"/>
          <charset val="238"/>
          <scheme val="minor"/>
        </font>
      </dxf>
    </rfmt>
  </rrc>
  <rrc rId="2392" sId="1" ref="A17:XFD17" action="deleteRow">
    <undo index="65535" exp="area" dr="AJ15:AJ17" r="AJ18" sId="1"/>
    <undo index="65535" exp="area" dr="AI15:AI17" r="AI18" sId="1"/>
    <undo index="65535" exp="area" dr="AH15:AH17" r="AH18" sId="1"/>
    <undo index="65535" exp="area" dr="AG15:AG17" r="AG18" sId="1"/>
    <undo index="65535" exp="area" dr="AF15:AF17" r="AF18" sId="1"/>
    <undo index="65535" exp="area" dr="AE15:AE17" r="AE18" sId="1"/>
    <undo index="65535" exp="area" dr="AD15:AD17" r="AD18" sId="1"/>
    <undo index="65535" exp="area" dr="AC15:AC17" r="AC18" sId="1"/>
    <undo index="65535" exp="area" dr="AB15:AB17" r="AB18" sId="1"/>
    <undo index="65535" exp="area" dr="AA15:AA17" r="AA18" sId="1"/>
    <undo index="65535" exp="area" dr="Z15:Z17" r="Z18" sId="1"/>
    <undo index="65535" exp="area" dr="Y15:Y17" r="Y18" sId="1"/>
    <undo index="65535" exp="area" dr="X15:X17" r="X18" sId="1"/>
    <undo index="65535" exp="area" dr="W15:W17" r="W18" sId="1"/>
    <undo index="65535" exp="area" dr="V15:V17" r="V18" sId="1"/>
    <undo index="65535" exp="area" dr="U15:U17" r="U18" sId="1"/>
    <undo index="65535" exp="area" dr="T15:T17" r="T18" sId="1"/>
    <undo index="65535" exp="area" dr="S15:S17" r="S18" sId="1"/>
    <undo index="65535" exp="area" ref3D="1" dr="$H$1:$N$1048576" dn="Z_65B035E3_87FA_46C5_996E_864F2C8D0EBC_.wvu.Cols" sId="1"/>
    <undo index="65535" exp="area" ref3D="1" dr="$A$306:$XFD$32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7:XFD17" start="0" length="0"/>
    <rfmt sheetId="1" sqref="A1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7">
        <f>T17+U17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7">
        <f>W17+X17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7">
        <f>Z17+AA17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7">
        <f>AC17+AD17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7">
        <f>S17+V17+Y17+AB17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7">
        <f>AE17+AF17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7" start="0" length="0">
      <dxf>
        <font>
          <sz val="12"/>
          <color theme="1"/>
          <name val="Calibri"/>
          <family val="2"/>
          <charset val="238"/>
          <scheme val="minor"/>
        </font>
      </dxf>
    </rfmt>
  </rrc>
  <rrc rId="2393" sId="1" ref="A17:XFD17" action="deleteRow">
    <undo index="65535" exp="area" ref3D="1" dr="$H$1:$N$1048576" dn="Z_65B035E3_87FA_46C5_996E_864F2C8D0EBC_.wvu.Cols" sId="1"/>
    <undo index="65535" exp="area" ref3D="1" dr="$A$305:$XFD$32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7:XFD17" start="0" length="0"/>
    <rfmt sheetId="1" sqref="A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7" t="inlineStr">
        <is>
          <t>TOTAL BRAȘOV</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7">
        <f>SUM(S15:S16)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7">
        <f>SUM(T15:T16)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7">
        <f>SUM(U15:U16)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7">
        <f>SUM(V15:V16)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7">
        <f>SUM(W15:W16)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7">
        <f>SUM(X15:X16)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7">
        <f>SUM(Y15:Y16)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7">
        <f>SUM(Z15:Z16)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7">
        <f>SUM(AA15:AA16)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7">
        <f>SUM(AB15:AB16)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7">
        <f>SUM(AC15:AC16)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7">
        <f>SUM(AD15:AD16)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7">
        <f>SUM(AE15:AE16)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7">
        <f>SUM(AF15:AF16)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7">
        <f>SUM(AG15:AG16)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7">
        <f>SUM(AH15:AH16)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7">
        <f>SUM(AI15:AI16)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7">
        <f>SUM(AJ15:AJ16)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K17" start="0" length="0">
      <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dxf>
    </rfmt>
    <rfmt sheetId="1" sqref="AL17" start="0" length="0">
      <dxf>
        <font>
          <sz val="12"/>
          <color theme="1"/>
          <name val="Calibri"/>
          <family val="2"/>
          <charset val="238"/>
          <scheme val="minor"/>
        </font>
      </dxf>
    </rfmt>
  </rrc>
  <rrc rId="2394" sId="1" ref="A17:XFD17" action="deleteRow">
    <undo index="65535" exp="area" ref3D="1" dr="$H$1:$N$1048576" dn="Z_65B035E3_87FA_46C5_996E_864F2C8D0EBC_.wvu.Cols" sId="1"/>
    <undo index="65535" exp="area" ref3D="1" dr="$A$304:$XFD$32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7:XFD17" start="0" length="0"/>
    <rfmt sheetId="1" sqref="A1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7" t="inlineStr">
        <is>
          <t>BUCUREȘTI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7"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7" start="0" length="0">
      <dxf>
        <font>
          <sz val="12"/>
          <color theme="1"/>
          <name val="Calibri"/>
          <family val="2"/>
          <charset val="238"/>
          <scheme val="minor"/>
        </font>
      </dxf>
    </rfmt>
  </rrc>
  <rrc rId="2395" sId="1" ref="A19:XFD19" action="deleteRow">
    <undo index="65535" exp="area" dr="AK17:AK19" r="AK20" sId="1"/>
    <undo index="65535" exp="area" dr="AJ17:AJ19" r="AJ20" sId="1"/>
    <undo index="65535" exp="area" dr="AI17:AI19" r="AI20" sId="1"/>
    <undo index="65535" exp="area" dr="AH17:AH19" r="AH20" sId="1"/>
    <undo index="65535" exp="area" dr="AG17:AG19" r="AG20" sId="1"/>
    <undo index="65535" exp="area" dr="AF17:AF19" r="AF20" sId="1"/>
    <undo index="65535" exp="area" dr="AE17:AE19" r="AE20" sId="1"/>
    <undo index="65535" exp="area" dr="AD17:AD19" r="AD20" sId="1"/>
    <undo index="65535" exp="area" dr="AC17:AC19" r="AC20" sId="1"/>
    <undo index="65535" exp="area" dr="AB17:AB19" r="AB20" sId="1"/>
    <undo index="65535" exp="area" dr="AA17:AA19" r="AA20" sId="1"/>
    <undo index="65535" exp="area" dr="Z17:Z19" r="Z20" sId="1"/>
    <undo index="65535" exp="area" dr="Y17:Y19" r="Y20" sId="1"/>
    <undo index="65535" exp="area" dr="X17:X19" r="X20" sId="1"/>
    <undo index="65535" exp="area" dr="W17:W19" r="W20" sId="1"/>
    <undo index="65535" exp="area" dr="V17:V19" r="V20" sId="1"/>
    <undo index="65535" exp="area" dr="U17:U19" r="U20" sId="1"/>
    <undo index="65535" exp="area" dr="T17:T19" r="T20" sId="1"/>
    <undo index="65535" exp="area" dr="S17:S19" r="S20" sId="1"/>
    <undo index="65535" exp="area" ref3D="1" dr="$H$1:$N$1048576" dn="Z_65B035E3_87FA_46C5_996E_864F2C8D0EBC_.wvu.Cols" sId="1"/>
    <undo index="65535" exp="area" ref3D="1" dr="$A$303:$XFD$32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9">
        <f>T19+U19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9">
        <f>Z19+AA19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S19+V19+Y19+AB19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2396" sId="1" ref="A19:XFD19" action="deleteRow">
    <undo index="65535" exp="area" ref3D="1" dr="$H$1:$N$1048576" dn="Z_65B035E3_87FA_46C5_996E_864F2C8D0EBC_.wvu.Cols" sId="1"/>
    <undo index="65535" exp="area" ref3D="1" dr="$A$302:$XFD$32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9:XFD19" start="0" length="0"/>
    <rfmt sheetId="1" sqref="A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9" t="inlineStr">
        <is>
          <r>
            <t xml:space="preserve">TOTAL </t>
          </r>
          <r>
            <rPr>
              <sz val="12"/>
              <rFont val="Calibri"/>
              <family val="2"/>
            </rPr>
            <t>BUCUREȘTI</t>
          </r>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9">
        <f>SUM(S17:S18)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9">
        <f>SUM(T17:T18)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9">
        <f>SUM(U17:U18)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9">
        <f>SUM(V17:V18)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9">
        <f>SUM(W17:W18)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9">
        <f>SUM(X17:X18)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9">
        <f>SUM(Y17:Y18)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9">
        <f>SUM(Z17:Z18)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9">
        <f>SUM(AA17:AA18)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9">
        <f>SUM(AB17:AB18)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9">
        <f>SUM(AC17:AC18)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9">
        <f>SUM(AD17:AD18)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9">
        <f>SUM(AE17:AE18)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9">
        <f>SUM(AF17:AF18)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9">
        <f>SUM(AG17:AG18)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9">
        <f>SUM(AH17:AH18)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9">
        <f>SUM(AI17:AI18)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9">
        <f>SUM(AJ17:AJ18)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9">
        <f>SUM(AK17:AK18)</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9" start="0" length="0">
      <dxf>
        <font>
          <sz val="12"/>
          <color theme="1"/>
          <name val="Calibri"/>
          <family val="2"/>
          <charset val="238"/>
          <scheme val="minor"/>
        </font>
      </dxf>
    </rfmt>
  </rrc>
  <rrc rId="2397" sId="1" ref="A19:XFD19" action="deleteRow">
    <undo index="65535" exp="area" ref3D="1" dr="$H$1:$N$1048576" dn="Z_65B035E3_87FA_46C5_996E_864F2C8D0EBC_.wvu.Cols" sId="1"/>
    <undo index="65535" exp="area" ref3D="1" dr="$A$301:$XFD$32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9:XFD19" start="0" length="0"/>
    <rcc rId="0" sId="1" dxf="1">
      <nc r="A19">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9" t="inlineStr">
        <is>
          <t>BUZĂU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9"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2398" sId="1" ref="A19:XFD19" action="deleteRow">
    <undo index="65535" exp="area" dr="AK19:AK21" r="AK22" sId="1"/>
    <undo index="65535" exp="area" dr="AJ19:AJ21" r="AJ22" sId="1"/>
    <undo index="65535" exp="area" dr="AI19:AI21" r="AI22" sId="1"/>
    <undo index="65535" exp="area" dr="AH19:AH21" r="AH22" sId="1"/>
    <undo index="65535" exp="area" dr="AG19:AG21" r="AG22" sId="1"/>
    <undo index="65535" exp="area" dr="AF19:AF21" r="AF22" sId="1"/>
    <undo index="65535" exp="area" dr="AE19:AE21" r="AE22" sId="1"/>
    <undo index="65535" exp="area" dr="AD19:AD21" r="AD22" sId="1"/>
    <undo index="65535" exp="area" dr="AC19:AC21" r="AC22" sId="1"/>
    <undo index="65535" exp="area" dr="AB19:AB21" r="AB22" sId="1"/>
    <undo index="65535" exp="area" dr="AA19:AA21" r="AA22" sId="1"/>
    <undo index="65535" exp="area" dr="Z19:Z21" r="Z22" sId="1"/>
    <undo index="65535" exp="area" dr="Y19:Y21" r="Y22" sId="1"/>
    <undo index="65535" exp="area" dr="X19:X21" r="X22" sId="1"/>
    <undo index="65535" exp="area" dr="W19:W21" r="W22" sId="1"/>
    <undo index="65535" exp="area" dr="V19:V21" r="V22" sId="1"/>
    <undo index="65535" exp="area" dr="U19:U21" r="U22" sId="1"/>
    <undo index="65535" exp="area" dr="T19:T21" r="T22" sId="1"/>
    <undo index="65535" exp="area" dr="S19:S21" r="S22" sId="1"/>
    <undo index="65535" exp="area" ref3D="1" dr="$H$1:$N$1048576" dn="Z_65B035E3_87FA_46C5_996E_864F2C8D0EBC_.wvu.Cols" sId="1"/>
    <undo index="65535" exp="area" ref3D="1" dr="$A$300:$XFD$32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9:XFD19" start="0" length="0"/>
    <rcc rId="0" sId="1" dxf="1">
      <nc r="A19">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19">
        <f>Z19+AA19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S19+V19+Y19+AB19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2399" sId="1" ref="A19:XFD19" action="deleteRow">
    <undo index="65535" exp="area" dr="AK19:AK20" r="AK21" sId="1"/>
    <undo index="65535" exp="area" dr="AJ19:AJ20" r="AJ21" sId="1"/>
    <undo index="65535" exp="area" dr="AI19:AI20" r="AI21" sId="1"/>
    <undo index="65535" exp="area" dr="AH19:AH20" r="AH21" sId="1"/>
    <undo index="65535" exp="area" dr="AG19:AG20" r="AG21" sId="1"/>
    <undo index="65535" exp="area" dr="AF19:AF20" r="AF21" sId="1"/>
    <undo index="65535" exp="area" dr="AE19:AE20" r="AE21" sId="1"/>
    <undo index="65535" exp="area" dr="AD19:AD20" r="AD21" sId="1"/>
    <undo index="65535" exp="area" dr="AC19:AC20" r="AC21" sId="1"/>
    <undo index="65535" exp="area" dr="AB19:AB20" r="AB21" sId="1"/>
    <undo index="65535" exp="area" dr="AA19:AA20" r="AA21" sId="1"/>
    <undo index="65535" exp="area" dr="Z19:Z20" r="Z21" sId="1"/>
    <undo index="65535" exp="area" dr="Y19:Y20" r="Y21" sId="1"/>
    <undo index="65535" exp="area" dr="X19:X20" r="X21" sId="1"/>
    <undo index="65535" exp="area" dr="W19:W20" r="W21" sId="1"/>
    <undo index="65535" exp="area" dr="V19:V20" r="V21" sId="1"/>
    <undo index="65535" exp="area" dr="U19:U20" r="U21" sId="1"/>
    <undo index="65535" exp="area" dr="T19:T20" r="T21" sId="1"/>
    <undo index="65535" exp="area" dr="S19:S20" r="S21" sId="1"/>
    <undo index="65535" exp="area" ref3D="1" dr="$H$1:$N$1048576" dn="Z_65B035E3_87FA_46C5_996E_864F2C8D0EBC_.wvu.Cols" sId="1"/>
    <undo index="65535" exp="area" ref3D="1" dr="$A$299:$XFD$32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19">
        <f>Z19+AA19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S19+V19+Y19+AB19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2400" sId="1" ref="A19:XFD19" action="deleteRow">
    <undo index="65535" exp="area" dr="AK19" r="AK20" sId="1"/>
    <undo index="65535" exp="area" dr="AJ19" r="AJ20" sId="1"/>
    <undo index="65535" exp="area" dr="AI19" r="AI20" sId="1"/>
    <undo index="65535" exp="area" dr="AH19" r="AH20" sId="1"/>
    <undo index="65535" exp="area" dr="AG19" r="AG20" sId="1"/>
    <undo index="65535" exp="area" dr="AF19" r="AF20" sId="1"/>
    <undo index="65535" exp="area" dr="AE19" r="AE20" sId="1"/>
    <undo index="65535" exp="area" dr="AD19" r="AD20" sId="1"/>
    <undo index="65535" exp="area" dr="AC19" r="AC20" sId="1"/>
    <undo index="65535" exp="area" dr="AB19" r="AB20" sId="1"/>
    <undo index="65535" exp="area" dr="AA19" r="AA20" sId="1"/>
    <undo index="65535" exp="area" dr="Z19" r="Z20" sId="1"/>
    <undo index="65535" exp="area" dr="Y19" r="Y20" sId="1"/>
    <undo index="65535" exp="area" dr="X19" r="X20" sId="1"/>
    <undo index="65535" exp="area" dr="W19" r="W20" sId="1"/>
    <undo index="65535" exp="area" dr="V19" r="V20" sId="1"/>
    <undo index="65535" exp="area" dr="U19" r="U20" sId="1"/>
    <undo index="65535" exp="area" dr="T19" r="T20" sId="1"/>
    <undo index="65535" exp="area" dr="S19" r="S20" sId="1"/>
    <undo index="65535" exp="area" ref3D="1" dr="$H$1:$N$1048576" dn="Z_65B035E3_87FA_46C5_996E_864F2C8D0EBC_.wvu.Cols" sId="1"/>
    <undo index="65535" exp="area" ref3D="1" dr="$A$298:$XFD$32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19">
        <f>Z19+AA19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S19+V19+Y19+AB19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2401" sId="1" ref="A19:XFD19" action="deleteRow">
    <undo index="65535" exp="area" ref3D="1" dr="$H$1:$N$1048576" dn="Z_65B035E3_87FA_46C5_996E_864F2C8D0EBC_.wvu.Cols" sId="1"/>
    <undo index="65535" exp="area" ref3D="1" dr="$A$297:$XFD$32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9:XFD19" start="0" length="0"/>
    <rfmt sheetId="1" sqref="A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9" t="inlineStr">
        <is>
          <t>TOTAL BUZĂU</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9">
        <f>SUM(#REF!)</f>
      </nc>
      <ndxf>
        <font>
          <b/>
          <sz val="12"/>
          <color auto="1"/>
          <name val="Calibri"/>
          <family val="2"/>
          <charset val="238"/>
          <scheme val="minor"/>
        </font>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9" start="0" length="0">
      <dxf>
        <font>
          <sz val="12"/>
          <color theme="1"/>
          <name val="Calibri"/>
          <family val="2"/>
          <charset val="238"/>
          <scheme val="minor"/>
        </font>
      </dxf>
    </rfmt>
  </rrc>
  <rrc rId="2402" sId="1" ref="A19:XFD19" action="deleteRow">
    <undo index="65535" exp="area" ref3D="1" dr="$H$1:$N$1048576" dn="Z_65B035E3_87FA_46C5_996E_864F2C8D0EBC_.wvu.Cols" sId="1"/>
    <undo index="65535" exp="area" ref3D="1" dr="$A$296:$XFD$31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9:XFD19" start="0" length="0"/>
    <rcc rId="0" sId="1" dxf="1">
      <nc r="A19">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9" t="inlineStr">
        <is>
          <t>CĂLĂRAȘI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9"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2403" sId="1" ref="A19:XFD19" action="deleteRow">
    <undo index="65535" exp="area" dr="AK19:AK21" r="AK22" sId="1"/>
    <undo index="65535" exp="area" dr="AJ19:AJ21" r="AJ22" sId="1"/>
    <undo index="65535" exp="area" dr="AI19:AI21" r="AI22" sId="1"/>
    <undo index="65535" exp="area" dr="AH19:AH21" r="AH22" sId="1"/>
    <undo index="65535" exp="area" dr="AG19:AG21" r="AG22" sId="1"/>
    <undo index="65535" exp="area" dr="AF19:AF21" r="AF22" sId="1"/>
    <undo index="65535" exp="area" dr="AE19:AE21" r="AE22" sId="1"/>
    <undo index="65535" exp="area" dr="AD19:AD21" r="AD22" sId="1"/>
    <undo index="65535" exp="area" dr="AC19:AC21" r="AC22" sId="1"/>
    <undo index="65535" exp="area" dr="AB19:AB21" r="AB22" sId="1"/>
    <undo index="65535" exp="area" dr="AA19:AA21" r="AA22" sId="1"/>
    <undo index="65535" exp="area" dr="Z19:Z21" r="Z22" sId="1"/>
    <undo index="65535" exp="area" dr="Y19:Y21" r="Y22" sId="1"/>
    <undo index="65535" exp="area" dr="X19:X21" r="X22" sId="1"/>
    <undo index="65535" exp="area" dr="W19:W21" r="W22" sId="1"/>
    <undo index="65535" exp="area" dr="V19:V21" r="V22" sId="1"/>
    <undo index="65535" exp="area" dr="U19:U21" r="U22" sId="1"/>
    <undo index="65535" exp="area" dr="T19:T21" r="T22" sId="1"/>
    <undo index="65535" exp="area" dr="S19:S21" r="S22" sId="1"/>
    <undo index="65535" exp="area" ref3D="1" dr="$H$1:$N$1048576" dn="Z_65B035E3_87FA_46C5_996E_864F2C8D0EBC_.wvu.Cols" sId="1"/>
    <undo index="65535" exp="area" ref3D="1" dr="$A$295:$XFD$31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9:XFD19" start="0" length="0"/>
    <rcc rId="0" sId="1" dxf="1">
      <nc r="A19">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19">
        <f>Z19+AA19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S19+V19+Y19+AB19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2404" sId="1" ref="A19:XFD19" action="deleteRow">
    <undo index="65535" exp="area" dr="AK19:AK20" r="AK21" sId="1"/>
    <undo index="65535" exp="area" dr="AJ19:AJ20" r="AJ21" sId="1"/>
    <undo index="65535" exp="area" dr="AI19:AI20" r="AI21" sId="1"/>
    <undo index="65535" exp="area" dr="AH19:AH20" r="AH21" sId="1"/>
    <undo index="65535" exp="area" dr="AG19:AG20" r="AG21" sId="1"/>
    <undo index="65535" exp="area" dr="AF19:AF20" r="AF21" sId="1"/>
    <undo index="65535" exp="area" dr="AE19:AE20" r="AE21" sId="1"/>
    <undo index="65535" exp="area" dr="AD19:AD20" r="AD21" sId="1"/>
    <undo index="65535" exp="area" dr="AC19:AC20" r="AC21" sId="1"/>
    <undo index="65535" exp="area" dr="AB19:AB20" r="AB21" sId="1"/>
    <undo index="65535" exp="area" dr="AA19:AA20" r="AA21" sId="1"/>
    <undo index="65535" exp="area" dr="Z19:Z20" r="Z21" sId="1"/>
    <undo index="65535" exp="area" dr="Y19:Y20" r="Y21" sId="1"/>
    <undo index="65535" exp="area" dr="X19:X20" r="X21" sId="1"/>
    <undo index="65535" exp="area" dr="W19:W20" r="W21" sId="1"/>
    <undo index="65535" exp="area" dr="V19:V20" r="V21" sId="1"/>
    <undo index="65535" exp="area" dr="U19:U20" r="U21" sId="1"/>
    <undo index="65535" exp="area" dr="T19:T20" r="T21" sId="1"/>
    <undo index="65535" exp="area" dr="S19:S20" r="S21" sId="1"/>
    <undo index="65535" exp="area" ref3D="1" dr="$H$1:$N$1048576" dn="Z_65B035E3_87FA_46C5_996E_864F2C8D0EBC_.wvu.Cols" sId="1"/>
    <undo index="65535" exp="area" ref3D="1" dr="$A$294:$XFD$31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19">
        <f>Z19+AA19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S19+V19+Y19+AB19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2405" sId="1" ref="A19:XFD19" action="deleteRow">
    <undo index="65535" exp="area" dr="AK19" r="AK20" sId="1"/>
    <undo index="65535" exp="area" dr="AJ19" r="AJ20" sId="1"/>
    <undo index="65535" exp="area" dr="AI19" r="AI20" sId="1"/>
    <undo index="65535" exp="area" dr="AH19" r="AH20" sId="1"/>
    <undo index="65535" exp="area" dr="AG19" r="AG20" sId="1"/>
    <undo index="65535" exp="area" dr="AF19" r="AF20" sId="1"/>
    <undo index="65535" exp="area" dr="AE19" r="AE20" sId="1"/>
    <undo index="65535" exp="area" dr="AD19" r="AD20" sId="1"/>
    <undo index="65535" exp="area" dr="AC19" r="AC20" sId="1"/>
    <undo index="65535" exp="area" dr="AB19" r="AB20" sId="1"/>
    <undo index="65535" exp="area" dr="AA19" r="AA20" sId="1"/>
    <undo index="65535" exp="area" dr="Z19" r="Z20" sId="1"/>
    <undo index="65535" exp="area" dr="Y19" r="Y20" sId="1"/>
    <undo index="65535" exp="area" dr="X19" r="X20" sId="1"/>
    <undo index="65535" exp="area" dr="W19" r="W20" sId="1"/>
    <undo index="65535" exp="area" dr="V19" r="V20" sId="1"/>
    <undo index="65535" exp="area" dr="U19" r="U20" sId="1"/>
    <undo index="65535" exp="area" dr="T19" r="T20" sId="1"/>
    <undo index="65535" exp="area" dr="S19" r="S20" sId="1"/>
    <undo index="65535" exp="area" ref3D="1" dr="$H$1:$N$1048576" dn="Z_65B035E3_87FA_46C5_996E_864F2C8D0EBC_.wvu.Cols" sId="1"/>
    <undo index="65535" exp="area" ref3D="1" dr="$A$293:$XFD$31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9">
        <f>W19+X19</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19">
        <f>Z19+AA19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9">
        <f>AC19+AD19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9">
        <f>S19+V19+Y19+AB19</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9">
        <f>AE19+AF19</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2406" sId="1" ref="A19:XFD19" action="deleteRow">
    <undo index="65535" exp="area" ref3D="1" dr="$H$1:$N$1048576" dn="Z_65B035E3_87FA_46C5_996E_864F2C8D0EBC_.wvu.Cols" sId="1"/>
    <undo index="65535" exp="area" ref3D="1" dr="$A$292:$XFD$31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9:XFD19" start="0" length="0"/>
    <rfmt sheetId="1" sqref="A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19" t="inlineStr">
        <is>
          <t>TOTAL CĂLĂRAȘI</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19"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9">
        <f>SUM(#REF!)</f>
      </nc>
      <ndxf>
        <font>
          <b/>
          <sz val="12"/>
          <color auto="1"/>
          <name val="Calibri"/>
          <family val="2"/>
          <charset val="238"/>
          <scheme val="minor"/>
        </font>
        <numFmt numFmtId="3" formatCode="#,##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9" start="0" length="0">
      <dxf>
        <font>
          <sz val="12"/>
          <color theme="1"/>
          <name val="Calibri"/>
          <family val="2"/>
          <charset val="238"/>
          <scheme val="minor"/>
        </font>
      </dxf>
    </rfmt>
  </rrc>
  <rrc rId="2407" sId="1" ref="A19:XFD19" action="deleteRow">
    <undo index="65535" exp="area" ref3D="1" dr="$H$1:$N$1048576" dn="Z_65B035E3_87FA_46C5_996E_864F2C8D0EBC_.wvu.Cols" sId="1"/>
    <undo index="65535" exp="area" ref3D="1" dr="$A$291:$XFD$31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9:XFD19" start="0" length="0"/>
    <rfmt sheetId="1" sqref="A1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9"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9"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9"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9" t="inlineStr">
        <is>
          <t>CARAȘ SEVERIN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19"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19"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19"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19"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19"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9"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9"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19" start="0" length="0">
      <dxf>
        <font>
          <sz val="12"/>
          <color theme="1"/>
          <name val="Calibri"/>
          <family val="2"/>
          <charset val="238"/>
          <scheme val="minor"/>
        </font>
      </dxf>
    </rfmt>
  </rrc>
  <rrc rId="2408" sId="1" ref="A20:XFD20" action="deleteRow">
    <undo index="65535" exp="area" ref3D="1" dr="$H$1:$N$1048576" dn="Z_65B035E3_87FA_46C5_996E_864F2C8D0EBC_.wvu.Cols" sId="1"/>
    <undo index="65535" exp="area" ref3D="1" dr="$A$290:$XFD$31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0:XFD20" start="0" length="0"/>
    <rcc rId="0" sId="1" dxf="1">
      <nc r="A2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0">
        <f>T20+U20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0">
        <f>W20+X20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0">
        <f>Z20+AA20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0">
        <f>AC20+AD20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0">
        <f>S20+V20+Y20+AB20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0">
        <f>AE20+AF20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0" start="0" length="0">
      <dxf>
        <font>
          <sz val="12"/>
          <color theme="1"/>
          <name val="Calibri"/>
          <family val="2"/>
          <charset val="238"/>
          <scheme val="minor"/>
        </font>
      </dxf>
    </rfmt>
  </rrc>
  <rrc rId="2409" sId="1" ref="A20:XFD20" action="deleteRow">
    <undo index="65535" exp="area" dr="AK19:AK20" r="AK21" sId="1"/>
    <undo index="65535" exp="area" dr="AJ19:AJ20" r="AJ21" sId="1"/>
    <undo index="65535" exp="area" dr="AI19:AI20" r="AI21" sId="1"/>
    <undo index="65535" exp="area" dr="AH19:AH20" r="AH21" sId="1"/>
    <undo index="65535" exp="area" dr="AG19:AG20" r="AG21" sId="1"/>
    <undo index="65535" exp="area" dr="AF19:AF20" r="AF21" sId="1"/>
    <undo index="65535" exp="area" dr="AE19:AE20" r="AE21" sId="1"/>
    <undo index="65535" exp="area" dr="AD19:AD20" r="AD21" sId="1"/>
    <undo index="65535" exp="area" dr="AC19:AC20" r="AC21" sId="1"/>
    <undo index="65535" exp="area" dr="AB19:AB20" r="AB21" sId="1"/>
    <undo index="65535" exp="area" dr="AA19:AA20" r="AA21" sId="1"/>
    <undo index="65535" exp="area" dr="Z19:Z20" r="Z21" sId="1"/>
    <undo index="65535" exp="area" dr="Y19:Y20" r="Y21" sId="1"/>
    <undo index="65535" exp="area" dr="X19:X20" r="X21" sId="1"/>
    <undo index="65535" exp="area" dr="W19:W20" r="W21" sId="1"/>
    <undo index="65535" exp="area" dr="V19:V20" r="V21" sId="1"/>
    <undo index="65535" exp="area" dr="U19:U20" r="U21" sId="1"/>
    <undo index="65535" exp="area" dr="T19:T20" r="T21" sId="1"/>
    <undo index="65535" exp="area" dr="S19:S20" r="S21" sId="1"/>
    <undo index="65535" exp="area" ref3D="1" dr="$H$1:$N$1048576" dn="Z_65B035E3_87FA_46C5_996E_864F2C8D0EBC_.wvu.Cols" sId="1"/>
    <undo index="65535" exp="area" ref3D="1" dr="$A$289:$XFD$31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0:XFD20" start="0" length="0"/>
    <rfmt sheetId="1" sqref="A2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0">
        <f>T20+U20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0">
        <f>W20+X20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0">
        <f>Z20+AA20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0">
        <f>AC20+AD20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0">
        <f>S20+V20+Y20+AB20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0">
        <f>AE20+AF20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0" start="0" length="0">
      <dxf>
        <font>
          <sz val="12"/>
          <color theme="1"/>
          <name val="Calibri"/>
          <family val="2"/>
          <charset val="238"/>
          <scheme val="minor"/>
        </font>
      </dxf>
    </rfmt>
  </rrc>
  <rrc rId="2410" sId="1" ref="A20:XFD20" action="deleteRow">
    <undo index="65535" exp="area" ref3D="1" dr="$H$1:$N$1048576" dn="Z_65B035E3_87FA_46C5_996E_864F2C8D0EBC_.wvu.Cols" sId="1"/>
    <undo index="65535" exp="area" ref3D="1" dr="$A$288:$XFD$31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0:XFD20" start="0" length="0"/>
    <rfmt sheetId="1" sqref="A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0" t="inlineStr">
        <is>
          <t>TOTAL CARAȘ SEVERIN</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0">
        <f>SUM(S19:S19)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0">
        <f>SUM(T19:T19)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0">
        <f>SUM(U19:U19)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0">
        <f>SUM(V19:V19)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0">
        <f>SUM(W19:W19)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0">
        <f>SUM(X19:X19)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0">
        <f>SUM(Y19:Y19)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0">
        <f>SUM(Z19:Z19)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0">
        <f>SUM(AA19:AA19)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0">
        <f>SUM(AB19:AB19)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0">
        <f>SUM(AC19:AC19)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0">
        <f>SUM(AD19:AD19)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0">
        <f>SUM(AE19:AE19)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0">
        <f>SUM(AF19:AF19)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0">
        <f>SUM(AG19:AG19)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0">
        <f>SUM(AH19:AH19)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0">
        <f>SUM(AI19:AI19)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0">
        <f>SUM(AJ19:AJ19)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0">
        <f>SUM(AK19:AK19)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0" start="0" length="0">
      <dxf>
        <font>
          <sz val="12"/>
          <color theme="1"/>
          <name val="Calibri"/>
          <family val="2"/>
          <charset val="238"/>
          <scheme val="minor"/>
        </font>
      </dxf>
    </rfmt>
  </rrc>
  <rrc rId="2411" sId="1" ref="A20:XFD20" action="deleteRow">
    <undo index="65535" exp="area" ref3D="1" dr="$H$1:$N$1048576" dn="Z_65B035E3_87FA_46C5_996E_864F2C8D0EBC_.wvu.Cols" sId="1"/>
    <undo index="65535" exp="area" ref3D="1" dr="$A$287:$XFD$31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0:XFD20" start="0" length="0"/>
    <rfmt sheetId="1" sqref="A2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0" t="inlineStr">
        <is>
          <t>CLUJ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0"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0" start="0" length="0">
      <dxf>
        <font>
          <sz val="12"/>
          <color theme="1"/>
          <name val="Calibri"/>
          <family val="2"/>
          <charset val="238"/>
          <scheme val="minor"/>
        </font>
      </dxf>
    </rfmt>
  </rrc>
  <rrc rId="2412" sId="1" ref="A23:XFD23" action="deleteRow">
    <undo index="65535" exp="area" ref3D="1" dr="$H$1:$N$1048576" dn="Z_65B035E3_87FA_46C5_996E_864F2C8D0EBC_.wvu.Cols" sId="1"/>
    <undo index="65535" exp="area" ref3D="1" dr="$A$286:$XFD$30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3:XFD23" start="0" length="0"/>
    <rcc rId="0" sId="1" dxf="1">
      <nc r="A23">
        <v>4</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3"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3"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3"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3"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23">
        <f>T23+U23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3">
        <f>W23+X23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3">
        <f>Z23+AA23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3">
        <f>AC23+AD23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3">
        <f>S23+V23+Y23+AB23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3">
        <f>AE23+AF23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3"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3" start="0" length="0">
      <dxf>
        <font>
          <sz val="12"/>
          <color theme="1"/>
          <name val="Calibri"/>
          <family val="2"/>
          <charset val="238"/>
          <scheme val="minor"/>
        </font>
      </dxf>
    </rfmt>
  </rrc>
  <rrc rId="2413" sId="1" ref="A23:XFD23" action="deleteRow">
    <undo index="65535" exp="area" ref3D="1" dr="$H$1:$N$1048576" dn="Z_65B035E3_87FA_46C5_996E_864F2C8D0EBC_.wvu.Cols" sId="1"/>
    <undo index="65535" exp="area" ref3D="1" dr="$A$285:$XFD$30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3:XFD23" start="0" length="0"/>
    <rfmt sheetId="1" sqref="A23"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3"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3"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3"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23">
        <f>T23+U23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3">
        <f>W23+X23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3">
        <f>Z23+AA23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3">
        <f>AC23+AD23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3">
        <f>S23+V23+Y23+AB23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3">
        <f>AE23+AF23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3"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3" start="0" length="0">
      <dxf>
        <font>
          <sz val="12"/>
          <color theme="1"/>
          <name val="Calibri"/>
          <family val="2"/>
          <charset val="238"/>
          <scheme val="minor"/>
        </font>
      </dxf>
    </rfmt>
  </rrc>
  <rrc rId="2414" sId="1" ref="A23:XFD23" action="deleteRow">
    <undo index="65535" exp="area" dr="AK20:AK23" r="AK24" sId="1"/>
    <undo index="65535" exp="area" dr="AJ20:AJ23" r="AJ24" sId="1"/>
    <undo index="65535" exp="area" dr="AI20:AI23" r="AI24" sId="1"/>
    <undo index="65535" exp="area" dr="AH20:AH23" r="AH24" sId="1"/>
    <undo index="65535" exp="area" dr="AG20:AG23" r="AG24" sId="1"/>
    <undo index="65535" exp="area" dr="AF20:AF23" r="AF24" sId="1"/>
    <undo index="65535" exp="area" dr="AE20:AE23" r="AE24" sId="1"/>
    <undo index="65535" exp="area" dr="AD20:AD23" r="AD24" sId="1"/>
    <undo index="65535" exp="area" dr="AC20:AC23" r="AC24" sId="1"/>
    <undo index="65535" exp="area" dr="AB20:AB23" r="AB24" sId="1"/>
    <undo index="65535" exp="area" dr="AA20:AA23" r="AA24" sId="1"/>
    <undo index="65535" exp="area" dr="Z20:Z23" r="Z24" sId="1"/>
    <undo index="65535" exp="area" dr="Y20:Y23" r="Y24" sId="1"/>
    <undo index="65535" exp="area" dr="X20:X23" r="X24" sId="1"/>
    <undo index="65535" exp="area" dr="W20:W23" r="W24" sId="1"/>
    <undo index="65535" exp="area" dr="V20:V23" r="V24" sId="1"/>
    <undo index="65535" exp="area" dr="U20:U23" r="U24" sId="1"/>
    <undo index="65535" exp="area" dr="T20:T23" r="T24" sId="1"/>
    <undo index="65535" exp="area" dr="S20:S23" r="S24" sId="1"/>
    <undo index="65535" exp="area" ref3D="1" dr="$H$1:$N$1048576" dn="Z_65B035E3_87FA_46C5_996E_864F2C8D0EBC_.wvu.Cols" sId="1"/>
    <undo index="65535" exp="area" ref3D="1" dr="$A$284:$XFD$30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3:XFD23" start="0" length="0"/>
    <rfmt sheetId="1" sqref="A23"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23" start="0" length="0">
      <dxf>
        <font>
          <sz val="12"/>
          <color auto="1"/>
          <name val="Trebuchet MS"/>
          <family val="2"/>
          <charset val="238"/>
          <scheme val="none"/>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23"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3"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23">
        <f>T23+U23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3">
        <f>W23+X23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3">
        <f>Z23+AA23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Z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3">
        <f>AC23+AD23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23"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3">
        <f>S23+V23+Y23+AB23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2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23">
        <f>AE23+AF23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3"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3"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23" start="0" length="0">
      <dxf>
        <font>
          <sz val="12"/>
          <color theme="1"/>
          <name val="Calibri"/>
          <family val="2"/>
          <charset val="238"/>
          <scheme val="minor"/>
        </font>
      </dxf>
    </rfmt>
  </rrc>
  <rrc rId="2415" sId="1" ref="A23:XFD23" action="deleteRow">
    <undo index="65535" exp="area" ref3D="1" dr="$H$1:$N$1048576" dn="Z_65B035E3_87FA_46C5_996E_864F2C8D0EBC_.wvu.Cols" sId="1"/>
    <undo index="65535" exp="area" ref3D="1" dr="$A$283:$XFD$30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3:XFD23" start="0" length="0"/>
    <rfmt sheetId="1" sqref="A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H2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3">
        <f>SUM(S20:S22)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3">
        <f>SUM(T20:T22)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3">
        <f>SUM(U20:U22)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3">
        <f>SUM(V20:V22)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3">
        <f>SUM(W20:W22)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3">
        <f>SUM(X20:X22)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3">
        <f>SUM(Y20:Y22)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3">
        <f>SUM(Z20:Z22)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3">
        <f>SUM(AA20:AA22)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3">
        <f>SUM(AB20:AB22)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3">
        <f>SUM(AC20:AC22)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3">
        <f>SUM(AD20:AD22)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3">
        <f>SUM(AE20:AE22)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3">
        <f>SUM(AF20:AF22)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3">
        <f>SUM(AG20:AG22)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3">
        <f>SUM(AH20:AH22)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3">
        <f>SUM(AI20:AI22)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3">
        <f>SUM(AJ20:AJ22)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3">
        <f>SUM(AK20:AK22)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3" start="0" length="0">
      <dxf>
        <font>
          <sz val="12"/>
          <color theme="1"/>
          <name val="Calibri"/>
          <family val="2"/>
          <charset val="238"/>
          <scheme val="minor"/>
        </font>
      </dxf>
    </rfmt>
  </rrc>
  <rrc rId="2416" sId="1" ref="A23:XFD23" action="deleteRow">
    <undo index="65535" exp="area" ref3D="1" dr="$H$1:$N$1048576" dn="Z_65B035E3_87FA_46C5_996E_864F2C8D0EBC_.wvu.Cols" sId="1"/>
    <undo index="65535" exp="area" ref3D="1" dr="$A$282:$XFD$30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3:XFD23" start="0" length="0"/>
    <rfmt sheetId="1" sqref="A2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3" t="inlineStr">
        <is>
          <t>CONSTANȚA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3"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3" start="0" length="0">
      <dxf>
        <font>
          <sz val="12"/>
          <color theme="1"/>
          <name val="Calibri"/>
          <family val="2"/>
          <charset val="238"/>
          <scheme val="minor"/>
        </font>
      </dxf>
    </rfmt>
  </rrc>
  <rrc rId="2417" sId="1" ref="A24:XFD24" action="deleteRow">
    <undo index="65535" exp="area" ref3D="1" dr="$H$1:$N$1048576" dn="Z_65B035E3_87FA_46C5_996E_864F2C8D0EBC_.wvu.Cols" sId="1"/>
    <undo index="65535" exp="area" ref3D="1" dr="$A$281:$XFD$30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4:XFD24" start="0" length="0"/>
    <rfmt sheetId="1" sqref="A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4">
        <f>T24+U24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4">
        <f>W24+X24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4">
        <f>AC24+AD24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4">
        <f>S24+V24+Y24+AB24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4">
        <f>AE24+AF24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4" start="0" length="0">
      <dxf>
        <font>
          <sz val="12"/>
          <color theme="1"/>
          <name val="Calibri"/>
          <family val="2"/>
          <charset val="238"/>
          <scheme val="minor"/>
        </font>
      </dxf>
    </rfmt>
  </rrc>
  <rrc rId="2418" sId="1" ref="A24:XFD24" action="deleteRow">
    <undo index="65535" exp="area" dr="AK23:AK24" r="AK25" sId="1"/>
    <undo index="65535" exp="area" dr="AJ23:AJ24" r="AJ25" sId="1"/>
    <undo index="65535" exp="area" dr="AI23:AI24" r="AI25" sId="1"/>
    <undo index="65535" exp="area" dr="AH23:AH24" r="AH25" sId="1"/>
    <undo index="65535" exp="area" dr="AG23:AG24" r="AG25" sId="1"/>
    <undo index="65535" exp="area" dr="AF23:AF24" r="AF25" sId="1"/>
    <undo index="65535" exp="area" dr="AE23:AE24" r="AE25" sId="1"/>
    <undo index="65535" exp="area" dr="AD23:AD24" r="AD25" sId="1"/>
    <undo index="65535" exp="area" dr="AC23:AC24" r="AC25" sId="1"/>
    <undo index="65535" exp="area" dr="AB23:AB24" r="AB25" sId="1"/>
    <undo index="65535" exp="area" dr="AA23:AA24" r="AA25" sId="1"/>
    <undo index="65535" exp="area" dr="Z23:Z24" r="Z25" sId="1"/>
    <undo index="65535" exp="area" dr="Y23:Y24" r="Y25" sId="1"/>
    <undo index="65535" exp="area" dr="X23:X24" r="X25" sId="1"/>
    <undo index="65535" exp="area" dr="W23:W24" r="W25" sId="1"/>
    <undo index="65535" exp="area" dr="V23:V24" r="V25" sId="1"/>
    <undo index="65535" exp="area" dr="U23:U24" r="U25" sId="1"/>
    <undo index="65535" exp="area" dr="T23:T24" r="T25" sId="1"/>
    <undo index="65535" exp="area" dr="S23:S24" r="S25" sId="1"/>
    <undo index="65535" exp="area" ref3D="1" dr="$H$1:$N$1048576" dn="Z_65B035E3_87FA_46C5_996E_864F2C8D0EBC_.wvu.Cols" sId="1"/>
    <undo index="65535" exp="area" ref3D="1" dr="$A$280:$XFD$30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4:XFD24" start="0" length="0"/>
    <rfmt sheetId="1" sqref="A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4">
        <f>T24+U24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4">
        <f>W24+X24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4">
        <f>AC24+AD24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4">
        <f>S24+V24+Y24+AB24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4">
        <f>AE24+AF24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4" start="0" length="0">
      <dxf>
        <font>
          <sz val="12"/>
          <color theme="1"/>
          <name val="Calibri"/>
          <family val="2"/>
          <charset val="238"/>
          <scheme val="minor"/>
        </font>
      </dxf>
    </rfmt>
  </rrc>
  <rrc rId="2419" sId="1" ref="A24:XFD24" action="deleteRow">
    <undo index="65535" exp="area" ref3D="1" dr="$H$1:$N$1048576" dn="Z_65B035E3_87FA_46C5_996E_864F2C8D0EBC_.wvu.Cols" sId="1"/>
    <undo index="65535" exp="area" ref3D="1" dr="$A$279:$XFD$30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4:XFD24" start="0" length="0"/>
    <rfmt sheetId="1" sqref="A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4">
        <f>SUM(S23:S23)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4">
        <f>SUM(T23:T23)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4">
        <f>SUM(U23:U23)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4">
        <f>SUM(V23:V23)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4">
        <f>SUM(W23:W23)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4">
        <f>SUM(X23:X23)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4">
        <f>SUM(Y23:Y23)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4">
        <f>SUM(Z23:Z23)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4">
        <f>SUM(AA23:AA23)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4">
        <f>SUM(AB23:AB23)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4">
        <f>SUM(AC23:AC23)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4">
        <f>SUM(AD23:AD23)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4">
        <f>SUM(AE23:AE23)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4">
        <f>SUM(AF23:AF23)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4">
        <f>SUM(AG23:AG23)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4">
        <f>SUM(AH23:AH23)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4">
        <f>SUM(AI23:AI23)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4">
        <f>SUM(AJ23:AJ23)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4">
        <f>SUM(AK23:AK23)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4" start="0" length="0">
      <dxf>
        <font>
          <sz val="12"/>
          <color theme="1"/>
          <name val="Calibri"/>
          <family val="2"/>
          <charset val="238"/>
          <scheme val="minor"/>
        </font>
      </dxf>
    </rfmt>
  </rrc>
  <rrc rId="2420" sId="1" ref="A24:XFD24" action="deleteRow">
    <undo index="65535" exp="area" ref3D="1" dr="$H$1:$N$1048576" dn="Z_65B035E3_87FA_46C5_996E_864F2C8D0EBC_.wvu.Cols" sId="1"/>
    <undo index="65535" exp="area" ref3D="1" dr="$A$278:$XFD$30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4:XFD24" start="0" length="0"/>
    <rfmt sheetId="1" sqref="A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4" t="inlineStr">
        <is>
          <t>COVASNA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4"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4" start="0" length="0">
      <dxf>
        <font>
          <sz val="12"/>
          <color theme="1"/>
          <name val="Calibri"/>
          <family val="2"/>
          <charset val="238"/>
          <scheme val="minor"/>
        </font>
      </dxf>
    </rfmt>
  </rrc>
  <rrc rId="2421" sId="1" ref="A24:XFD24" action="deleteRow">
    <undo index="65535" exp="area" dr="AK24:AK26" r="AK27" sId="1"/>
    <undo index="65535" exp="area" dr="AJ24:AJ26" r="AJ27" sId="1"/>
    <undo index="65535" exp="area" dr="AI24:AI26" r="AI27" sId="1"/>
    <undo index="65535" exp="area" dr="AH24:AH26" r="AH27" sId="1"/>
    <undo index="65535" exp="area" dr="AG24:AG26" r="AG27" sId="1"/>
    <undo index="65535" exp="area" dr="AF24:AF26" r="AF27" sId="1"/>
    <undo index="65535" exp="area" dr="AE24:AE26" r="AE27" sId="1"/>
    <undo index="65535" exp="area" dr="AD24:AD26" r="AD27" sId="1"/>
    <undo index="65535" exp="area" dr="AC24:AC26" r="AC27" sId="1"/>
    <undo index="65535" exp="area" dr="AB24:AB26" r="AB27" sId="1"/>
    <undo index="65535" exp="area" dr="AA24:AA26" r="AA27" sId="1"/>
    <undo index="65535" exp="area" dr="Z24:Z26" r="Z27" sId="1"/>
    <undo index="65535" exp="area" dr="Y24:Y26" r="Y27" sId="1"/>
    <undo index="65535" exp="area" dr="X24:X26" r="X27" sId="1"/>
    <undo index="65535" exp="area" dr="W24:W26" r="W27" sId="1"/>
    <undo index="65535" exp="area" dr="V24:V26" r="V27" sId="1"/>
    <undo index="65535" exp="area" dr="U24:U26" r="U27" sId="1"/>
    <undo index="65535" exp="area" dr="T24:T26" r="T27" sId="1"/>
    <undo index="65535" exp="area" dr="S24:S26" r="S27" sId="1"/>
    <undo index="65535" exp="area" ref3D="1" dr="$H$1:$N$1048576" dn="Z_65B035E3_87FA_46C5_996E_864F2C8D0EBC_.wvu.Cols" sId="1"/>
    <undo index="65535" exp="area" ref3D="1" dr="$A$277:$XFD$30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4:XFD24" start="0" length="0"/>
    <rcc rId="0" sId="1" dxf="1">
      <nc r="A24">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4">
        <f>T24+U24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4">
        <f>W24+X24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4">
        <f>AC24+AD24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4">
        <f>S24+V24+Y24+AB24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4">
        <f>AE24+AF24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4" start="0" length="0">
      <dxf>
        <font>
          <sz val="12"/>
          <color theme="1"/>
          <name val="Calibri"/>
          <family val="2"/>
          <charset val="238"/>
          <scheme val="minor"/>
        </font>
      </dxf>
    </rfmt>
  </rrc>
  <rrc rId="2422" sId="1" ref="A24:XFD24" action="deleteRow">
    <undo index="65535" exp="area" dr="AK24:AK25" r="AK26" sId="1"/>
    <undo index="65535" exp="area" dr="AJ24:AJ25" r="AJ26" sId="1"/>
    <undo index="65535" exp="area" dr="AI24:AI25" r="AI26" sId="1"/>
    <undo index="65535" exp="area" dr="AH24:AH25" r="AH26" sId="1"/>
    <undo index="65535" exp="area" dr="AG24:AG25" r="AG26" sId="1"/>
    <undo index="65535" exp="area" dr="AF24:AF25" r="AF26" sId="1"/>
    <undo index="65535" exp="area" dr="AE24:AE25" r="AE26" sId="1"/>
    <undo index="65535" exp="area" dr="AD24:AD25" r="AD26" sId="1"/>
    <undo index="65535" exp="area" dr="AC24:AC25" r="AC26" sId="1"/>
    <undo index="65535" exp="area" dr="AB24:AB25" r="AB26" sId="1"/>
    <undo index="65535" exp="area" dr="AA24:AA25" r="AA26" sId="1"/>
    <undo index="65535" exp="area" dr="Z24:Z25" r="Z26" sId="1"/>
    <undo index="65535" exp="area" dr="Y24:Y25" r="Y26" sId="1"/>
    <undo index="65535" exp="area" dr="X24:X25" r="X26" sId="1"/>
    <undo index="65535" exp="area" dr="W24:W25" r="W26" sId="1"/>
    <undo index="65535" exp="area" dr="V24:V25" r="V26" sId="1"/>
    <undo index="65535" exp="area" dr="U24:U25" r="U26" sId="1"/>
    <undo index="65535" exp="area" dr="T24:T25" r="T26" sId="1"/>
    <undo index="65535" exp="area" dr="S24:S25" r="S26" sId="1"/>
    <undo index="65535" exp="area" ref3D="1" dr="$H$1:$N$1048576" dn="Z_65B035E3_87FA_46C5_996E_864F2C8D0EBC_.wvu.Cols" sId="1"/>
    <undo index="65535" exp="area" ref3D="1" dr="$A$276:$XFD$29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4:XFD24" start="0" length="0"/>
    <rcc rId="0" sId="1" dxf="1">
      <nc r="A2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4">
        <f>T24+U24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4">
        <f>W24+X24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4">
        <f>AC24+AD24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4">
        <f>S24+V24+Y24+AB24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4">
        <f>AE24+AF24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4" start="0" length="0">
      <dxf>
        <font>
          <sz val="12"/>
          <color theme="1"/>
          <name val="Calibri"/>
          <family val="2"/>
          <charset val="238"/>
          <scheme val="minor"/>
        </font>
      </dxf>
    </rfmt>
  </rrc>
  <rrc rId="2423" sId="1" ref="A24:XFD24" action="deleteRow">
    <undo index="65535" exp="area" dr="AK24" r="AK25" sId="1"/>
    <undo index="65535" exp="area" dr="AJ24" r="AJ25" sId="1"/>
    <undo index="65535" exp="area" dr="AI24" r="AI25" sId="1"/>
    <undo index="65535" exp="area" dr="AH24" r="AH25" sId="1"/>
    <undo index="65535" exp="area" dr="AG24" r="AG25" sId="1"/>
    <undo index="65535" exp="area" dr="AF24" r="AF25" sId="1"/>
    <undo index="65535" exp="area" dr="AE24" r="AE25" sId="1"/>
    <undo index="65535" exp="area" dr="AD24" r="AD25" sId="1"/>
    <undo index="65535" exp="area" dr="AC24" r="AC25" sId="1"/>
    <undo index="65535" exp="area" dr="AB24" r="AB25" sId="1"/>
    <undo index="65535" exp="area" dr="AA24" r="AA25" sId="1"/>
    <undo index="65535" exp="area" dr="Z24" r="Z25" sId="1"/>
    <undo index="65535" exp="area" dr="Y24" r="Y25" sId="1"/>
    <undo index="65535" exp="area" dr="X24" r="X25" sId="1"/>
    <undo index="65535" exp="area" dr="W24" r="W25" sId="1"/>
    <undo index="65535" exp="area" dr="V24" r="V25" sId="1"/>
    <undo index="65535" exp="area" dr="U24" r="U25" sId="1"/>
    <undo index="65535" exp="area" dr="T24" r="T25" sId="1"/>
    <undo index="65535" exp="area" dr="S24" r="S25" sId="1"/>
    <undo index="65535" exp="area" ref3D="1" dr="$H$1:$N$1048576" dn="Z_65B035E3_87FA_46C5_996E_864F2C8D0EBC_.wvu.Cols" sId="1"/>
    <undo index="65535" exp="area" ref3D="1" dr="$A$275:$XFD$29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4:XFD24" start="0" length="0"/>
    <rfmt sheetId="1" sqref="A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4">
        <f>T24+U24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4">
        <f>W24+X24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4">
        <f>AC24+AD24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4">
        <f>S24+V24+Y24+AB24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4">
        <f>AE24+AF24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4" start="0" length="0">
      <dxf>
        <font>
          <sz val="12"/>
          <color theme="1"/>
          <name val="Calibri"/>
          <family val="2"/>
          <charset val="238"/>
          <scheme val="minor"/>
        </font>
      </dxf>
    </rfmt>
  </rrc>
  <rrc rId="2424" sId="1" ref="A24:XFD24" action="deleteRow">
    <undo index="65535" exp="area" ref3D="1" dr="$H$1:$N$1048576" dn="Z_65B035E3_87FA_46C5_996E_864F2C8D0EBC_.wvu.Cols" sId="1"/>
    <undo index="65535" exp="area" ref3D="1" dr="$A$274:$XFD$29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4:XFD24" start="0" length="0"/>
    <rfmt sheetId="1" sqref="A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4" t="inlineStr">
        <is>
          <t>TOTAL COVASNA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4">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4" start="0" length="0">
      <dxf>
        <font>
          <sz val="12"/>
          <color theme="1"/>
          <name val="Calibri"/>
          <family val="2"/>
          <charset val="238"/>
          <scheme val="minor"/>
        </font>
      </dxf>
    </rfmt>
  </rrc>
  <rrc rId="2425" sId="1" ref="A24:XFD24" action="deleteRow">
    <undo index="65535" exp="area" ref3D="1" dr="$H$1:$N$1048576" dn="Z_65B035E3_87FA_46C5_996E_864F2C8D0EBC_.wvu.Cols" sId="1"/>
    <undo index="65535" exp="area" ref3D="1" dr="$A$273:$XFD$29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4:XFD24" start="0" length="0"/>
    <rfmt sheetId="1" sqref="A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4" t="inlineStr">
        <is>
          <t>DÂMBOVIȚA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4">
        <f>W24+X24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4">
        <f>AC24+AD24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4"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4" start="0" length="0">
      <dxf>
        <font>
          <sz val="12"/>
          <color theme="1"/>
          <name val="Calibri"/>
          <family val="2"/>
          <charset val="238"/>
          <scheme val="minor"/>
        </font>
      </dxf>
    </rfmt>
  </rrc>
  <rrc rId="2426" sId="1" ref="A25:XFD25" action="deleteRow">
    <undo index="65535" exp="area" ref3D="1" dr="$H$1:$N$1048576" dn="Z_65B035E3_87FA_46C5_996E_864F2C8D0EBC_.wvu.Cols" sId="1"/>
    <undo index="65535" exp="area" ref3D="1" dr="$A$272:$XFD$29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5:XFD25" start="0" length="0"/>
    <rcc rId="0" sId="1" dxf="1">
      <nc r="A25">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5">
        <f>T25+U25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5">
        <f>W25+X25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5">
        <f>Z25+AA25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5">
        <f>AC25+AD25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5">
        <f>S25+V25+Y25+AB25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5">
        <f>AE25+AF25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5" start="0" length="0">
      <dxf>
        <font>
          <sz val="12"/>
          <color theme="1"/>
          <name val="Calibri"/>
          <family val="2"/>
          <charset val="238"/>
          <scheme val="minor"/>
        </font>
      </dxf>
    </rfmt>
  </rrc>
  <rrc rId="2427" sId="1" ref="A25:XFD25" action="deleteRow">
    <undo index="65535" exp="area" dr="AK24:AK25" r="AK26" sId="1"/>
    <undo index="65535" exp="area" dr="AJ24:AJ25" r="AJ26" sId="1"/>
    <undo index="65535" exp="area" dr="AI24:AI25" r="AI26" sId="1"/>
    <undo index="65535" exp="area" dr="AH24:AH25" r="AH26" sId="1"/>
    <undo index="65535" exp="area" dr="AG24:AG25" r="AG26" sId="1"/>
    <undo index="65535" exp="area" dr="AF24:AF25" r="AF26" sId="1"/>
    <undo index="65535" exp="area" dr="AE24:AE25" r="AE26" sId="1"/>
    <undo index="65535" exp="area" dr="AD24:AD25" r="AD26" sId="1"/>
    <undo index="65535" exp="area" dr="AC24:AC25" r="AC26" sId="1"/>
    <undo index="65535" exp="area" dr="AB24:AB25" r="AB26" sId="1"/>
    <undo index="65535" exp="area" dr="AA24:AA25" r="AA26" sId="1"/>
    <undo index="65535" exp="area" dr="Z24:Z25" r="Z26" sId="1"/>
    <undo index="65535" exp="area" dr="Y24:Y25" r="Y26" sId="1"/>
    <undo index="65535" exp="area" dr="X24:X25" r="X26" sId="1"/>
    <undo index="65535" exp="area" dr="W24:W25" r="W26" sId="1"/>
    <undo index="65535" exp="area" dr="V24:V25" r="V26" sId="1"/>
    <undo index="65535" exp="area" dr="U24:U25" r="U26" sId="1"/>
    <undo index="65535" exp="area" dr="T24:T25" r="T26" sId="1"/>
    <undo index="65535" exp="area" dr="S24:S25" r="S26" sId="1"/>
    <undo index="65535" exp="area" ref3D="1" dr="$H$1:$N$1048576" dn="Z_65B035E3_87FA_46C5_996E_864F2C8D0EBC_.wvu.Cols" sId="1"/>
    <undo index="65535" exp="area" ref3D="1" dr="$A$271:$XFD$29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5:XFD25" start="0" length="0"/>
    <rfmt sheetId="1" sqref="A2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5">
        <f>T25+U25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5">
        <f>W25+X25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5">
        <f>Z25+AA25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5">
        <f>AC25+AD25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5">
        <f>S25+V25+Y25+AB25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5">
        <f>AE25+AF25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5" start="0" length="0">
      <dxf>
        <font>
          <sz val="12"/>
          <color theme="1"/>
          <name val="Calibri"/>
          <family val="2"/>
          <charset val="238"/>
          <scheme val="minor"/>
        </font>
      </dxf>
    </rfmt>
  </rrc>
  <rrc rId="2428" sId="1" ref="A25:XFD25" action="deleteRow">
    <undo index="65535" exp="area" ref3D="1" dr="$H$1:$N$1048576" dn="Z_65B035E3_87FA_46C5_996E_864F2C8D0EBC_.wvu.Cols" sId="1"/>
    <undo index="65535" exp="area" ref3D="1" dr="$A$270:$XFD$29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5:XFD25" start="0" length="0"/>
    <rfmt sheetId="1" sqref="A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5" t="inlineStr">
        <is>
          <t>TOTAL DÂMBOVIȚA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5">
        <f>SUM(S24:S24)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5">
        <f>SUM(T24:T24)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5">
        <f>SUM(U24:U24)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5">
        <f>SUM(V24:V24)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5">
        <f>SUM(W24:W24)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5">
        <f>SUM(X24:X24)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5">
        <f>SUM(Y24:Y24)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5">
        <f>SUM(Z24:Z24)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5">
        <f>SUM(AA24:AA24)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5">
        <f>SUM(AB24:AB24)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5">
        <f>SUM(AC24:AC24)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5">
        <f>SUM(AD24:AD24)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5">
        <f>SUM(AE24:AE24)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5">
        <f>SUM(AF24:AF24)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5">
        <f>SUM(AG24:AG24)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5">
        <f>SUM(AH24:AH24)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5">
        <f>SUM(AI24:AI24)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5">
        <f>SUM(AJ24:AJ24)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5">
        <f>SUM(AK24:AK24)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5" start="0" length="0">
      <dxf>
        <font>
          <sz val="12"/>
          <color theme="1"/>
          <name val="Calibri"/>
          <family val="2"/>
          <charset val="238"/>
          <scheme val="minor"/>
        </font>
      </dxf>
    </rfmt>
  </rrc>
  <rrc rId="2429" sId="1" ref="A25:XFD25" action="deleteRow">
    <undo index="65535" exp="area" ref3D="1" dr="$H$1:$N$1048576" dn="Z_65B035E3_87FA_46C5_996E_864F2C8D0EBC_.wvu.Cols" sId="1"/>
    <undo index="65535" exp="area" ref3D="1" dr="$A$269:$XFD$29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5:XFD25" start="0" length="0"/>
    <rfmt sheetId="1" sqref="A2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5" t="inlineStr">
        <is>
          <t>DOLJ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AA2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5"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5" start="0" length="0">
      <dxf>
        <font>
          <sz val="12"/>
          <color theme="1"/>
          <name val="Calibri"/>
          <family val="2"/>
          <charset val="238"/>
          <scheme val="minor"/>
        </font>
      </dxf>
    </rfmt>
  </rrc>
  <rrc rId="2430" sId="1" ref="A26:XFD26" action="deleteRow">
    <undo index="65535" exp="area" ref3D="1" dr="$H$1:$N$1048576" dn="Z_65B035E3_87FA_46C5_996E_864F2C8D0EBC_.wvu.Cols" sId="1"/>
    <undo index="65535" exp="area" ref3D="1" dr="$A$268:$XFD$29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6:XFD26" start="0" length="0"/>
    <rcc rId="0" sId="1" dxf="1">
      <nc r="A26">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6">
        <f>T26+U26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6">
        <f>W26+X26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6">
        <f>Z26+AA26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6">
        <f>AC26+AD26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6">
        <f>S26+V26+Y26+AB26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6">
        <f>AE26+AF26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6" start="0" length="0">
      <dxf>
        <font>
          <sz val="12"/>
          <color theme="1"/>
          <name val="Calibri"/>
          <family val="2"/>
          <charset val="238"/>
          <scheme val="minor"/>
        </font>
      </dxf>
    </rfmt>
  </rrc>
  <rrc rId="2431" sId="1" ref="A26:XFD26" action="deleteRow">
    <undo index="65535" exp="area" dr="AK25:AK26" r="AK27" sId="1"/>
    <undo index="65535" exp="area" dr="AJ25:AJ26" r="AJ27" sId="1"/>
    <undo index="65535" exp="area" dr="AI25:AI26" r="AI27" sId="1"/>
    <undo index="65535" exp="area" dr="AH25:AH26" r="AH27" sId="1"/>
    <undo index="65535" exp="area" dr="AG25:AG26" r="AG27" sId="1"/>
    <undo index="65535" exp="area" dr="AF25:AF26" r="AF27" sId="1"/>
    <undo index="65535" exp="area" dr="AE25:AE26" r="AE27" sId="1"/>
    <undo index="65535" exp="area" dr="AD25:AD26" r="AD27" sId="1"/>
    <undo index="65535" exp="area" dr="AC25:AC26" r="AC27" sId="1"/>
    <undo index="65535" exp="area" dr="AB25:AB26" r="AB27" sId="1"/>
    <undo index="65535" exp="area" dr="AA25:AA26" r="AA27" sId="1"/>
    <undo index="65535" exp="area" dr="Z25:Z26" r="Z27" sId="1"/>
    <undo index="65535" exp="area" dr="Y25:Y26" r="Y27" sId="1"/>
    <undo index="65535" exp="area" dr="X25:X26" r="X27" sId="1"/>
    <undo index="65535" exp="area" dr="W25:W26" r="W27" sId="1"/>
    <undo index="65535" exp="area" dr="V25:V26" r="V27" sId="1"/>
    <undo index="65535" exp="area" dr="U25:U26" r="U27" sId="1"/>
    <undo index="65535" exp="area" dr="T25:T26" r="T27" sId="1"/>
    <undo index="65535" exp="area" dr="S25:S26" r="S27" sId="1"/>
    <undo index="65535" exp="area" ref3D="1" dr="$H$1:$N$1048576" dn="Z_65B035E3_87FA_46C5_996E_864F2C8D0EBC_.wvu.Cols" sId="1"/>
    <undo index="65535" exp="area" ref3D="1" dr="$A$267:$XFD$29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6:XFD26" start="0" length="0"/>
    <rfmt sheetId="1" sqref="A2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6">
        <f>T26+U26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6">
        <f>W26+X26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6">
        <f>Z26+AA26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6">
        <f>AC26+AD26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6">
        <f>S26+V26+Y26+AB26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6">
        <f>AE26+AF26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6" start="0" length="0">
      <dxf>
        <font>
          <sz val="12"/>
          <color theme="1"/>
          <name val="Calibri"/>
          <family val="2"/>
          <charset val="238"/>
          <scheme val="minor"/>
        </font>
      </dxf>
    </rfmt>
  </rrc>
  <rrc rId="2432" sId="1" ref="A26:XFD26" action="deleteRow">
    <undo index="65535" exp="area" ref3D="1" dr="$H$1:$N$1048576" dn="Z_65B035E3_87FA_46C5_996E_864F2C8D0EBC_.wvu.Cols" sId="1"/>
    <undo index="65535" exp="area" ref3D="1" dr="$A$266:$XFD$28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6:XFD26" start="0" length="0"/>
    <rfmt sheetId="1" sqref="A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6" t="inlineStr">
        <is>
          <t>TOTAL DOLJ</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6">
        <f>SUM(S25:S25)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6">
        <f>SUM(T25:T25)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6">
        <f>SUM(U25:U25)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6">
        <f>SUM(V25:V25)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6">
        <f>SUM(W25:W25)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6">
        <f>SUM(X25:X25)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6">
        <f>SUM(Y25:Y25)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6">
        <f>SUM(Z25:Z25)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6">
        <f>SUM(AA25:AA25)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6">
        <f>SUM(AB25:AB25)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6">
        <f>SUM(AC25:AC25)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6">
        <f>SUM(AD25:AD25)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6">
        <f>SUM(AE25:AE25)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6">
        <f>SUM(AF25:AF25)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6">
        <f>SUM(AG25:AG25)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6">
        <f>SUM(AH25:AH25)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6">
        <f>SUM(AI25:AI25)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6">
        <f>SUM(AJ25:AJ25)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6">
        <f>SUM(AK25:AK25)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6" start="0" length="0">
      <dxf>
        <font>
          <sz val="12"/>
          <color theme="1"/>
          <name val="Calibri"/>
          <family val="2"/>
          <charset val="238"/>
          <scheme val="minor"/>
        </font>
      </dxf>
    </rfmt>
  </rrc>
  <rrc rId="2433" sId="1" ref="A26:XFD26" action="deleteRow">
    <undo index="65535" exp="area" ref3D="1" dr="$H$1:$N$1048576" dn="Z_65B035E3_87FA_46C5_996E_864F2C8D0EBC_.wvu.Cols" sId="1"/>
    <undo index="65535" exp="area" ref3D="1" dr="$A$265:$XFD$28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6:XFD26" start="0" length="0"/>
    <rfmt sheetId="1" sqref="A2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6" t="inlineStr">
        <is>
          <t>GALAȚI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E26" start="0" length="0">
      <dxf>
        <font>
          <b/>
          <sz val="12"/>
          <color auto="1"/>
          <name val="Calibri"/>
          <family val="2"/>
          <charset val="238"/>
          <scheme val="minor"/>
        </font>
        <numFmt numFmtId="4" formatCode="#,##0.00"/>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6" start="0" length="0">
      <dxf>
        <font>
          <sz val="12"/>
          <color theme="1"/>
          <name val="Calibri"/>
          <family val="2"/>
          <charset val="238"/>
          <scheme val="minor"/>
        </font>
      </dxf>
    </rfmt>
  </rrc>
  <rrc rId="2434" sId="1" ref="A27:XFD27" action="deleteRow">
    <undo index="65535" exp="area" ref3D="1" dr="$H$1:$N$1048576" dn="Z_65B035E3_87FA_46C5_996E_864F2C8D0EBC_.wvu.Cols" sId="1"/>
    <undo index="65535" exp="area" ref3D="1" dr="$A$264:$XFD$28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7:XFD27" start="0" length="0"/>
    <rfmt sheetId="1" sqref="A2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7">
        <f>T27+U27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7">
        <f>W27+X27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7">
        <f>AC27+AD27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7">
        <f>S27+V27+Y27+AB27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7">
        <f>AE27+AF27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7" start="0" length="0">
      <dxf>
        <font>
          <sz val="12"/>
          <color theme="1"/>
          <name val="Calibri"/>
          <family val="2"/>
          <charset val="238"/>
          <scheme val="minor"/>
        </font>
      </dxf>
    </rfmt>
  </rrc>
  <rrc rId="2435" sId="1" ref="A27:XFD27" action="deleteRow">
    <undo index="65535" exp="area" dr="AK26:AK27" r="AK28" sId="1"/>
    <undo index="65535" exp="area" dr="AJ26:AJ27" r="AJ28" sId="1"/>
    <undo index="65535" exp="area" dr="AI26:AI27" r="AI28" sId="1"/>
    <undo index="65535" exp="area" dr="AH26:AH27" r="AH28" sId="1"/>
    <undo index="65535" exp="area" dr="AG26:AG27" r="AG28" sId="1"/>
    <undo index="65535" exp="area" dr="AF26:AF27" r="AF28" sId="1"/>
    <undo index="65535" exp="area" dr="AE26:AE27" r="AE28" sId="1"/>
    <undo index="65535" exp="area" dr="AD26:AD27" r="AD28" sId="1"/>
    <undo index="65535" exp="area" dr="AC26:AC27" r="AC28" sId="1"/>
    <undo index="65535" exp="area" dr="AB26:AB27" r="AB28" sId="1"/>
    <undo index="65535" exp="area" dr="AA26:AA27" r="AA28" sId="1"/>
    <undo index="65535" exp="area" dr="Z26:Z27" r="Z28" sId="1"/>
    <undo index="65535" exp="area" dr="Y26:Y27" r="Y28" sId="1"/>
    <undo index="65535" exp="area" dr="X26:X27" r="X28" sId="1"/>
    <undo index="65535" exp="area" dr="W26:W27" r="W28" sId="1"/>
    <undo index="65535" exp="area" dr="V26:V27" r="V28" sId="1"/>
    <undo index="65535" exp="area" dr="U26:U27" r="U28" sId="1"/>
    <undo index="65535" exp="area" dr="T26:T27" r="T28" sId="1"/>
    <undo index="65535" exp="area" dr="S26:S27" r="S28" sId="1"/>
    <undo index="65535" exp="area" ref3D="1" dr="$H$1:$N$1048576" dn="Z_65B035E3_87FA_46C5_996E_864F2C8D0EBC_.wvu.Cols" sId="1"/>
    <undo index="65535" exp="area" ref3D="1" dr="$A$263:$XFD$28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7:XFD27" start="0" length="0"/>
    <rfmt sheetId="1" sqref="A2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7">
        <f>T27+U27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7">
        <f>W27+X27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7">
        <f>AC27+AD27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7">
        <f>S27+V27+Y27+AB27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7">
        <f>AE27+AF27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7" start="0" length="0">
      <dxf>
        <font>
          <sz val="12"/>
          <color theme="1"/>
          <name val="Calibri"/>
          <family val="2"/>
          <charset val="238"/>
          <scheme val="minor"/>
        </font>
      </dxf>
    </rfmt>
  </rrc>
  <rrc rId="2436" sId="1" ref="A27:XFD27" action="deleteRow">
    <undo index="65535" exp="area" ref3D="1" dr="$H$1:$N$1048576" dn="Z_65B035E3_87FA_46C5_996E_864F2C8D0EBC_.wvu.Cols" sId="1"/>
    <undo index="65535" exp="area" ref3D="1" dr="$A$262:$XFD$28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7:XFD27" start="0" length="0"/>
    <rfmt sheetId="1" sqref="A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7" t="inlineStr">
        <is>
          <t>TOTAL GALAȚI</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7">
        <f>SUM(S26:S26)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7">
        <f>SUM(T26:T26)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7">
        <f>SUM(U26:U26)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7">
        <f>SUM(V26:V26)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7">
        <f>SUM(W26:W26)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7">
        <f>SUM(X26:X26)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7">
        <f>SUM(Y26:Y26)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7">
        <f>SUM(Z26:Z26)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7">
        <f>SUM(AA26:AA26)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7">
        <f>SUM(AB26:AB26)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7">
        <f>SUM(AC26:AC26)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7">
        <f>SUM(AD26:AD26)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7">
        <f>SUM(AE26:AE26)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7">
        <f>SUM(AF26:AF26)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7">
        <f>SUM(AG26:AG26)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7">
        <f>SUM(AH26:AH26)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7">
        <f>SUM(AI26:AI26)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7">
        <f>SUM(AJ26:AJ26)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7">
        <f>SUM(AK26:AK26)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7" start="0" length="0">
      <dxf>
        <font>
          <sz val="12"/>
          <color theme="1"/>
          <name val="Calibri"/>
          <family val="2"/>
          <charset val="238"/>
          <scheme val="minor"/>
        </font>
      </dxf>
    </rfmt>
  </rrc>
  <rrc rId="2437" sId="1" ref="A27:XFD27" action="deleteRow">
    <undo index="65535" exp="area" ref3D="1" dr="$H$1:$N$1048576" dn="Z_65B035E3_87FA_46C5_996E_864F2C8D0EBC_.wvu.Cols" sId="1"/>
    <undo index="65535" exp="area" ref3D="1" dr="$A$261:$XFD$28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7:XFD27" start="0" length="0"/>
    <rfmt sheetId="1" sqref="A2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7" t="inlineStr">
        <is>
          <t>GIURGIU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7">
        <f>S27+V27+Y27+AB27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7">
        <f>AE27+AF27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7" start="0" length="0">
      <dxf>
        <font>
          <sz val="12"/>
          <color theme="1"/>
          <name val="Calibri"/>
          <family val="2"/>
          <charset val="238"/>
          <scheme val="minor"/>
        </font>
      </dxf>
    </rfmt>
  </rrc>
  <rrc rId="2438" sId="1" ref="A28:XFD28" action="deleteRow">
    <undo index="65535" exp="area" ref3D="1" dr="$H$1:$N$1048576" dn="Z_65B035E3_87FA_46C5_996E_864F2C8D0EBC_.wvu.Cols" sId="1"/>
    <undo index="65535" exp="area" ref3D="1" dr="$A$260:$XFD$28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8:XFD28" start="0" length="0"/>
    <rcc rId="0" sId="1" dxf="1">
      <nc r="A28">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2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8">
        <f>T28+U28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8">
        <f>W28+X28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8">
        <f>Z28+AA28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8">
        <f>AC28+AD28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8">
        <f>S28+V28+Y28+AB28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8">
        <f>AE28+AF28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8" start="0" length="0">
      <dxf>
        <font>
          <sz val="12"/>
          <color theme="1"/>
          <name val="Calibri"/>
          <family val="2"/>
          <charset val="238"/>
          <scheme val="minor"/>
        </font>
      </dxf>
    </rfmt>
  </rrc>
  <rrc rId="2439" sId="1" ref="A28:XFD28" action="deleteRow">
    <undo index="65535" exp="area" dr="AK27:AK28" r="AK29" sId="1"/>
    <undo index="65535" exp="area" dr="AJ27:AJ28" r="AJ29" sId="1"/>
    <undo index="65535" exp="area" dr="AI27:AI28" r="AI29" sId="1"/>
    <undo index="65535" exp="area" dr="AH27:AH28" r="AH29" sId="1"/>
    <undo index="65535" exp="area" dr="AG27:AG28" r="AG29" sId="1"/>
    <undo index="65535" exp="area" dr="AF27:AF28" r="AF29" sId="1"/>
    <undo index="65535" exp="area" dr="AE27:AE28" r="AE29" sId="1"/>
    <undo index="65535" exp="area" dr="AD27:AD28" r="AD29" sId="1"/>
    <undo index="65535" exp="area" dr="AC27:AC28" r="AC29" sId="1"/>
    <undo index="65535" exp="area" dr="AB27:AB28" r="AB29" sId="1"/>
    <undo index="65535" exp="area" dr="AA27:AA28" r="AA29" sId="1"/>
    <undo index="65535" exp="area" dr="Z27:Z28" r="Z29" sId="1"/>
    <undo index="65535" exp="area" dr="Y27:Y28" r="Y29" sId="1"/>
    <undo index="65535" exp="area" dr="X27:X28" r="X29" sId="1"/>
    <undo index="65535" exp="area" dr="W27:W28" r="W29" sId="1"/>
    <undo index="65535" exp="area" dr="V27:V28" r="V29" sId="1"/>
    <undo index="65535" exp="area" dr="U27:U28" r="U29" sId="1"/>
    <undo index="65535" exp="area" dr="T27:T28" r="T29" sId="1"/>
    <undo index="65535" exp="area" dr="S27:S28" r="S29" sId="1"/>
    <undo index="65535" exp="area" ref3D="1" dr="$H$1:$N$1048576" dn="Z_65B035E3_87FA_46C5_996E_864F2C8D0EBC_.wvu.Cols" sId="1"/>
    <undo index="65535" exp="area" ref3D="1" dr="$A$259:$XFD$28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8:XFD28" start="0" length="0"/>
    <rfmt sheetId="1" sqref="A2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28">
        <f>T28+U28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28">
        <f>W28+X28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28">
        <f>Z28+AA28</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28">
        <f>AC28+AD28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28">
        <f>S28+V28+Y28+AB28</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28">
        <f>AE28+AF28</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8" start="0" length="0">
      <dxf>
        <font>
          <sz val="12"/>
          <color theme="1"/>
          <name val="Calibri"/>
          <family val="2"/>
          <charset val="238"/>
          <scheme val="minor"/>
        </font>
      </dxf>
    </rfmt>
  </rrc>
  <rrc rId="2440" sId="1" ref="A28:XFD28" action="deleteRow">
    <undo index="65535" exp="area" ref3D="1" dr="$H$1:$N$1048576" dn="Z_65B035E3_87FA_46C5_996E_864F2C8D0EBC_.wvu.Cols" sId="1"/>
    <undo index="65535" exp="area" ref3D="1" dr="$A$258:$XFD$28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8:XFD28" start="0" length="0"/>
    <rfmt sheetId="1" sqref="A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28" t="inlineStr">
        <is>
          <t>TOTAL GIURGIU</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28"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28">
        <f>SUM(S27:S27)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28">
        <f>SUM(T27:T27)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28">
        <f>SUM(U27:U27)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28">
        <f>SUM(V27:V27)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28">
        <f>SUM(W27:W27)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28">
        <f>SUM(X27:X27)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28">
        <f>SUM(Y27:Y27)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28">
        <f>SUM(Z27:Z27)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28">
        <f>SUM(AA27:AA27)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28">
        <f>SUM(AB27:AB27)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28">
        <f>SUM(AC27:AC27)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28">
        <f>SUM(AD27:AD27)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28">
        <f>SUM(AE27:AE27)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28">
        <f>SUM(AF27:AF27)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28">
        <f>SUM(AG27:AG27)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28">
        <f>SUM(AH27:AH27)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28">
        <f>SUM(AI27:AI27)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28">
        <f>SUM(AJ27:AJ27)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28">
        <f>SUM(AK27:AK27)</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28" start="0" length="0">
      <dxf>
        <font>
          <sz val="12"/>
          <color theme="1"/>
          <name val="Calibri"/>
          <family val="2"/>
          <charset val="238"/>
          <scheme val="minor"/>
        </font>
      </dxf>
    </rfmt>
  </rrc>
  <rrc rId="2441" sId="1" ref="A28:XFD28" action="deleteRow">
    <undo index="65535" exp="area" ref3D="1" dr="$H$1:$N$1048576" dn="Z_65B035E3_87FA_46C5_996E_864F2C8D0EBC_.wvu.Cols" sId="1"/>
    <undo index="65535" exp="area" ref3D="1" dr="$A$257:$XFD$28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28:XFD28" start="0" length="0"/>
    <rfmt sheetId="1" sqref="A2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8"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8"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8"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28" t="inlineStr">
        <is>
          <t>GORJ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28"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28"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28"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28"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28"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28"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28"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28" start="0" length="0">
      <dxf>
        <font>
          <sz val="12"/>
          <color theme="1"/>
          <name val="Calibri"/>
          <family val="2"/>
          <charset val="238"/>
          <scheme val="minor"/>
        </font>
      </dxf>
    </rfmt>
  </rrc>
  <rrc rId="2442" sId="1" ref="A31:XFD31" action="deleteRow">
    <undo index="65535" exp="area" dr="AK28:AK31" r="AK32" sId="1"/>
    <undo index="65535" exp="area" dr="AJ28:AJ31" r="AJ32" sId="1"/>
    <undo index="65535" exp="area" dr="AI28:AI31" r="AI32" sId="1"/>
    <undo index="65535" exp="area" dr="AH28:AH31" r="AH32" sId="1"/>
    <undo index="65535" exp="area" dr="AG28:AG31" r="AG32" sId="1"/>
    <undo index="65535" exp="area" dr="AF28:AF31" r="AF32" sId="1"/>
    <undo index="65535" exp="area" dr="AE28:AE31" r="AE32" sId="1"/>
    <undo index="65535" exp="area" dr="AD28:AD31" r="AD32" sId="1"/>
    <undo index="65535" exp="area" dr="AC28:AC31" r="AC32" sId="1"/>
    <undo index="65535" exp="area" dr="AB28:AB31" r="AB32" sId="1"/>
    <undo index="65535" exp="area" dr="AA28:AA31" r="AA32" sId="1"/>
    <undo index="65535" exp="area" dr="Z28:Z31" r="Z32" sId="1"/>
    <undo index="65535" exp="area" dr="Y28:Y31" r="Y32" sId="1"/>
    <undo index="65535" exp="area" dr="X28:X31" r="X32" sId="1"/>
    <undo index="65535" exp="area" dr="W28:W31" r="W32" sId="1"/>
    <undo index="65535" exp="area" dr="V28:V31" r="V32" sId="1"/>
    <undo index="65535" exp="area" dr="U28:U31" r="U32" sId="1"/>
    <undo index="65535" exp="area" dr="T28:T31" r="T32" sId="1"/>
    <undo index="65535" exp="area" dr="S28:S31" r="S32" sId="1"/>
    <undo index="65535" exp="area" ref3D="1" dr="$H$1:$N$1048576" dn="Z_65B035E3_87FA_46C5_996E_864F2C8D0EBC_.wvu.Cols" sId="1"/>
    <undo index="65535" exp="area" ref3D="1" dr="$A$256:$XFD$27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1:XFD31" start="0" length="0"/>
    <rfmt sheetId="1" sqref="A3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1"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1">
        <f>T31+U31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1"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1" start="0" length="0">
      <dxf>
        <font>
          <sz val="12"/>
          <color theme="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1">
        <f>W31+X31</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3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31"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1">
        <f>Z31+AA31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1">
        <f>AC31+AD31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1">
        <f>S31+V31+Y31+AB31</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1">
        <f>AE31+AF31</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1" start="0" length="0">
      <dxf>
        <font>
          <sz val="12"/>
          <color theme="1"/>
          <name val="Calibri"/>
          <family val="2"/>
          <charset val="238"/>
          <scheme val="minor"/>
        </font>
      </dxf>
    </rfmt>
  </rrc>
  <rrc rId="2443" sId="1" ref="A31:XFD31" action="deleteRow">
    <undo index="65535" exp="area" ref3D="1" dr="$H$1:$N$1048576" dn="Z_65B035E3_87FA_46C5_996E_864F2C8D0EBC_.wvu.Cols" sId="1"/>
    <undo index="65535" exp="area" ref3D="1" dr="$A$255:$XFD$27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1:XFD31" start="0" length="0"/>
    <rfmt sheetId="1" sqref="A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1" t="inlineStr">
        <is>
          <t>TOTAL GORJ</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1"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1"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1"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1">
        <f>SUM(S28:S30)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1">
        <f>SUM(T28:T30)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1">
        <f>SUM(U28:U30)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1">
        <f>SUM(V28:V30)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1">
        <f>SUM(W28:W30)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1">
        <f>SUM(X28:X30)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1">
        <f>SUM(Y28:Y30)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1">
        <f>SUM(Z28:Z30)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1">
        <f>SUM(AA28:AA30)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1">
        <f>SUM(AB28:AB30)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1">
        <f>SUM(AC28:AC30)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1">
        <f>SUM(AD28:AD30)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1">
        <f>SUM(AE28:AE30)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1">
        <f>SUM(AF28:AF30)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1">
        <f>SUM(AG28:AG30)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1">
        <f>SUM(AH28:AH30)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1">
        <f>SUM(AI28:AI30)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1">
        <f>SUM(AJ28:AJ30)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1">
        <f>SUM(AK28:AK30)</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1" start="0" length="0">
      <dxf>
        <font>
          <sz val="12"/>
          <color theme="1"/>
          <name val="Calibri"/>
          <family val="2"/>
          <charset val="238"/>
          <scheme val="minor"/>
        </font>
      </dxf>
    </rfmt>
  </rrc>
  <rrc rId="2444" sId="1" ref="A31:XFD31" action="deleteRow">
    <undo index="65535" exp="area" ref3D="1" dr="$H$1:$N$1048576" dn="Z_65B035E3_87FA_46C5_996E_864F2C8D0EBC_.wvu.Cols" sId="1"/>
    <undo index="65535" exp="area" ref3D="1" dr="$A$254:$XFD$27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1:XFD31" start="0" length="0"/>
    <rfmt sheetId="1" sqref="A3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1"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1" t="inlineStr">
        <is>
          <t>HARGHITA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U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1"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1"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1"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1"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1"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1"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1"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1" start="0" length="0">
      <dxf>
        <font>
          <sz val="12"/>
          <color theme="1"/>
          <name val="Calibri"/>
          <family val="2"/>
          <charset val="238"/>
          <scheme val="minor"/>
        </font>
      </dxf>
    </rfmt>
  </rrc>
  <rrc rId="2445" sId="1" ref="A33:XFD33" action="deleteRow">
    <undo index="65535" exp="area" ref3D="1" dr="$H$1:$N$1048576" dn="Z_65B035E3_87FA_46C5_996E_864F2C8D0EBC_.wvu.Cols" sId="1"/>
    <undo index="65535" exp="area" ref3D="1" dr="$A$253:$XFD$27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3:XFD33" start="0" length="0"/>
    <rcc rId="0" sId="1" dxf="1">
      <nc r="A33">
        <v>3</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3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3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3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3"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3" start="0" length="0">
      <dxf>
        <font>
          <sz val="12"/>
          <color theme="1"/>
          <name val="Calibri"/>
          <family val="2"/>
          <charset val="238"/>
          <scheme val="minor"/>
        </font>
      </dxf>
    </rfmt>
  </rrc>
  <rrc rId="2446" sId="1" ref="A33:XFD33" action="deleteRow">
    <undo index="65535" exp="area" ref3D="1" dr="$H$1:$N$1048576" dn="Z_65B035E3_87FA_46C5_996E_864F2C8D0EBC_.wvu.Cols" sId="1"/>
    <undo index="65535" exp="area" ref3D="1" dr="$A$252:$XFD$27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3:XFD33" start="0" length="0"/>
    <rcc rId="0" sId="1" dxf="1">
      <nc r="A33">
        <v>4</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3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T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Y3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Z3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3"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3" start="0" length="0">
      <dxf>
        <font>
          <sz val="12"/>
          <color theme="1"/>
          <name val="Calibri"/>
          <family val="2"/>
          <charset val="238"/>
          <scheme val="minor"/>
        </font>
      </dxf>
    </rfmt>
  </rrc>
  <rrc rId="2447" sId="1" ref="A33:XFD33" action="deleteRow">
    <undo index="65535" exp="area" dr="AK31:AK33" r="AK34" sId="1"/>
    <undo index="65535" exp="area" dr="AJ31:AJ33" r="AJ34" sId="1"/>
    <undo index="65535" exp="area" dr="AI31:AI33" r="AI34" sId="1"/>
    <undo index="65535" exp="area" dr="AH31:AH33" r="AH34" sId="1"/>
    <undo index="65535" exp="area" dr="AG31:AG33" r="AG34" sId="1"/>
    <undo index="65535" exp="area" dr="AF31:AF33" r="AF34" sId="1"/>
    <undo index="65535" exp="area" dr="AE31:AE33" r="AE34" sId="1"/>
    <undo index="65535" exp="area" dr="AD31:AD33" r="AD34" sId="1"/>
    <undo index="65535" exp="area" dr="AC31:AC33" r="AC34" sId="1"/>
    <undo index="65535" exp="area" dr="AB31:AB33" r="AB34" sId="1"/>
    <undo index="65535" exp="area" dr="AA31:AA33" r="AA34" sId="1"/>
    <undo index="65535" exp="area" dr="Z31:Z33" r="Z34" sId="1"/>
    <undo index="65535" exp="area" dr="Y31:Y33" r="Y34" sId="1"/>
    <undo index="65535" exp="area" dr="X31:X33" r="X34" sId="1"/>
    <undo index="65535" exp="area" dr="W31:W33" r="W34" sId="1"/>
    <undo index="65535" exp="area" dr="V31:V33" r="V34" sId="1"/>
    <undo index="65535" exp="area" dr="U31:U33" r="U34" sId="1"/>
    <undo index="65535" exp="area" dr="T31:T33" r="T34" sId="1"/>
    <undo index="65535" exp="area" dr="S31:S33" r="S34" sId="1"/>
    <undo index="65535" exp="area" ref3D="1" dr="$H$1:$N$1048576" dn="Z_65B035E3_87FA_46C5_996E_864F2C8D0EBC_.wvu.Cols" sId="1"/>
    <undo index="65535" exp="area" ref3D="1" dr="$A$251:$XFD$27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3:XFD33" start="0" length="0"/>
    <rfmt sheetId="1" sqref="A3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3">
        <f>T33+U33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3">
        <f>W33+X33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3">
        <f>Z33+AA33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3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3">
        <f>AC33+AD33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3">
        <f>S33+V33+Y33+AB33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3">
        <f>AE33+AF33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3" start="0" length="0">
      <dxf>
        <font>
          <sz val="12"/>
          <color theme="1"/>
          <name val="Calibri"/>
          <family val="2"/>
          <charset val="238"/>
          <scheme val="minor"/>
        </font>
      </dxf>
    </rfmt>
  </rrc>
  <rrc rId="2448" sId="1" ref="A33:XFD33" action="deleteRow">
    <undo index="65535" exp="area" ref3D="1" dr="$H$1:$N$1048576" dn="Z_65B035E3_87FA_46C5_996E_864F2C8D0EBC_.wvu.Cols" sId="1"/>
    <undo index="65535" exp="area" ref3D="1" dr="$A$250:$XFD$27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3:XFD33" start="0" length="0"/>
    <rfmt sheetId="1" sqref="A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3" t="inlineStr">
        <is>
          <t>TOTAL HARGHITA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3">
        <f>SUM(S31:S32)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3">
        <f>SUM(T31:T32)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3">
        <f>SUM(U31:U32)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3">
        <f>SUM(V31:V32)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3">
        <f>SUM(W31:W32)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3">
        <f>SUM(X31:X32)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3">
        <f>SUM(Y31:Y32)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3">
        <f>SUM(Z31:Z32)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3">
        <f>SUM(AA31:AA32)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3">
        <f>SUM(AB31:AB32)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3">
        <f>SUM(AC31:AC32)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3">
        <f>SUM(AD31:AD32)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3">
        <f>SUM(AE31:AE32)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3">
        <f>SUM(AF31:AF32)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3">
        <f>SUM(AG31:AG32)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3">
        <f>SUM(AH31:AH32)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3">
        <f>SUM(AI31:AI32)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3">
        <f>SUM(AJ31:AJ32)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3">
        <f>SUM(AK31:AK32)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3" start="0" length="0">
      <dxf>
        <font>
          <sz val="12"/>
          <color theme="1"/>
          <name val="Calibri"/>
          <family val="2"/>
          <charset val="238"/>
          <scheme val="minor"/>
        </font>
      </dxf>
    </rfmt>
  </rrc>
  <rrc rId="2449" sId="1" ref="A33:XFD33" action="deleteRow">
    <undo index="65535" exp="area" ref3D="1" dr="$H$1:$N$1048576" dn="Z_65B035E3_87FA_46C5_996E_864F2C8D0EBC_.wvu.Cols" sId="1"/>
    <undo index="65535" exp="area" ref3D="1" dr="$A$249:$XFD$27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3:XFD33" start="0" length="0"/>
    <rfmt sheetId="1" sqref="A3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3" t="inlineStr">
        <is>
          <t>HUNEDOARA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3">
        <f>W33+X33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3"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3" start="0" length="0">
      <dxf>
        <font>
          <sz val="12"/>
          <color theme="1"/>
          <name val="Calibri"/>
          <family val="2"/>
          <charset val="238"/>
          <scheme val="minor"/>
        </font>
      </dxf>
    </rfmt>
  </rrc>
  <rrc rId="2450" sId="1" ref="A34:XFD34" action="deleteRow">
    <undo index="65535" exp="area" ref3D="1" dr="$H$1:$N$1048576" dn="Z_65B035E3_87FA_46C5_996E_864F2C8D0EBC_.wvu.Cols" sId="1"/>
    <undo index="65535" exp="area" ref3D="1" dr="$A$248:$XFD$27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4:XFD34" start="0" length="0"/>
    <rcc rId="0" sId="1" dxf="1">
      <nc r="A34">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4">
        <f>T34+U34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4">
        <f>W34+X34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4">
        <f>Z34+AA34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4">
        <f>AC34+AD34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4">
        <f>S34+V34+Y34+AB34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4">
        <f>AE34+AF34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2451" sId="1" ref="A34:XFD34" action="deleteRow">
    <undo index="65535" exp="area" dr="AK33:AK34" r="AK35" sId="1"/>
    <undo index="65535" exp="area" dr="AJ33:AJ34" r="AJ35" sId="1"/>
    <undo index="65535" exp="area" dr="AI33:AI34" r="AI35" sId="1"/>
    <undo index="65535" exp="area" dr="AH33:AH34" r="AH35" sId="1"/>
    <undo index="65535" exp="area" dr="AG33:AG34" r="AG35" sId="1"/>
    <undo index="65535" exp="area" dr="AF33:AF34" r="AF35" sId="1"/>
    <undo index="65535" exp="area" dr="AE33:AE34" r="AE35" sId="1"/>
    <undo index="65535" exp="area" dr="AD33:AD34" r="AD35" sId="1"/>
    <undo index="65535" exp="area" dr="AC33:AC34" r="AC35" sId="1"/>
    <undo index="65535" exp="area" dr="AB33:AB34" r="AB35" sId="1"/>
    <undo index="65535" exp="area" dr="AA33:AA34" r="AA35" sId="1"/>
    <undo index="65535" exp="area" dr="Z33:Z34" r="Z35" sId="1"/>
    <undo index="65535" exp="area" dr="Y33:Y34" r="Y35" sId="1"/>
    <undo index="65535" exp="area" dr="X33:X34" r="X35" sId="1"/>
    <undo index="65535" exp="area" dr="W33:W34" r="W35" sId="1"/>
    <undo index="65535" exp="area" dr="V33:V34" r="V35" sId="1"/>
    <undo index="65535" exp="area" dr="U33:U34" r="U35" sId="1"/>
    <undo index="65535" exp="area" dr="T33:T34" r="T35" sId="1"/>
    <undo index="65535" exp="area" dr="S33:S34" r="S35" sId="1"/>
    <undo index="65535" exp="area" ref3D="1" dr="$H$1:$N$1048576" dn="Z_65B035E3_87FA_46C5_996E_864F2C8D0EBC_.wvu.Cols" sId="1"/>
    <undo index="65535" exp="area" ref3D="1" dr="$A$247:$XFD$27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4:XFD34" start="0" length="0"/>
    <rfmt sheetId="1" sqref="A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4">
        <f>T34+U34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4">
        <f>W34+X34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34">
        <f>Z34+AA34</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4">
        <f>AC34+AD34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4">
        <f>S34+V34+Y34+AB34</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4">
        <f>AE34+AF34</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2452" sId="1" ref="A34:XFD34" action="deleteRow">
    <undo index="65535" exp="area" ref3D="1" dr="$H$1:$N$1048576" dn="Z_65B035E3_87FA_46C5_996E_864F2C8D0EBC_.wvu.Cols" sId="1"/>
    <undo index="65535" exp="area" ref3D="1" dr="$A$246:$XFD$26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4:XFD34" start="0" length="0"/>
    <rfmt sheetId="1" sqref="A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4" t="inlineStr">
        <is>
          <t>TOTAL HUNEDOARA</t>
        </is>
      </nc>
      <n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ndxf>
    </rcc>
    <rfmt sheetId="1" sqref="H34"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4">
        <f>SUM(S33:S33)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4">
        <f>SUM(T33:T33)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4">
        <f>SUM(U33:U33)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4">
        <f>SUM(V33:V33)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4">
        <f>SUM(W33:W33)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4">
        <f>SUM(X33:X33)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4">
        <f>SUM(Y33:Y33)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4">
        <f>SUM(Z33:Z33)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4">
        <f>SUM(AA33:AA33)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4">
        <f>SUM(AB33:AB33)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4">
        <f>SUM(AC33:AC33)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4">
        <f>SUM(AD33:AD33)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4">
        <f>SUM(AE33:AE33)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4">
        <f>SUM(AF33:AF33)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4">
        <f>SUM(AG33:AG33)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4">
        <f>SUM(AH33:AH33)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4">
        <f>SUM(AI33:AI33)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4">
        <f>SUM(AJ33:AJ33)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4">
        <f>SUM(AK33:AK33)</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4" start="0" length="0">
      <dxf>
        <font>
          <sz val="12"/>
          <color theme="1"/>
          <name val="Calibri"/>
          <family val="2"/>
          <charset val="238"/>
          <scheme val="minor"/>
        </font>
      </dxf>
    </rfmt>
  </rrc>
  <rrc rId="2453" sId="1" ref="A34:XFD34" action="deleteRow">
    <undo index="65535" exp="area" ref3D="1" dr="$H$1:$N$1048576" dn="Z_65B035E3_87FA_46C5_996E_864F2C8D0EBC_.wvu.Cols" sId="1"/>
    <undo index="65535" exp="area" ref3D="1" dr="$A$245:$XFD$26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4:XFD34" start="0" length="0"/>
    <rfmt sheetId="1" sqref="A3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4"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4"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4"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4" t="inlineStr">
        <is>
          <t>IALOMIȚA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4"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4"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4"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4"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4"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4"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4" start="0" length="0">
      <dxf>
        <font>
          <sz val="12"/>
          <color theme="1"/>
          <name val="Calibri"/>
          <family val="2"/>
          <charset val="238"/>
          <scheme val="minor"/>
        </font>
      </dxf>
    </rfmt>
  </rrc>
  <rrc rId="2454" sId="1" ref="A40:XFD40" action="deleteRow">
    <undo index="65535" exp="area" ref3D="1" dr="$H$1:$N$1048576" dn="Z_65B035E3_87FA_46C5_996E_864F2C8D0EBC_.wvu.Cols" sId="1"/>
    <undo index="65535" exp="area" ref3D="1" dr="$A$244:$XFD$26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0:XFD40" start="0" length="0"/>
    <rcc rId="0" sId="1" dxf="1">
      <nc r="A4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0" start="0" length="0">
      <dxf>
        <font>
          <sz val="12"/>
          <color theme="1"/>
          <name val="Calibri"/>
          <family val="2"/>
          <charset val="238"/>
          <scheme val="minor"/>
        </font>
      </dxf>
    </rfmt>
  </rrc>
  <rrc rId="2455" sId="1" ref="A40:XFD40" action="deleteRow">
    <undo index="65535" exp="area" dr="AK39:AK40" r="AK41" sId="1"/>
    <undo index="65535" exp="area" dr="AJ39:AJ40" r="AJ41" sId="1"/>
    <undo index="65535" exp="area" dr="AI39:AI40" r="AI41" sId="1"/>
    <undo index="65535" exp="area" dr="AH39:AH40" r="AH41" sId="1"/>
    <undo index="65535" exp="area" dr="AG39:AG40" r="AG41" sId="1"/>
    <undo index="65535" exp="area" dr="AF39:AF40" r="AF41" sId="1"/>
    <undo index="65535" exp="area" dr="AE39:AE40" r="AE41" sId="1"/>
    <undo index="65535" exp="area" dr="AD39:AD40" r="AD41" sId="1"/>
    <undo index="65535" exp="area" dr="AC39:AC40" r="AC41" sId="1"/>
    <undo index="65535" exp="area" dr="AB39:AB40" r="AB41" sId="1"/>
    <undo index="65535" exp="area" dr="AA39:AA40" r="AA41" sId="1"/>
    <undo index="65535" exp="area" dr="Z39:Z40" r="Z41" sId="1"/>
    <undo index="65535" exp="area" dr="Y39:Y40" r="Y41" sId="1"/>
    <undo index="65535" exp="area" dr="X39:X40" r="X41" sId="1"/>
    <undo index="65535" exp="area" dr="W39:W40" r="W41" sId="1"/>
    <undo index="65535" exp="area" dr="V39:V40" r="V41" sId="1"/>
    <undo index="65535" exp="area" dr="U39:U40" r="U41" sId="1"/>
    <undo index="65535" exp="area" dr="T39:T40" r="T41" sId="1"/>
    <undo index="65535" exp="area" dr="S39:S40" r="S41" sId="1"/>
    <undo index="65535" exp="area" ref3D="1" dr="$H$1:$N$1048576" dn="Z_65B035E3_87FA_46C5_996E_864F2C8D0EBC_.wvu.Cols" sId="1"/>
    <undo index="65535" exp="area" ref3D="1" dr="$A$243:$XFD$26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0" start="0" length="0">
      <dxf>
        <font>
          <sz val="12"/>
          <color theme="1"/>
          <name val="Calibri"/>
          <family val="2"/>
          <charset val="238"/>
          <scheme val="minor"/>
        </font>
      </dxf>
    </rfmt>
  </rrc>
  <rrc rId="2456" sId="1" ref="A40:XFD40" action="deleteRow">
    <undo index="65535" exp="area" ref3D="1" dr="$H$1:$N$1048576" dn="Z_65B035E3_87FA_46C5_996E_864F2C8D0EBC_.wvu.Cols" sId="1"/>
    <undo index="65535" exp="area" ref3D="1" dr="$A$242:$XFD$26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0" t="inlineStr">
        <is>
          <t>TOTAL IAȘI</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0">
        <f>SUM(S39:S39)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0">
        <f>SUM(T39:T39)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0">
        <f>SUM(U39:U39)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0">
        <f>SUM(V39:V39)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0">
        <f>SUM(W39:W39)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0">
        <f>SUM(X39:X39)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0">
        <f>SUM(Y39:Y39)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0">
        <f>SUM(Z39:Z39)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0">
        <f>SUM(AA39:AA39)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0">
        <f>SUM(AB39:AB39)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0">
        <f>SUM(AC39:AC39)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0">
        <f>SUM(AD39:AD39)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0">
        <f>SUM(AE39:AE39)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0">
        <f>SUM(AF39:AF39)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0">
        <f>SUM(AG39:AG39)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0">
        <f>SUM(AH39:AH39)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0">
        <f>SUM(AI39:AI39)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0">
        <f>SUM(AJ39:AJ39)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0">
        <f>SUM(AK39:AK39)</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0" start="0" length="0">
      <dxf>
        <font>
          <sz val="12"/>
          <color theme="1"/>
          <name val="Calibri"/>
          <family val="2"/>
          <charset val="238"/>
          <scheme val="minor"/>
        </font>
      </dxf>
    </rfmt>
  </rrc>
  <rrc rId="2457" sId="1" ref="A40:XFD40" action="deleteRow">
    <undo index="65535" exp="area" ref3D="1" dr="$H$1:$N$1048576" dn="Z_65B035E3_87FA_46C5_996E_864F2C8D0EBC_.wvu.Cols" sId="1"/>
    <undo index="65535" exp="area" ref3D="1" dr="$A$241:$XFD$26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0" t="inlineStr">
        <is>
          <t>ILFOV</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0" start="0" length="0">
      <dxf>
        <font>
          <sz val="12"/>
          <color theme="1"/>
          <name val="Calibri"/>
          <family val="2"/>
          <charset val="238"/>
          <scheme val="minor"/>
        </font>
      </dxf>
    </rfmt>
  </rrc>
  <rrc rId="2458" sId="1" ref="A40:XFD40" action="deleteRow">
    <undo index="65535" exp="area" dr="AK40:AK42" r="AK43" sId="1"/>
    <undo index="65535" exp="area" dr="AJ40:AJ42" r="AJ43" sId="1"/>
    <undo index="65535" exp="area" dr="AI40:AI42" r="AI43" sId="1"/>
    <undo index="65535" exp="area" dr="AH40:AH42" r="AH43" sId="1"/>
    <undo index="65535" exp="area" dr="AG40:AG42" r="AG43" sId="1"/>
    <undo index="65535" exp="area" dr="AF40:AF42" r="AF43" sId="1"/>
    <undo index="65535" exp="area" dr="AE40:AE42" r="AE43" sId="1"/>
    <undo index="65535" exp="area" dr="AD40:AD42" r="AD43" sId="1"/>
    <undo index="65535" exp="area" dr="AC40:AC42" r="AC43" sId="1"/>
    <undo index="65535" exp="area" dr="AB40:AB42" r="AB43" sId="1"/>
    <undo index="65535" exp="area" dr="AA40:AA42" r="AA43" sId="1"/>
    <undo index="65535" exp="area" dr="Z40:Z42" r="Z43" sId="1"/>
    <undo index="65535" exp="area" dr="Y40:Y42" r="Y43" sId="1"/>
    <undo index="65535" exp="area" dr="X40:X42" r="X43" sId="1"/>
    <undo index="65535" exp="area" dr="W40:W42" r="W43" sId="1"/>
    <undo index="65535" exp="area" dr="V40:V42" r="V43" sId="1"/>
    <undo index="65535" exp="area" dr="U40:U42" r="U43" sId="1"/>
    <undo index="65535" exp="area" dr="T40:T42" r="T43" sId="1"/>
    <undo index="65535" exp="area" dr="S40:S42" r="S43" sId="1"/>
    <undo index="65535" exp="area" ref3D="1" dr="$H$1:$N$1048576" dn="Z_65B035E3_87FA_46C5_996E_864F2C8D0EBC_.wvu.Cols" sId="1"/>
    <undo index="65535" exp="area" ref3D="1" dr="$A$240:$XFD$26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0:XFD40" start="0" length="0"/>
    <rcc rId="0" sId="1" dxf="1">
      <nc r="A40">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dxf="1">
      <nc r="Y40">
        <f>Z40+AA40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0" start="0" length="0">
      <dxf>
        <font>
          <sz val="12"/>
          <color theme="1"/>
          <name val="Calibri"/>
          <family val="2"/>
          <charset val="238"/>
          <scheme val="minor"/>
        </font>
      </dxf>
    </rfmt>
  </rrc>
  <rrc rId="2459" sId="1" ref="A40:XFD40" action="deleteRow">
    <undo index="65535" exp="area" dr="AK40:AK41" r="AK42" sId="1"/>
    <undo index="65535" exp="area" dr="AJ40:AJ41" r="AJ42" sId="1"/>
    <undo index="65535" exp="area" dr="AI40:AI41" r="AI42" sId="1"/>
    <undo index="65535" exp="area" dr="AH40:AH41" r="AH42" sId="1"/>
    <undo index="65535" exp="area" dr="AG40:AG41" r="AG42" sId="1"/>
    <undo index="65535" exp="area" dr="AF40:AF41" r="AF42" sId="1"/>
    <undo index="65535" exp="area" dr="AE40:AE41" r="AE42" sId="1"/>
    <undo index="65535" exp="area" dr="AD40:AD41" r="AD42" sId="1"/>
    <undo index="65535" exp="area" dr="AC40:AC41" r="AC42" sId="1"/>
    <undo index="65535" exp="area" dr="AB40:AB41" r="AB42" sId="1"/>
    <undo index="65535" exp="area" dr="AA40:AA41" r="AA42" sId="1"/>
    <undo index="65535" exp="area" dr="Z40:Z41" r="Z42" sId="1"/>
    <undo index="65535" exp="area" dr="Y40:Y41" r="Y42" sId="1"/>
    <undo index="65535" exp="area" dr="X40:X41" r="X42" sId="1"/>
    <undo index="65535" exp="area" dr="W40:W41" r="W42" sId="1"/>
    <undo index="65535" exp="area" dr="V40:V41" r="V42" sId="1"/>
    <undo index="65535" exp="area" dr="U40:U41" r="U42" sId="1"/>
    <undo index="65535" exp="area" dr="T40:T41" r="T42" sId="1"/>
    <undo index="65535" exp="area" dr="S40:S41" r="S42" sId="1"/>
    <undo index="65535" exp="area" ref3D="1" dr="$H$1:$N$1048576" dn="Z_65B035E3_87FA_46C5_996E_864F2C8D0EBC_.wvu.Cols" sId="1"/>
    <undo index="65535" exp="area" ref3D="1" dr="$A$239:$XFD$26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0:XFD40" start="0" length="0"/>
    <rcc rId="0" sId="1" dxf="1">
      <nc r="A4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0" start="0" length="0">
      <dxf>
        <font>
          <sz val="12"/>
          <color theme="1"/>
          <name val="Calibri"/>
          <family val="2"/>
          <charset val="238"/>
          <scheme val="minor"/>
        </font>
      </dxf>
    </rfmt>
  </rrc>
  <rrc rId="2460" sId="1" ref="A40:XFD40" action="deleteRow">
    <undo index="65535" exp="area" dr="AK40" r="AK41" sId="1"/>
    <undo index="65535" exp="area" dr="AJ40" r="AJ41" sId="1"/>
    <undo index="65535" exp="area" dr="AI40" r="AI41" sId="1"/>
    <undo index="65535" exp="area" dr="AH40" r="AH41" sId="1"/>
    <undo index="65535" exp="area" dr="AG40" r="AG41" sId="1"/>
    <undo index="65535" exp="area" dr="AF40" r="AF41" sId="1"/>
    <undo index="65535" exp="area" dr="AE40" r="AE41" sId="1"/>
    <undo index="65535" exp="area" dr="AD40" r="AD41" sId="1"/>
    <undo index="65535" exp="area" dr="AC40" r="AC41" sId="1"/>
    <undo index="65535" exp="area" dr="AB40" r="AB41" sId="1"/>
    <undo index="65535" exp="area" dr="AA40" r="AA41" sId="1"/>
    <undo index="65535" exp="area" dr="Z40" r="Z41" sId="1"/>
    <undo index="65535" exp="area" dr="Y40" r="Y41" sId="1"/>
    <undo index="65535" exp="area" dr="X40" r="X41" sId="1"/>
    <undo index="65535" exp="area" dr="W40" r="W41" sId="1"/>
    <undo index="65535" exp="area" dr="V40" r="V41" sId="1"/>
    <undo index="65535" exp="area" dr="U40" r="U41" sId="1"/>
    <undo index="65535" exp="area" dr="T40" r="T41" sId="1"/>
    <undo index="65535" exp="area" dr="S40" r="S41" sId="1"/>
    <undo index="65535" exp="area" ref3D="1" dr="$H$1:$N$1048576" dn="Z_65B035E3_87FA_46C5_996E_864F2C8D0EBC_.wvu.Cols" sId="1"/>
    <undo index="65535" exp="area" ref3D="1" dr="$A$238:$XFD$26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0" start="0" length="0">
      <dxf>
        <font>
          <sz val="12"/>
          <color theme="1"/>
          <name val="Calibri"/>
          <family val="2"/>
          <charset val="238"/>
          <scheme val="minor"/>
        </font>
      </dxf>
    </rfmt>
  </rrc>
  <rrc rId="2461" sId="1" ref="A40:XFD40" action="deleteRow">
    <undo index="65535" exp="area" ref3D="1" dr="$H$1:$N$1048576" dn="Z_65B035E3_87FA_46C5_996E_864F2C8D0EBC_.wvu.Cols" sId="1"/>
    <undo index="65535" exp="area" ref3D="1" dr="$A$237:$XFD$26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0" t="inlineStr">
        <is>
          <t>TOTAL ILFOV</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0" start="0" length="0">
      <dxf>
        <font>
          <sz val="12"/>
          <color theme="1"/>
          <name val="Calibri"/>
          <family val="2"/>
          <charset val="238"/>
          <scheme val="minor"/>
        </font>
      </dxf>
    </rfmt>
  </rrc>
  <rrc rId="2462" sId="1" ref="A40:XFD40" action="deleteRow">
    <undo index="65535" exp="area" ref3D="1" dr="$H$1:$N$1048576" dn="Z_65B035E3_87FA_46C5_996E_864F2C8D0EBC_.wvu.Cols" sId="1"/>
    <undo index="65535" exp="area" ref3D="1" dr="$A$236:$XFD$25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0" t="inlineStr">
        <is>
          <t>MARAMUREȘ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0" start="0" length="0">
      <dxf>
        <font>
          <sz val="12"/>
          <color theme="1"/>
          <name val="Calibri"/>
          <family val="2"/>
          <charset val="238"/>
          <scheme val="minor"/>
        </font>
      </dxf>
    </rfmt>
  </rrc>
  <rrc rId="2463" sId="1" ref="A40:XFD40" action="deleteRow">
    <undo index="65535" exp="area" dr="AK40:AK42" r="AK43" sId="1"/>
    <undo index="65535" exp="area" dr="AJ40:AJ42" r="AJ43" sId="1"/>
    <undo index="65535" exp="area" dr="AI40:AI42" r="AI43" sId="1"/>
    <undo index="65535" exp="area" dr="AH40:AH42" r="AH43" sId="1"/>
    <undo index="65535" exp="area" dr="AG40:AG42" r="AG43" sId="1"/>
    <undo index="65535" exp="area" dr="AF40:AF42" r="AF43" sId="1"/>
    <undo index="65535" exp="area" dr="AE40:AE42" r="AE43" sId="1"/>
    <undo index="65535" exp="area" dr="AD40:AD42" r="AD43" sId="1"/>
    <undo index="65535" exp="area" dr="AC40:AC42" r="AC43" sId="1"/>
    <undo index="65535" exp="area" dr="AB40:AB42" r="AB43" sId="1"/>
    <undo index="65535" exp="area" dr="AA40:AA42" r="AA43" sId="1"/>
    <undo index="65535" exp="area" dr="Z40:Z42" r="Z43" sId="1"/>
    <undo index="65535" exp="area" dr="Y40:Y42" r="Y43" sId="1"/>
    <undo index="65535" exp="area" dr="X40:X42" r="X43" sId="1"/>
    <undo index="65535" exp="area" dr="W40:W42" r="W43" sId="1"/>
    <undo index="65535" exp="area" dr="V40:V42" r="V43" sId="1"/>
    <undo index="65535" exp="area" dr="U40:U42" r="U43" sId="1"/>
    <undo index="65535" exp="area" dr="T40:T42" r="T43" sId="1"/>
    <undo index="65535" exp="area" dr="S40:S42" r="S43" sId="1"/>
    <undo index="65535" exp="area" ref3D="1" dr="$H$1:$N$1048576" dn="Z_65B035E3_87FA_46C5_996E_864F2C8D0EBC_.wvu.Cols" sId="1"/>
    <undo index="65535" exp="area" ref3D="1" dr="$A$235:$XFD$25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0:XFD40" start="0" length="0"/>
    <rcc rId="0" sId="1" dxf="1">
      <nc r="A40">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0"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0" start="0" length="0">
      <dxf>
        <font>
          <sz val="12"/>
          <color theme="1"/>
          <name val="Calibri"/>
          <family val="2"/>
          <charset val="238"/>
          <scheme val="minor"/>
        </font>
      </dxf>
    </rfmt>
  </rrc>
  <rrc rId="2464" sId="1" ref="A40:XFD40" action="deleteRow">
    <undo index="65535" exp="area" dr="AK40:AK41" r="AK42" sId="1"/>
    <undo index="65535" exp="area" dr="AJ40:AJ41" r="AJ42" sId="1"/>
    <undo index="65535" exp="area" dr="AI40:AI41" r="AI42" sId="1"/>
    <undo index="65535" exp="area" dr="AH40:AH41" r="AH42" sId="1"/>
    <undo index="65535" exp="area" dr="AG40:AG41" r="AG42" sId="1"/>
    <undo index="65535" exp="area" dr="AF40:AF41" r="AF42" sId="1"/>
    <undo index="65535" exp="area" dr="AE40:AE41" r="AE42" sId="1"/>
    <undo index="65535" exp="area" dr="AD40:AD41" r="AD42" sId="1"/>
    <undo index="65535" exp="area" dr="AC40:AC41" r="AC42" sId="1"/>
    <undo index="65535" exp="area" dr="AB40:AB41" r="AB42" sId="1"/>
    <undo index="65535" exp="area" dr="AA40:AA41" r="AA42" sId="1"/>
    <undo index="65535" exp="area" dr="Z40:Z41" r="Z42" sId="1"/>
    <undo index="65535" exp="area" dr="Y40:Y41" r="Y42" sId="1"/>
    <undo index="65535" exp="area" dr="X40:X41" r="X42" sId="1"/>
    <undo index="65535" exp="area" dr="W40:W41" r="W42" sId="1"/>
    <undo index="65535" exp="area" dr="V40:V41" r="V42" sId="1"/>
    <undo index="65535" exp="area" dr="U40:U41" r="U42" sId="1"/>
    <undo index="65535" exp="area" dr="T40:T41" r="T42" sId="1"/>
    <undo index="65535" exp="area" dr="S40:S41" r="S42" sId="1"/>
    <undo index="65535" exp="area" ref3D="1" dr="$H$1:$N$1048576" dn="Z_65B035E3_87FA_46C5_996E_864F2C8D0EBC_.wvu.Cols" sId="1"/>
    <undo index="65535" exp="area" ref3D="1" dr="$A$234:$XFD$25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0:XFD40" start="0" length="0"/>
    <rcc rId="0" sId="1" dxf="1">
      <nc r="A40">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0" start="0" length="0">
      <dxf>
        <font>
          <sz val="12"/>
          <color theme="1"/>
          <name val="Calibri"/>
          <family val="2"/>
          <charset val="238"/>
          <scheme val="minor"/>
        </font>
      </dxf>
    </rfmt>
  </rrc>
  <rrc rId="2465" sId="1" ref="A40:XFD40" action="deleteRow">
    <undo index="65535" exp="area" dr="AK40" r="AK41" sId="1"/>
    <undo index="65535" exp="area" dr="AJ40" r="AJ41" sId="1"/>
    <undo index="65535" exp="area" dr="AI40" r="AI41" sId="1"/>
    <undo index="65535" exp="area" dr="AH40" r="AH41" sId="1"/>
    <undo index="65535" exp="area" dr="AG40" r="AG41" sId="1"/>
    <undo index="65535" exp="area" dr="AF40" r="AF41" sId="1"/>
    <undo index="65535" exp="area" dr="AE40" r="AE41" sId="1"/>
    <undo index="65535" exp="area" dr="AD40" r="AD41" sId="1"/>
    <undo index="65535" exp="area" dr="AC40" r="AC41" sId="1"/>
    <undo index="65535" exp="area" dr="AB40" r="AB41" sId="1"/>
    <undo index="65535" exp="area" dr="AA40" r="AA41" sId="1"/>
    <undo index="65535" exp="area" dr="Z40" r="Z41" sId="1"/>
    <undo index="65535" exp="area" dr="Y40" r="Y41" sId="1"/>
    <undo index="65535" exp="area" dr="X40" r="X41" sId="1"/>
    <undo index="65535" exp="area" dr="W40" r="W41" sId="1"/>
    <undo index="65535" exp="area" dr="V40" r="V41" sId="1"/>
    <undo index="65535" exp="area" dr="U40" r="U41" sId="1"/>
    <undo index="65535" exp="area" dr="T40" r="T41" sId="1"/>
    <undo index="65535" exp="area" dr="S40" r="S41" sId="1"/>
    <undo index="65535" exp="area" ref3D="1" dr="$H$1:$N$1048576" dn="Z_65B035E3_87FA_46C5_996E_864F2C8D0EBC_.wvu.Cols" sId="1"/>
    <undo index="65535" exp="area" ref3D="1" dr="$A$233:$XFD$25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0">
        <f>T40+U40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0">
        <f>W40+X40</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0">
        <f>AC40+AD40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0">
        <f>S40+V40+Y40+AB40</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0">
        <f>AE40+AF40</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0" start="0" length="0">
      <dxf>
        <font>
          <sz val="12"/>
          <color theme="1"/>
          <name val="Calibri"/>
          <family val="2"/>
          <charset val="238"/>
          <scheme val="minor"/>
        </font>
      </dxf>
    </rfmt>
  </rrc>
  <rrc rId="2466" sId="1" ref="A40:XFD40" action="deleteRow">
    <undo index="65535" exp="area" ref3D="1" dr="$H$1:$N$1048576" dn="Z_65B035E3_87FA_46C5_996E_864F2C8D0EBC_.wvu.Cols" sId="1"/>
    <undo index="65535" exp="area" ref3D="1" dr="$A$232:$XFD$25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0" t="inlineStr">
        <is>
          <t>TOTAL MARAMUREȘ</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0"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0">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0" start="0" length="0">
      <dxf>
        <font>
          <sz val="12"/>
          <color theme="1"/>
          <name val="Calibri"/>
          <family val="2"/>
          <charset val="238"/>
          <scheme val="minor"/>
        </font>
      </dxf>
    </rfmt>
  </rrc>
  <rrc rId="2467" sId="1" ref="A40:XFD40" action="deleteRow">
    <undo index="65535" exp="area" ref3D="1" dr="$H$1:$N$1048576" dn="Z_65B035E3_87FA_46C5_996E_864F2C8D0EBC_.wvu.Cols" sId="1"/>
    <undo index="65535" exp="area" ref3D="1" dr="$A$231:$XFD$25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0:XFD40" start="0" length="0"/>
    <rfmt sheetId="1" sqref="A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0"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0"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0"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0" t="inlineStr">
        <is>
          <t>MEHEDINȚI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0"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0"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0"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0"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0" start="0" length="0">
      <dxf>
        <font>
          <sz val="12"/>
          <color theme="1"/>
          <name val="Calibri"/>
          <family val="2"/>
          <charset val="238"/>
          <scheme val="minor"/>
        </font>
      </dxf>
    </rfmt>
  </rrc>
  <rrc rId="2468" sId="1" ref="A36:XFD36" action="deleteRow">
    <undo index="65535" exp="area" dr="AK34:AK36" r="AK37" sId="1"/>
    <undo index="65535" exp="area" dr="AJ34:AJ36" r="AJ37" sId="1"/>
    <undo index="65535" exp="area" dr="AI34:AI36" r="AI37" sId="1"/>
    <undo index="65535" exp="area" dr="AH34:AH36" r="AH37" sId="1"/>
    <undo index="65535" exp="area" dr="AG34:AG36" r="AG37" sId="1"/>
    <undo index="65535" exp="area" dr="AF34:AF36" r="AF37" sId="1"/>
    <undo index="65535" exp="area" dr="AE34:AE36" r="AE37" sId="1"/>
    <undo index="65535" exp="area" dr="AD34:AD36" r="AD37" sId="1"/>
    <undo index="65535" exp="area" dr="AC34:AC36" r="AC37" sId="1"/>
    <undo index="65535" exp="area" dr="AB34:AB36" r="AB37" sId="1"/>
    <undo index="65535" exp="area" dr="AA34:AA36" r="AA37" sId="1"/>
    <undo index="65535" exp="area" dr="Z34:Z36" r="Z37" sId="1"/>
    <undo index="65535" exp="area" dr="Y34:Y36" r="Y37" sId="1"/>
    <undo index="65535" exp="area" dr="X34:X36" r="X37" sId="1"/>
    <undo index="65535" exp="area" dr="W34:W36" r="W37" sId="1"/>
    <undo index="65535" exp="area" dr="V34:V36" r="V37" sId="1"/>
    <undo index="65535" exp="area" dr="U34:U36" r="U37" sId="1"/>
    <undo index="65535" exp="area" dr="T34:T36" r="T37" sId="1"/>
    <undo index="65535" exp="area" dr="S34:S36" r="S37" sId="1"/>
    <undo index="65535" exp="area" ref3D="1" dr="$H$1:$N$1048576" dn="Z_65B035E3_87FA_46C5_996E_864F2C8D0EBC_.wvu.Cols" sId="1"/>
    <undo index="65535" exp="area" ref3D="1" dr="$A$230:$XFD$25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6:XFD36" start="0" length="0"/>
    <rfmt sheetId="1" sqref="A3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6">
        <f>T36+U36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6">
        <f>W36+X36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6">
        <f>AC36+AD36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6">
        <f>S36+V36+Y36+AB36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6">
        <f>AE36+AF36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6" start="0" length="0">
      <dxf>
        <font>
          <sz val="12"/>
          <color theme="1"/>
          <name val="Calibri"/>
          <family val="2"/>
          <charset val="238"/>
          <scheme val="minor"/>
        </font>
      </dxf>
    </rfmt>
  </rrc>
  <rrc rId="2469" sId="1" ref="A36:XFD36" action="deleteRow">
    <undo index="65535" exp="area" ref3D="1" dr="$H$1:$N$1048576" dn="Z_65B035E3_87FA_46C5_996E_864F2C8D0EBC_.wvu.Cols" sId="1"/>
    <undo index="65535" exp="area" ref3D="1" dr="$A$229:$XFD$25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6:XFD36" start="0" length="0"/>
    <rfmt sheetId="1" sqref="A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6" t="inlineStr">
        <is>
          <t>TOTAL IALOMIȚA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6">
        <f>SUM(S34:S35)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6">
        <f>SUM(T34:T35)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6">
        <f>SUM(U34:U35)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6">
        <f>SUM(V34:V35)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6">
        <f>SUM(W34:W35)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6">
        <f>SUM(X34:X35)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6">
        <f>SUM(Y34:Y35)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6">
        <f>SUM(Z34:Z35)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6">
        <f>SUM(AA34:AA35)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6">
        <f>SUM(AB34:AB35)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6">
        <f>SUM(AC34:AC35)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6">
        <f>SUM(AD34:AD35)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6">
        <f>SUM(AE34:AE35)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6">
        <f>SUM(AF34:AF35)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6">
        <f>SUM(AG34:AG35)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6">
        <f>SUM(AH34:AH35)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6">
        <f>SUM(AI34:AI35)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6">
        <f>SUM(AJ34:AJ35)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6">
        <f>SUM(AK34:AK35)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6" start="0" length="0">
      <dxf>
        <font>
          <sz val="12"/>
          <color theme="1"/>
          <name val="Calibri"/>
          <family val="2"/>
          <charset val="238"/>
          <scheme val="minor"/>
        </font>
      </dxf>
    </rfmt>
  </rrc>
  <rrc rId="2470" sId="1" ref="A36:XFD36" action="deleteRow">
    <undo index="65535" exp="area" ref3D="1" dr="$H$1:$N$1048576" dn="Z_65B035E3_87FA_46C5_996E_864F2C8D0EBC_.wvu.Cols" sId="1"/>
    <undo index="65535" exp="area" ref3D="1" dr="$A$228:$XFD$25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6:XFD36" start="0" length="0"/>
    <rfmt sheetId="1" sqref="A3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6"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6" t="inlineStr">
        <is>
          <t>IAȘI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6"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6" start="0" length="0">
      <dxf>
        <font>
          <sz val="12"/>
          <color theme="1"/>
          <name val="Calibri"/>
          <family val="2"/>
          <charset val="238"/>
          <scheme val="minor"/>
        </font>
      </dxf>
    </rfmt>
  </rrc>
  <rrc rId="2471" sId="1" ref="A36:XFD36" action="deleteRow">
    <undo index="65535" exp="area" ref3D="1" dr="$H$1:$N$1048576" dn="Z_65B035E3_87FA_46C5_996E_864F2C8D0EBC_.wvu.Cols" sId="1"/>
    <undo index="65535" exp="area" ref3D="1" dr="$A$227:$XFD$25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6:XFD36" start="0" length="0"/>
    <rcc rId="0" sId="1" dxf="1">
      <nc r="A36">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6" start="0" length="0">
      <dxf>
        <font>
          <b/>
          <sz val="12"/>
          <color auto="1"/>
          <name val="Calibri"/>
          <family val="2"/>
          <charset val="238"/>
          <scheme val="minor"/>
        </font>
        <alignment horizontal="left" vertical="center" wrapText="1"/>
        <border outline="0">
          <right style="thin">
            <color indexed="64"/>
          </right>
          <top style="thin">
            <color indexed="64"/>
          </top>
          <bottom style="thin">
            <color indexed="64"/>
          </bottom>
        </border>
      </dxf>
    </rfmt>
    <rfmt sheetId="1" sqref="H3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6">
        <f>T36+U36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6">
        <f>W36+X36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6">
        <f>AC36+AD36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6">
        <f>S36+V36+Y36+AB36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6">
        <f>AE36+AF36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6" start="0" length="0">
      <dxf>
        <font>
          <sz val="12"/>
          <color theme="1"/>
          <name val="Calibri"/>
          <family val="2"/>
          <charset val="238"/>
          <scheme val="minor"/>
        </font>
      </dxf>
    </rfmt>
  </rrc>
  <rrc rId="2472" sId="1" ref="A42:XFD42" action="deleteRow">
    <undo index="65535" exp="area" ref3D="1" dr="$H$1:$N$1048576" dn="Z_65B035E3_87FA_46C5_996E_864F2C8D0EBC_.wvu.Cols" sId="1"/>
    <undo index="65535" exp="area" ref3D="1" dr="$A$226:$XFD$24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cc rId="0" sId="1" dxf="1">
      <nc r="A42">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2">
        <f>T42+U42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2">
        <f>W42+X42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2">
        <f>Z42+AA42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2473" sId="1" ref="A42:XFD42" action="deleteRow">
    <undo index="65535" exp="area" dr="AK41:AK42" r="AK43" sId="1"/>
    <undo index="65535" exp="area" dr="AJ41:AJ42" r="AJ43" sId="1"/>
    <undo index="65535" exp="area" dr="AI41:AI42" r="AI43" sId="1"/>
    <undo index="65535" exp="area" dr="AH41:AH42" r="AH43" sId="1"/>
    <undo index="65535" exp="area" dr="AG41:AG42" r="AG43" sId="1"/>
    <undo index="65535" exp="area" dr="AF41:AF42" r="AF43" sId="1"/>
    <undo index="65535" exp="area" dr="AE41:AE42" r="AE43" sId="1"/>
    <undo index="65535" exp="area" dr="AD41:AD42" r="AD43" sId="1"/>
    <undo index="65535" exp="area" dr="AC41:AC42" r="AC43" sId="1"/>
    <undo index="65535" exp="area" dr="AB41:AB42" r="AB43" sId="1"/>
    <undo index="65535" exp="area" dr="AA41:AA42" r="AA43" sId="1"/>
    <undo index="65535" exp="area" dr="Z41:Z42" r="Z43" sId="1"/>
    <undo index="65535" exp="area" dr="Y41:Y42" r="Y43" sId="1"/>
    <undo index="65535" exp="area" dr="X41:X42" r="X43" sId="1"/>
    <undo index="65535" exp="area" dr="W41:W42" r="W43" sId="1"/>
    <undo index="65535" exp="area" dr="V41:V42" r="V43" sId="1"/>
    <undo index="65535" exp="area" dr="U41:U42" r="U43" sId="1"/>
    <undo index="65535" exp="area" dr="T41:T42" r="T43" sId="1"/>
    <undo index="65535" exp="area" dr="S41:S42" r="S43" sId="1"/>
    <undo index="65535" exp="area" ref3D="1" dr="$H$1:$N$1048576" dn="Z_65B035E3_87FA_46C5_996E_864F2C8D0EBC_.wvu.Cols" sId="1"/>
    <undo index="65535" exp="area" ref3D="1" dr="$A$225:$XFD$24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fmt sheetId="1" sqref="A4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2">
        <f>T42+U42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2">
        <f>W42+X42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2">
        <f>Z42+AA42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2474" sId="1" ref="A42:XFD42" action="deleteRow">
    <undo index="65535" exp="area" ref3D="1" dr="$H$1:$N$1048576" dn="Z_65B035E3_87FA_46C5_996E_864F2C8D0EBC_.wvu.Cols" sId="1"/>
    <undo index="65535" exp="area" ref3D="1" dr="$A$224:$XFD$24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fmt sheetId="1" sqref="A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2" t="inlineStr">
        <is>
          <t>TOTAL MUREȘ</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2">
        <f>SUM(S41:S41)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2">
        <f>SUM(T41:T41)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2">
        <f>SUM(U41:U41)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2">
        <f>SUM(V41:V41)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2">
        <f>SUM(W41:W41)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2">
        <f>SUM(X41:X41)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2">
        <f>SUM(Y41:Y41)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2">
        <f>SUM(Z41:Z41)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2">
        <f>SUM(AA41:AA41)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2">
        <f>SUM(AB41:AB41)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2">
        <f>SUM(AC41:AC41)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2">
        <f>SUM(AD41:AD41)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2">
        <f>SUM(AE41:AE41)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2">
        <f>SUM(AF41:AF41)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2">
        <f>SUM(AG41:AG41)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2">
        <f>SUM(AH41:AH41)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2">
        <f>SUM(AI41:AI41)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2">
        <f>SUM(AJ41:AJ41)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2">
        <f>SUM(AK41:AK41)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2" start="0" length="0">
      <dxf>
        <font>
          <sz val="12"/>
          <color theme="1"/>
          <name val="Calibri"/>
          <family val="2"/>
          <charset val="238"/>
          <scheme val="minor"/>
        </font>
      </dxf>
    </rfmt>
  </rrc>
  <rrc rId="2475" sId="1" ref="A42:XFD42" action="deleteRow">
    <undo index="65535" exp="area" ref3D="1" dr="$H$1:$N$1048576" dn="Z_65B035E3_87FA_46C5_996E_864F2C8D0EBC_.wvu.Cols" sId="1"/>
    <undo index="65535" exp="area" ref3D="1" dr="$A$223:$XFD$24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fmt sheetId="1" sqref="A4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2" t="inlineStr">
        <is>
          <t>OLT</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2"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2476" sId="1" ref="A43:XFD43" action="deleteRow">
    <undo index="65535" exp="area" ref3D="1" dr="$H$1:$N$1048576" dn="Z_65B035E3_87FA_46C5_996E_864F2C8D0EBC_.wvu.Cols" sId="1"/>
    <undo index="65535" exp="area" ref3D="1" dr="$A$222:$XFD$24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3:XFD43" start="0" length="0"/>
    <rcc rId="0" sId="1" dxf="1">
      <nc r="A43">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3">
        <f>T43+U43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3">
        <f>W43+X43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3">
        <f>Z43+AA43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3">
        <f>AC43+AD43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3">
        <f>S43+V43+Y43+AB43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3">
        <f>AE43+AF43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3" start="0" length="0">
      <dxf>
        <font>
          <sz val="12"/>
          <color theme="1"/>
          <name val="Calibri"/>
          <family val="2"/>
          <charset val="238"/>
          <scheme val="minor"/>
        </font>
      </dxf>
    </rfmt>
  </rrc>
  <rrc rId="2477" sId="1" ref="A43:XFD43" action="deleteRow">
    <undo index="65535" exp="area" dr="AK42:AK43" r="AK44" sId="1"/>
    <undo index="65535" exp="area" dr="AJ42:AJ43" r="AJ44" sId="1"/>
    <undo index="65535" exp="area" dr="AI42:AI43" r="AI44" sId="1"/>
    <undo index="65535" exp="area" dr="AH42:AH43" r="AH44" sId="1"/>
    <undo index="65535" exp="area" dr="AG42:AG43" r="AG44" sId="1"/>
    <undo index="65535" exp="area" dr="AF42:AF43" r="AF44" sId="1"/>
    <undo index="65535" exp="area" dr="AE42:AE43" r="AE44" sId="1"/>
    <undo index="65535" exp="area" dr="AD42:AD43" r="AD44" sId="1"/>
    <undo index="65535" exp="area" dr="AC42:AC43" r="AC44" sId="1"/>
    <undo index="65535" exp="area" dr="AB42:AB43" r="AB44" sId="1"/>
    <undo index="65535" exp="area" dr="AA42:AA43" r="AA44" sId="1"/>
    <undo index="65535" exp="area" dr="Z42:Z43" r="Z44" sId="1"/>
    <undo index="65535" exp="area" dr="Y42:Y43" r="Y44" sId="1"/>
    <undo index="65535" exp="area" dr="X42:X43" r="X44" sId="1"/>
    <undo index="65535" exp="area" dr="W42:W43" r="W44" sId="1"/>
    <undo index="65535" exp="area" dr="V42:V43" r="V44" sId="1"/>
    <undo index="65535" exp="area" dr="U42:U43" r="U44" sId="1"/>
    <undo index="65535" exp="area" dr="T42:T43" r="T44" sId="1"/>
    <undo index="65535" exp="area" dr="S42:S43" r="S44" sId="1"/>
    <undo index="65535" exp="area" ref3D="1" dr="$H$1:$N$1048576" dn="Z_65B035E3_87FA_46C5_996E_864F2C8D0EBC_.wvu.Cols" sId="1"/>
    <undo index="65535" exp="area" ref3D="1" dr="$A$221:$XFD$24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3:XFD43" start="0" length="0"/>
    <rfmt sheetId="1" sqref="A4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3">
        <f>T43+U43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3">
        <f>W43+X43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3">
        <f>Z43+AA43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3">
        <f>AC43+AD43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3">
        <f>S43+V43+Y43+AB43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3">
        <f>AE43+AF43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3" start="0" length="0">
      <dxf>
        <font>
          <sz val="12"/>
          <color theme="1"/>
          <name val="Calibri"/>
          <family val="2"/>
          <charset val="238"/>
          <scheme val="minor"/>
        </font>
      </dxf>
    </rfmt>
  </rrc>
  <rrc rId="2478" sId="1" ref="A43:XFD43" action="deleteRow">
    <undo index="65535" exp="area" ref3D="1" dr="$H$1:$N$1048576" dn="Z_65B035E3_87FA_46C5_996E_864F2C8D0EBC_.wvu.Cols" sId="1"/>
    <undo index="65535" exp="area" ref3D="1" dr="$A$220:$XFD$24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3:XFD43" start="0" length="0"/>
    <rfmt sheetId="1" sqref="A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3" t="inlineStr">
        <is>
          <t>TOTAL OLT</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3">
        <f>SUM(S42:S42)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3">
        <f>SUM(T42:T42)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3">
        <f>SUM(U42:U42)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3">
        <f>SUM(V42:V42)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3">
        <f>SUM(W42:W42)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3">
        <f>SUM(X42:X42)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3">
        <f>SUM(Y42:Y42)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3">
        <f>SUM(Z42:Z42)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3">
        <f>SUM(AA42:AA42)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3">
        <f>SUM(AB42:AB42)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3">
        <f>SUM(AC42:AC42)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3">
        <f>SUM(AD42:AD42)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3">
        <f>SUM(AE42:AE42)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3">
        <f>SUM(AF42:AF42)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3">
        <f>SUM(AG42:AG42)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3">
        <f>SUM(AH42:AH42)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3">
        <f>SUM(AI42:AI42)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3">
        <f>SUM(AJ42:AJ42)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3">
        <f>SUM(AK42:AK42)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3" start="0" length="0">
      <dxf>
        <font>
          <sz val="12"/>
          <color theme="1"/>
          <name val="Calibri"/>
          <family val="2"/>
          <charset val="238"/>
          <scheme val="minor"/>
        </font>
      </dxf>
    </rfmt>
  </rrc>
  <rrc rId="2479" sId="1" ref="A43:XFD43" action="deleteRow">
    <undo index="65535" exp="area" ref3D="1" dr="$H$1:$N$1048576" dn="Z_65B035E3_87FA_46C5_996E_864F2C8D0EBC_.wvu.Cols" sId="1"/>
    <undo index="65535" exp="area" ref3D="1" dr="$A$219:$XFD$24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3:XFD43" start="0" length="0"/>
    <rfmt sheetId="1" sqref="A4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3" t="inlineStr">
        <is>
          <t>PRAHOVA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3"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3"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3" start="0" length="0">
      <dxf>
        <font>
          <sz val="12"/>
          <color theme="1"/>
          <name val="Calibri"/>
          <family val="2"/>
          <charset val="238"/>
          <scheme val="minor"/>
        </font>
      </dxf>
    </rfmt>
  </rrc>
  <rrc rId="2480" sId="1" ref="A45:XFD45" action="deleteRow">
    <undo index="65535" exp="area" ref3D="1" dr="$H$1:$N$1048576" dn="Z_65B035E3_87FA_46C5_996E_864F2C8D0EBC_.wvu.Cols" sId="1"/>
    <undo index="65535" exp="area" ref3D="1" dr="$A$218:$XFD$24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4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4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4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4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5">
        <f>Z45+AA45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481" sId="1" ref="A45:XFD45" action="deleteRow">
    <undo index="65535" exp="area" ref3D="1" dr="$H$1:$N$1048576" dn="Z_65B035E3_87FA_46C5_996E_864F2C8D0EBC_.wvu.Cols" sId="1"/>
    <undo index="65535" exp="area" ref3D="1" dr="$A$217:$XFD$24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T4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4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4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45"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5">
        <f>Z45+AA45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482" sId="1" ref="A45:XFD45" action="deleteRow">
    <undo index="65535" exp="area" dr="AK43:AK45" r="AK46" sId="1"/>
    <undo index="65535" exp="area" dr="AJ43:AJ45" r="AJ46" sId="1"/>
    <undo index="65535" exp="area" dr="AI43:AI45" r="AI46" sId="1"/>
    <undo index="65535" exp="area" dr="AH43:AH45" r="AH46" sId="1"/>
    <undo index="65535" exp="area" dr="AG43:AG45" r="AG46" sId="1"/>
    <undo index="65535" exp="area" dr="AF43:AF45" r="AF46" sId="1"/>
    <undo index="65535" exp="area" dr="AE43:AE45" r="AE46" sId="1"/>
    <undo index="65535" exp="area" dr="AD43:AD45" r="AD46" sId="1"/>
    <undo index="65535" exp="area" dr="AC43:AC45" r="AC46" sId="1"/>
    <undo index="65535" exp="area" dr="AB43:AB45" r="AB46" sId="1"/>
    <undo index="65535" exp="area" dr="AA43:AA45" r="AA46" sId="1"/>
    <undo index="65535" exp="area" dr="Z43:Z45" r="Z46" sId="1"/>
    <undo index="65535" exp="area" dr="Y43:Y45" r="Y46" sId="1"/>
    <undo index="65535" exp="area" dr="X43:X45" r="X46" sId="1"/>
    <undo index="65535" exp="area" dr="W43:W45" r="W46" sId="1"/>
    <undo index="65535" exp="area" dr="V43:V45" r="V46" sId="1"/>
    <undo index="65535" exp="area" dr="U43:U45" r="U46" sId="1"/>
    <undo index="65535" exp="area" dr="T43:T45" r="T46" sId="1"/>
    <undo index="65535" exp="area" dr="S43:S45" r="S46" sId="1"/>
    <undo index="65535" exp="area" ref3D="1" dr="$H$1:$N$1048576" dn="Z_65B035E3_87FA_46C5_996E_864F2C8D0EBC_.wvu.Cols" sId="1"/>
    <undo index="65535" exp="area" ref3D="1" dr="$A$216:$XFD$23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5">
        <f>Z45+AA45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483" sId="1" ref="A45:XFD45" action="deleteRow">
    <undo index="65535" exp="area" ref3D="1" dr="$H$1:$N$1048576" dn="Z_65B035E3_87FA_46C5_996E_864F2C8D0EBC_.wvu.Cols" sId="1"/>
    <undo index="65535" exp="area" ref3D="1" dr="$A$215:$XFD$23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5" t="inlineStr">
        <is>
          <t>TOTAL PRAHOVA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5">
        <f>SUM(S43:S44)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5">
        <f>SUM(T43:T44)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5">
        <f>SUM(U43:U44)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5">
        <f>SUM(V43:V44)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5">
        <f>SUM(W43:W44)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5">
        <f>SUM(X43:X44)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5">
        <f>SUM(Y43:Y44)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5">
        <f>SUM(Z43:Z44)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5">
        <f>SUM(AA43:AA44)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5">
        <f>SUM(AB43:AB44)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5">
        <f>SUM(AC43:AC44)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5">
        <f>SUM(AD43:AD44)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5">
        <f>SUM(AE43:AE44)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5">
        <f>SUM(AF43:AF44)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5">
        <f>SUM(AG43:AG44)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5">
        <f>SUM(AH43:AH44)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5">
        <f>SUM(AI43:AI44)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5">
        <f>SUM(AJ43:AJ44)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5">
        <f>SUM(AK43:AK44)</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5" start="0" length="0">
      <dxf>
        <font>
          <sz val="12"/>
          <color theme="1"/>
          <name val="Calibri"/>
          <family val="2"/>
          <charset val="238"/>
          <scheme val="minor"/>
        </font>
      </dxf>
    </rfmt>
  </rrc>
  <rrc rId="2484" sId="1" ref="A45:XFD45" action="deleteRow">
    <undo index="65535" exp="area" ref3D="1" dr="$H$1:$N$1048576" dn="Z_65B035E3_87FA_46C5_996E_864F2C8D0EBC_.wvu.Cols" sId="1"/>
    <undo index="65535" exp="area" ref3D="1" dr="$A$214:$XFD$23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5" t="inlineStr">
        <is>
          <t>SĂLAJ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5"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485" sId="1" ref="A45:XFD45" action="deleteRow">
    <undo index="65535" exp="area" dr="AK45:AK48" r="AK49" sId="1"/>
    <undo index="65535" exp="area" dr="AJ45:AJ48" r="AJ49" sId="1"/>
    <undo index="65535" exp="area" dr="AI45:AI48" r="AI49" sId="1"/>
    <undo index="65535" exp="area" dr="AH45:AH48" r="AH49" sId="1"/>
    <undo index="65535" exp="area" dr="AG45:AG48" r="AG49" sId="1"/>
    <undo index="65535" exp="area" dr="AF45:AF48" r="AF49" sId="1"/>
    <undo index="65535" exp="area" dr="AE45:AE48" r="AE49" sId="1"/>
    <undo index="65535" exp="area" dr="AD45:AD48" r="AD49" sId="1"/>
    <undo index="65535" exp="area" dr="AC45:AC48" r="AC49" sId="1"/>
    <undo index="65535" exp="area" dr="AB45:AB48" r="AB49" sId="1"/>
    <undo index="65535" exp="area" dr="AA45:AA48" r="AA49" sId="1"/>
    <undo index="65535" exp="area" dr="Z45:Z48" r="Z49" sId="1"/>
    <undo index="65535" exp="area" dr="Y45:Y48" r="Y49" sId="1"/>
    <undo index="65535" exp="area" dr="X45:X48" r="X49" sId="1"/>
    <undo index="65535" exp="area" dr="W45:W48" r="W49" sId="1"/>
    <undo index="65535" exp="area" dr="V45:V48" r="V49" sId="1"/>
    <undo index="65535" exp="area" dr="U45:U48" r="U49" sId="1"/>
    <undo index="65535" exp="area" dr="T45:T48" r="T49" sId="1"/>
    <undo index="65535" exp="area" dr="S45:S48" r="S49" sId="1"/>
    <undo index="65535" exp="area" ref3D="1" dr="$H$1:$N$1048576" dn="Z_65B035E3_87FA_46C5_996E_864F2C8D0EBC_.wvu.Cols" sId="1"/>
    <undo index="65535" exp="area" ref3D="1" dr="$A$213:$XFD$23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cc rId="0" sId="1" dxf="1">
      <nc r="A45">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486" sId="1" ref="A45:XFD45" action="deleteRow">
    <undo index="65535" exp="area" dr="AK45:AK47" r="AK48" sId="1"/>
    <undo index="65535" exp="area" dr="AJ45:AJ47" r="AJ48" sId="1"/>
    <undo index="65535" exp="area" dr="AI45:AI47" r="AI48" sId="1"/>
    <undo index="65535" exp="area" dr="AH45:AH47" r="AH48" sId="1"/>
    <undo index="65535" exp="area" dr="AG45:AG47" r="AG48" sId="1"/>
    <undo index="65535" exp="area" dr="AF45:AF47" r="AF48" sId="1"/>
    <undo index="65535" exp="area" dr="AE45:AE47" r="AE48" sId="1"/>
    <undo index="65535" exp="area" dr="AD45:AD47" r="AD48" sId="1"/>
    <undo index="65535" exp="area" dr="AC45:AC47" r="AC48" sId="1"/>
    <undo index="65535" exp="area" dr="AB45:AB47" r="AB48" sId="1"/>
    <undo index="65535" exp="area" dr="AA45:AA47" r="AA48" sId="1"/>
    <undo index="65535" exp="area" dr="Z45:Z47" r="Z48" sId="1"/>
    <undo index="65535" exp="area" dr="Y45:Y47" r="Y48" sId="1"/>
    <undo index="65535" exp="area" dr="X45:X47" r="X48" sId="1"/>
    <undo index="65535" exp="area" dr="W45:W47" r="W48" sId="1"/>
    <undo index="65535" exp="area" dr="V45:V47" r="V48" sId="1"/>
    <undo index="65535" exp="area" dr="U45:U47" r="U48" sId="1"/>
    <undo index="65535" exp="area" dr="T45:T47" r="T48" sId="1"/>
    <undo index="65535" exp="area" dr="S45:S47" r="S48" sId="1"/>
    <undo index="65535" exp="area" ref3D="1" dr="$H$1:$N$1048576" dn="Z_65B035E3_87FA_46C5_996E_864F2C8D0EBC_.wvu.Cols" sId="1"/>
    <undo index="65535" exp="area" ref3D="1" dr="$A$212:$XFD$23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cc rId="0" sId="1" dxf="1">
      <nc r="A45">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487" sId="1" ref="A45:XFD45" action="deleteRow">
    <undo index="65535" exp="area" dr="AK45:AK46" r="AK47" sId="1"/>
    <undo index="65535" exp="area" dr="AJ45:AJ46" r="AJ47" sId="1"/>
    <undo index="65535" exp="area" dr="AI45:AI46" r="AI47" sId="1"/>
    <undo index="65535" exp="area" dr="AH45:AH46" r="AH47" sId="1"/>
    <undo index="65535" exp="area" dr="AG45:AG46" r="AG47" sId="1"/>
    <undo index="65535" exp="area" dr="AF45:AF46" r="AF47" sId="1"/>
    <undo index="65535" exp="area" dr="AE45:AE46" r="AE47" sId="1"/>
    <undo index="65535" exp="area" dr="AD45:AD46" r="AD47" sId="1"/>
    <undo index="65535" exp="area" dr="AC45:AC46" r="AC47" sId="1"/>
    <undo index="65535" exp="area" dr="AB45:AB46" r="AB47" sId="1"/>
    <undo index="65535" exp="area" dr="AA45:AA46" r="AA47" sId="1"/>
    <undo index="65535" exp="area" dr="Z45:Z46" r="Z47" sId="1"/>
    <undo index="65535" exp="area" dr="Y45:Y46" r="Y47" sId="1"/>
    <undo index="65535" exp="area" dr="X45:X46" r="X47" sId="1"/>
    <undo index="65535" exp="area" dr="W45:W46" r="W47" sId="1"/>
    <undo index="65535" exp="area" dr="V45:V46" r="V47" sId="1"/>
    <undo index="65535" exp="area" dr="U45:U46" r="U47" sId="1"/>
    <undo index="65535" exp="area" dr="T45:T46" r="T47" sId="1"/>
    <undo index="65535" exp="area" dr="S45:S46" r="S47" sId="1"/>
    <undo index="65535" exp="area" ref3D="1" dr="$H$1:$N$1048576" dn="Z_65B035E3_87FA_46C5_996E_864F2C8D0EBC_.wvu.Cols" sId="1"/>
    <undo index="65535" exp="area" ref3D="1" dr="$A$211:$XFD$23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488" sId="1" ref="A45:XFD45" action="deleteRow">
    <undo index="65535" exp="area" dr="AK45" r="AK46" sId="1"/>
    <undo index="65535" exp="area" dr="AJ45" r="AJ46" sId="1"/>
    <undo index="65535" exp="area" dr="AI45" r="AI46" sId="1"/>
    <undo index="65535" exp="area" dr="AH45" r="AH46" sId="1"/>
    <undo index="65535" exp="area" dr="AG45" r="AG46" sId="1"/>
    <undo index="65535" exp="area" dr="AF45" r="AF46" sId="1"/>
    <undo index="65535" exp="area" dr="AE45" r="AE46" sId="1"/>
    <undo index="65535" exp="area" dr="AD45" r="AD46" sId="1"/>
    <undo index="65535" exp="area" dr="AC45" r="AC46" sId="1"/>
    <undo index="65535" exp="area" dr="AB45" r="AB46" sId="1"/>
    <undo index="65535" exp="area" dr="AA45" r="AA46" sId="1"/>
    <undo index="65535" exp="area" dr="Z45" r="Z46" sId="1"/>
    <undo index="65535" exp="area" dr="Y45" r="Y46" sId="1"/>
    <undo index="65535" exp="area" dr="X45" r="X46" sId="1"/>
    <undo index="65535" exp="area" dr="W45" r="W46" sId="1"/>
    <undo index="65535" exp="area" dr="V45" r="V46" sId="1"/>
    <undo index="65535" exp="area" dr="U45" r="U46" sId="1"/>
    <undo index="65535" exp="area" dr="T45" r="T46" sId="1"/>
    <undo index="65535" exp="area" dr="S45" r="S46" sId="1"/>
    <undo index="65535" exp="area" ref3D="1" dr="$H$1:$N$1048576" dn="Z_65B035E3_87FA_46C5_996E_864F2C8D0EBC_.wvu.Cols" sId="1"/>
    <undo index="65535" exp="area" ref3D="1" dr="$A$210:$XFD$23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489" sId="1" ref="A45:XFD45" action="deleteRow">
    <undo index="65535" exp="area" ref3D="1" dr="$H$1:$N$1048576" dn="Z_65B035E3_87FA_46C5_996E_864F2C8D0EBC_.wvu.Cols" sId="1"/>
    <undo index="65535" exp="area" ref3D="1" dr="$A$209:$XFD$23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5" t="inlineStr">
        <is>
          <t>TOTAL SĂLAJ</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5" start="0" length="0">
      <dxf>
        <font>
          <sz val="12"/>
          <color theme="1"/>
          <name val="Calibri"/>
          <family val="2"/>
          <charset val="238"/>
          <scheme val="minor"/>
        </font>
      </dxf>
    </rfmt>
  </rrc>
  <rrc rId="2490" sId="1" ref="A45:XFD45" action="deleteRow">
    <undo index="65535" exp="area" ref3D="1" dr="$H$1:$N$1048576" dn="Z_65B035E3_87FA_46C5_996E_864F2C8D0EBC_.wvu.Cols" sId="1"/>
    <undo index="65535" exp="area" ref3D="1" dr="$A$208:$XFD$23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5" t="inlineStr">
        <is>
          <t>SATU MARE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5"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491" sId="1" ref="A45:XFD45" action="deleteRow">
    <undo index="65535" exp="area" dr="AK45:AK47" r="AK48" sId="1"/>
    <undo index="65535" exp="area" dr="AJ45:AJ47" r="AJ48" sId="1"/>
    <undo index="65535" exp="area" dr="AI45:AI47" r="AI48" sId="1"/>
    <undo index="65535" exp="area" dr="AH45:AH47" r="AH48" sId="1"/>
    <undo index="65535" exp="area" dr="AG45:AG47" r="AG48" sId="1"/>
    <undo index="65535" exp="area" dr="AF45:AF47" r="AF48" sId="1"/>
    <undo index="65535" exp="area" dr="AE45:AE47" r="AE48" sId="1"/>
    <undo index="65535" exp="area" dr="AD45:AD47" r="AD48" sId="1"/>
    <undo index="65535" exp="area" dr="AC45:AC47" r="AC48" sId="1"/>
    <undo index="65535" exp="area" dr="AB45:AB47" r="AB48" sId="1"/>
    <undo index="65535" exp="area" dr="AA45:AA47" r="AA48" sId="1"/>
    <undo index="65535" exp="area" dr="Z45:Z47" r="Z48" sId="1"/>
    <undo index="65535" exp="area" dr="Y45:Y47" r="Y48" sId="1"/>
    <undo index="65535" exp="area" dr="X45:X47" r="X48" sId="1"/>
    <undo index="65535" exp="area" dr="W45:W47" r="W48" sId="1"/>
    <undo index="65535" exp="area" dr="V45:V47" r="V48" sId="1"/>
    <undo index="65535" exp="area" dr="U45:U47" r="U48" sId="1"/>
    <undo index="65535" exp="area" dr="T45:T47" r="T48" sId="1"/>
    <undo index="65535" exp="area" dr="S45:S47" r="S48" sId="1"/>
    <undo index="65535" exp="area" ref3D="1" dr="$H$1:$N$1048576" dn="Z_65B035E3_87FA_46C5_996E_864F2C8D0EBC_.wvu.Cols" sId="1"/>
    <undo index="65535" exp="area" ref3D="1" dr="$A$207:$XFD$23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cc rId="0" sId="1" dxf="1">
      <nc r="A45">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492" sId="1" ref="A45:XFD45" action="deleteRow">
    <undo index="65535" exp="area" dr="AK45:AK46" r="AK47" sId="1"/>
    <undo index="65535" exp="area" dr="AJ45:AJ46" r="AJ47" sId="1"/>
    <undo index="65535" exp="area" dr="AI45:AI46" r="AI47" sId="1"/>
    <undo index="65535" exp="area" dr="AH45:AH46" r="AH47" sId="1"/>
    <undo index="65535" exp="area" dr="AG45:AG46" r="AG47" sId="1"/>
    <undo index="65535" exp="area" dr="AF45:AF46" r="AF47" sId="1"/>
    <undo index="65535" exp="area" dr="AE45:AE46" r="AE47" sId="1"/>
    <undo index="65535" exp="area" dr="AD45:AD46" r="AD47" sId="1"/>
    <undo index="65535" exp="area" dr="AC45:AC46" r="AC47" sId="1"/>
    <undo index="65535" exp="area" dr="AB45:AB46" r="AB47" sId="1"/>
    <undo index="65535" exp="area" dr="AA45:AA46" r="AA47" sId="1"/>
    <undo index="65535" exp="area" dr="Z45:Z46" r="Z47" sId="1"/>
    <undo index="65535" exp="area" dr="Y45:Y46" r="Y47" sId="1"/>
    <undo index="65535" exp="area" dr="X45:X46" r="X47" sId="1"/>
    <undo index="65535" exp="area" dr="W45:W46" r="W47" sId="1"/>
    <undo index="65535" exp="area" dr="V45:V46" r="V47" sId="1"/>
    <undo index="65535" exp="area" dr="U45:U46" r="U47" sId="1"/>
    <undo index="65535" exp="area" dr="T45:T46" r="T47" sId="1"/>
    <undo index="65535" exp="area" dr="S45:S46" r="S47" sId="1"/>
    <undo index="65535" exp="area" ref3D="1" dr="$H$1:$N$1048576" dn="Z_65B035E3_87FA_46C5_996E_864F2C8D0EBC_.wvu.Cols" sId="1"/>
    <undo index="65535" exp="area" ref3D="1" dr="$A$206:$XFD$22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cc rId="0" sId="1" dxf="1">
      <nc r="A45">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493" sId="1" ref="A45:XFD45" action="deleteRow">
    <undo index="65535" exp="area" dr="AK45" r="AK46" sId="1"/>
    <undo index="65535" exp="area" dr="AJ45" r="AJ46" sId="1"/>
    <undo index="65535" exp="area" dr="AI45" r="AI46" sId="1"/>
    <undo index="65535" exp="area" dr="AH45" r="AH46" sId="1"/>
    <undo index="65535" exp="area" dr="AG45" r="AG46" sId="1"/>
    <undo index="65535" exp="area" dr="AF45" r="AF46" sId="1"/>
    <undo index="65535" exp="area" dr="AE45" r="AE46" sId="1"/>
    <undo index="65535" exp="area" dr="AD45" r="AD46" sId="1"/>
    <undo index="65535" exp="area" dr="AC45" r="AC46" sId="1"/>
    <undo index="65535" exp="area" dr="AB45" r="AB46" sId="1"/>
    <undo index="65535" exp="area" dr="AA45" r="AA46" sId="1"/>
    <undo index="65535" exp="area" dr="Z45" r="Z46" sId="1"/>
    <undo index="65535" exp="area" dr="Y45" r="Y46" sId="1"/>
    <undo index="65535" exp="area" dr="X45" r="X46" sId="1"/>
    <undo index="65535" exp="area" dr="W45" r="W46" sId="1"/>
    <undo index="65535" exp="area" dr="V45" r="V46" sId="1"/>
    <undo index="65535" exp="area" dr="U45" r="U46" sId="1"/>
    <undo index="65535" exp="area" dr="T45" r="T46" sId="1"/>
    <undo index="65535" exp="area" dr="S45" r="S46" sId="1"/>
    <undo index="65535" exp="area" ref3D="1" dr="$H$1:$N$1048576" dn="Z_65B035E3_87FA_46C5_996E_864F2C8D0EBC_.wvu.Cols" sId="1"/>
    <undo index="65535" exp="area" ref3D="1" dr="$A$205:$XFD$22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494" sId="1" ref="A45:XFD45" action="deleteRow">
    <undo index="65535" exp="area" ref3D="1" dr="$H$1:$N$1048576" dn="Z_65B035E3_87FA_46C5_996E_864F2C8D0EBC_.wvu.Cols" sId="1"/>
    <undo index="65535" exp="area" ref3D="1" dr="$A$204:$XFD$22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5" t="inlineStr">
        <is>
          <t>TOTAL SATU MARE</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5" start="0" length="0">
      <dxf>
        <font>
          <sz val="12"/>
          <color theme="1"/>
          <name val="Calibri"/>
          <family val="2"/>
          <charset val="238"/>
          <scheme val="minor"/>
        </font>
      </dxf>
    </rfmt>
  </rrc>
  <rrc rId="2495" sId="1" ref="A45:XFD45" action="deleteRow">
    <undo index="65535" exp="area" ref3D="1" dr="$H$1:$N$1048576" dn="Z_65B035E3_87FA_46C5_996E_864F2C8D0EBC_.wvu.Cols" sId="1"/>
    <undo index="65535" exp="area" ref3D="1" dr="$A$203:$XFD$22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5" t="inlineStr">
        <is>
          <t>SIBIU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5"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496" sId="1" ref="A45:XFD45" action="deleteRow">
    <undo index="65535" exp="area" dr="AK45:AK47" r="AK48" sId="1"/>
    <undo index="65535" exp="area" dr="AJ45:AJ47" r="AJ48" sId="1"/>
    <undo index="65535" exp="area" dr="AI45:AI47" r="AI48" sId="1"/>
    <undo index="65535" exp="area" dr="AH45:AH47" r="AH48" sId="1"/>
    <undo index="65535" exp="area" dr="AG45:AG47" r="AG48" sId="1"/>
    <undo index="65535" exp="area" dr="AF45:AF47" r="AF48" sId="1"/>
    <undo index="65535" exp="area" dr="AE45:AE47" r="AE48" sId="1"/>
    <undo index="65535" exp="area" dr="AD45:AD47" r="AD48" sId="1"/>
    <undo index="65535" exp="area" dr="AC45:AC47" r="AC48" sId="1"/>
    <undo index="65535" exp="area" dr="AB45:AB47" r="AB48" sId="1"/>
    <undo index="65535" exp="area" dr="AA45:AA47" r="AA48" sId="1"/>
    <undo index="65535" exp="area" dr="Z45:Z47" r="Z48" sId="1"/>
    <undo index="65535" exp="area" dr="Y45:Y47" r="Y48" sId="1"/>
    <undo index="65535" exp="area" dr="X45:X47" r="X48" sId="1"/>
    <undo index="65535" exp="area" dr="W45:W47" r="W48" sId="1"/>
    <undo index="65535" exp="area" dr="V45:V47" r="V48" sId="1"/>
    <undo index="65535" exp="area" dr="U45:U47" r="U48" sId="1"/>
    <undo index="65535" exp="area" dr="T45:T47" r="T48" sId="1"/>
    <undo index="65535" exp="area" dr="S45:S47" r="S48" sId="1"/>
    <undo index="65535" exp="area" ref3D="1" dr="$H$1:$N$1048576" dn="Z_65B035E3_87FA_46C5_996E_864F2C8D0EBC_.wvu.Cols" sId="1"/>
    <undo index="65535" exp="area" ref3D="1" dr="$A$202:$XFD$22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cc rId="0" sId="1" dxf="1">
      <nc r="A45">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497" sId="1" ref="A45:XFD45" action="deleteRow">
    <undo index="65535" exp="area" dr="AK45:AK46" r="AK47" sId="1"/>
    <undo index="65535" exp="area" dr="AJ45:AJ46" r="AJ47" sId="1"/>
    <undo index="65535" exp="area" dr="AI45:AI46" r="AI47" sId="1"/>
    <undo index="65535" exp="area" dr="AH45:AH46" r="AH47" sId="1"/>
    <undo index="65535" exp="area" dr="AG45:AG46" r="AG47" sId="1"/>
    <undo index="65535" exp="area" dr="AF45:AF46" r="AF47" sId="1"/>
    <undo index="65535" exp="area" dr="AE45:AE46" r="AE47" sId="1"/>
    <undo index="65535" exp="area" dr="AD45:AD46" r="AD47" sId="1"/>
    <undo index="65535" exp="area" dr="AC45:AC46" r="AC47" sId="1"/>
    <undo index="65535" exp="area" dr="AB45:AB46" r="AB47" sId="1"/>
    <undo index="65535" exp="area" dr="AA45:AA46" r="AA47" sId="1"/>
    <undo index="65535" exp="area" dr="Z45:Z46" r="Z47" sId="1"/>
    <undo index="65535" exp="area" dr="Y45:Y46" r="Y47" sId="1"/>
    <undo index="65535" exp="area" dr="X45:X46" r="X47" sId="1"/>
    <undo index="65535" exp="area" dr="W45:W46" r="W47" sId="1"/>
    <undo index="65535" exp="area" dr="V45:V46" r="V47" sId="1"/>
    <undo index="65535" exp="area" dr="U45:U46" r="U47" sId="1"/>
    <undo index="65535" exp="area" dr="T45:T46" r="T47" sId="1"/>
    <undo index="65535" exp="area" dr="S45:S46" r="S47" sId="1"/>
    <undo index="65535" exp="area" ref3D="1" dr="$H$1:$N$1048576" dn="Z_65B035E3_87FA_46C5_996E_864F2C8D0EBC_.wvu.Cols" sId="1"/>
    <undo index="65535" exp="area" ref3D="1" dr="$A$201:$XFD$22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cc rId="0" sId="1" dxf="1">
      <nc r="A45">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498" sId="1" ref="A45:XFD45" action="deleteRow">
    <undo index="65535" exp="area" dr="AK45" r="AK46" sId="1"/>
    <undo index="65535" exp="area" dr="AJ45" r="AJ46" sId="1"/>
    <undo index="65535" exp="area" dr="AI45" r="AI46" sId="1"/>
    <undo index="65535" exp="area" dr="AH45" r="AH46" sId="1"/>
    <undo index="65535" exp="area" dr="AG45" r="AG46" sId="1"/>
    <undo index="65535" exp="area" dr="AF45" r="AF46" sId="1"/>
    <undo index="65535" exp="area" dr="AE45" r="AE46" sId="1"/>
    <undo index="65535" exp="area" dr="AD45" r="AD46" sId="1"/>
    <undo index="65535" exp="area" dr="AC45" r="AC46" sId="1"/>
    <undo index="65535" exp="area" dr="AB45" r="AB46" sId="1"/>
    <undo index="65535" exp="area" dr="AA45" r="AA46" sId="1"/>
    <undo index="65535" exp="area" dr="Z45" r="Z46" sId="1"/>
    <undo index="65535" exp="area" dr="Y45" r="Y46" sId="1"/>
    <undo index="65535" exp="area" dr="X45" r="X46" sId="1"/>
    <undo index="65535" exp="area" dr="W45" r="W46" sId="1"/>
    <undo index="65535" exp="area" dr="V45" r="V46" sId="1"/>
    <undo index="65535" exp="area" dr="U45" r="U46" sId="1"/>
    <undo index="65535" exp="area" dr="T45" r="T46" sId="1"/>
    <undo index="65535" exp="area" dr="S45" r="S46" sId="1"/>
    <undo index="65535" exp="area" ref3D="1" dr="$H$1:$N$1048576" dn="Z_65B035E3_87FA_46C5_996E_864F2C8D0EBC_.wvu.Cols" sId="1"/>
    <undo index="65535" exp="area" ref3D="1" dr="$A$200:$XFD$22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499" sId="1" ref="A45:XFD45" action="deleteRow">
    <undo index="65535" exp="area" ref3D="1" dr="$H$1:$N$1048576" dn="Z_65B035E3_87FA_46C5_996E_864F2C8D0EBC_.wvu.Cols" sId="1"/>
    <undo index="65535" exp="area" ref3D="1" dr="$A$199:$XFD$22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5" t="inlineStr">
        <is>
          <t>TOTAL SIBIU</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5" start="0" length="0">
      <dxf>
        <font>
          <sz val="12"/>
          <color theme="1"/>
          <name val="Calibri"/>
          <family val="2"/>
          <charset val="238"/>
          <scheme val="minor"/>
        </font>
      </dxf>
    </rfmt>
  </rrc>
  <rrc rId="2500" sId="1" ref="A45:XFD45" action="deleteRow">
    <undo index="65535" exp="area" ref3D="1" dr="$H$1:$N$1048576" dn="Z_65B035E3_87FA_46C5_996E_864F2C8D0EBC_.wvu.Cols" sId="1"/>
    <undo index="65535" exp="area" ref3D="1" dr="$A$198:$XFD$22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5" t="inlineStr">
        <is>
          <t>SUCEAVA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5"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501" sId="1" ref="A45:XFD45" action="deleteRow">
    <undo index="65535" exp="area" dr="AK45:AK47" r="AK48" sId="1"/>
    <undo index="65535" exp="area" dr="AJ45:AJ47" r="AJ48" sId="1"/>
    <undo index="65535" exp="area" dr="AI45:AI47" r="AI48" sId="1"/>
    <undo index="65535" exp="area" dr="AH45:AH47" r="AH48" sId="1"/>
    <undo index="65535" exp="area" dr="AG45:AG47" r="AG48" sId="1"/>
    <undo index="65535" exp="area" dr="AF45:AF47" r="AF48" sId="1"/>
    <undo index="65535" exp="area" dr="AE45:AE47" r="AE48" sId="1"/>
    <undo index="65535" exp="area" dr="AD45:AD47" r="AD48" sId="1"/>
    <undo index="65535" exp="area" dr="AC45:AC47" r="AC48" sId="1"/>
    <undo index="65535" exp="area" dr="AB45:AB47" r="AB48" sId="1"/>
    <undo index="65535" exp="area" dr="AA45:AA47" r="AA48" sId="1"/>
    <undo index="65535" exp="area" dr="Z45:Z47" r="Z48" sId="1"/>
    <undo index="65535" exp="area" dr="Y45:Y47" r="Y48" sId="1"/>
    <undo index="65535" exp="area" dr="X45:X47" r="X48" sId="1"/>
    <undo index="65535" exp="area" dr="W45:W47" r="W48" sId="1"/>
    <undo index="65535" exp="area" dr="V45:V47" r="V48" sId="1"/>
    <undo index="65535" exp="area" dr="U45:U47" r="U48" sId="1"/>
    <undo index="65535" exp="area" dr="T45:T47" r="T48" sId="1"/>
    <undo index="65535" exp="area" dr="S45:S47" r="S48" sId="1"/>
    <undo index="65535" exp="area" ref3D="1" dr="$H$1:$N$1048576" dn="Z_65B035E3_87FA_46C5_996E_864F2C8D0EBC_.wvu.Cols" sId="1"/>
    <undo index="65535" exp="area" ref3D="1" dr="$A$197:$XFD$22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cc rId="0" sId="1" dxf="1">
      <nc r="A45">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502" sId="1" ref="A45:XFD45" action="deleteRow">
    <undo index="65535" exp="area" dr="AK45:AK46" r="AK47" sId="1"/>
    <undo index="65535" exp="area" dr="AJ45:AJ46" r="AJ47" sId="1"/>
    <undo index="65535" exp="area" dr="AI45:AI46" r="AI47" sId="1"/>
    <undo index="65535" exp="area" dr="AH45:AH46" r="AH47" sId="1"/>
    <undo index="65535" exp="area" dr="AG45:AG46" r="AG47" sId="1"/>
    <undo index="65535" exp="area" dr="AF45:AF46" r="AF47" sId="1"/>
    <undo index="65535" exp="area" dr="AE45:AE46" r="AE47" sId="1"/>
    <undo index="65535" exp="area" dr="AD45:AD46" r="AD47" sId="1"/>
    <undo index="65535" exp="area" dr="AC45:AC46" r="AC47" sId="1"/>
    <undo index="65535" exp="area" dr="AB45:AB46" r="AB47" sId="1"/>
    <undo index="65535" exp="area" dr="AA45:AA46" r="AA47" sId="1"/>
    <undo index="65535" exp="area" dr="Z45:Z46" r="Z47" sId="1"/>
    <undo index="65535" exp="area" dr="Y45:Y46" r="Y47" sId="1"/>
    <undo index="65535" exp="area" dr="X45:X46" r="X47" sId="1"/>
    <undo index="65535" exp="area" dr="W45:W46" r="W47" sId="1"/>
    <undo index="65535" exp="area" dr="V45:V46" r="V47" sId="1"/>
    <undo index="65535" exp="area" dr="U45:U46" r="U47" sId="1"/>
    <undo index="65535" exp="area" dr="T45:T46" r="T47" sId="1"/>
    <undo index="65535" exp="area" dr="S45:S46" r="S47" sId="1"/>
    <undo index="65535" exp="area" ref3D="1" dr="$H$1:$N$1048576" dn="Z_65B035E3_87FA_46C5_996E_864F2C8D0EBC_.wvu.Cols" sId="1"/>
    <undo index="65535" exp="area" ref3D="1" dr="$A$196:$XFD$21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cc rId="0" sId="1" dxf="1">
      <nc r="A45">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503" sId="1" ref="A45:XFD45" action="deleteRow">
    <undo index="65535" exp="area" dr="AK45" r="AK46" sId="1"/>
    <undo index="65535" exp="area" dr="AJ45" r="AJ46" sId="1"/>
    <undo index="65535" exp="area" dr="AI45" r="AI46" sId="1"/>
    <undo index="65535" exp="area" dr="AH45" r="AH46" sId="1"/>
    <undo index="65535" exp="area" dr="AG45" r="AG46" sId="1"/>
    <undo index="65535" exp="area" dr="AF45" r="AF46" sId="1"/>
    <undo index="65535" exp="area" dr="AE45" r="AE46" sId="1"/>
    <undo index="65535" exp="area" dr="AD45" r="AD46" sId="1"/>
    <undo index="65535" exp="area" dr="AC45" r="AC46" sId="1"/>
    <undo index="65535" exp="area" dr="AB45" r="AB46" sId="1"/>
    <undo index="65535" exp="area" dr="AA45" r="AA46" sId="1"/>
    <undo index="65535" exp="area" dr="Z45" r="Z46" sId="1"/>
    <undo index="65535" exp="area" dr="Y45" r="Y46" sId="1"/>
    <undo index="65535" exp="area" dr="X45" r="X46" sId="1"/>
    <undo index="65535" exp="area" dr="W45" r="W46" sId="1"/>
    <undo index="65535" exp="area" dr="V45" r="V46" sId="1"/>
    <undo index="65535" exp="area" dr="U45" r="U46" sId="1"/>
    <undo index="65535" exp="area" dr="T45" r="T46" sId="1"/>
    <undo index="65535" exp="area" dr="S45" r="S46" sId="1"/>
    <undo index="65535" exp="area" ref3D="1" dr="$H$1:$N$1048576" dn="Z_65B035E3_87FA_46C5_996E_864F2C8D0EBC_.wvu.Cols" sId="1"/>
    <undo index="65535" exp="area" ref3D="1" dr="$A$195:$XFD$21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5">
        <f>T45+U45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5">
        <f>W45+X45</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5">
        <f>AC45+AD45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5">
        <f>S45+V45+Y45+AB45</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5">
        <f>AE45+AF45</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504" sId="1" ref="A45:XFD45" action="deleteRow">
    <undo index="65535" exp="area" ref3D="1" dr="$H$1:$N$1048576" dn="Z_65B035E3_87FA_46C5_996E_864F2C8D0EBC_.wvu.Cols" sId="1"/>
    <undo index="65535" exp="area" ref3D="1" dr="$A$194:$XFD$21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5" t="inlineStr">
        <is>
          <t>TOTAL SUCEAVA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5"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5">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5" start="0" length="0">
      <dxf>
        <font>
          <sz val="12"/>
          <color theme="1"/>
          <name val="Calibri"/>
          <family val="2"/>
          <charset val="238"/>
          <scheme val="minor"/>
        </font>
      </dxf>
    </rfmt>
  </rrc>
  <rrc rId="2505" sId="1" ref="A45:XFD45" action="deleteRow">
    <undo index="65535" exp="area" ref3D="1" dr="$H$1:$N$1048576" dn="Z_65B035E3_87FA_46C5_996E_864F2C8D0EBC_.wvu.Cols" sId="1"/>
    <undo index="65535" exp="area" ref3D="1" dr="$A$193:$XFD$21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5:XFD45" start="0" length="0"/>
    <rfmt sheetId="1" sqref="A45"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5"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5"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5"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5" t="inlineStr">
        <is>
          <t>TELEORMAN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5"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X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Y45"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rder>
      </dxf>
    </rfmt>
    <rfmt sheetId="1" sqref="Z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rder>
      </dxf>
    </rfmt>
    <rfmt sheetId="1" sqref="AA45"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5"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5"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5"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5"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5" start="0" length="0">
      <dxf>
        <font>
          <sz val="12"/>
          <color theme="1"/>
          <name val="Calibri"/>
          <family val="2"/>
          <charset val="238"/>
          <scheme val="minor"/>
        </font>
      </dxf>
    </rfmt>
  </rrc>
  <rrc rId="2506" sId="1" ref="A37:XFD37" action="deleteRow">
    <undo index="65535" exp="area" ref3D="1" dr="$H$1:$N$1048576" dn="Z_65B035E3_87FA_46C5_996E_864F2C8D0EBC_.wvu.Cols" sId="1"/>
    <undo index="65535" exp="area" ref3D="1" dr="$A$192:$XFD$21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7:XFD37" start="0" length="0"/>
    <rcc rId="0" sId="1" dxf="1">
      <nc r="A37">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3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7">
        <f>T37+U37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7">
        <f>W37+X37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7">
        <f>AC37+AD37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7">
        <f>S37+V37+Y37+AB37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7">
        <f>AE37+AF37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7" start="0" length="0">
      <dxf>
        <font>
          <sz val="12"/>
          <color theme="1"/>
          <name val="Calibri"/>
          <family val="2"/>
          <charset val="238"/>
          <scheme val="minor"/>
        </font>
      </dxf>
    </rfmt>
  </rrc>
  <rrc rId="2507" sId="1" ref="A37:XFD37" action="deleteRow">
    <undo index="65535" exp="area" dr="AK36:AK37" r="AK38" sId="1"/>
    <undo index="65535" exp="area" dr="AJ36:AJ37" r="AJ38" sId="1"/>
    <undo index="65535" exp="area" dr="AI36:AI37" r="AI38" sId="1"/>
    <undo index="65535" exp="area" dr="AH36:AH37" r="AH38" sId="1"/>
    <undo index="65535" exp="area" dr="AG36:AG37" r="AG38" sId="1"/>
    <undo index="65535" exp="area" dr="AF36:AF37" r="AF38" sId="1"/>
    <undo index="65535" exp="area" dr="AE36:AE37" r="AE38" sId="1"/>
    <undo index="65535" exp="area" dr="AD36:AD37" r="AD38" sId="1"/>
    <undo index="65535" exp="area" dr="AC36:AC37" r="AC38" sId="1"/>
    <undo index="65535" exp="area" dr="AB36:AB37" r="AB38" sId="1"/>
    <undo index="65535" exp="area" dr="AA36:AA37" r="AA38" sId="1"/>
    <undo index="65535" exp="area" dr="Z36:Z37" r="Z38" sId="1"/>
    <undo index="65535" exp="area" dr="Y36:Y37" r="Y38" sId="1"/>
    <undo index="65535" exp="area" dr="X36:X37" r="X38" sId="1"/>
    <undo index="65535" exp="area" dr="W36:W37" r="W38" sId="1"/>
    <undo index="65535" exp="area" dr="V36:V37" r="V38" sId="1"/>
    <undo index="65535" exp="area" dr="U36:U37" r="U38" sId="1"/>
    <undo index="65535" exp="area" dr="T36:T37" r="T38" sId="1"/>
    <undo index="65535" exp="area" dr="S36:S37" r="S38" sId="1"/>
    <undo index="65535" exp="area" ref3D="1" dr="$H$1:$N$1048576" dn="Z_65B035E3_87FA_46C5_996E_864F2C8D0EBC_.wvu.Cols" sId="1"/>
    <undo index="65535" exp="area" ref3D="1" dr="$A$191:$XFD$21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7:XFD37" start="0" length="0"/>
    <rfmt sheetId="1" sqref="A3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37">
        <f>T37+U37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37">
        <f>W37+X37</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37">
        <f>AC37+AD37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37">
        <f>S37+V37+Y37+AB37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37">
        <f>AE37+AF37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7" start="0" length="0">
      <dxf>
        <font>
          <sz val="12"/>
          <color theme="1"/>
          <name val="Calibri"/>
          <family val="2"/>
          <charset val="238"/>
          <scheme val="minor"/>
        </font>
      </dxf>
    </rfmt>
  </rrc>
  <rrc rId="2508" sId="1" ref="A37:XFD37" action="deleteRow">
    <undo index="65535" exp="area" ref3D="1" dr="$H$1:$N$1048576" dn="Z_65B035E3_87FA_46C5_996E_864F2C8D0EBC_.wvu.Cols" sId="1"/>
    <undo index="65535" exp="area" ref3D="1" dr="$A$190:$XFD$21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7:XFD37" start="0" length="0"/>
    <rfmt sheetId="1" sqref="A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3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37" t="inlineStr">
        <is>
          <t>TOTAL MEHEDINȚI</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3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3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37">
        <f>SUM(S36:S36)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37">
        <f>SUM(T36:T36)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37">
        <f>SUM(U36:U36)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37">
        <f>SUM(V36:V36)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37">
        <f>SUM(W36:W36)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37">
        <f>SUM(X36:X36)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37">
        <f>SUM(Y36:Y36)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37">
        <f>SUM(Z36:Z36)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37">
        <f>SUM(AA36:AA36)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37">
        <f>SUM(AB36:AB36)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37">
        <f>SUM(AC36:AC36)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37">
        <f>SUM(AD36:AD36)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37">
        <f>SUM(AE36:AE36)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37">
        <f>SUM(AF36:AF36)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37">
        <f>SUM(AG36:AG36)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37">
        <f>SUM(AH36:AH36)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37">
        <f>SUM(AI36:AI36)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37">
        <f>SUM(AJ36:AJ36)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37">
        <f>SUM(AK36:AK36)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37" start="0" length="0">
      <dxf>
        <font>
          <sz val="12"/>
          <color theme="1"/>
          <name val="Calibri"/>
          <family val="2"/>
          <charset val="238"/>
          <scheme val="minor"/>
        </font>
      </dxf>
    </rfmt>
  </rrc>
  <rrc rId="2509" sId="1" ref="A37:XFD37" action="deleteRow">
    <undo index="65535" exp="area" ref3D="1" dr="$H$1:$N$1048576" dn="Z_65B035E3_87FA_46C5_996E_864F2C8D0EBC_.wvu.Cols" sId="1"/>
    <undo index="65535" exp="area" ref3D="1" dr="$A$189:$XFD$21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37:XFD37" start="0" length="0"/>
    <rfmt sheetId="1" sqref="A3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3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37" t="inlineStr">
        <is>
          <t>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3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3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37"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37"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3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37"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37"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3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37"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37" start="0" length="0">
      <dxf>
        <font>
          <sz val="12"/>
          <color theme="1"/>
          <name val="Calibri"/>
          <family val="2"/>
          <charset val="238"/>
          <scheme val="minor"/>
        </font>
      </dxf>
    </rfmt>
  </rrc>
  <rrc rId="2510" sId="1" ref="A42:XFD42" action="deleteRow">
    <undo index="65535" exp="area" ref3D="1" dr="$H$1:$N$1048576" dn="Z_65B035E3_87FA_46C5_996E_864F2C8D0EBC_.wvu.Cols" sId="1"/>
    <undo index="65535" exp="area" ref3D="1" dr="$A$188:$XFD$21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cc rId="0" sId="1" dxf="1">
      <nc r="A42">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2">
        <f>T42+U42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2">
        <f>W42+X42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bottom style="thin">
            <color indexed="64"/>
          </bottom>
        </border>
      </dxf>
    </rfmt>
    <rcc rId="0" sId="1" s="1" dxf="1">
      <nc r="Y42">
        <f>Z42+AA42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2511" sId="1" ref="A42:XFD42" action="deleteRow">
    <undo index="65535" exp="area" dr="AK41:AK42" r="AK43" sId="1"/>
    <undo index="65535" exp="area" dr="AJ41:AJ42" r="AJ43" sId="1"/>
    <undo index="65535" exp="area" dr="AI41:AI42" r="AI43" sId="1"/>
    <undo index="65535" exp="area" dr="AH41:AH42" r="AH43" sId="1"/>
    <undo index="65535" exp="area" dr="AG41:AG42" r="AG43" sId="1"/>
    <undo index="65535" exp="area" dr="AF41:AF42" r="AF43" sId="1"/>
    <undo index="65535" exp="area" dr="AE41:AE42" r="AE43" sId="1"/>
    <undo index="65535" exp="area" dr="AD41:AD42" r="AD43" sId="1"/>
    <undo index="65535" exp="area" dr="AC41:AC42" r="AC43" sId="1"/>
    <undo index="65535" exp="area" dr="AB41:AB42" r="AB43" sId="1"/>
    <undo index="65535" exp="area" dr="AA41:AA42" r="AA43" sId="1"/>
    <undo index="65535" exp="area" dr="Z41:Z42" r="Z43" sId="1"/>
    <undo index="65535" exp="area" dr="Y41:Y42" r="Y43" sId="1"/>
    <undo index="65535" exp="area" dr="X41:X42" r="X43" sId="1"/>
    <undo index="65535" exp="area" dr="W41:W42" r="W43" sId="1"/>
    <undo index="65535" exp="area" dr="V41:V42" r="V43" sId="1"/>
    <undo index="65535" exp="area" dr="U41:U42" r="U43" sId="1"/>
    <undo index="65535" exp="area" dr="T41:T42" r="T43" sId="1"/>
    <undo index="65535" exp="area" dr="S41:S42" r="S43" sId="1"/>
    <undo index="65535" exp="area" ref3D="1" dr="$H$1:$N$1048576" dn="Z_65B035E3_87FA_46C5_996E_864F2C8D0EBC_.wvu.Cols" sId="1"/>
    <undo index="65535" exp="area" ref3D="1" dr="$A$187:$XFD$21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fmt sheetId="1" sqref="A4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2">
        <f>T42+U42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2">
        <f>W42+X42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2">
        <f>Z42+AA42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2512" sId="1" ref="A42:XFD42" action="deleteRow">
    <undo index="65535" exp="area" ref3D="1" dr="$H$1:$N$1048576" dn="Z_65B035E3_87FA_46C5_996E_864F2C8D0EBC_.wvu.Cols" sId="1"/>
    <undo index="65535" exp="area" ref3D="1" dr="$A$186:$XFD$20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fmt sheetId="1" sqref="A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2" t="inlineStr">
        <is>
          <t>TOTAL TELEORMAN</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2">
        <f>SUM(S41:S41)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2">
        <f>SUM(T41:T41)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2">
        <f>SUM(U41:U41)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2">
        <f>SUM(V41:V41)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2">
        <f>SUM(W41:W41)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2">
        <f>SUM(X41:X41)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2">
        <f>SUM(Y41:Y41)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2">
        <f>SUM(Z41:Z41)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2">
        <f>SUM(AA41:AA41)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2">
        <f>SUM(AB41:AB41)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2">
        <f>SUM(AC41:AC41)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2">
        <f>SUM(AD41:AD41)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2">
        <f>SUM(AE41:AE41)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2">
        <f>SUM(AF41:AF41)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2">
        <f>SUM(AG41:AG41)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2">
        <f>SUM(AH41:AH41)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2">
        <f>SUM(AI41:AI41)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2">
        <f>SUM(AJ41:AJ41)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2">
        <f>SUM(AK41:AK41)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2" start="0" length="0">
      <dxf>
        <font>
          <sz val="12"/>
          <color theme="1"/>
          <name val="Calibri"/>
          <family val="2"/>
          <charset val="238"/>
          <scheme val="minor"/>
        </font>
      </dxf>
    </rfmt>
  </rrc>
  <rrc rId="2513" sId="1" ref="A42:XFD42" action="deleteRow">
    <undo index="65535" exp="area" ref3D="1" dr="$H$1:$N$1048576" dn="Z_65B035E3_87FA_46C5_996E_864F2C8D0EBC_.wvu.Cols" sId="1"/>
    <undo index="65535" exp="area" ref3D="1" dr="$A$185:$XFD$20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fmt sheetId="1" sqref="A42"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2" t="inlineStr">
        <is>
          <t>TIMIȘ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2"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2514" sId="1" ref="A42:XFD42" action="deleteRow">
    <undo index="65535" exp="area" dr="AK42:AK44" r="AK45" sId="1"/>
    <undo index="65535" exp="area" dr="AJ42:AJ44" r="AJ45" sId="1"/>
    <undo index="65535" exp="area" dr="AI42:AI44" r="AI45" sId="1"/>
    <undo index="65535" exp="area" dr="AH42:AH44" r="AH45" sId="1"/>
    <undo index="65535" exp="area" dr="AG42:AG44" r="AG45" sId="1"/>
    <undo index="65535" exp="area" dr="AF42:AF44" r="AF45" sId="1"/>
    <undo index="65535" exp="area" dr="AE42:AE44" r="AE45" sId="1"/>
    <undo index="65535" exp="area" dr="AD42:AD44" r="AD45" sId="1"/>
    <undo index="65535" exp="area" dr="AC42:AC44" r="AC45" sId="1"/>
    <undo index="65535" exp="area" dr="AB42:AB44" r="AB45" sId="1"/>
    <undo index="65535" exp="area" dr="AA42:AA44" r="AA45" sId="1"/>
    <undo index="65535" exp="area" dr="Z42:Z44" r="Z45" sId="1"/>
    <undo index="65535" exp="area" dr="Y42:Y44" r="Y45" sId="1"/>
    <undo index="65535" exp="area" dr="X42:X44" r="X45" sId="1"/>
    <undo index="65535" exp="area" dr="W42:W44" r="W45" sId="1"/>
    <undo index="65535" exp="area" dr="V42:V44" r="V45" sId="1"/>
    <undo index="65535" exp="area" dr="U42:U44" r="U45" sId="1"/>
    <undo index="65535" exp="area" dr="T42:T44" r="T45" sId="1"/>
    <undo index="65535" exp="area" dr="S42:S44" r="S45" sId="1"/>
    <undo index="65535" exp="area" ref3D="1" dr="$H$1:$N$1048576" dn="Z_65B035E3_87FA_46C5_996E_864F2C8D0EBC_.wvu.Cols" sId="1"/>
    <undo index="65535" exp="area" ref3D="1" dr="$A$184:$XFD$20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cc rId="0" sId="1" dxf="1">
      <nc r="A42">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2"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2">
        <f>T42+U42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2">
        <f>W42+X42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2">
        <f>Z42+AA42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2515" sId="1" ref="A42:XFD42" action="deleteRow">
    <undo index="65535" exp="area" dr="AK42:AK43" r="AK44" sId="1"/>
    <undo index="65535" exp="area" dr="AJ42:AJ43" r="AJ44" sId="1"/>
    <undo index="65535" exp="area" dr="AI42:AI43" r="AI44" sId="1"/>
    <undo index="65535" exp="area" dr="AH42:AH43" r="AH44" sId="1"/>
    <undo index="65535" exp="area" dr="AG42:AG43" r="AG44" sId="1"/>
    <undo index="65535" exp="area" dr="AF42:AF43" r="AF44" sId="1"/>
    <undo index="65535" exp="area" dr="AE42:AE43" r="AE44" sId="1"/>
    <undo index="65535" exp="area" dr="AD42:AD43" r="AD44" sId="1"/>
    <undo index="65535" exp="area" dr="AC42:AC43" r="AC44" sId="1"/>
    <undo index="65535" exp="area" dr="AB42:AB43" r="AB44" sId="1"/>
    <undo index="65535" exp="area" dr="AA42:AA43" r="AA44" sId="1"/>
    <undo index="65535" exp="area" dr="Z42:Z43" r="Z44" sId="1"/>
    <undo index="65535" exp="area" dr="Y42:Y43" r="Y44" sId="1"/>
    <undo index="65535" exp="area" dr="X42:X43" r="X44" sId="1"/>
    <undo index="65535" exp="area" dr="W42:W43" r="W44" sId="1"/>
    <undo index="65535" exp="area" dr="V42:V43" r="V44" sId="1"/>
    <undo index="65535" exp="area" dr="U42:U43" r="U44" sId="1"/>
    <undo index="65535" exp="area" dr="T42:T43" r="T44" sId="1"/>
    <undo index="65535" exp="area" dr="S42:S43" r="S44" sId="1"/>
    <undo index="65535" exp="area" ref3D="1" dr="$H$1:$N$1048576" dn="Z_65B035E3_87FA_46C5_996E_864F2C8D0EBC_.wvu.Cols" sId="1"/>
    <undo index="65535" exp="area" ref3D="1" dr="$A$183:$XFD$20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cc rId="0" sId="1" dxf="1">
      <nc r="A42">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2">
        <f>T42+U42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2">
        <f>W42+X42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2">
        <f>Z42+AA42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2516" sId="1" ref="A42:XFD42" action="deleteRow">
    <undo index="65535" exp="area" dr="AK42" r="AK43" sId="1"/>
    <undo index="65535" exp="area" dr="AJ42" r="AJ43" sId="1"/>
    <undo index="65535" exp="area" dr="AI42" r="AI43" sId="1"/>
    <undo index="65535" exp="area" dr="AH42" r="AH43" sId="1"/>
    <undo index="65535" exp="area" dr="AG42" r="AG43" sId="1"/>
    <undo index="65535" exp="area" dr="AF42" r="AF43" sId="1"/>
    <undo index="65535" exp="area" dr="AE42" r="AE43" sId="1"/>
    <undo index="65535" exp="area" dr="AD42" r="AD43" sId="1"/>
    <undo index="65535" exp="area" dr="AC42" r="AC43" sId="1"/>
    <undo index="65535" exp="area" dr="AB42" r="AB43" sId="1"/>
    <undo index="65535" exp="area" dr="AA42" r="AA43" sId="1"/>
    <undo index="65535" exp="area" dr="Z42" r="Z43" sId="1"/>
    <undo index="65535" exp="area" dr="Y42" r="Y43" sId="1"/>
    <undo index="65535" exp="area" dr="X42" r="X43" sId="1"/>
    <undo index="65535" exp="area" dr="W42" r="W43" sId="1"/>
    <undo index="65535" exp="area" dr="V42" r="V43" sId="1"/>
    <undo index="65535" exp="area" dr="U42" r="U43" sId="1"/>
    <undo index="65535" exp="area" dr="T42" r="T43" sId="1"/>
    <undo index="65535" exp="area" dr="S42" r="S43" sId="1"/>
    <undo index="65535" exp="area" ref3D="1" dr="$H$1:$N$1048576" dn="Z_65B035E3_87FA_46C5_996E_864F2C8D0EBC_.wvu.Cols" sId="1"/>
    <undo index="65535" exp="area" ref3D="1" dr="$A$182:$XFD$20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fmt sheetId="1" sqref="A4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2">
        <f>T42+U42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2">
        <f>W42+X42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2">
        <f>Z42+AA42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2517" sId="1" ref="A42:XFD42" action="deleteRow">
    <undo index="65535" exp="area" ref3D="1" dr="$H$1:$N$1048576" dn="Z_65B035E3_87FA_46C5_996E_864F2C8D0EBC_.wvu.Cols" sId="1"/>
    <undo index="65535" exp="area" ref3D="1" dr="$A$181:$XFD$20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fmt sheetId="1" sqref="A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2" t="inlineStr">
        <is>
          <t>TOTAL TIMIȘ</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2" start="0" length="0">
      <dxf>
        <font>
          <sz val="12"/>
          <color theme="1"/>
          <name val="Calibri"/>
          <family val="2"/>
          <charset val="238"/>
          <scheme val="minor"/>
        </font>
      </dxf>
    </rfmt>
  </rrc>
  <rrc rId="2518" sId="1" ref="A42:XFD42" action="deleteRow">
    <undo index="65535" exp="area" ref3D="1" dr="$H$1:$N$1048576" dn="Z_65B035E3_87FA_46C5_996E_864F2C8D0EBC_.wvu.Cols" sId="1"/>
    <undo index="65535" exp="area" ref3D="1" dr="$A$180:$XFD$20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fmt sheetId="1" sqref="A42"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2" t="inlineStr">
        <is>
          <t>TULCEA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2"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2519" sId="1" ref="A42:XFD42" action="deleteRow">
    <undo index="65535" exp="area" dr="AK42:AK44" r="AK45" sId="1"/>
    <undo index="65535" exp="area" dr="AJ42:AJ44" r="AJ45" sId="1"/>
    <undo index="65535" exp="area" dr="AI42:AI44" r="AI45" sId="1"/>
    <undo index="65535" exp="area" dr="AH42:AH44" r="AH45" sId="1"/>
    <undo index="65535" exp="area" dr="AG42:AG44" r="AG45" sId="1"/>
    <undo index="65535" exp="area" dr="AF42:AF44" r="AF45" sId="1"/>
    <undo index="65535" exp="area" dr="AE42:AE44" r="AE45" sId="1"/>
    <undo index="65535" exp="area" dr="AD42:AD44" r="AD45" sId="1"/>
    <undo index="65535" exp="area" dr="AC42:AC44" r="AC45" sId="1"/>
    <undo index="65535" exp="area" dr="AB42:AB44" r="AB45" sId="1"/>
    <undo index="65535" exp="area" dr="AA42:AA44" r="AA45" sId="1"/>
    <undo index="65535" exp="area" dr="Z42:Z44" r="Z45" sId="1"/>
    <undo index="65535" exp="area" dr="Y42:Y44" r="Y45" sId="1"/>
    <undo index="65535" exp="area" dr="X42:X44" r="X45" sId="1"/>
    <undo index="65535" exp="area" dr="W42:W44" r="W45" sId="1"/>
    <undo index="65535" exp="area" dr="V42:V44" r="V45" sId="1"/>
    <undo index="65535" exp="area" dr="U42:U44" r="U45" sId="1"/>
    <undo index="65535" exp="area" dr="T42:T44" r="T45" sId="1"/>
    <undo index="65535" exp="area" dr="S42:S44" r="S45" sId="1"/>
    <undo index="65535" exp="area" ref3D="1" dr="$H$1:$N$1048576" dn="Z_65B035E3_87FA_46C5_996E_864F2C8D0EBC_.wvu.Cols" sId="1"/>
    <undo index="65535" exp="area" ref3D="1" dr="$A$179:$XFD$20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cc rId="0" sId="1" dxf="1">
      <nc r="A42">
        <v>1</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2"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2">
        <f>T42+U42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2">
        <f>W42+X42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2">
        <f>Z42+AA42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2520" sId="1" ref="A42:XFD42" action="deleteRow">
    <undo index="65535" exp="area" dr="AK42:AK43" r="AK44" sId="1"/>
    <undo index="65535" exp="area" dr="AJ42:AJ43" r="AJ44" sId="1"/>
    <undo index="65535" exp="area" dr="AI42:AI43" r="AI44" sId="1"/>
    <undo index="65535" exp="area" dr="AH42:AH43" r="AH44" sId="1"/>
    <undo index="65535" exp="area" dr="AG42:AG43" r="AG44" sId="1"/>
    <undo index="65535" exp="area" dr="AF42:AF43" r="AF44" sId="1"/>
    <undo index="65535" exp="area" dr="AE42:AE43" r="AE44" sId="1"/>
    <undo index="65535" exp="area" dr="AD42:AD43" r="AD44" sId="1"/>
    <undo index="65535" exp="area" dr="AC42:AC43" r="AC44" sId="1"/>
    <undo index="65535" exp="area" dr="AB42:AB43" r="AB44" sId="1"/>
    <undo index="65535" exp="area" dr="AA42:AA43" r="AA44" sId="1"/>
    <undo index="65535" exp="area" dr="Z42:Z43" r="Z44" sId="1"/>
    <undo index="65535" exp="area" dr="Y42:Y43" r="Y44" sId="1"/>
    <undo index="65535" exp="area" dr="X42:X43" r="X44" sId="1"/>
    <undo index="65535" exp="area" dr="W42:W43" r="W44" sId="1"/>
    <undo index="65535" exp="area" dr="V42:V43" r="V44" sId="1"/>
    <undo index="65535" exp="area" dr="U42:U43" r="U44" sId="1"/>
    <undo index="65535" exp="area" dr="T42:T43" r="T44" sId="1"/>
    <undo index="65535" exp="area" dr="S42:S43" r="S44" sId="1"/>
    <undo index="65535" exp="area" ref3D="1" dr="$H$1:$N$1048576" dn="Z_65B035E3_87FA_46C5_996E_864F2C8D0EBC_.wvu.Cols" sId="1"/>
    <undo index="65535" exp="area" ref3D="1" dr="$A$178:$XFD$20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cc rId="0" sId="1" dxf="1">
      <nc r="A42">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2">
        <f>T42+U42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2">
        <f>W42+X42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2">
        <f>Z42+AA42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2521" sId="1" ref="A42:XFD42" action="deleteRow">
    <undo index="65535" exp="area" dr="AK42" r="AK43" sId="1"/>
    <undo index="65535" exp="area" dr="AJ42" r="AJ43" sId="1"/>
    <undo index="65535" exp="area" dr="AI42" r="AI43" sId="1"/>
    <undo index="65535" exp="area" dr="AH42" r="AH43" sId="1"/>
    <undo index="65535" exp="area" dr="AG42" r="AG43" sId="1"/>
    <undo index="65535" exp="area" dr="AF42" r="AF43" sId="1"/>
    <undo index="65535" exp="area" dr="AE42" r="AE43" sId="1"/>
    <undo index="65535" exp="area" dr="AD42" r="AD43" sId="1"/>
    <undo index="65535" exp="area" dr="AC42" r="AC43" sId="1"/>
    <undo index="65535" exp="area" dr="AB42" r="AB43" sId="1"/>
    <undo index="65535" exp="area" dr="AA42" r="AA43" sId="1"/>
    <undo index="65535" exp="area" dr="Z42" r="Z43" sId="1"/>
    <undo index="65535" exp="area" dr="Y42" r="Y43" sId="1"/>
    <undo index="65535" exp="area" dr="X42" r="X43" sId="1"/>
    <undo index="65535" exp="area" dr="W42" r="W43" sId="1"/>
    <undo index="65535" exp="area" dr="V42" r="V43" sId="1"/>
    <undo index="65535" exp="area" dr="U42" r="U43" sId="1"/>
    <undo index="65535" exp="area" dr="T42" r="T43" sId="1"/>
    <undo index="65535" exp="area" dr="S42" r="S43" sId="1"/>
    <undo index="65535" exp="area" ref3D="1" dr="$H$1:$N$1048576" dn="Z_65B035E3_87FA_46C5_996E_864F2C8D0EBC_.wvu.Cols" sId="1"/>
    <undo index="65535" exp="area" ref3D="1" dr="$A$177:$XFD$20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fmt sheetId="1" sqref="A4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2">
        <f>T42+U42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2">
        <f>W42+X42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2">
        <f>Z42+AA42</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2">
        <f>AC42+AD42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2">
        <f>S42+V42+Y42+AB42</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2">
        <f>AE42+AF42</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2522" sId="1" ref="A42:XFD42" action="deleteRow">
    <undo index="65535" exp="area" ref3D="1" dr="$H$1:$N$1048576" dn="Z_65B035E3_87FA_46C5_996E_864F2C8D0EBC_.wvu.Cols" sId="1"/>
    <undo index="65535" exp="area" ref3D="1" dr="$A$176:$XFD$19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fmt sheetId="1" sqref="A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2" t="inlineStr">
        <is>
          <t>TOTAL TULCEA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2"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2">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2" start="0" length="0">
      <dxf>
        <font>
          <sz val="12"/>
          <color theme="1"/>
          <name val="Calibri"/>
          <family val="2"/>
          <charset val="238"/>
          <scheme val="minor"/>
        </font>
      </dxf>
    </rfmt>
  </rrc>
  <rrc rId="2523" sId="1" ref="A42:XFD42" action="deleteRow">
    <undo index="65535" exp="area" ref3D="1" dr="$H$1:$N$1048576" dn="Z_65B035E3_87FA_46C5_996E_864F2C8D0EBC_.wvu.Cols" sId="1"/>
    <undo index="65535" exp="area" ref3D="1" dr="$A$175:$XFD$19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2:XFD42" start="0" length="0"/>
    <rfmt sheetId="1" sqref="A42"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2"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2"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2"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2" t="inlineStr">
        <is>
          <t>VÂLCEA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4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T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2"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2"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2"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2"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2"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2"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2"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2" start="0" length="0">
      <dxf>
        <font>
          <sz val="12"/>
          <color theme="1"/>
          <name val="Calibri"/>
          <family val="2"/>
          <charset val="238"/>
          <scheme val="minor"/>
        </font>
      </dxf>
    </rfmt>
  </rrc>
  <rrc rId="2524" sId="1" ref="A43:XFD43" action="deleteRow">
    <undo index="65535" exp="area" ref3D="1" dr="$H$1:$N$1048576" dn="Z_65B035E3_87FA_46C5_996E_864F2C8D0EBC_.wvu.Cols" sId="1"/>
    <undo index="65535" exp="area" ref3D="1" dr="$A$174:$XFD$19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3:XFD43" start="0" length="0"/>
    <rcc rId="0" sId="1" dxf="1">
      <nc r="A43">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3">
        <f>T43+U43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3">
        <f>W43+X43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3">
        <f>Z43+AA43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3">
        <f>AC43+AD43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3">
        <f>S43+V43+Y43+AB43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3">
        <f>AE43+AF43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3" start="0" length="0">
      <dxf>
        <font>
          <sz val="12"/>
          <color theme="1"/>
          <name val="Calibri"/>
          <family val="2"/>
          <charset val="238"/>
          <scheme val="minor"/>
        </font>
      </dxf>
    </rfmt>
  </rrc>
  <rrc rId="2525" sId="1" ref="A43:XFD43" action="deleteRow">
    <undo index="65535" exp="area" dr="AK42:AK43" r="AK44" sId="1"/>
    <undo index="65535" exp="area" dr="AJ42:AJ43" r="AJ44" sId="1"/>
    <undo index="65535" exp="area" dr="AI42:AI43" r="AI44" sId="1"/>
    <undo index="65535" exp="area" dr="AH42:AH43" r="AH44" sId="1"/>
    <undo index="65535" exp="area" dr="AG42:AG43" r="AG44" sId="1"/>
    <undo index="65535" exp="area" dr="AF42:AF43" r="AF44" sId="1"/>
    <undo index="65535" exp="area" dr="AE42:AE43" r="AE44" sId="1"/>
    <undo index="65535" exp="area" dr="AD42:AD43" r="AD44" sId="1"/>
    <undo index="65535" exp="area" dr="AC42:AC43" r="AC44" sId="1"/>
    <undo index="65535" exp="area" dr="AB42:AB43" r="AB44" sId="1"/>
    <undo index="65535" exp="area" dr="AA42:AA43" r="AA44" sId="1"/>
    <undo index="65535" exp="area" dr="Z42:Z43" r="Z44" sId="1"/>
    <undo index="65535" exp="area" dr="Y42:Y43" r="Y44" sId="1"/>
    <undo index="65535" exp="area" dr="X42:X43" r="X44" sId="1"/>
    <undo index="65535" exp="area" dr="W42:W43" r="W44" sId="1"/>
    <undo index="65535" exp="area" dr="V42:V43" r="V44" sId="1"/>
    <undo index="65535" exp="area" dr="U42:U43" r="U44" sId="1"/>
    <undo index="65535" exp="area" dr="T42:T43" r="T44" sId="1"/>
    <undo index="65535" exp="area" dr="S42:S43" r="S44" sId="1"/>
    <undo index="65535" exp="area" ref3D="1" dr="$H$1:$N$1048576" dn="Z_65B035E3_87FA_46C5_996E_864F2C8D0EBC_.wvu.Cols" sId="1"/>
    <undo index="65535" exp="area" ref3D="1" dr="$A$173:$XFD$19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3:XFD43" start="0" length="0"/>
    <rfmt sheetId="1" sqref="A4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3">
        <f>T43+U43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3">
        <f>W43+X43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3">
        <f>Z43+AA43</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4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3">
        <f>AC43+AD43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3">
        <f>S43+V43+Y43+AB43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3">
        <f>AE43+AF43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3" start="0" length="0">
      <dxf>
        <font>
          <sz val="12"/>
          <color theme="1"/>
          <name val="Calibri"/>
          <family val="2"/>
          <charset val="238"/>
          <scheme val="minor"/>
        </font>
      </dxf>
    </rfmt>
  </rrc>
  <rrc rId="2526" sId="1" ref="A43:XFD43" action="deleteRow">
    <undo index="65535" exp="area" ref3D="1" dr="$H$1:$N$1048576" dn="Z_65B035E3_87FA_46C5_996E_864F2C8D0EBC_.wvu.Cols" sId="1"/>
    <undo index="65535" exp="area" ref3D="1" dr="$A$172:$XFD$19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3:XFD43" start="0" length="0"/>
    <rfmt sheetId="1" sqref="A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3" t="inlineStr">
        <is>
          <t>TOTAL VÂLCEA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3"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3"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3">
        <f>SUM(S42:S42)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3">
        <f>SUM(T42:T42)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3">
        <f>SUM(U42:U42)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3">
        <f>SUM(V42:V42)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3">
        <f>SUM(W42:W42)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3">
        <f>SUM(X42:X42)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3">
        <f>SUM(Y42:Y42)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3">
        <f>SUM(Z42:Z42)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3">
        <f>SUM(AA42:AA42)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3">
        <f>SUM(AB42:AB42)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3">
        <f>SUM(AC42:AC42)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3">
        <f>SUM(AD42:AD42)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3">
        <f>SUM(AE42:AE42)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3">
        <f>SUM(AF42:AF42)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3">
        <f>SUM(AG42:AG42)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3">
        <f>SUM(AH42:AH42)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3">
        <f>SUM(AI42:AI42)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3">
        <f>SUM(AJ42:AJ42)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3">
        <f>SUM(AK42:AK42)</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3" start="0" length="0">
      <dxf>
        <font>
          <sz val="12"/>
          <color theme="1"/>
          <name val="Calibri"/>
          <family val="2"/>
          <charset val="238"/>
          <scheme val="minor"/>
        </font>
      </dxf>
    </rfmt>
  </rrc>
  <rrc rId="2527" sId="1" ref="A43:XFD43" action="deleteRow">
    <undo index="65535" exp="area" ref3D="1" dr="$H$1:$N$1048576" dn="Z_65B035E3_87FA_46C5_996E_864F2C8D0EBC_.wvu.Cols" sId="1"/>
    <undo index="65535" exp="area" ref3D="1" dr="$A$171:$XFD$19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3:XFD43" start="0" length="0"/>
    <rfmt sheetId="1" sqref="A4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3"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3"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3"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3"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3" t="inlineStr">
        <is>
          <t>VASLUI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3"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3"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3"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3">
        <f>AC43+AD43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3"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3">
        <f>S43+V43+Y43+AB43</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3">
        <f>AE43+AF43</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3"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3" start="0" length="0">
      <dxf>
        <font>
          <sz val="12"/>
          <color theme="1"/>
          <name val="Calibri"/>
          <family val="2"/>
          <charset val="238"/>
          <scheme val="minor"/>
        </font>
      </dxf>
    </rfmt>
  </rrc>
  <rrc rId="2528" sId="1" ref="A46:XFD46" action="deleteRow">
    <undo index="65535" exp="area" ref3D="1" dr="$H$1:$N$1048576" dn="Z_65B035E3_87FA_46C5_996E_864F2C8D0EBC_.wvu.Cols" sId="1"/>
    <undo index="65535" exp="area" ref3D="1" dr="$A$170:$XFD$19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6:XFD46" start="0" length="0"/>
    <rcc rId="0" sId="1" dxf="1">
      <nc r="A46">
        <v>4</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46"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6"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4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46">
        <f>T46+U46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6">
        <f>W46+X46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6">
        <f>Z46+AA46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6">
        <f>AC46+AD46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4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4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46" start="0" length="0">
      <dxf>
        <font>
          <sz val="12"/>
          <color theme="1"/>
          <name val="Calibri"/>
          <family val="2"/>
          <charset val="238"/>
          <scheme val="minor"/>
        </font>
      </dxf>
    </rfmt>
  </rrc>
  <rrc rId="2529" sId="1" ref="A46:XFD46" action="deleteRow">
    <undo index="65535" exp="area" dr="AK43:AK46" r="AK47" sId="1"/>
    <undo index="65535" exp="area" dr="AJ43:AJ46" r="AJ47" sId="1"/>
    <undo index="65535" exp="area" dr="AI43:AI46" r="AI47" sId="1"/>
    <undo index="65535" exp="area" dr="AH43:AH46" r="AH47" sId="1"/>
    <undo index="65535" exp="area" dr="AG43:AG46" r="AG47" sId="1"/>
    <undo index="65535" exp="area" dr="AF43:AF46" r="AF47" sId="1"/>
    <undo index="65535" exp="area" dr="AE43:AE46" r="AE47" sId="1"/>
    <undo index="65535" exp="area" dr="AD43:AD46" r="AD47" sId="1"/>
    <undo index="65535" exp="area" dr="AC43:AC46" r="AC47" sId="1"/>
    <undo index="65535" exp="area" dr="AB43:AB46" r="AB47" sId="1"/>
    <undo index="65535" exp="area" dr="AA43:AA46" r="AA47" sId="1"/>
    <undo index="65535" exp="area" dr="Z43:Z46" r="Z47" sId="1"/>
    <undo index="65535" exp="area" dr="Y43:Y46" r="Y47" sId="1"/>
    <undo index="65535" exp="area" dr="X43:X46" r="X47" sId="1"/>
    <undo index="65535" exp="area" dr="W43:W46" r="W47" sId="1"/>
    <undo index="65535" exp="area" dr="V43:V46" r="V47" sId="1"/>
    <undo index="65535" exp="area" dr="U43:U46" r="U47" sId="1"/>
    <undo index="65535" exp="area" dr="T43:T46" r="T47" sId="1"/>
    <undo index="65535" exp="area" dr="S43:S46" r="S47" sId="1"/>
    <undo index="65535" exp="area" ref3D="1" dr="$H$1:$N$1048576" dn="Z_65B035E3_87FA_46C5_996E_864F2C8D0EBC_.wvu.Cols" sId="1"/>
    <undo index="65535" exp="area" ref3D="1" dr="$A$169:$XFD$19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6:XFD46" start="0" length="0"/>
    <rfmt sheetId="1" sqref="A4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46"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6"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4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cc rId="0" sId="1" s="1" dxf="1">
      <nc r="S46">
        <f>T46+U46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6">
        <f>W46+X46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1" sqref="W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6">
        <f>Z46+AA46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6">
        <f>AC46+AD46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46"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4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bottom style="thin">
            <color indexed="64"/>
          </bottom>
        </border>
      </dxf>
    </rfmt>
    <rfmt sheetId="1" sqref="AK4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46" start="0" length="0">
      <dxf>
        <font>
          <sz val="12"/>
          <color theme="1"/>
          <name val="Calibri"/>
          <family val="2"/>
          <charset val="238"/>
          <scheme val="minor"/>
        </font>
      </dxf>
    </rfmt>
  </rrc>
  <rrc rId="2530" sId="1" ref="A46:XFD46" action="deleteRow">
    <undo index="65535" exp="area" ref3D="1" dr="$H$1:$N$1048576" dn="Z_65B035E3_87FA_46C5_996E_864F2C8D0EBC_.wvu.Cols" sId="1"/>
    <undo index="65535" exp="area" ref3D="1" dr="$A$168:$XFD$19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6:XFD46" start="0" length="0"/>
    <rfmt sheetId="1" sqref="A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6" t="inlineStr">
        <is>
          <t>TOTAL VASLUI</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6">
        <f>SUM(S43:S45)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6">
        <f>SUM(T43:T45)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6">
        <f>SUM(U43:U45)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6">
        <f>SUM(V43:V45)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6">
        <f>SUM(W43:W45)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6">
        <f>SUM(X43:X45)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6">
        <f>SUM(Y43:Y45)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6">
        <f>SUM(Z43:Z45)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6">
        <f>SUM(AA43:AA45)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6">
        <f>SUM(AB43:AB45)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6">
        <f>SUM(AC43:AC45)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6">
        <f>SUM(AD43:AD45)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6">
        <f>SUM(AE43:AE45)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6">
        <f>SUM(AF43:AF45)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6">
        <f>SUM(AG43:AG45)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6">
        <f>SUM(AH43:AH45)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6">
        <f>SUM(AI43:AI45)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6">
        <f>SUM(AJ43:AJ45)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6">
        <f>SUM(AK43:AK45)</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6" start="0" length="0">
      <dxf>
        <font>
          <sz val="12"/>
          <color theme="1"/>
          <name val="Calibri"/>
          <family val="2"/>
          <charset val="238"/>
          <scheme val="minor"/>
        </font>
      </dxf>
    </rfmt>
  </rrc>
  <rrc rId="2531" sId="1" ref="A46:XFD46" action="deleteRow">
    <undo index="65535" exp="area" ref3D="1" dr="$H$1:$N$1048576" dn="Z_65B035E3_87FA_46C5_996E_864F2C8D0EBC_.wvu.Cols" sId="1"/>
    <undo index="65535" exp="area" ref3D="1" dr="$A$167:$XFD$19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6:XFD46" start="0" length="0"/>
    <rfmt sheetId="1" sqref="A4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6" t="inlineStr">
        <is>
          <t>VRANCEA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V4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6">
        <f>AC46+AD46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6" start="0" length="0">
      <dxf>
        <font>
          <sz val="12"/>
          <color theme="1"/>
          <name val="Calibri"/>
          <family val="2"/>
          <charset val="238"/>
          <scheme val="minor"/>
        </font>
      </dxf>
    </rfmt>
  </rrc>
  <rrc rId="2532" sId="1" ref="A46:XFD46" action="deleteRow">
    <undo index="65535" exp="area" dr="AK46:AK48" r="AK49" sId="1"/>
    <undo index="65535" exp="area" dr="AJ46:AJ48" r="AJ49" sId="1"/>
    <undo index="65535" exp="area" dr="AI46:AI48" r="AI49" sId="1"/>
    <undo index="65535" exp="area" dr="AH46:AH48" r="AH49" sId="1"/>
    <undo index="65535" exp="area" dr="AG46:AG48" r="AG49" sId="1"/>
    <undo index="65535" exp="area" dr="AF46:AF48" r="AF49" sId="1"/>
    <undo index="65535" exp="area" dr="AE46:AE48" r="AE49" sId="1"/>
    <undo index="65535" exp="area" dr="AD46:AD48" r="AD49" sId="1"/>
    <undo index="65535" exp="area" dr="AC46:AC48" r="AC49" sId="1"/>
    <undo index="65535" exp="area" dr="AB46:AB48" r="AB49" sId="1"/>
    <undo index="65535" exp="area" dr="AA46:AA48" r="AA49" sId="1"/>
    <undo index="65535" exp="area" dr="Z46:Z48" r="Z49" sId="1"/>
    <undo index="65535" exp="area" dr="Y46:Y48" r="Y49" sId="1"/>
    <undo index="65535" exp="area" dr="X46:X48" r="X49" sId="1"/>
    <undo index="65535" exp="area" dr="W46:W48" r="W49" sId="1"/>
    <undo index="65535" exp="area" dr="V46:V48" r="V49" sId="1"/>
    <undo index="65535" exp="area" dr="U46:U48" r="U49" sId="1"/>
    <undo index="65535" exp="area" dr="T46:T48" r="T49" sId="1"/>
    <undo index="65535" exp="area" dr="S46:S48" r="S49" sId="1"/>
    <undo index="65535" exp="area" ref3D="1" dr="$H$1:$N$1048576" dn="Z_65B035E3_87FA_46C5_996E_864F2C8D0EBC_.wvu.Cols" sId="1"/>
    <undo index="65535" exp="area" ref3D="1" dr="$A$166:$XFD$18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6:XFD46" start="0" length="0"/>
    <rcc rId="0" sId="1" dxf="1">
      <nc r="A46">
        <v>1</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6">
        <f>T46+U46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6">
        <f>W46+X46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6">
        <f>Z46+AA46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6">
        <f>AC46+AD46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6" start="0" length="0">
      <dxf>
        <font>
          <sz val="12"/>
          <color theme="1"/>
          <name val="Calibri"/>
          <family val="2"/>
          <charset val="238"/>
          <scheme val="minor"/>
        </font>
      </dxf>
    </rfmt>
  </rrc>
  <rrc rId="2533" sId="1" ref="A46:XFD46" action="deleteRow">
    <undo index="65535" exp="area" dr="AK46:AK47" r="AK48" sId="1"/>
    <undo index="65535" exp="area" dr="AJ46:AJ47" r="AJ48" sId="1"/>
    <undo index="65535" exp="area" dr="AI46:AI47" r="AI48" sId="1"/>
    <undo index="65535" exp="area" dr="AH46:AH47" r="AH48" sId="1"/>
    <undo index="65535" exp="area" dr="AG46:AG47" r="AG48" sId="1"/>
    <undo index="65535" exp="area" dr="AF46:AF47" r="AF48" sId="1"/>
    <undo index="65535" exp="area" dr="AE46:AE47" r="AE48" sId="1"/>
    <undo index="65535" exp="area" dr="AD46:AD47" r="AD48" sId="1"/>
    <undo index="65535" exp="area" dr="AC46:AC47" r="AC48" sId="1"/>
    <undo index="65535" exp="area" dr="AB46:AB47" r="AB48" sId="1"/>
    <undo index="65535" exp="area" dr="AA46:AA47" r="AA48" sId="1"/>
    <undo index="65535" exp="area" dr="Z46:Z47" r="Z48" sId="1"/>
    <undo index="65535" exp="area" dr="Y46:Y47" r="Y48" sId="1"/>
    <undo index="65535" exp="area" dr="X46:X47" r="X48" sId="1"/>
    <undo index="65535" exp="area" dr="W46:W47" r="W48" sId="1"/>
    <undo index="65535" exp="area" dr="V46:V47" r="V48" sId="1"/>
    <undo index="65535" exp="area" dr="U46:U47" r="U48" sId="1"/>
    <undo index="65535" exp="area" dr="T46:T47" r="T48" sId="1"/>
    <undo index="65535" exp="area" dr="S46:S47" r="S48" sId="1"/>
    <undo index="65535" exp="area" ref3D="1" dr="$H$1:$N$1048576" dn="Z_65B035E3_87FA_46C5_996E_864F2C8D0EBC_.wvu.Cols" sId="1"/>
    <undo index="65535" exp="area" ref3D="1" dr="$A$165:$XFD$18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6:XFD46" start="0" length="0"/>
    <rcc rId="0" sId="1" dxf="1">
      <nc r="A46">
        <v>2</v>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6">
        <f>T46+U46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6">
        <f>W46+X46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6">
        <f>Z46+AA46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B4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C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E46"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qref="AF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46"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H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6" start="0" length="0">
      <dxf>
        <font>
          <sz val="12"/>
          <color theme="1"/>
          <name val="Calibri"/>
          <family val="2"/>
          <charset val="238"/>
          <scheme val="minor"/>
        </font>
      </dxf>
    </rfmt>
  </rrc>
  <rrc rId="2534" sId="1" ref="A46:XFD46" action="deleteRow">
    <undo index="65535" exp="area" dr="AK46" r="AK47" sId="1"/>
    <undo index="65535" exp="area" dr="AJ46" r="AJ47" sId="1"/>
    <undo index="65535" exp="area" dr="AI46" r="AI47" sId="1"/>
    <undo index="65535" exp="area" dr="AH46" r="AH47" sId="1"/>
    <undo index="65535" exp="area" dr="AG46" r="AG47" sId="1"/>
    <undo index="65535" exp="area" dr="AF46" r="AF47" sId="1"/>
    <undo index="65535" exp="area" dr="AE46" r="AE47" sId="1"/>
    <undo index="65535" exp="area" dr="AD46" r="AD47" sId="1"/>
    <undo index="65535" exp="area" dr="AC46" r="AC47" sId="1"/>
    <undo index="65535" exp="area" dr="AB46" r="AB47" sId="1"/>
    <undo index="65535" exp="area" dr="AA46" r="AA47" sId="1"/>
    <undo index="65535" exp="area" dr="Z46" r="Z47" sId="1"/>
    <undo index="65535" exp="area" dr="Y46" r="Y47" sId="1"/>
    <undo index="65535" exp="area" dr="X46" r="X47" sId="1"/>
    <undo index="65535" exp="area" dr="W46" r="W47" sId="1"/>
    <undo index="65535" exp="area" dr="V46" r="V47" sId="1"/>
    <undo index="65535" exp="area" dr="U46" r="U47" sId="1"/>
    <undo index="65535" exp="area" dr="T46" r="T47" sId="1"/>
    <undo index="65535" exp="area" dr="S46" r="S47" sId="1"/>
    <undo index="65535" exp="area" ref3D="1" dr="$H$1:$N$1048576" dn="Z_65B035E3_87FA_46C5_996E_864F2C8D0EBC_.wvu.Cols" sId="1"/>
    <undo index="65535" exp="area" ref3D="1" dr="$A$164:$XFD$18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6:XFD46" start="0" length="0"/>
    <rfmt sheetId="1" sqref="A4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46">
        <f>T46+U46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T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46">
        <f>W46+X46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46">
        <f>Z46+AA46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Z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6">
        <f>AC46+AD46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6" start="0" length="0">
      <dxf>
        <font>
          <sz val="12"/>
          <color theme="1"/>
          <name val="Calibri"/>
          <family val="2"/>
          <charset val="238"/>
          <scheme val="minor"/>
        </font>
      </dxf>
    </rfmt>
  </rrc>
  <rrc rId="2535" sId="1" ref="A46:XFD46" action="deleteRow">
    <undo index="65535" exp="area" ref3D="1" dr="$H$1:$N$1048576" dn="Z_65B035E3_87FA_46C5_996E_864F2C8D0EBC_.wvu.Cols" sId="1"/>
    <undo index="65535" exp="area" ref3D="1" dr="$A$163:$XFD$18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6:XFD46" start="0" length="0"/>
    <rfmt sheetId="1" sqref="A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G46" t="inlineStr">
        <is>
          <t>TOTAL VRANCEA</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46"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46">
        <f>SUM(#REF!)</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46" start="0" length="0">
      <dxf>
        <font>
          <sz val="12"/>
          <color theme="1"/>
          <name val="Calibri"/>
          <family val="2"/>
          <charset val="238"/>
          <scheme val="minor"/>
        </font>
      </dxf>
    </rfmt>
  </rrc>
  <rrc rId="2536" sId="1" ref="A46:XFD46" action="deleteRow">
    <undo index="65535" exp="area" ref3D="1" dr="$H$1:$N$1048576" dn="Z_65B035E3_87FA_46C5_996E_864F2C8D0EBC_.wvu.Cols" sId="1"/>
    <undo index="65535" exp="area" ref3D="1" dr="$A$162:$XFD$18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46:XFD46" start="0" length="0"/>
    <rfmt sheetId="1" sqref="A4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6"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46"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G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6"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46" t="inlineStr">
        <is>
          <t xml:space="preserve"> Proiect cu acoperire națională</t>
        </is>
      </nc>
      <ndxf>
        <font>
          <b/>
          <sz val="12"/>
          <color auto="1"/>
          <name val="Calibri"/>
          <family val="2"/>
          <charset val="238"/>
          <scheme val="minor"/>
        </font>
        <alignment horizontal="center" vertical="center"/>
        <border outline="0">
          <left style="thin">
            <color indexed="64"/>
          </left>
          <right style="thin">
            <color indexed="64"/>
          </right>
          <top style="thin">
            <color indexed="64"/>
          </top>
          <bottom style="thin">
            <color indexed="64"/>
          </bottom>
        </border>
      </ndxf>
    </rcc>
    <rfmt sheetId="1" sqref="P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U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V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W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X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Y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A46" start="0" length="0">
      <dxf>
        <font>
          <b/>
          <sz val="12"/>
          <color auto="1"/>
          <name val="Calibri"/>
          <family val="2"/>
          <charset val="238"/>
          <scheme val="minor"/>
        </font>
        <numFmt numFmtId="4" formatCode="#,##0.00"/>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46">
        <f>AC46+AD46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C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qref="AD46" start="0" length="0">
      <dxf>
        <font>
          <b/>
          <sz val="12"/>
          <color auto="1"/>
          <name val="Calibri"/>
          <family val="2"/>
          <charset val="238"/>
          <scheme val="minor"/>
        </font>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46">
        <f>S46+V46+Y46+AB46</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qref="AF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46">
        <f>AE46+AF46</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L46" start="0" length="0">
      <dxf>
        <font>
          <sz val="12"/>
          <color theme="1"/>
          <name val="Calibri"/>
          <family val="2"/>
          <charset val="238"/>
          <scheme val="minor"/>
        </font>
      </dxf>
    </rfmt>
  </rrc>
  <rrc rId="2537" sId="1" ref="A147:XFD147" action="deleteRow">
    <undo index="65535" exp="area" ref3D="1" dr="$H$1:$N$1048576" dn="Z_65B035E3_87FA_46C5_996E_864F2C8D0EBC_.wvu.Cols" sId="1"/>
    <undo index="65535" exp="area" ref3D="1" dr="$A$161:$XFD$18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cc rId="0" sId="1" dxf="1">
      <nc r="A147">
        <v>102</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7"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47"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47"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47">
        <f>S147/AE147*100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7">
        <f>T147+U147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7">
        <f>W147+X147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7">
        <f>Z147+AA147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7">
        <f>AC147+AD147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7">
        <f>S147+V147+Y147+AB147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47">
        <f>AE147+AF147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47" start="0" length="0">
      <dxf>
        <font>
          <sz val="12"/>
          <color theme="1"/>
          <name val="Calibri"/>
          <family val="2"/>
          <charset val="238"/>
          <scheme val="minor"/>
        </font>
      </dxf>
    </rfmt>
  </rrc>
  <rrc rId="2538" sId="1" ref="A147:XFD147" action="deleteRow">
    <undo index="65535" exp="area" ref3D="1" dr="$H$1:$N$1048576" dn="Z_65B035E3_87FA_46C5_996E_864F2C8D0EBC_.wvu.Cols" sId="1"/>
    <undo index="65535" exp="area" ref3D="1" dr="$A$160:$XFD$18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cc rId="0" sId="1" dxf="1">
      <nc r="A147">
        <v>103</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7"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47"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47"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47">
        <f>S147/AE147*100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7">
        <f>T147+U147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7">
        <f>W147+X147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7">
        <f>Z147+AA147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7">
        <f>AC147+AD147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7">
        <f>S147+V147+Y147+AB147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47">
        <f>AE147+AF147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47" start="0" length="0">
      <dxf>
        <font>
          <sz val="12"/>
          <color theme="1"/>
          <name val="Calibri"/>
          <family val="2"/>
          <charset val="238"/>
          <scheme val="minor"/>
        </font>
      </dxf>
    </rfmt>
  </rrc>
  <rrc rId="2539" sId="1" ref="A147:XFD147" action="deleteRow">
    <undo index="65535" exp="area" ref3D="1" dr="$H$1:$N$1048576" dn="Z_65B035E3_87FA_46C5_996E_864F2C8D0EBC_.wvu.Cols" sId="1"/>
    <undo index="65535" exp="area" ref3D="1" dr="$A$159:$XFD$18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cc rId="0" sId="1" dxf="1">
      <nc r="A147">
        <v>104</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7"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47"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47"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47">
        <f>S147/AE147*100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7">
        <f>T147+U147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7">
        <f>W147+X147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7">
        <f>Z147+AA147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7">
        <f>AC147+AD147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7">
        <f>S147+V147+Y147+AB147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47">
        <f>AE147+AF147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47" start="0" length="0">
      <dxf>
        <font>
          <sz val="12"/>
          <color theme="1"/>
          <name val="Calibri"/>
          <family val="2"/>
          <charset val="238"/>
          <scheme val="minor"/>
        </font>
      </dxf>
    </rfmt>
  </rrc>
  <rrc rId="2540" sId="1" ref="A147:XFD147" action="deleteRow">
    <undo index="65535" exp="area" ref3D="1" dr="$H$1:$N$1048576" dn="Z_65B035E3_87FA_46C5_996E_864F2C8D0EBC_.wvu.Cols" sId="1"/>
    <undo index="65535" exp="area" ref3D="1" dr="$A$158:$XFD$18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cc rId="0" sId="1" dxf="1">
      <nc r="A147">
        <v>105</v>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B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7"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47"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47"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47">
        <f>S147/AE147*100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7">
        <f>T147+U147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7">
        <f>W147+X147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7">
        <f>Z147+AA147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7">
        <f>AC147+AD147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7">
        <f>S147+V147+Y147+AB147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47">
        <f>AE147+AF147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47" start="0" length="0">
      <dxf>
        <font>
          <sz val="12"/>
          <color theme="1"/>
          <name val="Calibri"/>
          <family val="2"/>
          <charset val="238"/>
          <scheme val="minor"/>
        </font>
      </dxf>
    </rfmt>
  </rrc>
  <rrc rId="2541" sId="1" ref="A147:XFD147" action="deleteRow">
    <undo index="65535" exp="area" ref3D="1" dr="$H$1:$N$1048576" dn="Z_65B035E3_87FA_46C5_996E_864F2C8D0EBC_.wvu.Cols" sId="1"/>
    <undo index="65535" exp="area" ref3D="1" dr="$A$157:$XFD$18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fmt sheetId="1" sqref="A14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7"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47"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47"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47">
        <f>S147/AE147*100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7">
        <f>T147+U147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7">
        <f>W147+X147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7">
        <f>Z147+AA147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7">
        <f>AC147+AD147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7">
        <f>S147+V147+Y147+AB147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47">
        <f>AE147+AF147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47" start="0" length="0">
      <dxf>
        <font>
          <sz val="12"/>
          <color theme="1"/>
          <name val="Calibri"/>
          <family val="2"/>
          <charset val="238"/>
          <scheme val="minor"/>
        </font>
      </dxf>
    </rfmt>
  </rrc>
  <rrc rId="2542" sId="1" ref="A147:XFD147" action="deleteRow">
    <undo index="65535" exp="area" ref3D="1" dr="$H$1:$N$1048576" dn="Z_65B035E3_87FA_46C5_996E_864F2C8D0EBC_.wvu.Cols" sId="1"/>
    <undo index="65535" exp="area" ref3D="1" dr="$A$156:$XFD$17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fmt sheetId="1" sqref="A14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7"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47"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47"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47">
        <f>S147/AE147*100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7">
        <f>T147+U147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7">
        <f>W147+X147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7">
        <f>Z147+AA147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7">
        <f>AC147+AD147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7">
        <f>S147+V147+Y147+AB147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47">
        <f>AE147+AF147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47" start="0" length="0">
      <dxf>
        <font>
          <sz val="12"/>
          <color theme="1"/>
          <name val="Calibri"/>
          <family val="2"/>
          <charset val="238"/>
          <scheme val="minor"/>
        </font>
      </dxf>
    </rfmt>
  </rrc>
  <rrc rId="2543" sId="1" ref="A147:XFD147" action="deleteRow">
    <undo index="65535" exp="area" ref3D="1" dr="$H$1:$N$1048576" dn="Z_65B035E3_87FA_46C5_996E_864F2C8D0EBC_.wvu.Cols" sId="1"/>
    <undo index="65535" exp="area" ref3D="1" dr="$A$155:$XFD$17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fmt sheetId="1" sqref="A14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7"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47"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47"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47">
        <f>S147/AE147*100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7">
        <f>T147+U147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7">
        <f>W147+X147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7">
        <f>Z147+AA147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7">
        <f>AC147+AD147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7">
        <f>S147+V147+Y147+AB147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47">
        <f>AE147+AF147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47" start="0" length="0">
      <dxf>
        <font>
          <sz val="12"/>
          <color theme="1"/>
          <name val="Calibri"/>
          <family val="2"/>
          <charset val="238"/>
          <scheme val="minor"/>
        </font>
      </dxf>
    </rfmt>
  </rrc>
  <rrc rId="2544" sId="1" ref="A147:XFD147" action="deleteRow">
    <undo index="65535" exp="area" ref3D="1" dr="$H$1:$N$1048576" dn="Z_65B035E3_87FA_46C5_996E_864F2C8D0EBC_.wvu.Cols" sId="1"/>
    <undo index="65535" exp="area" ref3D="1" dr="$A$154:$XFD$17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fmt sheetId="1" sqref="A14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7"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47"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47"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47">
        <f>S147/AE147*100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7">
        <f>T147+U147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7">
        <f>W147+X147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7">
        <f>Z147+AA147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7">
        <f>AC147+AD147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7">
        <f>S147+V147+Y147+AB147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47">
        <f>AE147+AF147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47" start="0" length="0">
      <dxf>
        <font>
          <sz val="12"/>
          <color theme="1"/>
          <name val="Calibri"/>
          <family val="2"/>
          <charset val="238"/>
          <scheme val="minor"/>
        </font>
      </dxf>
    </rfmt>
  </rrc>
  <rrc rId="2545" sId="1" ref="A147:XFD147" action="deleteRow">
    <undo index="65535" exp="area" ref3D="1" dr="$H$1:$N$1048576" dn="Z_65B035E3_87FA_46C5_996E_864F2C8D0EBC_.wvu.Cols" sId="1"/>
    <undo index="65535" exp="area" ref3D="1" dr="$A$153:$XFD$17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fmt sheetId="1" sqref="A14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7"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47"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47"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47">
        <f>S147/AE147*100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7">
        <f>T147+U147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7">
        <f>W147+X147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7">
        <f>Z147+AA147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7">
        <f>AC147+AD147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7">
        <f>S147+V147+Y147+AB147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47">
        <f>AE147+AF147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47" start="0" length="0">
      <dxf>
        <font>
          <sz val="12"/>
          <color theme="1"/>
          <name val="Calibri"/>
          <family val="2"/>
          <charset val="238"/>
          <scheme val="minor"/>
        </font>
      </dxf>
    </rfmt>
  </rrc>
  <rrc rId="2546" sId="1" ref="A147:XFD147" action="deleteRow">
    <undo index="65535" exp="area" ref3D="1" dr="$H$1:$N$1048576" dn="Z_65B035E3_87FA_46C5_996E_864F2C8D0EBC_.wvu.Cols" sId="1"/>
    <undo index="65535" exp="area" ref3D="1" dr="$A$152:$XFD$17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fmt sheetId="1" sqref="A14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7"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47"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47"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47">
        <f>S147/AE147*100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7">
        <f>T147+U147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7">
        <f>W147+X147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7">
        <f>Z147+AA147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7">
        <f>AC147+AD147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7">
        <f>S147+V147+Y147+AB147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47">
        <f>AE147+AF147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47" start="0" length="0">
      <dxf>
        <font>
          <sz val="12"/>
          <color theme="1"/>
          <name val="Calibri"/>
          <family val="2"/>
          <charset val="238"/>
          <scheme val="minor"/>
        </font>
      </dxf>
    </rfmt>
  </rrc>
  <rrc rId="2547" sId="1" ref="A147:XFD147" action="deleteRow">
    <undo index="65535" exp="area" ref3D="1" dr="$H$1:$N$1048576" dn="Z_65B035E3_87FA_46C5_996E_864F2C8D0EBC_.wvu.Cols" sId="1"/>
    <undo index="65535" exp="area" ref3D="1" dr="$A$151:$XFD$17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fmt sheetId="1" sqref="A14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7"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47"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47"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47">
        <f>S147/AE147*100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7">
        <f>T147+U147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7">
        <f>W147+X147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7">
        <f>Z147+AA147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7">
        <f>AC147+AD147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7">
        <f>S147+V147+Y147+AB147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47">
        <f>AE147+AF147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47" start="0" length="0">
      <dxf>
        <font>
          <sz val="12"/>
          <color theme="1"/>
          <name val="Calibri"/>
          <family val="2"/>
          <charset val="238"/>
          <scheme val="minor"/>
        </font>
      </dxf>
    </rfmt>
  </rrc>
  <rrc rId="2548" sId="1" ref="A147:XFD147" action="deleteRow">
    <undo index="65535" exp="area" dr="AD46:AD147" r="AD151" sId="1"/>
    <undo index="65535" exp="area" ref3D="1" dr="$H$1:$N$1048576" dn="Z_65B035E3_87FA_46C5_996E_864F2C8D0EBC_.wvu.Cols" sId="1"/>
    <undo index="65535" exp="area" ref3D="1" dr="$A$150:$XFD$17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fmt sheetId="1" sqref="A14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b/>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D147" start="0" length="0">
      <dxf>
        <font>
          <sz val="12"/>
          <color auto="1"/>
          <name val="Calibri"/>
          <family val="2"/>
          <charset val="238"/>
          <scheme val="minor"/>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E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7" start="0" length="0">
      <dxf>
        <font>
          <sz val="12"/>
          <color theme="1"/>
          <name val="Calibri"/>
          <family val="2"/>
          <charset val="238"/>
          <scheme val="minor"/>
        </font>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G147" start="0" length="0">
      <dxf>
        <font>
          <sz val="10"/>
          <color theme="1"/>
          <name val="Calibri"/>
          <family val="2"/>
          <charset val="1"/>
          <scheme val="minor"/>
        </font>
        <alignment vertical="center" wrapText="1"/>
        <border outline="0">
          <right style="thin">
            <color indexed="64"/>
          </right>
          <top style="thin">
            <color indexed="64"/>
          </top>
          <bottom style="thin">
            <color indexed="64"/>
          </bottom>
        </border>
      </dxf>
    </rfmt>
    <rfmt sheetId="1" sqref="H147" start="0" length="0">
      <dxf>
        <font>
          <sz val="12"/>
          <color auto="1"/>
          <name val="Calibri"/>
          <family val="2"/>
          <charset val="1"/>
          <scheme val="minor"/>
        </font>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47">
        <f>S147/AE147*100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fmt sheetId="1" sqref="N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7">
        <f>T147+U147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T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U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V147">
        <f>W147+X147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W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X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Y147">
        <f>Z147+AA147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Z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A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B147">
        <f>AC147+AD147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1" sqref="AC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fmt sheetId="1" s="1" sqref="AD147" start="0" length="0">
      <dxf>
        <font>
          <sz val="12"/>
          <color auto="1"/>
          <name val="Calibri"/>
          <family val="2"/>
          <charset val="238"/>
          <scheme val="minor"/>
        </font>
        <numFmt numFmtId="165" formatCode="#,##0.00_ ;\-#,##0.00\ "/>
        <fill>
          <patternFill patternType="solid">
            <bgColor rgb="FFFFFF00"/>
          </patternFill>
        </fill>
        <alignment horizontal="right" vertical="center" wrapText="1"/>
        <border outline="0">
          <left style="thin">
            <color indexed="64"/>
          </left>
          <right style="thin">
            <color indexed="64"/>
          </right>
          <top style="thin">
            <color indexed="64"/>
          </top>
          <bottom style="thin">
            <color indexed="64"/>
          </bottom>
        </border>
      </dxf>
    </rfmt>
    <rcc rId="0" sId="1" s="1" dxf="1">
      <nc r="AE147">
        <f>S147+V147+Y147+AB147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fmt sheetId="1" s="1" sqref="AF1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47">
        <f>AE147+AF147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H14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4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L147" start="0" length="0">
      <dxf>
        <font>
          <sz val="12"/>
          <color theme="1"/>
          <name val="Calibri"/>
          <family val="2"/>
          <charset val="238"/>
          <scheme val="minor"/>
        </font>
      </dxf>
    </rfmt>
  </rrc>
  <rrc rId="2549" sId="1" ref="A147:XFD147" action="deleteRow">
    <undo index="65535" exp="area" dr="AC46:AC147" r="AC150" sId="1"/>
    <undo index="65535" exp="area" dr="X46:X147" r="X150" sId="1"/>
    <undo index="65535" exp="area" dr="W46:W147" r="W150" sId="1"/>
    <undo index="65535" exp="area" dr="U46:U147" r="U150" sId="1"/>
    <undo index="65535" exp="area" dr="T46:T147" r="T150" sId="1"/>
    <undo index="65535" exp="area" ref3D="1" dr="$H$1:$N$1048576" dn="Z_65B035E3_87FA_46C5_996E_864F2C8D0EBC_.wvu.Cols" sId="1"/>
    <undo index="65535" exp="area" ref3D="1" dr="$A$149:$XFD$17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cc rId="0" sId="1" dxf="1">
      <nc r="M147">
        <f>S147/AE147*100</f>
      </nc>
      <n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ndxf>
    </rcc>
    <rcc rId="0" sId="1" s="1" dxf="1">
      <nc r="S147">
        <f>T147+U147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V147">
        <f>W147+X147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Y147">
        <f>Z147+AA147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AB147">
        <f>AC147+AD147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cc rId="0" sId="1" s="1" dxf="1">
      <nc r="AE147">
        <f>S147+V147+Y147+AB147</f>
      </nc>
      <n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ndxf>
    </rcc>
    <rcc rId="0" sId="1" s="1" dxf="1">
      <nc r="AG147">
        <f>AE147+AF147</f>
      </nc>
      <n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ndxf>
    </rcc>
    <rfmt sheetId="1" sqref="AL147" start="0" length="0">
      <dxf>
        <font>
          <sz val="12"/>
          <color theme="1"/>
          <name val="Calibri"/>
          <family val="2"/>
          <charset val="238"/>
          <scheme val="minor"/>
        </font>
      </dxf>
    </rfmt>
  </rrc>
  <rrc rId="2550" sId="1" ref="A147:XFD147" action="deleteRow">
    <undo index="65535" exp="area" ref3D="1" dr="$H$1:$N$1048576" dn="Z_65B035E3_87FA_46C5_996E_864F2C8D0EBC_.wvu.Cols" sId="1"/>
    <undo index="65535" exp="area" ref3D="1" dr="$A$148:$XFD$17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fmt sheetId="1" sqref="AL147" start="0" length="0">
      <dxf>
        <font>
          <sz val="12"/>
          <color theme="1"/>
          <name val="Calibri"/>
          <family val="2"/>
          <charset val="238"/>
          <scheme val="minor"/>
        </font>
      </dxf>
    </rfmt>
  </rrc>
  <rrc rId="2551" sId="1" ref="A147:XFD147" action="deleteRow">
    <undo index="65535" exp="area" ref3D="1" dr="$H$1:$N$1048576" dn="Z_65B035E3_87FA_46C5_996E_864F2C8D0EBC_.wvu.Cols" sId="1"/>
    <undo index="65535" exp="area" ref3D="1" dr="$A$147:$XFD$17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fmt sheetId="1" sqref="M147"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1" sqref="S1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V1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Y1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B1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1" sqref="AE147" start="0" length="0">
      <dxf>
        <font>
          <sz val="12"/>
          <color auto="1"/>
          <name val="Calibri"/>
          <family val="2"/>
          <charset val="238"/>
          <scheme val="minor"/>
        </font>
        <numFmt numFmtId="165" formatCode="#,##0.00_ ;\-#,##0.00\ "/>
        <fill>
          <patternFill patternType="solid">
            <bgColor theme="0"/>
          </patternFill>
        </fill>
        <alignment horizontal="right" vertical="center" wrapText="1"/>
        <border outline="0">
          <left style="thin">
            <color indexed="64"/>
          </left>
          <right style="thin">
            <color indexed="64"/>
          </right>
          <top style="thin">
            <color indexed="64"/>
          </top>
          <bottom style="thin">
            <color indexed="64"/>
          </bottom>
        </border>
      </dxf>
    </rfmt>
    <rfmt sheetId="1" s="1" sqref="AG147" start="0" length="0">
      <dxf>
        <font>
          <sz val="12"/>
          <color auto="1"/>
          <name val="Calibri"/>
          <family val="2"/>
          <charset val="238"/>
          <scheme val="minor"/>
        </font>
        <numFmt numFmtId="165" formatCode="#,##0.00_ ;\-#,##0.00\ "/>
        <alignment horizontal="right" vertical="center" wrapText="1"/>
        <border outline="0">
          <left style="thin">
            <color indexed="64"/>
          </left>
          <right style="thin">
            <color indexed="64"/>
          </right>
          <top style="thin">
            <color indexed="64"/>
          </top>
          <bottom style="thin">
            <color indexed="64"/>
          </bottom>
        </border>
      </dxf>
    </rfmt>
    <rfmt sheetId="1" sqref="AL147" start="0" length="0">
      <dxf>
        <font>
          <sz val="12"/>
          <color theme="1"/>
          <name val="Calibri"/>
          <family val="2"/>
          <charset val="238"/>
          <scheme val="minor"/>
        </font>
      </dxf>
    </rfmt>
  </rrc>
  <rrc rId="2552" sId="1" ref="A147:XFD147" action="deleteRow">
    <undo index="65535" exp="area" ref3D="1" dr="$H$1:$N$1048576" dn="Z_65B035E3_87FA_46C5_996E_864F2C8D0EBC_.wvu.Cols" sId="1"/>
    <undo index="65535" exp="area" ref3D="1" dr="$A$147:$XFD$16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fmt sheetId="1" sqref="A1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C1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D1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E1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F1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cc rId="0" sId="1" dxf="1">
      <nc r="G147" t="inlineStr">
        <is>
          <t>TOTAL - ACOPERIRE NAȚIONALĂ</t>
        </is>
      </nc>
      <ndxf>
        <font>
          <b/>
          <sz val="12"/>
          <color auto="1"/>
          <name val="Calibri"/>
          <family val="2"/>
          <charset val="238"/>
          <scheme val="minor"/>
        </font>
        <fill>
          <patternFill patternType="solid">
            <bgColor theme="9" tint="0.59999389629810485"/>
          </patternFill>
        </fill>
        <alignment horizontal="center" vertical="center" wrapText="1"/>
        <border outline="0">
          <right style="thin">
            <color indexed="64"/>
          </right>
          <top style="thin">
            <color indexed="64"/>
          </top>
          <bottom style="thin">
            <color indexed="64"/>
          </bottom>
        </border>
      </ndxf>
    </rcc>
    <rfmt sheetId="1" sqref="H147" start="0" length="0">
      <dxf>
        <font>
          <b/>
          <sz val="12"/>
          <color auto="1"/>
          <name val="Calibri"/>
          <family val="2"/>
          <charset val="238"/>
          <scheme val="minor"/>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b/>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K1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b/>
          <sz val="12"/>
          <color auto="1"/>
          <name val="Calibri"/>
          <family val="2"/>
          <charset val="238"/>
          <scheme val="minor"/>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dxf="1">
      <nc r="S147">
        <f>SUM(S46:S141)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T147">
        <f>SUM(T46:T146)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U147">
        <f>SUM(U46:U146)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V147">
        <f>SUM(V46:V141)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W147">
        <f>SUM(W46:W146)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X147">
        <f>SUM(X46:X146)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Y147">
        <f>SUM(Y46:Y141)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Z147">
        <f>SUM(Z46:Z141)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A147">
        <f>SUM(AA46:AA141)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B147">
        <f>SUM(AB46:AB141)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C147">
        <f>SUM(AC46:AC146)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D147">
        <f>SUM(AD46:AD146)</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E147">
        <f>SUM(AE46:AE141)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F147">
        <f>SUM(AF46:AF141)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G147">
        <f>SUM(AG46:AG141)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H147">
        <f>SUM(AH46:AH141)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I147">
        <f>SUM(AI46:AI141)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J147">
        <f>SUM(AJ46:AJ141)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cc rId="0" sId="1" dxf="1">
      <nc r="AK147">
        <f>SUM(AK46:AK141)</f>
      </nc>
      <ndxf>
        <font>
          <b/>
          <sz val="12"/>
          <color auto="1"/>
          <name val="Calibri"/>
          <family val="2"/>
          <charset val="238"/>
          <scheme val="minor"/>
        </font>
        <numFmt numFmtId="4" formatCode="#,##0.00"/>
        <fill>
          <patternFill patternType="solid">
            <bgColor theme="9" tint="0.59999389629810485"/>
          </patternFill>
        </fill>
        <alignment horizontal="right" vertical="center" wrapText="1"/>
        <border outline="0">
          <left style="thin">
            <color indexed="64"/>
          </left>
          <right style="thin">
            <color indexed="64"/>
          </right>
          <top style="thin">
            <color indexed="64"/>
          </top>
          <bottom style="thin">
            <color indexed="64"/>
          </bottom>
        </border>
      </ndxf>
    </rcc>
    <rfmt sheetId="1" sqref="AL147" start="0" length="0">
      <dxf>
        <font>
          <sz val="12"/>
          <color theme="1"/>
          <name val="Calibri"/>
          <family val="2"/>
          <charset val="238"/>
          <scheme val="minor"/>
        </font>
      </dxf>
    </rfmt>
  </rrc>
  <rrc rId="2553" sId="1" ref="A147:XFD147" action="deleteRow">
    <undo index="65535" exp="area" ref3D="1" dr="$A$6:$DG$147" dn="Z_DB41C7D7_14F0_4834_A7BD_0F1115A89C8E_.wvu.FilterData" sId="1"/>
    <undo index="65535" exp="area" ref3D="1" dr="$A$6:$DG$147" dn="Z_D56F5ED6_74F2_4AA3_9A98_EE5750FE63AF_.wvu.FilterData" sId="1"/>
    <undo index="65535" exp="area" ref3D="1" dr="$A$6:$DG$147" dn="Z_B31B819C_CFEB_4B80_9AED_AC603C39BE78_.wvu.FilterData" sId="1"/>
    <undo index="65535" exp="area" ref3D="1" dr="$A$6:$DG$147" dn="Z_7C1B4D6D_D666_48DD_AB17_E00791B6F0B6_.wvu.FilterData" sId="1"/>
    <undo index="65535" exp="area" ref3D="1" dr="$A$6:$DG$147" dn="Z_65B035E3_87FA_46C5_996E_864F2C8D0EBC_.wvu.FilterData" sId="1"/>
    <undo index="65535" exp="area" ref3D="1" dr="$H$1:$N$1048576" dn="Z_65B035E3_87FA_46C5_996E_864F2C8D0EBC_.wvu.Cols" sId="1"/>
    <undo index="65535" exp="area" ref3D="1" dr="$A$147:$XFD$168" dn="Z_367764B8_4876_4AD1_9E45_0338A352A0C4_.wvu.Rows" sId="1"/>
    <undo index="65535" exp="area" ref3D="1" dr="$AL$1:$AL$1048576" dn="Z_367764B8_4876_4AD1_9E45_0338A352A0C4_.wvu.Cols" sId="1"/>
    <undo index="65535" exp="area" ref3D="1" dr="$G$1:$R$1048576" dn="Z_36624B2D_80F9_4F79_AC4A_B3547C36F23F_.wvu.Cols" sId="1"/>
    <undo index="65535" exp="area" ref3D="1" dr="$A$3:$AL$147" dn="Z_250231BB_5F02_4B46_B1CA_B904A9B40BA2_.wvu.FilterData" sId="1"/>
    <rfmt sheetId="1" xfDxf="1" sqref="A147:XFD147" start="0" length="0"/>
    <rfmt sheetId="1" sqref="A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147"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C147" start="0" length="0">
      <dxf>
        <font>
          <b/>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47" start="0" length="0">
      <dxf>
        <font>
          <sz val="12"/>
          <color auto="1"/>
          <name val="Calibri"/>
          <family val="2"/>
          <charset val="238"/>
          <scheme val="minor"/>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E147" start="0" length="0">
      <dxf>
        <font>
          <sz val="12"/>
          <color theme="1"/>
          <name val="Calibri"/>
          <family val="2"/>
          <charset val="238"/>
          <scheme val="minor"/>
        </font>
        <fill>
          <patternFill patternType="solid">
            <bgColor theme="0"/>
          </patternFill>
        </fill>
        <alignment vertical="center"/>
        <border outline="0">
          <left style="thin">
            <color indexed="64"/>
          </left>
          <right style="thin">
            <color indexed="64"/>
          </right>
          <top style="thin">
            <color indexed="64"/>
          </top>
          <bottom style="thin">
            <color indexed="64"/>
          </bottom>
        </border>
      </dxf>
    </rfmt>
    <rfmt sheetId="1" sqref="F147" start="0" length="0">
      <dxf>
        <font>
          <sz val="12"/>
          <color theme="1"/>
          <name val="Calibri"/>
          <family val="2"/>
          <charset val="238"/>
          <scheme val="minor"/>
        </font>
        <fill>
          <patternFill patternType="solid">
            <bgColor rgb="FFFFFF00"/>
          </patternFill>
        </fill>
        <alignment vertical="center"/>
        <border outline="0">
          <left style="thin">
            <color indexed="64"/>
          </left>
          <right style="thin">
            <color indexed="64"/>
          </right>
          <top style="thin">
            <color indexed="64"/>
          </top>
          <bottom style="thin">
            <color indexed="64"/>
          </bottom>
        </border>
      </dxf>
    </rfmt>
    <rfmt sheetId="1" sqref="G14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name val="Calibri"/>
          <family val="2"/>
          <charset val="238"/>
          <scheme val="minor"/>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name val="Calibri"/>
          <family val="2"/>
          <charset val="238"/>
          <scheme val="minor"/>
        </font>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name val="Calibri"/>
          <family val="2"/>
          <charset val="238"/>
          <scheme val="minor"/>
        </font>
        <numFmt numFmtId="164" formatCode="0.000000000"/>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color theme="1"/>
          <name val="Calibri"/>
          <family val="2"/>
          <charset val="238"/>
          <scheme val="minor"/>
        </font>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7">
        <f>T147+U147</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1" sqref="T147"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U147"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V147">
        <f>W147+X147</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1" sqref="W147"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X147"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Y147">
        <f>Z147+AA147</f>
      </nc>
      <ndxf>
        <font>
          <sz val="12"/>
          <color auto="1"/>
          <name val="Calibri"/>
          <family val="2"/>
          <charset val="238"/>
          <scheme val="minor"/>
        </font>
        <numFmt numFmtId="4" formatCode="#,##0.00"/>
        <alignment horizontal="center" vertical="center" wrapText="1"/>
        <border outline="0">
          <left style="thin">
            <color indexed="64"/>
          </left>
          <right style="thin">
            <color indexed="64"/>
          </right>
          <top style="thin">
            <color indexed="64"/>
          </top>
          <bottom style="thin">
            <color indexed="64"/>
          </bottom>
        </border>
      </ndxf>
    </rcc>
    <rfmt sheetId="1" s="1" sqref="Z147"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A147"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AB147">
        <f>AC147+AD147</f>
      </nc>
      <ndxf>
        <font>
          <sz val="12"/>
          <color auto="1"/>
          <name val="Calibri"/>
          <family val="2"/>
          <charset val="238"/>
          <scheme val="minor"/>
        </font>
        <numFmt numFmtId="165" formatCode="#,##0.00_ ;\-#,##0.00\ "/>
        <alignment vertical="center" wrapText="1"/>
        <border outline="0">
          <left style="thin">
            <color indexed="64"/>
          </left>
          <right style="thin">
            <color indexed="64"/>
          </right>
          <top style="thin">
            <color indexed="64"/>
          </top>
          <bottom style="thin">
            <color indexed="64"/>
          </bottom>
        </border>
      </ndxf>
    </rcc>
    <rfmt sheetId="1" s="1" sqref="AC147"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1" sqref="AD147" start="0" length="0">
      <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s="1" dxf="1">
      <nc r="AE147">
        <f>S147+V147+Y147+AB147</f>
      </nc>
      <ndxf>
        <font>
          <sz val="12"/>
          <color auto="1"/>
          <name val="Calibri"/>
          <family val="2"/>
          <charset val="238"/>
          <scheme val="minor"/>
        </font>
        <numFmt numFmtId="165" formatCode="#,##0.00_ ;\-#,##0.00\ "/>
        <fill>
          <patternFill patternType="solid">
            <bgColor theme="0"/>
          </patternFill>
        </fill>
        <alignment horizontal="center" vertical="center" wrapText="1"/>
        <border outline="0">
          <left style="thin">
            <color indexed="64"/>
          </left>
          <right style="thin">
            <color indexed="64"/>
          </right>
          <top style="thin">
            <color indexed="64"/>
          </top>
          <bottom style="thin">
            <color indexed="64"/>
          </bottom>
        </border>
      </ndxf>
    </rcc>
    <rfmt sheetId="1" s="1" sqref="AF147" start="0" length="0">
      <dxf>
        <font>
          <sz val="12"/>
          <color auto="1"/>
          <name val="Calibri"/>
          <family val="2"/>
          <charset val="238"/>
          <scheme val="minor"/>
        </font>
        <numFmt numFmtId="165" formatCode="#,##0.00_ ;\-#,##0.00\ "/>
        <alignment vertical="center" wrapText="1"/>
        <border outline="0">
          <left style="thin">
            <color indexed="64"/>
          </left>
          <right style="thin">
            <color indexed="64"/>
          </right>
          <top style="thin">
            <color indexed="64"/>
          </top>
          <bottom style="thin">
            <color indexed="64"/>
          </bottom>
        </border>
      </dxf>
    </rfmt>
    <rcc rId="0" sId="1" s="1" dxf="1">
      <nc r="AG147">
        <f>AE147+AF147</f>
      </nc>
      <ndxf>
        <font>
          <sz val="12"/>
          <color auto="1"/>
          <name val="Calibri"/>
          <family val="2"/>
          <charset val="238"/>
          <scheme val="minor"/>
        </font>
        <numFmt numFmtId="165" formatCode="#,##0.00_ ;\-#,##0.00\ "/>
        <alignment horizontal="center" vertical="center" wrapText="1"/>
        <border outline="0">
          <left style="thin">
            <color indexed="64"/>
          </left>
          <right style="thin">
            <color indexed="64"/>
          </right>
          <top style="thin">
            <color indexed="64"/>
          </top>
          <bottom style="thin">
            <color indexed="64"/>
          </bottom>
        </border>
      </ndxf>
    </rcc>
    <rfmt sheetId="1" sqref="AH147" start="0" length="0">
      <dxf>
        <font>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147" start="0" length="0">
      <dxf>
        <font>
          <sz val="12"/>
          <color theme="1"/>
          <name val="Trebuchet MS"/>
          <family val="2"/>
          <charset val="238"/>
          <scheme val="none"/>
        </font>
        <numFmt numFmtId="19" formatCode="dd/mm/yyyy"/>
        <alignment vertical="center" wrapText="1"/>
        <border outline="0">
          <left style="thin">
            <color indexed="64"/>
          </left>
          <right style="thin">
            <color indexed="64"/>
          </right>
          <top style="thin">
            <color indexed="64"/>
          </top>
          <bottom style="thin">
            <color indexed="64"/>
          </bottom>
        </border>
      </dxf>
    </rfmt>
    <rfmt sheetId="1" sqref="AJ147" start="0" length="0">
      <dxf>
        <font>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K147" start="0" length="0">
      <dxf>
        <font>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L147" start="0" length="0">
      <dxf>
        <font>
          <sz val="12"/>
          <color theme="1"/>
          <name val="Calibri"/>
          <family val="2"/>
          <charset val="238"/>
          <scheme val="minor"/>
        </font>
      </dxf>
    </rfmt>
  </rrc>
  <rrc rId="2554" sId="1" ref="A147:XFD147" action="deleteRow">
    <undo index="65535" exp="area" ref3D="1" dr="$H$1:$N$1048576" dn="Z_65B035E3_87FA_46C5_996E_864F2C8D0EBC_.wvu.Cols" sId="1"/>
    <undo index="65535" exp="area" ref3D="1" dr="$A$147:$XFD$16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fmt sheetId="1" sqref="A147" start="0" length="0">
      <dxf>
        <font>
          <sz val="12"/>
          <color auto="1"/>
          <name val="Calibri"/>
          <family val="2"/>
          <charset val="238"/>
          <scheme val="minor"/>
        </font>
        <alignment horizontal="center" vertical="center" wrapText="1"/>
      </dxf>
    </rfmt>
    <rfmt sheetId="1" sqref="B147" start="0" length="0">
      <dxf>
        <font>
          <sz val="12"/>
          <color auto="1"/>
          <name val="Calibri"/>
          <family val="2"/>
          <charset val="238"/>
          <scheme val="minor"/>
        </font>
        <fill>
          <patternFill patternType="solid">
            <bgColor rgb="FFFFFF00"/>
          </patternFill>
        </fill>
        <alignment horizontal="center" vertical="center" wrapText="1"/>
      </dxf>
    </rfmt>
    <rfmt sheetId="1" sqref="C147" start="0" length="0">
      <dxf>
        <font>
          <b/>
          <sz val="12"/>
          <color auto="1"/>
          <name val="Calibri"/>
          <family val="2"/>
          <charset val="238"/>
          <scheme val="minor"/>
        </font>
        <fill>
          <patternFill patternType="solid">
            <bgColor rgb="FFFFFF00"/>
          </patternFill>
        </fill>
        <alignment horizontal="center" vertical="center" wrapText="1"/>
      </dxf>
    </rfmt>
    <rfmt sheetId="1" sqref="D147" start="0" length="0">
      <dxf>
        <font>
          <sz val="12"/>
          <color auto="1"/>
          <name val="Calibri"/>
          <family val="2"/>
          <charset val="238"/>
          <scheme val="minor"/>
        </font>
        <fill>
          <patternFill patternType="solid">
            <bgColor rgb="FFFFFF00"/>
          </patternFill>
        </fill>
        <alignment horizontal="center" vertical="center" wrapText="1"/>
      </dxf>
    </rfmt>
    <rfmt sheetId="1" sqref="E147" start="0" length="0">
      <dxf>
        <font>
          <sz val="12"/>
          <color theme="1"/>
          <name val="Calibri"/>
          <family val="2"/>
          <charset val="238"/>
          <scheme val="minor"/>
        </font>
        <fill>
          <patternFill patternType="solid">
            <bgColor theme="0"/>
          </patternFill>
        </fill>
        <alignment vertical="center"/>
      </dxf>
    </rfmt>
    <rfmt sheetId="1" sqref="F147" start="0" length="0">
      <dxf>
        <font>
          <sz val="12"/>
          <color theme="1"/>
          <name val="Calibri"/>
          <family val="2"/>
          <charset val="238"/>
          <scheme val="minor"/>
        </font>
        <fill>
          <patternFill patternType="solid">
            <bgColor rgb="FFFFFF00"/>
          </patternFill>
        </fill>
        <alignment vertical="center"/>
      </dxf>
    </rfmt>
    <rfmt sheetId="1" sqref="G147" start="0" length="0">
      <dxf>
        <font>
          <sz val="12"/>
          <color auto="1"/>
          <name val="Calibri"/>
          <family val="2"/>
          <charset val="238"/>
          <scheme val="minor"/>
        </font>
        <alignment horizontal="left" vertical="center" wrapText="1"/>
      </dxf>
    </rfmt>
    <rfmt sheetId="1" sqref="H147" start="0" length="0">
      <dxf>
        <font>
          <sz val="12"/>
          <color auto="1"/>
          <name val="Calibri"/>
          <family val="2"/>
          <charset val="238"/>
          <scheme val="minor"/>
        </font>
        <alignment horizontal="left" vertical="center" wrapText="1"/>
      </dxf>
    </rfmt>
    <rfmt sheetId="1" sqref="I147" start="0" length="0">
      <dxf>
        <font>
          <sz val="12"/>
          <color auto="1"/>
          <name val="Calibri"/>
          <family val="2"/>
          <charset val="238"/>
          <scheme val="minor"/>
        </font>
        <fill>
          <patternFill patternType="solid">
            <bgColor rgb="FFFFFF00"/>
          </patternFill>
        </fill>
        <alignment horizontal="left" vertical="center" wrapText="1"/>
      </dxf>
    </rfmt>
    <rfmt sheetId="1" sqref="J147" start="0" length="0">
      <dxf>
        <font>
          <sz val="12"/>
          <color auto="1"/>
          <name val="Calibri"/>
          <family val="2"/>
          <charset val="238"/>
          <scheme val="minor"/>
        </font>
        <alignment horizontal="justify" vertical="center" wrapText="1"/>
      </dxf>
    </rfmt>
    <rfmt sheetId="1" sqref="K147" start="0" length="0">
      <dxf>
        <font>
          <sz val="12"/>
          <color auto="1"/>
          <name val="Calibri"/>
          <family val="2"/>
          <charset val="238"/>
          <scheme val="minor"/>
        </font>
        <numFmt numFmtId="19" formatCode="dd/mm/yyyy"/>
        <alignment horizontal="center" vertical="center" wrapText="1"/>
      </dxf>
    </rfmt>
    <rfmt sheetId="1" sqref="L147" start="0" length="0">
      <dxf>
        <font>
          <sz val="12"/>
          <color auto="1"/>
          <name val="Calibri"/>
          <family val="2"/>
          <charset val="238"/>
          <scheme val="minor"/>
        </font>
        <numFmt numFmtId="19" formatCode="dd/mm/yyyy"/>
        <alignment horizontal="center" vertical="center" wrapText="1"/>
      </dxf>
    </rfmt>
    <rfmt sheetId="1" sqref="M147" start="0" length="0">
      <dxf>
        <font>
          <sz val="12"/>
          <color auto="1"/>
          <name val="Calibri"/>
          <family val="2"/>
          <charset val="238"/>
          <scheme val="minor"/>
        </font>
        <numFmt numFmtId="164" formatCode="0.000000000"/>
        <alignment horizontal="center" vertical="center" wrapText="1"/>
      </dxf>
    </rfmt>
    <rfmt sheetId="1" sqref="N147" start="0" length="0">
      <dxf>
        <font>
          <sz val="12"/>
          <color auto="1"/>
          <name val="Calibri"/>
          <family val="2"/>
          <charset val="238"/>
          <scheme val="minor"/>
        </font>
        <fill>
          <patternFill patternType="solid">
            <bgColor theme="0"/>
          </patternFill>
        </fill>
        <alignment horizontal="center" vertical="center" wrapText="1"/>
      </dxf>
    </rfmt>
    <rfmt sheetId="1" sqref="O147" start="0" length="0">
      <dxf>
        <font>
          <sz val="12"/>
          <color auto="1"/>
          <name val="Calibri"/>
          <family val="2"/>
          <charset val="238"/>
          <scheme val="minor"/>
        </font>
        <fill>
          <patternFill patternType="solid">
            <bgColor theme="0"/>
          </patternFill>
        </fill>
        <alignment horizontal="center" vertical="center" wrapText="1"/>
      </dxf>
    </rfmt>
    <rfmt sheetId="1" sqref="P147" start="0" length="0">
      <dxf>
        <font>
          <sz val="12"/>
          <color auto="1"/>
          <name val="Calibri"/>
          <family val="2"/>
          <charset val="238"/>
          <scheme val="minor"/>
        </font>
        <fill>
          <patternFill patternType="solid">
            <bgColor theme="0"/>
          </patternFill>
        </fill>
        <alignment horizontal="center" vertical="center" wrapText="1"/>
      </dxf>
    </rfmt>
    <rfmt sheetId="1" sqref="Q147" start="0" length="0">
      <dxf>
        <font>
          <sz val="12"/>
          <color theme="1"/>
          <name val="Calibri"/>
          <family val="2"/>
          <charset val="238"/>
          <scheme val="minor"/>
        </font>
        <fill>
          <patternFill patternType="solid">
            <bgColor theme="0"/>
          </patternFill>
        </fill>
        <alignment horizontal="center" vertical="center" wrapText="1"/>
      </dxf>
    </rfmt>
    <rfmt sheetId="1" sqref="R147" start="0" length="0">
      <dxf>
        <font>
          <sz val="12"/>
          <color auto="1"/>
          <name val="Calibri"/>
          <family val="2"/>
          <charset val="238"/>
          <scheme val="minor"/>
        </font>
        <alignment horizontal="center" vertical="center" wrapText="1"/>
      </dxf>
    </rfmt>
    <rfmt sheetId="1" s="1" sqref="S147" start="0" length="0">
      <dxf>
        <font>
          <sz val="12"/>
          <color auto="1"/>
          <name val="Calibri"/>
          <family val="2"/>
          <charset val="238"/>
          <scheme val="minor"/>
        </font>
        <numFmt numFmtId="165" formatCode="#,##0.00_ ;\-#,##0.00\ "/>
        <alignment vertical="center" wrapText="1"/>
      </dxf>
    </rfmt>
    <rfmt sheetId="1" s="1" sqref="T147"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U147"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V147" start="0" length="0">
      <dxf>
        <font>
          <sz val="12"/>
          <color auto="1"/>
          <name val="Calibri"/>
          <family val="2"/>
          <charset val="238"/>
          <scheme val="minor"/>
        </font>
        <numFmt numFmtId="165" formatCode="#,##0.00_ ;\-#,##0.00\ "/>
        <alignment vertical="center" wrapText="1"/>
      </dxf>
    </rfmt>
    <rfmt sheetId="1" s="1" sqref="W147"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X147"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Y147" start="0" length="0">
      <dxf>
        <font>
          <sz val="12"/>
          <color auto="1"/>
          <name val="Calibri"/>
          <family val="2"/>
          <charset val="238"/>
          <scheme val="minor"/>
        </font>
        <numFmt numFmtId="165" formatCode="#,##0.00_ ;\-#,##0.00\ "/>
        <alignment vertical="center" wrapText="1"/>
      </dxf>
    </rfmt>
    <rfmt sheetId="1" s="1" sqref="Z147"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A147"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B147" start="0" length="0">
      <dxf>
        <font>
          <sz val="12"/>
          <color auto="1"/>
          <name val="Calibri"/>
          <family val="2"/>
          <charset val="238"/>
          <scheme val="minor"/>
        </font>
        <numFmt numFmtId="165" formatCode="#,##0.00_ ;\-#,##0.00\ "/>
        <alignment vertical="center" wrapText="1"/>
      </dxf>
    </rfmt>
    <rfmt sheetId="1" s="1" sqref="AC147"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D147" start="0" length="0">
      <dxf>
        <font>
          <sz val="12"/>
          <color auto="1"/>
          <name val="Calibri"/>
          <family val="2"/>
          <charset val="238"/>
          <scheme val="minor"/>
        </font>
        <numFmt numFmtId="165" formatCode="#,##0.00_ ;\-#,##0.00\ "/>
        <fill>
          <patternFill patternType="solid">
            <bgColor rgb="FFFFFF00"/>
          </patternFill>
        </fill>
        <alignment vertical="center" wrapText="1"/>
      </dxf>
    </rfmt>
    <rfmt sheetId="1" s="1" sqref="AE147" start="0" length="0">
      <dxf>
        <font>
          <sz val="12"/>
          <color auto="1"/>
          <name val="Calibri"/>
          <family val="2"/>
          <charset val="238"/>
          <scheme val="minor"/>
        </font>
        <numFmt numFmtId="165" formatCode="#,##0.00_ ;\-#,##0.00\ "/>
        <fill>
          <patternFill patternType="solid">
            <bgColor theme="0"/>
          </patternFill>
        </fill>
        <alignment vertical="center" wrapText="1"/>
      </dxf>
    </rfmt>
    <rfmt sheetId="1" s="1" sqref="AF147" start="0" length="0">
      <dxf>
        <font>
          <sz val="12"/>
          <color auto="1"/>
          <name val="Calibri"/>
          <family val="2"/>
          <charset val="238"/>
          <scheme val="minor"/>
        </font>
        <numFmt numFmtId="165" formatCode="#,##0.00_ ;\-#,##0.00\ "/>
        <alignment vertical="center" wrapText="1"/>
      </dxf>
    </rfmt>
    <rfmt sheetId="1" s="1" sqref="AG147" start="0" length="0">
      <dxf>
        <font>
          <sz val="12"/>
          <color auto="1"/>
          <name val="Calibri"/>
          <family val="2"/>
          <charset val="238"/>
          <scheme val="minor"/>
        </font>
        <numFmt numFmtId="165" formatCode="#,##0.00_ ;\-#,##0.00\ "/>
        <alignment vertical="center" wrapText="1"/>
      </dxf>
    </rfmt>
    <rfmt sheetId="1" sqref="AH147" start="0" length="0">
      <dxf>
        <font>
          <sz val="12"/>
          <color auto="1"/>
          <name val="Calibri"/>
          <family val="2"/>
          <charset val="238"/>
          <scheme val="minor"/>
        </font>
        <numFmt numFmtId="3" formatCode="#,##0"/>
        <alignment vertical="center" wrapText="1"/>
      </dxf>
    </rfmt>
    <rfmt sheetId="1" sqref="AI147" start="0" length="0">
      <dxf>
        <font>
          <sz val="12"/>
          <color theme="1"/>
          <name val="Trebuchet MS"/>
          <family val="2"/>
          <charset val="238"/>
          <scheme val="none"/>
        </font>
        <numFmt numFmtId="19" formatCode="dd/mm/yyyy"/>
        <alignment vertical="center" wrapText="1"/>
      </dxf>
    </rfmt>
    <rfmt sheetId="1" sqref="AJ147" start="0" length="0">
      <dxf>
        <font>
          <sz val="12"/>
          <color auto="1"/>
          <name val="Calibri"/>
          <family val="2"/>
          <charset val="238"/>
          <scheme val="minor"/>
        </font>
        <numFmt numFmtId="4" formatCode="#,##0.00"/>
        <alignment vertical="center" wrapText="1"/>
      </dxf>
    </rfmt>
    <rfmt sheetId="1" sqref="AK147" start="0" length="0">
      <dxf>
        <font>
          <sz val="12"/>
          <color auto="1"/>
          <name val="Calibri"/>
          <family val="2"/>
          <charset val="238"/>
          <scheme val="minor"/>
        </font>
        <numFmt numFmtId="4" formatCode="#,##0.00"/>
        <alignment vertical="center" wrapText="1"/>
      </dxf>
    </rfmt>
    <rfmt sheetId="1" sqref="AL147" start="0" length="0">
      <dxf>
        <font>
          <sz val="12"/>
          <color theme="1"/>
          <name val="Calibri"/>
          <family val="2"/>
          <charset val="238"/>
          <scheme val="minor"/>
        </font>
      </dxf>
    </rfmt>
  </rrc>
  <rrc rId="2555" sId="1" ref="A147:XFD147" action="deleteRow">
    <undo index="65535" exp="area" dr="$F$7:$F$147" r="AK164" sId="1"/>
    <undo index="0" exp="area" dr="AK$7:AK$147" r="AK164" sId="1"/>
    <undo index="65535" exp="area" dr="$F$7:$F$147" r="AJ164" sId="1"/>
    <undo index="0" exp="area" dr="AJ$7:AJ$147" r="AJ164" sId="1"/>
    <undo index="65535" exp="area" dr="$F$7:$F$147" r="AG164" sId="1"/>
    <undo index="0" exp="area" dr="AG$7:AG$147" r="AG164" sId="1"/>
    <undo index="65535" exp="area" dr="$F$7:$F$147" r="AF164" sId="1"/>
    <undo index="0" exp="area" dr="AF$7:AF$147" r="AF164" sId="1"/>
    <undo index="65535" exp="area" dr="$F$7:$F$147" r="AE164" sId="1"/>
    <undo index="0" exp="area" dr="AE$7:AE$147" r="AE164" sId="1"/>
    <undo index="65535" exp="area" dr="$F$7:$F$147" r="AD164" sId="1"/>
    <undo index="0" exp="area" dr="AD$7:AD$147" r="AD164" sId="1"/>
    <undo index="65535" exp="area" dr="$F$7:$F$147" r="AC164" sId="1"/>
    <undo index="0" exp="area" dr="AC$7:AC$147" r="AC164" sId="1"/>
    <undo index="65535" exp="area" dr="$F$7:$F$147" r="AB164" sId="1"/>
    <undo index="0" exp="area" dr="AB$7:AB$147" r="AB164" sId="1"/>
    <undo index="65535" exp="area" dr="$F$46:$F$147" r="AA164" sId="1"/>
    <undo index="0" exp="area" dr="AA$46:AA$147" r="AA164" sId="1"/>
    <undo index="65535" exp="area" dr="$F$46:$F$147" r="Z164" sId="1"/>
    <undo index="0" exp="area" dr="Z$46:Z$147" r="Z164" sId="1"/>
    <undo index="65535" exp="area" dr="$F$46:$F$147" r="Y164" sId="1"/>
    <undo index="0" exp="area" dr="Y$46:Y$147" r="Y164" sId="1"/>
    <undo index="65535" exp="area" dr="$F$7:$F$147" r="X164" sId="1"/>
    <undo index="0" exp="area" dr="X$7:X$147" r="X164" sId="1"/>
    <undo index="65535" exp="area" dr="$F$7:$F$147" r="W164" sId="1"/>
    <undo index="0" exp="area" dr="W$7:W$147" r="W164" sId="1"/>
    <undo index="65535" exp="area" dr="$F$7:$F$147" r="V164" sId="1"/>
    <undo index="0" exp="area" dr="V$7:V$147" r="V164" sId="1"/>
    <undo index="65535" exp="area" dr="$F$7:$F$147" r="U164" sId="1"/>
    <undo index="0" exp="area" dr="U$7:U$147" r="U164" sId="1"/>
    <undo index="65535" exp="area" dr="$F$7:$F$147" r="T164" sId="1"/>
    <undo index="0" exp="area" dr="T$7:T$147" r="T164" sId="1"/>
    <undo index="65535" exp="area" dr="$F$7:$F$147" r="S164" sId="1"/>
    <undo index="0" exp="area" dr="S$7:S$147" r="S164" sId="1"/>
    <undo index="65535" exp="area" dr="$F$7:$F$147" r="AK162" sId="1"/>
    <undo index="0" exp="area" dr="AK$7:AK$147" r="AK162" sId="1"/>
    <undo index="65535" exp="area" dr="$F$7:$F$147" r="AJ162" sId="1"/>
    <undo index="0" exp="area" dr="AJ$7:AJ$147" r="AJ162" sId="1"/>
    <undo index="65535" exp="area" dr="$F$7:$F$147" r="AG162" sId="1"/>
    <undo index="0" exp="area" dr="AG$7:AG$147" r="AG162" sId="1"/>
    <undo index="65535" exp="area" dr="$F$7:$F$147" r="AF162" sId="1"/>
    <undo index="0" exp="area" dr="AF$7:AF$147" r="AF162" sId="1"/>
    <undo index="65535" exp="area" dr="$F$7:$F$147" r="AE162" sId="1"/>
    <undo index="0" exp="area" dr="AE$7:AE$147" r="AE162" sId="1"/>
    <undo index="65535" exp="area" dr="$F$7:$F$147" r="AD162" sId="1"/>
    <undo index="0" exp="area" dr="AD$7:AD$147" r="AD162" sId="1"/>
    <undo index="65535" exp="area" dr="$F$7:$F$147" r="AC162" sId="1"/>
    <undo index="0" exp="area" dr="AC$7:AC$147" r="AC162" sId="1"/>
    <undo index="65535" exp="area" dr="$F$7:$F$147" r="AB162" sId="1"/>
    <undo index="0" exp="area" dr="AB$7:AB$147" r="AB162" sId="1"/>
    <undo index="65535" exp="area" dr="$F$7:$F$147" r="AA162" sId="1"/>
    <undo index="0" exp="area" dr="AA$7:AA$147" r="AA162" sId="1"/>
    <undo index="65535" exp="area" dr="$F$7:$F$147" r="Z162" sId="1"/>
    <undo index="0" exp="area" dr="Z$7:Z$147" r="Z162" sId="1"/>
    <undo index="65535" exp="area" dr="$F$7:$F$147" r="Y162" sId="1"/>
    <undo index="0" exp="area" dr="Y$7:Y$147" r="Y162" sId="1"/>
    <undo index="65535" exp="area" dr="$F$7:$F$147" r="X162" sId="1"/>
    <undo index="0" exp="area" dr="X$7:X$147" r="X162" sId="1"/>
    <undo index="65535" exp="area" dr="$F$7:$F$147" r="W162" sId="1"/>
    <undo index="0" exp="area" dr="W$7:W$147" r="W162" sId="1"/>
    <undo index="65535" exp="area" dr="$F$7:$F$147" r="V162" sId="1"/>
    <undo index="0" exp="area" dr="V$7:V$147" r="V162" sId="1"/>
    <undo index="65535" exp="area" dr="$F$7:$F$147" r="U162" sId="1"/>
    <undo index="0" exp="area" dr="U$7:U$147" r="U162" sId="1"/>
    <undo index="65535" exp="area" dr="$F$7:$F$147" r="T162" sId="1"/>
    <undo index="0" exp="area" dr="T$7:T$147" r="T162" sId="1"/>
    <undo index="65535" exp="area" dr="$F$7:$F$147" r="S162" sId="1"/>
    <undo index="0" exp="area" dr="S$7:S$147" r="S162" sId="1"/>
    <undo index="0" exp="area" dr="F$7:F$147" r="D162" sId="1"/>
    <undo index="65535" exp="area" dr="$F$7:$F$147" r="AK161" sId="1"/>
    <undo index="0" exp="area" dr="AK$7:AK$147" r="AK161" sId="1"/>
    <undo index="65535" exp="area" dr="$F$7:$F$147" r="AJ161" sId="1"/>
    <undo index="0" exp="area" dr="AJ$7:AJ$147" r="AJ161" sId="1"/>
    <undo index="65535" exp="area" dr="$F$7:$F$147" r="AG161" sId="1"/>
    <undo index="0" exp="area" dr="AG$7:AG$147" r="AG161" sId="1"/>
    <undo index="65535" exp="area" dr="$F$7:$F$147" r="AF161" sId="1"/>
    <undo index="0" exp="area" dr="AF$7:AF$147" r="AF161" sId="1"/>
    <undo index="65535" exp="area" dr="$F$7:$F$147" r="AE161" sId="1"/>
    <undo index="0" exp="area" dr="AE$7:AE$147" r="AE161" sId="1"/>
    <undo index="65535" exp="area" dr="$F$7:$F$147" r="AD161" sId="1"/>
    <undo index="0" exp="area" dr="AD$7:AD$147" r="AD161" sId="1"/>
    <undo index="65535" exp="area" dr="$F$7:$F$147" r="AC161" sId="1"/>
    <undo index="0" exp="area" dr="AC$7:AC$147" r="AC161" sId="1"/>
    <undo index="65535" exp="area" dr="$F$7:$F$147" r="AB161" sId="1"/>
    <undo index="0" exp="area" dr="AB$7:AB$147" r="AB161" sId="1"/>
    <undo index="65535" exp="area" dr="$F$7:$F$147" r="AA161" sId="1"/>
    <undo index="0" exp="area" dr="AA$7:AA$147" r="AA161" sId="1"/>
    <undo index="65535" exp="area" dr="$F$7:$F$147" r="Z161" sId="1"/>
    <undo index="0" exp="area" dr="Z$7:Z$147" r="Z161" sId="1"/>
    <undo index="65535" exp="area" dr="$F$7:$F$147" r="Y161" sId="1"/>
    <undo index="0" exp="area" dr="Y$7:Y$147" r="Y161" sId="1"/>
    <undo index="65535" exp="area" dr="$F$7:$F$147" r="X161" sId="1"/>
    <undo index="0" exp="area" dr="X$7:X$147" r="X161" sId="1"/>
    <undo index="65535" exp="area" dr="$F$7:$F$147" r="W161" sId="1"/>
    <undo index="0" exp="area" dr="W$7:W$147" r="W161" sId="1"/>
    <undo index="65535" exp="area" dr="$F$7:$F$147" r="V161" sId="1"/>
    <undo index="0" exp="area" dr="V$7:V$147" r="V161" sId="1"/>
    <undo index="65535" exp="area" dr="$F$7:$F$147" r="U161" sId="1"/>
    <undo index="0" exp="area" dr="U$7:U$147" r="U161" sId="1"/>
    <undo index="65535" exp="area" dr="$F$7:$F$147" r="T161" sId="1"/>
    <undo index="0" exp="area" dr="T$7:T$147" r="T161" sId="1"/>
    <undo index="65535" exp="area" dr="$F$7:$F$147" r="S161" sId="1"/>
    <undo index="0" exp="area" dr="S$7:S$147" r="S161" sId="1"/>
    <undo index="0" exp="area" dr="F$7:F$147" r="D161" sId="1"/>
    <undo index="65535" exp="area" dr="$F$7:$F$147" r="AK160" sId="1"/>
    <undo index="0" exp="area" dr="AK$7:AK$147" r="AK160" sId="1"/>
    <undo index="65535" exp="area" dr="$F$7:$F$147" r="AJ160" sId="1"/>
    <undo index="0" exp="area" dr="AJ$7:AJ$147" r="AJ160" sId="1"/>
    <undo index="65535" exp="area" dr="$F$7:$F$147" r="AG160" sId="1"/>
    <undo index="0" exp="area" dr="AG$7:AG$147" r="AG160" sId="1"/>
    <undo index="65535" exp="area" dr="$F$7:$F$147" r="AF160" sId="1"/>
    <undo index="0" exp="area" dr="AF$7:AF$147" r="AF160" sId="1"/>
    <undo index="65535" exp="area" dr="$F$7:$F$147" r="AE160" sId="1"/>
    <undo index="0" exp="area" dr="AE$7:AE$147" r="AE160" sId="1"/>
    <undo index="65535" exp="area" dr="$F$7:$F$147" r="AD160" sId="1"/>
    <undo index="0" exp="area" dr="AD$7:AD$147" r="AD160" sId="1"/>
    <undo index="65535" exp="area" dr="$F$7:$F$147" r="AC160" sId="1"/>
    <undo index="0" exp="area" dr="AC$7:AC$147" r="AC160" sId="1"/>
    <undo index="65535" exp="area" dr="$F$7:$F$147" r="AB160" sId="1"/>
    <undo index="0" exp="area" dr="AB$7:AB$147" r="AB160" sId="1"/>
    <undo index="65535" exp="area" dr="$F$7:$F$147" r="AA160" sId="1"/>
    <undo index="0" exp="area" dr="AA$7:AA$147" r="AA160" sId="1"/>
    <undo index="65535" exp="area" dr="$F$7:$F$147" r="Z160" sId="1"/>
    <undo index="0" exp="area" dr="Z$7:Z$147" r="Z160" sId="1"/>
    <undo index="65535" exp="area" dr="$F$7:$F$147" r="Y160" sId="1"/>
    <undo index="0" exp="area" dr="Y$7:Y$147" r="Y160" sId="1"/>
    <undo index="65535" exp="area" dr="$F$7:$F$147" r="X160" sId="1"/>
    <undo index="0" exp="area" dr="X$7:X$147" r="X160" sId="1"/>
    <undo index="65535" exp="area" dr="$F$7:$F$147" r="W160" sId="1"/>
    <undo index="0" exp="area" dr="W$7:W$147" r="W160" sId="1"/>
    <undo index="65535" exp="area" dr="$F$7:$F$147" r="V160" sId="1"/>
    <undo index="0" exp="area" dr="V$7:V$147" r="V160" sId="1"/>
    <undo index="65535" exp="area" dr="$F$7:$F$147" r="U160" sId="1"/>
    <undo index="0" exp="area" dr="U$7:U$147" r="U160" sId="1"/>
    <undo index="65535" exp="area" dr="$F$7:$F$147" r="T160" sId="1"/>
    <undo index="0" exp="area" dr="T$7:T$147" r="T160" sId="1"/>
    <undo index="65535" exp="area" dr="$F$7:$F$147" r="S160" sId="1"/>
    <undo index="0" exp="area" dr="S$7:S$147" r="S160" sId="1"/>
    <undo index="0" exp="area" dr="F$7:F$147" r="D160" sId="1"/>
    <undo index="65535" exp="area" dr="$F$7:$F$147" r="AK159" sId="1"/>
    <undo index="0" exp="area" dr="AK$7:AK$147" r="AK159" sId="1"/>
    <undo index="65535" exp="area" dr="$F$7:$F$147" r="AJ159" sId="1"/>
    <undo index="0" exp="area" dr="AJ$7:AJ$147" r="AJ159" sId="1"/>
    <undo index="65535" exp="area" dr="$F$7:$F$147" r="AG159" sId="1"/>
    <undo index="0" exp="area" dr="AG$7:AG$147" r="AG159" sId="1"/>
    <undo index="65535" exp="area" dr="$F$7:$F$147" r="AF159" sId="1"/>
    <undo index="0" exp="area" dr="AF$7:AF$147" r="AF159" sId="1"/>
    <undo index="65535" exp="area" dr="$F$7:$F$147" r="AE159" sId="1"/>
    <undo index="0" exp="area" dr="AE$7:AE$147" r="AE159" sId="1"/>
    <undo index="65535" exp="area" dr="$F$7:$F$147" r="AD159" sId="1"/>
    <undo index="0" exp="area" dr="AD$7:AD$147" r="AD159" sId="1"/>
    <undo index="65535" exp="area" dr="$F$7:$F$147" r="AC159" sId="1"/>
    <undo index="0" exp="area" dr="AC$7:AC$147" r="AC159" sId="1"/>
    <undo index="65535" exp="area" dr="$F$7:$F$147" r="AB159" sId="1"/>
    <undo index="0" exp="area" dr="AB$7:AB$147" r="AB159" sId="1"/>
    <undo index="65535" exp="area" dr="$F$7:$F$147" r="AA159" sId="1"/>
    <undo index="0" exp="area" dr="AA$7:AA$147" r="AA159" sId="1"/>
    <undo index="65535" exp="area" dr="$F$7:$F$147" r="Z159" sId="1"/>
    <undo index="0" exp="area" dr="Z$7:Z$147" r="Z159" sId="1"/>
    <undo index="65535" exp="area" dr="$F$7:$F$147" r="Y159" sId="1"/>
    <undo index="0" exp="area" dr="Y$7:Y$147" r="Y159" sId="1"/>
    <undo index="65535" exp="area" dr="$F$7:$F$147" r="X159" sId="1"/>
    <undo index="0" exp="area" dr="X$7:X$147" r="X159" sId="1"/>
    <undo index="65535" exp="area" dr="$F$7:$F$147" r="W159" sId="1"/>
    <undo index="0" exp="area" dr="W$7:W$147" r="W159" sId="1"/>
    <undo index="65535" exp="area" dr="$F$7:$F$147" r="V159" sId="1"/>
    <undo index="0" exp="area" dr="V$7:V$147" r="V159" sId="1"/>
    <undo index="65535" exp="area" dr="$F$7:$F$147" r="U159" sId="1"/>
    <undo index="0" exp="area" dr="U$7:U$147" r="U159" sId="1"/>
    <undo index="65535" exp="area" dr="$F$7:$F$147" r="T159" sId="1"/>
    <undo index="0" exp="area" dr="T$7:T$147" r="T159" sId="1"/>
    <undo index="65535" exp="area" dr="$F$7:$F$147" r="S159" sId="1"/>
    <undo index="0" exp="area" dr="S$7:S$147" r="S159" sId="1"/>
    <undo index="0" exp="area" dr="F$7:F$147" r="D159" sId="1"/>
    <undo index="65535" exp="area" dr="$F$7:$F$147" r="AK158" sId="1"/>
    <undo index="0" exp="area" dr="AK$7:AK$147" r="AK158" sId="1"/>
    <undo index="65535" exp="area" dr="$F$7:$F$147" r="AJ158" sId="1"/>
    <undo index="0" exp="area" dr="AJ$7:AJ$147" r="AJ158" sId="1"/>
    <undo index="65535" exp="area" dr="$F$7:$F$147" r="AG158" sId="1"/>
    <undo index="0" exp="area" dr="AG$7:AG$147" r="AG158" sId="1"/>
    <undo index="65535" exp="area" dr="$F$7:$F$147" r="AF158" sId="1"/>
    <undo index="0" exp="area" dr="AF$7:AF$147" r="AF158" sId="1"/>
    <undo index="65535" exp="area" dr="$F$7:$F$147" r="AE158" sId="1"/>
    <undo index="0" exp="area" dr="AE$7:AE$147" r="AE158" sId="1"/>
    <undo index="65535" exp="area" dr="$F$7:$F$147" r="AD158" sId="1"/>
    <undo index="0" exp="area" dr="AD$7:AD$147" r="AD158" sId="1"/>
    <undo index="65535" exp="area" dr="$F$7:$F$147" r="AC158" sId="1"/>
    <undo index="0" exp="area" dr="AC$7:AC$147" r="AC158" sId="1"/>
    <undo index="65535" exp="area" dr="$F$7:$F$147" r="AB158" sId="1"/>
    <undo index="0" exp="area" dr="AB$7:AB$147" r="AB158" sId="1"/>
    <undo index="65535" exp="area" dr="$F$7:$F$147" r="AA158" sId="1"/>
    <undo index="0" exp="area" dr="AA$7:AA$147" r="AA158" sId="1"/>
    <undo index="65535" exp="area" dr="$F$7:$F$147" r="Z158" sId="1"/>
    <undo index="0" exp="area" dr="Z$7:Z$147" r="Z158" sId="1"/>
    <undo index="65535" exp="area" dr="$F$7:$F$147" r="Y158" sId="1"/>
    <undo index="0" exp="area" dr="Y$7:Y$147" r="Y158" sId="1"/>
    <undo index="65535" exp="area" dr="$F$7:$F$147" r="X158" sId="1"/>
    <undo index="0" exp="area" dr="X$7:X$147" r="X158" sId="1"/>
    <undo index="65535" exp="area" dr="$F$7:$F$147" r="W158" sId="1"/>
    <undo index="0" exp="area" dr="W$7:W$147" r="W158" sId="1"/>
    <undo index="65535" exp="area" dr="$F$7:$F$147" r="V158" sId="1"/>
    <undo index="0" exp="area" dr="V$7:V$147" r="V158" sId="1"/>
    <undo index="65535" exp="area" dr="$F$7:$F$147" r="U158" sId="1"/>
    <undo index="0" exp="area" dr="U$7:U$147" r="U158" sId="1"/>
    <undo index="65535" exp="area" dr="$F$7:$F$147" r="T158" sId="1"/>
    <undo index="0" exp="area" dr="T$7:T$147" r="T158" sId="1"/>
    <undo index="65535" exp="area" dr="$F$7:$F$147" r="S158" sId="1"/>
    <undo index="0" exp="area" dr="S$7:S$147" r="S158" sId="1"/>
    <undo index="0" exp="area" dr="F$7:F$147" r="D158" sId="1"/>
    <undo index="65535" exp="area" dr="$F$7:$F$147" r="AK157" sId="1"/>
    <undo index="0" exp="area" dr="AK$7:AK$147" r="AK157" sId="1"/>
    <undo index="65535" exp="area" dr="$F$7:$F$147" r="AJ157" sId="1"/>
    <undo index="0" exp="area" dr="AJ$7:AJ$147" r="AJ157" sId="1"/>
    <undo index="65535" exp="area" dr="$F$7:$F$147" r="AG157" sId="1"/>
    <undo index="0" exp="area" dr="AG$7:AG$147" r="AG157" sId="1"/>
    <undo index="65535" exp="area" dr="$F$7:$F$147" r="AF157" sId="1"/>
    <undo index="0" exp="area" dr="AF$7:AF$147" r="AF157" sId="1"/>
    <undo index="65535" exp="area" dr="$F$7:$F$147" r="AE157" sId="1"/>
    <undo index="0" exp="area" dr="AE$7:AE$147" r="AE157" sId="1"/>
    <undo index="65535" exp="area" dr="$F$7:$F$147" r="AD157" sId="1"/>
    <undo index="0" exp="area" dr="AD$7:AD$147" r="AD157" sId="1"/>
    <undo index="65535" exp="area" dr="$F$7:$F$147" r="AC157" sId="1"/>
    <undo index="0" exp="area" dr="AC$7:AC$147" r="AC157" sId="1"/>
    <undo index="65535" exp="area" dr="$F$7:$F$147" r="AB157" sId="1"/>
    <undo index="0" exp="area" dr="AB$7:AB$147" r="AB157" sId="1"/>
    <undo index="65535" exp="area" dr="$F$7:$F$147" r="AA157" sId="1"/>
    <undo index="0" exp="area" dr="AA$7:AA$147" r="AA157" sId="1"/>
    <undo index="65535" exp="area" dr="$F$7:$F$147" r="Z157" sId="1"/>
    <undo index="0" exp="area" dr="Z$7:Z$147" r="Z157" sId="1"/>
    <undo index="65535" exp="area" dr="$F$7:$F$147" r="Y157" sId="1"/>
    <undo index="0" exp="area" dr="Y$7:Y$147" r="Y157" sId="1"/>
    <undo index="65535" exp="area" dr="$F$7:$F$147" r="X157" sId="1"/>
    <undo index="0" exp="area" dr="X$7:X$147" r="X157" sId="1"/>
    <undo index="65535" exp="area" dr="$F$7:$F$147" r="W157" sId="1"/>
    <undo index="0" exp="area" dr="W$7:W$147" r="W157" sId="1"/>
    <undo index="65535" exp="area" dr="$F$7:$F$147" r="V157" sId="1"/>
    <undo index="0" exp="area" dr="V$7:V$147" r="V157" sId="1"/>
    <undo index="65535" exp="area" dr="$F$7:$F$147" r="U157" sId="1"/>
    <undo index="0" exp="area" dr="U$7:U$147" r="U157" sId="1"/>
    <undo index="65535" exp="area" dr="$F$7:$F$147" r="T157" sId="1"/>
    <undo index="0" exp="area" dr="T$7:T$147" r="T157" sId="1"/>
    <undo index="65535" exp="area" dr="$F$7:$F$147" r="S157" sId="1"/>
    <undo index="0" exp="area" dr="S$7:S$147" r="S157" sId="1"/>
    <undo index="0" exp="area" dr="F$7:F$147" r="D157" sId="1"/>
    <undo index="65535" exp="area" dr="$F$7:$F$147" r="AK156" sId="1"/>
    <undo index="0" exp="area" dr="AK$7:AK$147" r="AK156" sId="1"/>
    <undo index="65535" exp="area" dr="$F$7:$F$147" r="AJ156" sId="1"/>
    <undo index="0" exp="area" dr="AJ$7:AJ$147" r="AJ156" sId="1"/>
    <undo index="65535" exp="area" dr="$F$7:$F$147" r="AG156" sId="1"/>
    <undo index="0" exp="area" dr="AG$7:AG$147" r="AG156" sId="1"/>
    <undo index="65535" exp="area" dr="$F$7:$F$147" r="AF156" sId="1"/>
    <undo index="0" exp="area" dr="AF$7:AF$147" r="AF156" sId="1"/>
    <undo index="65535" exp="area" dr="$F$7:$F$147" r="AE156" sId="1"/>
    <undo index="0" exp="area" dr="AE$7:AE$147" r="AE156" sId="1"/>
    <undo index="65535" exp="area" dr="$F$7:$F$147" r="AD156" sId="1"/>
    <undo index="0" exp="area" dr="AD$7:AD$147" r="AD156" sId="1"/>
    <undo index="65535" exp="area" dr="$F$7:$F$147" r="AC156" sId="1"/>
    <undo index="0" exp="area" dr="AC$7:AC$147" r="AC156" sId="1"/>
    <undo index="65535" exp="area" dr="$F$7:$F$147" r="AB156" sId="1"/>
    <undo index="0" exp="area" dr="AB$7:AB$147" r="AB156" sId="1"/>
    <undo index="65535" exp="area" dr="$F$7:$F$147" r="AA156" sId="1"/>
    <undo index="0" exp="area" dr="AA$7:AA$147" r="AA156" sId="1"/>
    <undo index="65535" exp="area" dr="$F$7:$F$147" r="Z156" sId="1"/>
    <undo index="0" exp="area" dr="Z$7:Z$147" r="Z156" sId="1"/>
    <undo index="65535" exp="area" dr="$F$7:$F$147" r="Y156" sId="1"/>
    <undo index="0" exp="area" dr="Y$7:Y$147" r="Y156" sId="1"/>
    <undo index="65535" exp="area" dr="$F$7:$F$147" r="X156" sId="1"/>
    <undo index="0" exp="area" dr="X$7:X$147" r="X156" sId="1"/>
    <undo index="65535" exp="area" dr="$F$7:$F$147" r="W156" sId="1"/>
    <undo index="0" exp="area" dr="W$7:W$147" r="W156" sId="1"/>
    <undo index="65535" exp="area" dr="$F$7:$F$147" r="V156" sId="1"/>
    <undo index="0" exp="area" dr="V$7:V$147" r="V156" sId="1"/>
    <undo index="65535" exp="area" dr="$F$7:$F$147" r="U156" sId="1"/>
    <undo index="0" exp="area" dr="U$7:U$147" r="U156" sId="1"/>
    <undo index="65535" exp="area" dr="$F$7:$F$147" r="T156" sId="1"/>
    <undo index="0" exp="area" dr="T$7:T$147" r="T156" sId="1"/>
    <undo index="65535" exp="area" dr="$F$7:$F$147" r="S156" sId="1"/>
    <undo index="0" exp="area" dr="S$7:S$147" r="S156" sId="1"/>
    <undo index="0" exp="area" dr="F$7:F$147" r="D156" sId="1"/>
    <undo index="65535" exp="area" dr="$F$7:$F$147" r="AK154" sId="1"/>
    <undo index="0" exp="area" dr="AK$7:AK$147" r="AK154" sId="1"/>
    <undo index="65535" exp="area" dr="$F$7:$F$147" r="AJ154" sId="1"/>
    <undo index="0" exp="area" dr="AJ$7:AJ$147" r="AJ154" sId="1"/>
    <undo index="65535" exp="area" dr="$F$7:$F$147" r="AG154" sId="1"/>
    <undo index="0" exp="area" dr="AG$7:AG$147" r="AG154" sId="1"/>
    <undo index="65535" exp="area" dr="$F$7:$F$147" r="AF154" sId="1"/>
    <undo index="0" exp="area" dr="AF$7:AF$147" r="AF154" sId="1"/>
    <undo index="65535" exp="area" dr="$F$7:$F$147" r="AE154" sId="1"/>
    <undo index="0" exp="area" dr="AE$7:AE$147" r="AE154" sId="1"/>
    <undo index="65535" exp="area" dr="$F$7:$F$147" r="AD154" sId="1"/>
    <undo index="0" exp="area" dr="AD$7:AD$147" r="AD154" sId="1"/>
    <undo index="65535" exp="area" dr="$F$7:$F$147" r="AC154" sId="1"/>
    <undo index="0" exp="area" dr="AC$7:AC$147" r="AC154" sId="1"/>
    <undo index="65535" exp="area" dr="$F$7:$F$147" r="AB154" sId="1"/>
    <undo index="0" exp="area" dr="AB$7:AB$147" r="AB154" sId="1"/>
    <undo index="65535" exp="area" dr="$F$7:$F$147" r="AA154" sId="1"/>
    <undo index="0" exp="area" dr="AA$7:AA$147" r="AA154" sId="1"/>
    <undo index="65535" exp="area" dr="$F$7:$F$147" r="Z154" sId="1"/>
    <undo index="0" exp="area" dr="Z$7:Z$147" r="Z154" sId="1"/>
    <undo index="65535" exp="area" dr="$F$7:$F$147" r="Y154" sId="1"/>
    <undo index="0" exp="area" dr="Y$7:Y$147" r="Y154" sId="1"/>
    <undo index="65535" exp="area" dr="$F$7:$F$147" r="X154" sId="1"/>
    <undo index="0" exp="area" dr="X$7:X$147" r="X154" sId="1"/>
    <undo index="65535" exp="area" dr="$F$7:$F$147" r="W154" sId="1"/>
    <undo index="0" exp="area" dr="W$7:W$147" r="W154" sId="1"/>
    <undo index="65535" exp="area" dr="$F$7:$F$147" r="V154" sId="1"/>
    <undo index="0" exp="area" dr="V$7:V$147" r="V154" sId="1"/>
    <undo index="65535" exp="area" dr="$F$7:$F$147" r="U154" sId="1"/>
    <undo index="0" exp="area" dr="U$7:U$147" r="U154" sId="1"/>
    <undo index="65535" exp="area" dr="$F$7:$F$147" r="T154" sId="1"/>
    <undo index="0" exp="area" dr="T$7:T$147" r="T154" sId="1"/>
    <undo index="65535" exp="area" dr="$F$7:$F$147" r="S154" sId="1"/>
    <undo index="0" exp="area" dr="S$7:S$147" r="S154" sId="1"/>
    <undo index="0" exp="area" dr="F$7:F$147" r="D154" sId="1"/>
    <undo index="65535" exp="area" dr="$F$7:$F$147" r="AK153" sId="1"/>
    <undo index="0" exp="area" dr="AK$7:AK$147" r="AK153" sId="1"/>
    <undo index="65535" exp="area" dr="$F$7:$F$147" r="AJ153" sId="1"/>
    <undo index="0" exp="area" dr="AJ$7:AJ$147" r="AJ153" sId="1"/>
    <undo index="65535" exp="area" dr="$F$7:$F$147" r="AG153" sId="1"/>
    <undo index="0" exp="area" dr="AG$7:AG$147" r="AG153" sId="1"/>
    <undo index="65535" exp="area" dr="$F$7:$F$147" r="AF153" sId="1"/>
    <undo index="0" exp="area" dr="AF$7:AF$147" r="AF153" sId="1"/>
    <undo index="65535" exp="area" dr="$F$7:$F$147" r="AE153" sId="1"/>
    <undo index="0" exp="area" dr="AE$7:AE$147" r="AE153" sId="1"/>
    <undo index="65535" exp="area" dr="$F$7:$F$147" r="AD153" sId="1"/>
    <undo index="0" exp="area" dr="AD$7:AD$147" r="AD153" sId="1"/>
    <undo index="65535" exp="area" dr="$F$7:$F$147" r="AC153" sId="1"/>
    <undo index="0" exp="area" dr="AC$7:AC$147" r="AC153" sId="1"/>
    <undo index="65535" exp="area" dr="$F$7:$F$147" r="AB153" sId="1"/>
    <undo index="0" exp="area" dr="AB$7:AB$147" r="AB153" sId="1"/>
    <undo index="65535" exp="area" dr="$F$7:$F$147" r="AA153" sId="1"/>
    <undo index="0" exp="area" dr="AA$7:AA$147" r="AA153" sId="1"/>
    <undo index="65535" exp="area" dr="$F$7:$F$147" r="Z153" sId="1"/>
    <undo index="0" exp="area" dr="Z$7:Z$147" r="Z153" sId="1"/>
    <undo index="65535" exp="area" dr="$F$7:$F$147" r="Y153" sId="1"/>
    <undo index="0" exp="area" dr="Y$7:Y$147" r="Y153" sId="1"/>
    <undo index="65535" exp="area" dr="$F$7:$F$147" r="X153" sId="1"/>
    <undo index="0" exp="area" dr="X$7:X$147" r="X153" sId="1"/>
    <undo index="65535" exp="area" dr="$F$7:$F$147" r="W153" sId="1"/>
    <undo index="0" exp="area" dr="W$7:W$147" r="W153" sId="1"/>
    <undo index="65535" exp="area" dr="$F$7:$F$147" r="V153" sId="1"/>
    <undo index="0" exp="area" dr="V$7:V$147" r="V153" sId="1"/>
    <undo index="65535" exp="area" dr="$F$7:$F$147" r="U153" sId="1"/>
    <undo index="0" exp="area" dr="U$7:U$147" r="U153" sId="1"/>
    <undo index="65535" exp="area" dr="$F$7:$F$147" r="T153" sId="1"/>
    <undo index="0" exp="area" dr="T$7:T$147" r="T153" sId="1"/>
    <undo index="65535" exp="area" dr="$F$7:$F$147" r="S153" sId="1"/>
    <undo index="0" exp="area" dr="S$7:S$147" r="S153" sId="1"/>
    <undo index="0" exp="area" dr="F$7:F$147" r="D153" sId="1"/>
    <undo index="65535" exp="area" dr="$F$7:$F$147" r="AK152" sId="1"/>
    <undo index="0" exp="area" dr="AK$7:AK$147" r="AK152" sId="1"/>
    <undo index="65535" exp="area" dr="$F$7:$F$147" r="AJ152" sId="1"/>
    <undo index="0" exp="area" dr="AJ$7:AJ$147" r="AJ152" sId="1"/>
    <undo index="65535" exp="area" dr="$F$7:$F$147" r="AG152" sId="1"/>
    <undo index="0" exp="area" dr="AG$7:AG$147" r="AG152" sId="1"/>
    <undo index="65535" exp="area" dr="$F$7:$F$147" r="AF152" sId="1"/>
    <undo index="0" exp="area" dr="AF$7:AF$147" r="AF152" sId="1"/>
    <undo index="65535" exp="area" dr="$F$7:$F$147" r="AE152" sId="1"/>
    <undo index="0" exp="area" dr="AE$7:AE$147" r="AE152" sId="1"/>
    <undo index="65535" exp="area" dr="$F$7:$F$147" r="AD152" sId="1"/>
    <undo index="0" exp="area" dr="AD$7:AD$147" r="AD152" sId="1"/>
    <undo index="65535" exp="area" dr="$F$7:$F$147" r="AC152" sId="1"/>
    <undo index="0" exp="area" dr="AC$7:AC$147" r="AC152" sId="1"/>
    <undo index="65535" exp="area" dr="$F$7:$F$147" r="AB152" sId="1"/>
    <undo index="0" exp="area" dr="AB$7:AB$147" r="AB152" sId="1"/>
    <undo index="65535" exp="area" dr="$F$7:$F$147" r="AA152" sId="1"/>
    <undo index="0" exp="area" dr="AA$7:AA$147" r="AA152" sId="1"/>
    <undo index="65535" exp="area" dr="$F$7:$F$147" r="Z152" sId="1"/>
    <undo index="0" exp="area" dr="Z$7:Z$147" r="Z152" sId="1"/>
    <undo index="65535" exp="area" dr="$F$7:$F$147" r="Y152" sId="1"/>
    <undo index="0" exp="area" dr="Y$7:Y$147" r="Y152" sId="1"/>
    <undo index="65535" exp="area" dr="$F$7:$F$147" r="X152" sId="1"/>
    <undo index="0" exp="area" dr="X$7:X$147" r="X152" sId="1"/>
    <undo index="65535" exp="area" dr="$F$7:$F$147" r="W152" sId="1"/>
    <undo index="0" exp="area" dr="W$7:W$147" r="W152" sId="1"/>
    <undo index="65535" exp="area" dr="$F$7:$F$147" r="V152" sId="1"/>
    <undo index="0" exp="area" dr="V$7:V$147" r="V152" sId="1"/>
    <undo index="65535" exp="area" dr="$F$7:$F$147" r="U152" sId="1"/>
    <undo index="0" exp="area" dr="U$7:U$147" r="U152" sId="1"/>
    <undo index="65535" exp="area" dr="$F$7:$F$147" r="T152" sId="1"/>
    <undo index="0" exp="area" dr="T$7:T$147" r="T152" sId="1"/>
    <undo index="65535" exp="area" dr="$F$7:$F$147" r="S152" sId="1"/>
    <undo index="0" exp="area" dr="S$7:S$147" r="S152" sId="1"/>
    <undo index="0" exp="area" dr="F$7:F$147" r="D152" sId="1"/>
    <undo index="65535" exp="area" dr="$F$7:$F$147" r="AK151" sId="1"/>
    <undo index="0" exp="area" dr="AK$7:AK$147" r="AK151" sId="1"/>
    <undo index="65535" exp="area" dr="$F$7:$F$147" r="AJ151" sId="1"/>
    <undo index="0" exp="area" dr="AJ$7:AJ$147" r="AJ151" sId="1"/>
    <undo index="65535" exp="area" dr="$F$7:$F$147" r="AG151" sId="1"/>
    <undo index="0" exp="area" dr="AG$7:AG$147" r="AG151" sId="1"/>
    <undo index="65535" exp="area" dr="$F$7:$F$147" r="AF151" sId="1"/>
    <undo index="0" exp="area" dr="AF$7:AF$147" r="AF151" sId="1"/>
    <undo index="65535" exp="area" dr="$F$7:$F$147" r="AE151" sId="1"/>
    <undo index="0" exp="area" dr="AE$7:AE$147" r="AE151" sId="1"/>
    <undo index="65535" exp="area" dr="$F$7:$F$147" r="AD151" sId="1"/>
    <undo index="0" exp="area" dr="AD$7:AD$147" r="AD151" sId="1"/>
    <undo index="65535" exp="area" dr="$F$7:$F$147" r="AC151" sId="1"/>
    <undo index="0" exp="area" dr="AC$7:AC$147" r="AC151" sId="1"/>
    <undo index="65535" exp="area" dr="$F$7:$F$147" r="AB151" sId="1"/>
    <undo index="0" exp="area" dr="AB$7:AB$147" r="AB151" sId="1"/>
    <undo index="65535" exp="area" dr="$F$7:$F$147" r="AA151" sId="1"/>
    <undo index="0" exp="area" dr="AA$7:AA$147" r="AA151" sId="1"/>
    <undo index="65535" exp="area" dr="$F$7:$F$147" r="Z151" sId="1"/>
    <undo index="0" exp="area" dr="Z$7:Z$147" r="Z151" sId="1"/>
    <undo index="65535" exp="area" dr="$F$7:$F$147" r="Y151" sId="1"/>
    <undo index="0" exp="area" dr="Y$7:Y$147" r="Y151" sId="1"/>
    <undo index="65535" exp="area" dr="$F$7:$F$147" r="X151" sId="1"/>
    <undo index="0" exp="area" dr="X$7:X$147" r="X151" sId="1"/>
    <undo index="65535" exp="area" dr="$F$7:$F$147" r="W151" sId="1"/>
    <undo index="0" exp="area" dr="W$7:W$147" r="W151" sId="1"/>
    <undo index="65535" exp="area" dr="$F$7:$F$147" r="V151" sId="1"/>
    <undo index="0" exp="area" dr="V$7:V$147" r="V151" sId="1"/>
    <undo index="65535" exp="area" dr="$F$7:$F$147" r="U151" sId="1"/>
    <undo index="0" exp="area" dr="U$7:U$147" r="U151" sId="1"/>
    <undo index="65535" exp="area" dr="$F$7:$F$147" r="T151" sId="1"/>
    <undo index="0" exp="area" dr="T$7:T$147" r="T151" sId="1"/>
    <undo index="65535" exp="area" dr="$F$7:$F$147" r="S151" sId="1"/>
    <undo index="0" exp="area" dr="S$7:S$147" r="S151" sId="1"/>
    <undo index="0" exp="area" dr="F$46:F$147" r="D151" sId="1"/>
    <undo index="65535" exp="area" dr="$F$7:$F$147" r="AK150" sId="1"/>
    <undo index="0" exp="area" dr="AK$7:AK$147" r="AK150" sId="1"/>
    <undo index="65535" exp="area" dr="$F$7:$F$147" r="AJ150" sId="1"/>
    <undo index="0" exp="area" dr="AJ$7:AJ$147" r="AJ150" sId="1"/>
    <undo index="65535" exp="area" dr="$F$7:$F$147" r="AG150" sId="1"/>
    <undo index="0" exp="area" dr="AG$7:AG$147" r="AG150" sId="1"/>
    <undo index="65535" exp="area" dr="$F$7:$F$147" r="AF150" sId="1"/>
    <undo index="0" exp="area" dr="AF$7:AF$147" r="AF150" sId="1"/>
    <undo index="65535" exp="area" dr="$F$7:$F$147" r="AE150" sId="1"/>
    <undo index="0" exp="area" dr="AE$7:AE$147" r="AE150" sId="1"/>
    <undo index="65535" exp="area" dr="$F$7:$F$147" r="AD150" sId="1"/>
    <undo index="0" exp="area" dr="AD$7:AD$147" r="AD150" sId="1"/>
    <undo index="65535" exp="area" dr="$F$7:$F$147" r="AC150" sId="1"/>
    <undo index="0" exp="area" dr="AC$7:AC$147" r="AC150" sId="1"/>
    <undo index="65535" exp="area" dr="$F$7:$F$147" r="AB150" sId="1"/>
    <undo index="0" exp="area" dr="AB$7:AB$147" r="AB150" sId="1"/>
    <undo index="65535" exp="area" dr="$F$7:$F$147" r="AA150" sId="1"/>
    <undo index="0" exp="area" dr="AA$7:AA$147" r="AA150" sId="1"/>
    <undo index="65535" exp="area" dr="$F$7:$F$147" r="Z150" sId="1"/>
    <undo index="0" exp="area" dr="Z$7:Z$147" r="Z150" sId="1"/>
    <undo index="65535" exp="area" dr="$F$7:$F$147" r="Y150" sId="1"/>
    <undo index="0" exp="area" dr="Y$7:Y$147" r="Y150" sId="1"/>
    <undo index="65535" exp="area" dr="$F$7:$F$147" r="X150" sId="1"/>
    <undo index="0" exp="area" dr="X$7:X$147" r="X150" sId="1"/>
    <undo index="65535" exp="area" dr="$F$7:$F$147" r="W150" sId="1"/>
    <undo index="0" exp="area" dr="W$7:W$147" r="W150" sId="1"/>
    <undo index="65535" exp="area" dr="$F$7:$F$147" r="V150" sId="1"/>
    <undo index="0" exp="area" dr="V$7:V$147" r="V150" sId="1"/>
    <undo index="65535" exp="area" dr="$F$7:$F$147" r="U150" sId="1"/>
    <undo index="0" exp="area" dr="U$7:U$147" r="U150" sId="1"/>
    <undo index="65535" exp="area" dr="$F$7:$F$147" r="T150" sId="1"/>
    <undo index="0" exp="area" dr="T$7:T$147" r="T150" sId="1"/>
    <undo index="65535" exp="area" dr="$F$7:$F$147" r="S150" sId="1"/>
    <undo index="0" exp="area" dr="S$7:S$147" r="S150" sId="1"/>
    <undo index="0" exp="area" dr="F$7:F$147" r="D150" sId="1"/>
    <undo index="65535" exp="area" dr="$F$7:$F$147" r="AK149" sId="1"/>
    <undo index="0" exp="area" dr="AK$7:AK$147" r="AK149" sId="1"/>
    <undo index="65535" exp="area" dr="$F$7:$F$147" r="AJ149" sId="1"/>
    <undo index="0" exp="area" dr="AJ$7:AJ$147" r="AJ149" sId="1"/>
    <undo index="65535" exp="area" dr="$F$7:$F$147" r="AG149" sId="1"/>
    <undo index="0" exp="area" dr="AG$7:AG$147" r="AG149" sId="1"/>
    <undo index="65535" exp="area" dr="$F$7:$F$147" r="AF149" sId="1"/>
    <undo index="0" exp="area" dr="AF$7:AF$147" r="AF149" sId="1"/>
    <undo index="65535" exp="area" dr="$F$7:$F$147" r="AE149" sId="1"/>
    <undo index="0" exp="area" dr="AE$7:AE$147" r="AE149" sId="1"/>
    <undo index="65535" exp="area" dr="$F$7:$F$147" r="AD149" sId="1"/>
    <undo index="0" exp="area" dr="AD$7:AD$147" r="AD149" sId="1"/>
    <undo index="65535" exp="area" dr="$F$7:$F$147" r="AC149" sId="1"/>
    <undo index="0" exp="area" dr="AC$7:AC$147" r="AC149" sId="1"/>
    <undo index="65535" exp="area" dr="$F$7:$F$147" r="AB149" sId="1"/>
    <undo index="0" exp="area" dr="AB$7:AB$147" r="AB149" sId="1"/>
    <undo index="65535" exp="area" dr="$F$7:$F$147" r="AA149" sId="1"/>
    <undo index="0" exp="area" dr="AA$7:AA$147" r="AA149" sId="1"/>
    <undo index="65535" exp="area" dr="$F$7:$F$147" r="Z149" sId="1"/>
    <undo index="0" exp="area" dr="Z$7:Z$147" r="Z149" sId="1"/>
    <undo index="65535" exp="area" dr="$F$7:$F$147" r="Y149" sId="1"/>
    <undo index="0" exp="area" dr="Y$7:Y$147" r="Y149" sId="1"/>
    <undo index="65535" exp="area" dr="$F$7:$F$147" r="X149" sId="1"/>
    <undo index="0" exp="area" dr="X$7:X$147" r="X149" sId="1"/>
    <undo index="65535" exp="area" dr="$F$7:$F$147" r="W149" sId="1"/>
    <undo index="0" exp="area" dr="W$7:W$147" r="W149" sId="1"/>
    <undo index="65535" exp="area" dr="$F$7:$F$147" r="V149" sId="1"/>
    <undo index="0" exp="area" dr="V$7:V$147" r="V149" sId="1"/>
    <undo index="65535" exp="area" dr="$F$7:$F$147" r="U149" sId="1"/>
    <undo index="0" exp="area" dr="U$7:U$147" r="U149" sId="1"/>
    <undo index="65535" exp="area" dr="$F$7:$F$147" r="T149" sId="1"/>
    <undo index="0" exp="area" dr="T$7:T$147" r="T149" sId="1"/>
    <undo index="65535" exp="area" dr="$F$7:$F$147" r="S149" sId="1"/>
    <undo index="0" exp="area" dr="S$7:S$147" r="S149" sId="1"/>
    <undo index="0" exp="area" dr="F$7:F$147" r="D149" sId="1"/>
    <undo index="65535" exp="area" dr="$F$7:$F$147" r="AK148" sId="1"/>
    <undo index="0" exp="area" dr="AK$7:AK$147" r="AK148" sId="1"/>
    <undo index="65535" exp="area" dr="$F$7:$F$147" r="AJ148" sId="1"/>
    <undo index="0" exp="area" dr="AJ$7:AJ$147" r="AJ148" sId="1"/>
    <undo index="65535" exp="area" dr="$F$7:$F$147" r="AG148" sId="1"/>
    <undo index="0" exp="area" dr="AG$7:AG$147" r="AG148" sId="1"/>
    <undo index="65535" exp="area" dr="$F$7:$F$147" r="AF148" sId="1"/>
    <undo index="0" exp="area" dr="AF$7:AF$147" r="AF148" sId="1"/>
    <undo index="65535" exp="area" dr="$F$7:$F$147" r="AE148" sId="1"/>
    <undo index="0" exp="area" dr="AE$7:AE$147" r="AE148" sId="1"/>
    <undo index="65535" exp="area" dr="$F$7:$F$147" r="AD148" sId="1"/>
    <undo index="0" exp="area" dr="AD$7:AD$147" r="AD148" sId="1"/>
    <undo index="65535" exp="area" dr="$F$7:$F$147" r="AC148" sId="1"/>
    <undo index="0" exp="area" dr="AC$7:AC$147" r="AC148" sId="1"/>
    <undo index="65535" exp="area" dr="$F$7:$F$147" r="AB148" sId="1"/>
    <undo index="0" exp="area" dr="AB$7:AB$147" r="AB148" sId="1"/>
    <undo index="65535" exp="area" dr="$F$7:$F$147" r="AA148" sId="1"/>
    <undo index="0" exp="area" dr="AA$7:AA$147" r="AA148" sId="1"/>
    <undo index="65535" exp="area" dr="$F$7:$F$147" r="Z148" sId="1"/>
    <undo index="0" exp="area" dr="Z$7:Z$147" r="Z148" sId="1"/>
    <undo index="65535" exp="area" dr="$F$7:$F$147" r="Y148" sId="1"/>
    <undo index="0" exp="area" dr="Y$7:Y$147" r="Y148" sId="1"/>
    <undo index="65535" exp="area" dr="$F$7:$F$147" r="X148" sId="1"/>
    <undo index="0" exp="area" dr="X$7:X$147" r="X148" sId="1"/>
    <undo index="65535" exp="area" dr="$F$7:$F$147" r="W148" sId="1"/>
    <undo index="0" exp="area" dr="W$7:W$147" r="W148" sId="1"/>
    <undo index="65535" exp="area" dr="$F$7:$F$147" r="V148" sId="1"/>
    <undo index="0" exp="area" dr="V$7:V$147" r="V148" sId="1"/>
    <undo index="65535" exp="area" dr="$F$7:$F$147" r="U148" sId="1"/>
    <undo index="0" exp="area" dr="U$7:U$147" r="U148" sId="1"/>
    <undo index="65535" exp="area" dr="$F$7:$F$147" r="T148" sId="1"/>
    <undo index="0" exp="area" dr="T$7:T$147" r="T148" sId="1"/>
    <undo index="65535" exp="area" dr="$F$7:$F$147" r="S148" sId="1"/>
    <undo index="0" exp="area" dr="S$7:S$147" r="S148" sId="1"/>
    <undo index="0" exp="area" dr="F$7:F$147" r="D148" sId="1"/>
    <undo index="65535" exp="area" ref3D="1" dr="$H$1:$N$1048576" dn="Z_65B035E3_87FA_46C5_996E_864F2C8D0EBC_.wvu.Cols" sId="1"/>
    <undo index="65535" exp="area" ref3D="1" dr="$A$147:$XFD$16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fmt sheetId="1" sqref="A147" start="0" length="0">
      <dxf>
        <font>
          <sz val="12"/>
          <color auto="1"/>
          <name val="Calibri"/>
          <family val="2"/>
          <charset val="238"/>
          <scheme val="minor"/>
        </font>
        <alignment horizontal="center" vertical="center" wrapText="1"/>
      </dxf>
    </rfmt>
    <rfmt sheetId="1" sqref="B147" start="0" length="0">
      <dxf>
        <font>
          <sz val="12"/>
          <color auto="1"/>
          <name val="Calibri"/>
          <family val="2"/>
          <charset val="238"/>
          <scheme val="minor"/>
        </font>
        <fill>
          <patternFill patternType="solid">
            <bgColor rgb="FFFFFF00"/>
          </patternFill>
        </fill>
        <alignment horizontal="center" vertical="center" wrapText="1"/>
      </dxf>
    </rfmt>
    <rfmt sheetId="1" sqref="C147" start="0" length="0">
      <dxf>
        <font>
          <b/>
          <sz val="12"/>
          <color theme="1"/>
          <name val="Calibri"/>
          <family val="2"/>
          <charset val="238"/>
          <scheme val="minor"/>
        </font>
        <fill>
          <patternFill patternType="solid">
            <bgColor rgb="FFFFFF00"/>
          </patternFill>
        </fill>
      </dxf>
    </rfmt>
    <rfmt sheetId="1" sqref="D147" start="0" length="0">
      <dxf>
        <font>
          <sz val="12"/>
          <color theme="1"/>
          <name val="Calibri"/>
          <family val="2"/>
          <charset val="238"/>
          <scheme val="minor"/>
        </font>
        <fill>
          <patternFill patternType="solid">
            <bgColor rgb="FFFFFF00"/>
          </patternFill>
        </fill>
      </dxf>
    </rfmt>
    <rfmt sheetId="1" sqref="E147" start="0" length="0">
      <dxf>
        <font>
          <sz val="12"/>
          <color theme="1"/>
          <name val="Calibri"/>
          <family val="2"/>
          <charset val="238"/>
          <scheme val="minor"/>
        </font>
      </dxf>
    </rfmt>
    <rfmt sheetId="1" sqref="F147" start="0" length="0">
      <dxf>
        <font>
          <sz val="12"/>
          <color theme="1"/>
          <name val="Calibri"/>
          <family val="2"/>
          <charset val="238"/>
          <scheme val="minor"/>
        </font>
        <fill>
          <patternFill patternType="solid">
            <bgColor rgb="FFFFFF00"/>
          </patternFill>
        </fill>
      </dxf>
    </rfmt>
    <rfmt sheetId="1" sqref="G147" start="0" length="0">
      <dxf>
        <font>
          <sz val="12"/>
          <color theme="1"/>
          <name val="Calibri"/>
          <family val="2"/>
          <charset val="238"/>
          <scheme val="minor"/>
        </font>
        <alignment horizontal="left" vertical="top"/>
      </dxf>
    </rfmt>
    <rfmt sheetId="1" sqref="H147" start="0" length="0">
      <dxf>
        <font>
          <sz val="12"/>
          <color theme="1"/>
          <name val="Calibri"/>
          <family val="2"/>
          <charset val="238"/>
          <scheme val="minor"/>
        </font>
        <alignment horizontal="left" vertical="top"/>
      </dxf>
    </rfmt>
    <rfmt sheetId="1" sqref="I147" start="0" length="0">
      <dxf>
        <font>
          <sz val="12"/>
          <color theme="1"/>
          <name val="Calibri"/>
          <family val="2"/>
          <charset val="238"/>
          <scheme val="minor"/>
        </font>
        <fill>
          <patternFill patternType="solid">
            <bgColor rgb="FFFFFF00"/>
          </patternFill>
        </fill>
        <alignment horizontal="left" vertical="top"/>
      </dxf>
    </rfmt>
    <rfmt sheetId="1" sqref="J147" start="0" length="0">
      <dxf>
        <font>
          <sz val="12"/>
          <color theme="1"/>
          <name val="Calibri"/>
          <family val="2"/>
          <charset val="238"/>
          <scheme val="minor"/>
        </font>
      </dxf>
    </rfmt>
    <rfmt sheetId="1" sqref="K147" start="0" length="0">
      <dxf>
        <font>
          <sz val="12"/>
          <color theme="1"/>
          <name val="Calibri"/>
          <family val="2"/>
          <charset val="238"/>
          <scheme val="minor"/>
        </font>
        <alignment horizontal="center" vertical="top"/>
      </dxf>
    </rfmt>
    <rfmt sheetId="1" sqref="L147" start="0" length="0">
      <dxf>
        <font>
          <sz val="12"/>
          <color theme="1"/>
          <name val="Calibri"/>
          <family val="2"/>
          <charset val="238"/>
          <scheme val="minor"/>
        </font>
        <alignment horizontal="center" vertical="top"/>
      </dxf>
    </rfmt>
    <rfmt sheetId="1" sqref="M147" start="0" length="0">
      <dxf>
        <font>
          <sz val="12"/>
          <color theme="1"/>
          <name val="Calibri"/>
          <family val="2"/>
          <charset val="238"/>
          <scheme val="minor"/>
        </font>
        <alignment horizontal="center" vertical="top"/>
      </dxf>
    </rfmt>
    <rfmt sheetId="1" sqref="N147" start="0" length="0">
      <dxf>
        <font>
          <sz val="12"/>
          <color theme="1"/>
          <name val="Calibri"/>
          <family val="2"/>
          <charset val="238"/>
          <scheme val="minor"/>
        </font>
        <alignment horizontal="center" vertical="top"/>
      </dxf>
    </rfmt>
    <rfmt sheetId="1" sqref="O147" start="0" length="0">
      <dxf>
        <font>
          <sz val="12"/>
          <color theme="1"/>
          <name val="Calibri"/>
          <family val="2"/>
          <charset val="238"/>
          <scheme val="minor"/>
        </font>
        <alignment horizontal="center" vertical="top"/>
      </dxf>
    </rfmt>
    <rfmt sheetId="1" sqref="P147" start="0" length="0">
      <dxf>
        <font>
          <sz val="12"/>
          <color theme="1"/>
          <name val="Calibri"/>
          <family val="2"/>
          <charset val="238"/>
          <scheme val="minor"/>
        </font>
        <alignment horizontal="center" vertical="top"/>
      </dxf>
    </rfmt>
    <rfmt sheetId="1" sqref="Q147" start="0" length="0">
      <dxf>
        <font>
          <sz val="12"/>
          <color theme="1"/>
          <name val="Calibri"/>
          <family val="2"/>
          <charset val="238"/>
          <scheme val="minor"/>
        </font>
        <alignment horizontal="center" vertical="top"/>
      </dxf>
    </rfmt>
    <rfmt sheetId="1" sqref="R147" start="0" length="0">
      <dxf>
        <font>
          <sz val="12"/>
          <color theme="1"/>
          <name val="Calibri"/>
          <family val="2"/>
          <charset val="238"/>
          <scheme val="minor"/>
        </font>
        <alignment horizontal="center" vertical="top"/>
      </dxf>
    </rfmt>
    <rfmt sheetId="1" sqref="S147" start="0" length="0">
      <dxf>
        <font>
          <sz val="12"/>
          <color theme="1"/>
          <name val="Calibri"/>
          <family val="2"/>
          <charset val="238"/>
          <scheme val="minor"/>
        </font>
        <numFmt numFmtId="2" formatCode="0.00"/>
      </dxf>
    </rfmt>
    <rfmt sheetId="1" sqref="T147" start="0" length="0">
      <dxf>
        <font>
          <sz val="12"/>
          <color theme="1"/>
          <name val="Calibri"/>
          <family val="2"/>
          <charset val="238"/>
          <scheme val="minor"/>
        </font>
        <numFmt numFmtId="2" formatCode="0.00"/>
        <fill>
          <patternFill patternType="solid">
            <bgColor rgb="FFFFFF00"/>
          </patternFill>
        </fill>
      </dxf>
    </rfmt>
    <rfmt sheetId="1" sqref="U147" start="0" length="0">
      <dxf>
        <font>
          <sz val="12"/>
          <color theme="1"/>
          <name val="Calibri"/>
          <family val="2"/>
          <charset val="238"/>
          <scheme val="minor"/>
        </font>
        <numFmt numFmtId="2" formatCode="0.00"/>
        <fill>
          <patternFill patternType="solid">
            <bgColor rgb="FFFFFF00"/>
          </patternFill>
        </fill>
      </dxf>
    </rfmt>
    <rfmt sheetId="1" sqref="V147" start="0" length="0">
      <dxf>
        <font>
          <sz val="12"/>
          <color theme="1"/>
          <name val="Calibri"/>
          <family val="2"/>
          <charset val="238"/>
          <scheme val="minor"/>
        </font>
        <numFmt numFmtId="2" formatCode="0.00"/>
      </dxf>
    </rfmt>
    <rfmt sheetId="1" sqref="W147" start="0" length="0">
      <dxf>
        <font>
          <sz val="12"/>
          <color theme="1"/>
          <name val="Calibri"/>
          <family val="2"/>
          <charset val="238"/>
          <scheme val="minor"/>
        </font>
        <numFmt numFmtId="2" formatCode="0.00"/>
        <fill>
          <patternFill patternType="solid">
            <bgColor rgb="FFFFFF00"/>
          </patternFill>
        </fill>
      </dxf>
    </rfmt>
    <rfmt sheetId="1" sqref="X147" start="0" length="0">
      <dxf>
        <font>
          <sz val="12"/>
          <color theme="1"/>
          <name val="Calibri"/>
          <family val="2"/>
          <charset val="238"/>
          <scheme val="minor"/>
        </font>
        <numFmt numFmtId="2" formatCode="0.00"/>
        <fill>
          <patternFill patternType="solid">
            <bgColor rgb="FFFFFF00"/>
          </patternFill>
        </fill>
      </dxf>
    </rfmt>
    <rfmt sheetId="1" sqref="Y147" start="0" length="0">
      <dxf>
        <font>
          <sz val="12"/>
          <color theme="1"/>
          <name val="Calibri"/>
          <family val="2"/>
          <charset val="238"/>
          <scheme val="minor"/>
        </font>
        <numFmt numFmtId="2" formatCode="0.00"/>
      </dxf>
    </rfmt>
    <rfmt sheetId="1" sqref="Z147" start="0" length="0">
      <dxf>
        <font>
          <sz val="12"/>
          <color theme="1"/>
          <name val="Calibri"/>
          <family val="2"/>
          <charset val="238"/>
          <scheme val="minor"/>
        </font>
        <numFmt numFmtId="2" formatCode="0.00"/>
        <fill>
          <patternFill patternType="solid">
            <bgColor rgb="FFFFFF00"/>
          </patternFill>
        </fill>
      </dxf>
    </rfmt>
    <rcc rId="0" sId="1" dxf="1">
      <nc r="AA147" t="inlineStr">
        <is>
          <t>,</t>
        </is>
      </nc>
      <ndxf>
        <font>
          <sz val="12"/>
          <color theme="1"/>
          <name val="Calibri"/>
          <family val="2"/>
          <charset val="238"/>
          <scheme val="minor"/>
        </font>
        <numFmt numFmtId="2" formatCode="0.00"/>
        <fill>
          <patternFill patternType="solid">
            <bgColor rgb="FFFFFF00"/>
          </patternFill>
        </fill>
      </ndxf>
    </rcc>
    <rfmt sheetId="1" sqref="AB147" start="0" length="0">
      <dxf>
        <font>
          <sz val="12"/>
          <color theme="1"/>
          <name val="Calibri"/>
          <family val="2"/>
          <charset val="238"/>
          <scheme val="minor"/>
        </font>
        <numFmt numFmtId="2" formatCode="0.00"/>
      </dxf>
    </rfmt>
    <rfmt sheetId="1" sqref="AC147" start="0" length="0">
      <dxf>
        <font>
          <sz val="12"/>
          <color theme="1"/>
          <name val="Calibri"/>
          <family val="2"/>
          <charset val="238"/>
          <scheme val="minor"/>
        </font>
        <numFmt numFmtId="2" formatCode="0.00"/>
        <fill>
          <patternFill patternType="solid">
            <bgColor rgb="FFFFFF00"/>
          </patternFill>
        </fill>
      </dxf>
    </rfmt>
    <rfmt sheetId="1" sqref="AD147" start="0" length="0">
      <dxf>
        <font>
          <sz val="12"/>
          <color theme="1"/>
          <name val="Calibri"/>
          <family val="2"/>
          <charset val="238"/>
          <scheme val="minor"/>
        </font>
        <numFmt numFmtId="2" formatCode="0.00"/>
        <fill>
          <patternFill patternType="solid">
            <bgColor rgb="FFFFFF00"/>
          </patternFill>
        </fill>
      </dxf>
    </rfmt>
    <rfmt sheetId="1" sqref="AE147" start="0" length="0">
      <dxf>
        <font>
          <sz val="12"/>
          <color theme="1"/>
          <name val="Calibri"/>
          <family val="2"/>
          <charset val="238"/>
          <scheme val="minor"/>
        </font>
        <numFmt numFmtId="2" formatCode="0.00"/>
        <fill>
          <patternFill patternType="solid">
            <bgColor theme="0"/>
          </patternFill>
        </fill>
      </dxf>
    </rfmt>
    <rfmt sheetId="1" sqref="AF147" start="0" length="0">
      <dxf>
        <font>
          <sz val="12"/>
          <color theme="1"/>
          <name val="Calibri"/>
          <family val="2"/>
          <charset val="238"/>
          <scheme val="minor"/>
        </font>
        <numFmt numFmtId="2" formatCode="0.00"/>
      </dxf>
    </rfmt>
    <rfmt sheetId="1" sqref="AG147" start="0" length="0">
      <dxf>
        <font>
          <sz val="12"/>
          <color theme="1"/>
          <name val="Calibri"/>
          <family val="2"/>
          <charset val="238"/>
          <scheme val="minor"/>
        </font>
        <numFmt numFmtId="2" formatCode="0.00"/>
      </dxf>
    </rfmt>
    <rfmt sheetId="1" sqref="AH147" start="0" length="0">
      <dxf>
        <font>
          <sz val="12"/>
          <color theme="1"/>
          <name val="Calibri"/>
          <family val="2"/>
          <charset val="238"/>
          <scheme val="minor"/>
        </font>
      </dxf>
    </rfmt>
    <rfmt sheetId="1" sqref="AI147" start="0" length="0">
      <dxf>
        <font>
          <sz val="12"/>
          <color theme="1"/>
          <name val="Calibri"/>
          <family val="2"/>
          <charset val="238"/>
          <scheme val="minor"/>
        </font>
      </dxf>
    </rfmt>
    <rfmt sheetId="1" sqref="AJ147" start="0" length="0">
      <dxf>
        <font>
          <sz val="12"/>
          <color theme="1"/>
          <name val="Calibri"/>
          <family val="2"/>
          <charset val="238"/>
          <scheme val="minor"/>
        </font>
      </dxf>
    </rfmt>
    <rfmt sheetId="1" sqref="AK147" start="0" length="0">
      <dxf>
        <font>
          <sz val="12"/>
          <color theme="1"/>
          <name val="Calibri"/>
          <family val="2"/>
          <charset val="238"/>
          <scheme val="minor"/>
        </font>
      </dxf>
    </rfmt>
    <rfmt sheetId="1" sqref="AL147" start="0" length="0">
      <dxf>
        <font>
          <sz val="12"/>
          <color theme="1"/>
          <name val="Calibri"/>
          <family val="2"/>
          <charset val="238"/>
          <scheme val="minor"/>
        </font>
      </dxf>
    </rfmt>
  </rrc>
  <rrc rId="2556" sId="1" ref="A147:XFD147" action="deleteRow">
    <undo index="65535" exp="area" dr="AK147:AK153" r="AK154" sId="1"/>
    <undo index="65535" exp="area" dr="AJ147:AJ153" r="AJ154" sId="1"/>
    <undo index="65535" exp="area" dr="AI147:AI153" r="AI154" sId="1"/>
    <undo index="65535" exp="area" dr="AH147:AH153" r="AH154" sId="1"/>
    <undo index="65535" exp="area" dr="AG147:AG153" r="AG154" sId="1"/>
    <undo index="65535" exp="area" dr="AF147:AF153" r="AF154" sId="1"/>
    <undo index="65535" exp="area" dr="AE147:AE153" r="AE154" sId="1"/>
    <undo index="65535" exp="area" dr="AD147:AD153" r="AD154" sId="1"/>
    <undo index="65535" exp="area" dr="AC147:AC153" r="AC154" sId="1"/>
    <undo index="65535" exp="area" dr="AB147:AB153" r="AB154" sId="1"/>
    <undo index="65535" exp="area" dr="AA147:AA153" r="AA154" sId="1"/>
    <undo index="65535" exp="area" dr="Z147:Z153" r="Z154" sId="1"/>
    <undo index="65535" exp="area" dr="Y147:Y153" r="Y154" sId="1"/>
    <undo index="65535" exp="area" dr="X147:X153" r="X154" sId="1"/>
    <undo index="65535" exp="area" dr="W147:W153" r="W154" sId="1"/>
    <undo index="65535" exp="area" dr="V147:V153" r="V154" sId="1"/>
    <undo index="65535" exp="area" dr="U147:U153" r="U154" sId="1"/>
    <undo index="65535" exp="area" dr="T147:T153" r="T154" sId="1"/>
    <undo index="65535" exp="area" dr="S147:S153" r="S154" sId="1"/>
    <undo index="65535" exp="area" dr="D147:D153" r="D154" sId="1"/>
    <undo index="65535" exp="area" ref3D="1" dr="$H$1:$N$1048576" dn="Z_65B035E3_87FA_46C5_996E_864F2C8D0EBC_.wvu.Cols" sId="1"/>
    <undo index="65535" exp="area" ref3D="1" dr="$A$147:$XFD$16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dxf>
        <font>
          <b/>
        </font>
      </dxf>
    </rfmt>
    <rfmt sheetId="1" sqref="A147" start="0" length="0">
      <dxf>
        <font>
          <b val="0"/>
          <sz val="12"/>
        </font>
        <fill>
          <patternFill patternType="solid">
            <bgColor theme="0" tint="-0.14999847407452621"/>
          </patternFill>
        </fill>
        <border outline="0">
          <left style="thin">
            <color indexed="64"/>
          </left>
          <right style="thin">
            <color indexed="64"/>
          </right>
          <top style="thin">
            <color indexed="64"/>
          </top>
          <bottom style="thin">
            <color indexed="64"/>
          </bottom>
        </border>
      </dxf>
    </rfmt>
    <rfmt sheetId="1" sqref="B147" start="0" length="0">
      <dxf>
        <font>
          <b val="0"/>
          <sz val="12"/>
        </font>
        <fill>
          <patternFill patternType="solid">
            <bgColor rgb="FFFFFF00"/>
          </patternFill>
        </fill>
        <border outline="0">
          <left style="thin">
            <color indexed="64"/>
          </left>
          <right style="thin">
            <color indexed="64"/>
          </right>
          <top style="thin">
            <color indexed="64"/>
          </top>
          <bottom style="thin">
            <color indexed="64"/>
          </bottom>
        </border>
      </dxf>
    </rfmt>
    <rfmt sheetId="1" sqref="C14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47">
        <f>COUNTIFS(F$7:F$146,$F147)</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47"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47" t="inlineStr">
        <is>
          <t>IP1/2015</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47">
        <f>SUMIFS(S$7:S$146,$F$7:$F$146,$F147)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47">
        <f>SUMIFS(T$7:T$146,$F$7:$F$146,$F147)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47">
        <f>SUMIFS(U$7:U$146,$F$7:$F$146,$F147)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47">
        <f>SUMIFS(V$7:V$146,$F$7:$F$146,$F147)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47">
        <f>SUMIFS(W$7:W$146,$F$7:$F$146,$F147)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47">
        <f>SUMIFS(X$7:X$146,$F$7:$F$146,$F147)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47">
        <f>SUMIFS(Y$7:Y$146,$F$7:$F$146,$F147)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47">
        <f>SUMIFS(Z$7:Z$146,$F$7:$F$146,$F147)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47">
        <f>SUMIFS(AA$7:AA$146,$F$7:$F$146,$F147)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47">
        <f>SUMIFS(AB$7:AB$146,$F$7:$F$146,$F147)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47">
        <f>SUMIFS(AC$7:AC$146,$F$7:$F$146,$F147)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47">
        <f>SUMIFS(AD$7:AD$146,$F$7:$F$146,$F147)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47">
        <f>SUMIFS(AE$7:AE$146,$F$7:$F$146,$F147)</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47">
        <f>SUMIFS(AF$7:AF$146,$F$7:$F$146,$F147)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47">
        <f>SUMIFS(AG$7:AG$146,$F$7:$F$146,$F147)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47">
        <f>SUMIFS(AJ$7:AJ$146,$F$7:$F$146,$F147)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47">
        <f>SUMIFS(AK$7:AK$146,$F$7:$F$146,$F147)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47" start="0" length="0">
      <dxf>
        <font>
          <sz val="12"/>
        </font>
      </dxf>
    </rfmt>
  </rrc>
  <rrc rId="2557" sId="1" ref="A147:XFD147" action="deleteRow">
    <undo index="65535" exp="area" dr="AK147:AK152" r="AK153" sId="1"/>
    <undo index="65535" exp="area" dr="AJ147:AJ152" r="AJ153" sId="1"/>
    <undo index="65535" exp="area" dr="AI147:AI152" r="AI153" sId="1"/>
    <undo index="65535" exp="area" dr="AH147:AH152" r="AH153" sId="1"/>
    <undo index="65535" exp="area" dr="AG147:AG152" r="AG153" sId="1"/>
    <undo index="65535" exp="area" dr="AF147:AF152" r="AF153" sId="1"/>
    <undo index="65535" exp="area" dr="AE147:AE152" r="AE153" sId="1"/>
    <undo index="65535" exp="area" dr="AD147:AD152" r="AD153" sId="1"/>
    <undo index="65535" exp="area" dr="AC147:AC152" r="AC153" sId="1"/>
    <undo index="65535" exp="area" dr="AB147:AB152" r="AB153" sId="1"/>
    <undo index="65535" exp="area" dr="AA147:AA152" r="AA153" sId="1"/>
    <undo index="65535" exp="area" dr="Z147:Z152" r="Z153" sId="1"/>
    <undo index="65535" exp="area" dr="Y147:Y152" r="Y153" sId="1"/>
    <undo index="65535" exp="area" dr="X147:X152" r="X153" sId="1"/>
    <undo index="65535" exp="area" dr="W147:W152" r="W153" sId="1"/>
    <undo index="65535" exp="area" dr="V147:V152" r="V153" sId="1"/>
    <undo index="65535" exp="area" dr="U147:U152" r="U153" sId="1"/>
    <undo index="65535" exp="area" dr="T147:T152" r="T153" sId="1"/>
    <undo index="65535" exp="area" dr="S147:S152" r="S153" sId="1"/>
    <undo index="65535" exp="area" dr="D147:D152" r="D153" sId="1"/>
    <undo index="65535" exp="area" ref3D="1" dr="$H$1:$N$1048576" dn="Z_65B035E3_87FA_46C5_996E_864F2C8D0EBC_.wvu.Cols" sId="1"/>
    <undo index="65535" exp="area" ref3D="1" dr="$A$147:$XFD$16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dxf>
        <font>
          <b/>
          <sz val="12"/>
        </font>
      </dxf>
    </rfmt>
    <rfmt sheetId="1" sqref="A147"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47">
        <f>COUNTIFS(F$7:F$146,$F147)</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47"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47" t="inlineStr">
        <is>
          <t>IP3/2016</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47">
        <f>SUMIFS(S$7:S$146,$F$7:$F$146,$F147)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47">
        <f>SUMIFS(T$7:T$146,$F$7:$F$146,$F147)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47">
        <f>SUMIFS(U$7:U$146,$F$7:$F$146,$F147)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47">
        <f>SUMIFS(V$7:V$146,$F$7:$F$146,$F147)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47">
        <f>SUMIFS(W$7:W$146,$F$7:$F$146,$F147)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47">
        <f>SUMIFS(X$7:X$146,$F$7:$F$146,$F147)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47">
        <f>SUMIFS(Y$7:Y$146,$F$7:$F$146,$F147)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47">
        <f>SUMIFS(Z$7:Z$146,$F$7:$F$146,$F147)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47">
        <f>SUMIFS(AA$7:AA$146,$F$7:$F$146,$F147)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47">
        <f>SUMIFS(AB$7:AB$146,$F$7:$F$146,$F147)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47">
        <f>SUMIFS(AC$7:AC$146,$F$7:$F$146,$F147)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47">
        <f>SUMIFS(AD$7:AD$146,$F$7:$F$146,$F147)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47">
        <f>SUMIFS(AE$7:AE$146,$F$7:$F$146,$F147)</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47">
        <f>SUMIFS(AF$7:AF$146,$F$7:$F$146,$F147)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47">
        <f>SUMIFS(AG$7:AG$146,$F$7:$F$146,$F147)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47">
        <f>SUMIFS(AJ$7:AJ$146,$F$7:$F$146,$F147)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47">
        <f>SUMIFS(AK$7:AK$146,$F$7:$F$146,$F147)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47" start="0" length="0">
      <dxf/>
    </rfmt>
  </rrc>
  <rrc rId="2558" sId="1" ref="A147:XFD147" action="deleteRow">
    <undo index="65535" exp="area" dr="AK147:AK151" r="AK152" sId="1"/>
    <undo index="65535" exp="area" dr="AJ147:AJ151" r="AJ152" sId="1"/>
    <undo index="65535" exp="area" dr="AI147:AI151" r="AI152" sId="1"/>
    <undo index="65535" exp="area" dr="AH147:AH151" r="AH152" sId="1"/>
    <undo index="65535" exp="area" dr="AG147:AG151" r="AG152" sId="1"/>
    <undo index="65535" exp="area" dr="AF147:AF151" r="AF152" sId="1"/>
    <undo index="65535" exp="area" dr="AE147:AE151" r="AE152" sId="1"/>
    <undo index="65535" exp="area" dr="AD147:AD151" r="AD152" sId="1"/>
    <undo index="65535" exp="area" dr="AC147:AC151" r="AC152" sId="1"/>
    <undo index="65535" exp="area" dr="AB147:AB151" r="AB152" sId="1"/>
    <undo index="65535" exp="area" dr="AA147:AA151" r="AA152" sId="1"/>
    <undo index="65535" exp="area" dr="Z147:Z151" r="Z152" sId="1"/>
    <undo index="65535" exp="area" dr="Y147:Y151" r="Y152" sId="1"/>
    <undo index="65535" exp="area" dr="X147:X151" r="X152" sId="1"/>
    <undo index="65535" exp="area" dr="W147:W151" r="W152" sId="1"/>
    <undo index="65535" exp="area" dr="V147:V151" r="V152" sId="1"/>
    <undo index="65535" exp="area" dr="U147:U151" r="U152" sId="1"/>
    <undo index="65535" exp="area" dr="T147:T151" r="T152" sId="1"/>
    <undo index="65535" exp="area" dr="S147:S151" r="S152" sId="1"/>
    <undo index="65535" exp="area" dr="D147:D151" r="D152" sId="1"/>
    <undo index="65535" exp="area" ref3D="1" dr="$H$1:$N$1048576" dn="Z_65B035E3_87FA_46C5_996E_864F2C8D0EBC_.wvu.Cols" sId="1"/>
    <undo index="65535" exp="area" ref3D="1" dr="$A$147:$XFD$16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dxf>
        <font>
          <b/>
          <sz val="12"/>
        </font>
      </dxf>
    </rfmt>
    <rfmt sheetId="1" sqref="A147"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47">
        <f>COUNTIFS(F$7:F$146,$F147)</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47"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47" t="inlineStr">
        <is>
          <t>IP5/2016</t>
        </is>
      </nc>
      <ndxf>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47">
        <f>SUMIFS(S$7:S$146,$F$7:$F$146,$F147)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47">
        <f>SUMIFS(T$7:T$146,$F$7:$F$146,$F147)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47">
        <f>SUMIFS(U$7:U$146,$F$7:$F$146,$F147)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47">
        <f>SUMIFS(V$7:V$146,$F$7:$F$146,$F147)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47">
        <f>SUMIFS(W$7:W$146,$F$7:$F$146,$F147)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47">
        <f>SUMIFS(X$7:X$146,$F$7:$F$146,$F147)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47">
        <f>SUMIFS(Y$7:Y$146,$F$7:$F$146,$F147)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47">
        <f>SUMIFS(Z$7:Z$146,$F$7:$F$146,$F147)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47">
        <f>SUMIFS(AA$7:AA$146,$F$7:$F$146,$F147)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47">
        <f>SUMIFS(AB$7:AB$146,$F$7:$F$146,$F147)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47">
        <f>SUMIFS(AC$7:AC$146,$F$7:$F$146,$F147)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47">
        <f>SUMIFS(AD$7:AD$146,$F$7:$F$146,$F147)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47">
        <f>SUMIFS(AE$7:AE$146,$F$7:$F$146,$F147)</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47">
        <f>SUMIFS(AF$7:AF$146,$F$7:$F$146,$F147)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47">
        <f>SUMIFS(AG$7:AG$146,$F$7:$F$146,$F147)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47">
        <f>SUMIFS(AJ$7:AJ$146,$F$7:$F$146,$F147)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47">
        <f>SUMIFS(AK$7:AK$146,$F$7:$F$146,$F147)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47" start="0" length="0">
      <dxf/>
    </rfmt>
  </rrc>
  <rrc rId="2559" sId="1" ref="A147:XFD147" action="deleteRow">
    <undo index="65535" exp="area" dr="AK147:AK150" r="AK151" sId="1"/>
    <undo index="65535" exp="area" dr="AJ147:AJ150" r="AJ151" sId="1"/>
    <undo index="65535" exp="area" dr="AI147:AI150" r="AI151" sId="1"/>
    <undo index="65535" exp="area" dr="AH147:AH150" r="AH151" sId="1"/>
    <undo index="65535" exp="area" dr="AG147:AG150" r="AG151" sId="1"/>
    <undo index="65535" exp="area" dr="AF147:AF150" r="AF151" sId="1"/>
    <undo index="65535" exp="area" dr="AE147:AE150" r="AE151" sId="1"/>
    <undo index="65535" exp="area" dr="AD147:AD150" r="AD151" sId="1"/>
    <undo index="65535" exp="area" dr="AC147:AC150" r="AC151" sId="1"/>
    <undo index="65535" exp="area" dr="AB147:AB150" r="AB151" sId="1"/>
    <undo index="65535" exp="area" dr="AA147:AA150" r="AA151" sId="1"/>
    <undo index="65535" exp="area" dr="Z147:Z150" r="Z151" sId="1"/>
    <undo index="65535" exp="area" dr="Y147:Y150" r="Y151" sId="1"/>
    <undo index="65535" exp="area" dr="X147:X150" r="X151" sId="1"/>
    <undo index="65535" exp="area" dr="W147:W150" r="W151" sId="1"/>
    <undo index="65535" exp="area" dr="V147:V150" r="V151" sId="1"/>
    <undo index="65535" exp="area" dr="U147:U150" r="U151" sId="1"/>
    <undo index="65535" exp="area" dr="T147:T150" r="T151" sId="1"/>
    <undo index="65535" exp="area" dr="S147:S150" r="S151" sId="1"/>
    <undo index="65535" exp="area" dr="D147:D150" r="D151" sId="1"/>
    <undo index="65535" exp="area" ref3D="1" dr="$H$1:$N$1048576" dn="Z_65B035E3_87FA_46C5_996E_864F2C8D0EBC_.wvu.Cols" sId="1"/>
    <undo index="65535" exp="area" ref3D="1" dr="$A$147:$XFD$16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dxf>
        <font>
          <b/>
        </font>
      </dxf>
    </rfmt>
    <rfmt sheetId="1" sqref="A147"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47">
        <f>COUNTIFS(F$46:F$146,$F147)</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47"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47" t="inlineStr">
        <is>
          <t>IP4/2016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47">
        <f>SUMIFS(S$7:S$146,$F$7:$F$146,$F147)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47">
        <f>SUMIFS(T$7:T$146,$F$7:$F$146,$F147)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47">
        <f>SUMIFS(U$7:U$146,$F$7:$F$146,$F147)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47">
        <f>SUMIFS(V$7:V$146,$F$7:$F$146,$F147)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47">
        <f>SUMIFS(W$7:W$146,$F$7:$F$146,$F147)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47">
        <f>SUMIFS(X$7:X$146,$F$7:$F$146,$F147)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47">
        <f>SUMIFS(Y$7:Y$146,$F$7:$F$146,$F147)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47">
        <f>SUMIFS(Z$7:Z$146,$F$7:$F$146,$F147)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47">
        <f>SUMIFS(AA$7:AA$146,$F$7:$F$146,$F147)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47">
        <f>SUMIFS(AB$7:AB$146,$F$7:$F$146,$F147)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47">
        <f>SUMIFS(AC$7:AC$146,$F$7:$F$146,$F147)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47">
        <f>SUMIFS(AD$7:AD$146,$F$7:$F$146,$F147)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47">
        <f>SUMIFS(AE$7:AE$146,$F$7:$F$146,$F147)</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47">
        <f>SUMIFS(AF$7:AF$146,$F$7:$F$146,$F147)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47">
        <f>SUMIFS(AG$7:AG$146,$F$7:$F$146,$F147)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47">
        <f>SUMIFS(AJ$7:AJ$146,$F$7:$F$146,$F147)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47">
        <f>SUMIFS(AK$7:AK$146,$F$7:$F$146,$F147)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47" start="0" length="0">
      <dxf>
        <font>
          <sz val="12"/>
        </font>
      </dxf>
    </rfmt>
  </rrc>
  <rrc rId="2560" sId="1" ref="A147:XFD147" action="deleteRow">
    <undo index="65535" exp="area" dr="AK147:AK149" r="AK150" sId="1"/>
    <undo index="65535" exp="area" dr="AJ147:AJ149" r="AJ150" sId="1"/>
    <undo index="65535" exp="area" dr="AI147:AI149" r="AI150" sId="1"/>
    <undo index="65535" exp="area" dr="AH147:AH149" r="AH150" sId="1"/>
    <undo index="65535" exp="area" dr="AG147:AG149" r="AG150" sId="1"/>
    <undo index="65535" exp="area" dr="AF147:AF149" r="AF150" sId="1"/>
    <undo index="65535" exp="area" dr="AE147:AE149" r="AE150" sId="1"/>
    <undo index="65535" exp="area" dr="AD147:AD149" r="AD150" sId="1"/>
    <undo index="65535" exp="area" dr="AC147:AC149" r="AC150" sId="1"/>
    <undo index="65535" exp="area" dr="AB147:AB149" r="AB150" sId="1"/>
    <undo index="65535" exp="area" dr="AA147:AA149" r="AA150" sId="1"/>
    <undo index="65535" exp="area" dr="Z147:Z149" r="Z150" sId="1"/>
    <undo index="65535" exp="area" dr="Y147:Y149" r="Y150" sId="1"/>
    <undo index="65535" exp="area" dr="X147:X149" r="X150" sId="1"/>
    <undo index="65535" exp="area" dr="W147:W149" r="W150" sId="1"/>
    <undo index="65535" exp="area" dr="V147:V149" r="V150" sId="1"/>
    <undo index="65535" exp="area" dr="U147:U149" r="U150" sId="1"/>
    <undo index="65535" exp="area" dr="T147:T149" r="T150" sId="1"/>
    <undo index="65535" exp="area" dr="S147:S149" r="S150" sId="1"/>
    <undo index="65535" exp="area" dr="D147:D149" r="D150" sId="1"/>
    <undo index="65535" exp="area" ref3D="1" dr="$H$1:$N$1048576" dn="Z_65B035E3_87FA_46C5_996E_864F2C8D0EBC_.wvu.Cols" sId="1"/>
    <undo index="65535" exp="area" ref3D="1" dr="$A$147:$XFD$16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dxf>
        <font>
          <b/>
        </font>
      </dxf>
    </rfmt>
    <rfmt sheetId="1" sqref="A147"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47">
        <f>COUNTIFS(F$7:F$146,$F147)</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47"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47" t="inlineStr">
        <is>
          <t>IP6/2016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47">
        <f>SUMIFS(S$7:S$146,$F$7:$F$146,$F147)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47">
        <f>SUMIFS(T$7:T$146,$F$7:$F$146,$F147)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47">
        <f>SUMIFS(U$7:U$146,$F$7:$F$146,$F147)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47">
        <f>SUMIFS(V$7:V$146,$F$7:$F$146,$F147)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47">
        <f>SUMIFS(W$7:W$146,$F$7:$F$146,$F147)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47">
        <f>SUMIFS(X$7:X$146,$F$7:$F$146,$F147)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47">
        <f>SUMIFS(Y$7:Y$146,$F$7:$F$146,$F147)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47">
        <f>SUMIFS(Z$7:Z$146,$F$7:$F$146,$F147)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47">
        <f>SUMIFS(AA$7:AA$146,$F$7:$F$146,$F147)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47">
        <f>SUMIFS(AB$7:AB$146,$F$7:$F$146,$F147)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47">
        <f>SUMIFS(AC$7:AC$146,$F$7:$F$146,$F147)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47">
        <f>SUMIFS(AD$7:AD$146,$F$7:$F$146,$F147)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47">
        <f>SUMIFS(AE$7:AE$146,$F$7:$F$146,$F147)</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47">
        <f>SUMIFS(AF$7:AF$146,$F$7:$F$146,$F147)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47">
        <f>SUMIFS(AG$7:AG$146,$F$7:$F$146,$F147)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47">
        <f>SUMIFS(AJ$7:AJ$146,$F$7:$F$146,$F147)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47">
        <f>SUMIFS(AK$7:AK$146,$F$7:$F$146,$F147)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47" start="0" length="0">
      <dxf>
        <font>
          <sz val="12"/>
        </font>
      </dxf>
    </rfmt>
  </rrc>
  <rrc rId="2561" sId="1" ref="A147:XFD147" action="deleteRow">
    <undo index="65535" exp="area" dr="AK147:AK148" r="AK149" sId="1"/>
    <undo index="65535" exp="area" dr="AJ147:AJ148" r="AJ149" sId="1"/>
    <undo index="65535" exp="area" dr="AI147:AI148" r="AI149" sId="1"/>
    <undo index="65535" exp="area" dr="AH147:AH148" r="AH149" sId="1"/>
    <undo index="65535" exp="area" dr="AG147:AG148" r="AG149" sId="1"/>
    <undo index="65535" exp="area" dr="AF147:AF148" r="AF149" sId="1"/>
    <undo index="65535" exp="area" dr="AE147:AE148" r="AE149" sId="1"/>
    <undo index="65535" exp="area" dr="AD147:AD148" r="AD149" sId="1"/>
    <undo index="65535" exp="area" dr="AC147:AC148" r="AC149" sId="1"/>
    <undo index="65535" exp="area" dr="AB147:AB148" r="AB149" sId="1"/>
    <undo index="65535" exp="area" dr="AA147:AA148" r="AA149" sId="1"/>
    <undo index="65535" exp="area" dr="Z147:Z148" r="Z149" sId="1"/>
    <undo index="65535" exp="area" dr="Y147:Y148" r="Y149" sId="1"/>
    <undo index="65535" exp="area" dr="X147:X148" r="X149" sId="1"/>
    <undo index="65535" exp="area" dr="W147:W148" r="W149" sId="1"/>
    <undo index="65535" exp="area" dr="V147:V148" r="V149" sId="1"/>
    <undo index="65535" exp="area" dr="U147:U148" r="U149" sId="1"/>
    <undo index="65535" exp="area" dr="T147:T148" r="T149" sId="1"/>
    <undo index="65535" exp="area" dr="S147:S148" r="S149" sId="1"/>
    <undo index="65535" exp="area" dr="D147:D148" r="D149" sId="1"/>
    <undo index="65535" exp="area" ref3D="1" dr="$H$1:$N$1048576" dn="Z_65B035E3_87FA_46C5_996E_864F2C8D0EBC_.wvu.Cols" sId="1"/>
    <undo index="65535" exp="area" ref3D="1" dr="$A$147:$XFD$16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dxf>
        <font>
          <b/>
        </font>
      </dxf>
    </rfmt>
    <rfmt sheetId="1" sqref="A147"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47">
        <f>COUNTIFS(F$7:F$146,$F147)</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47"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47" t="inlineStr">
        <is>
          <t>CP 2/2017 (MySMIS: POCA/111/1/1)</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47">
        <f>SUMIFS(S$7:S$146,$F$7:$F$146,$F147)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47">
        <f>SUMIFS(T$7:T$146,$F$7:$F$146,$F147)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47">
        <f>SUMIFS(U$7:U$146,$F$7:$F$146,$F147)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47">
        <f>SUMIFS(V$7:V$146,$F$7:$F$146,$F147)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47">
        <f>SUMIFS(W$7:W$146,$F$7:$F$146,$F147)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47">
        <f>SUMIFS(X$7:X$146,$F$7:$F$146,$F147)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47">
        <f>SUMIFS(Y$7:Y$146,$F$7:$F$146,$F147)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47">
        <f>SUMIFS(Z$7:Z$146,$F$7:$F$146,$F147)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47">
        <f>SUMIFS(AA$7:AA$146,$F$7:$F$146,$F147)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47">
        <f>SUMIFS(AB$7:AB$146,$F$7:$F$146,$F147)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47">
        <f>SUMIFS(AC$7:AC$146,$F$7:$F$146,$F147)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47">
        <f>SUMIFS(AD$7:AD$146,$F$7:$F$146,$F147)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47">
        <f>SUMIFS(AE$7:AE$146,$F$7:$F$146,$F147)</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47">
        <f>SUMIFS(AF$7:AF$146,$F$7:$F$146,$F147)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47">
        <f>SUMIFS(AG$7:AG$146,$F$7:$F$146,$F147)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47">
        <f>SUMIFS(AJ$7:AJ$146,$F$7:$F$146,$F147)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47">
        <f>SUMIFS(AK$7:AK$146,$F$7:$F$146,$F147)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47" start="0" length="0">
      <dxf>
        <font>
          <sz val="12"/>
        </font>
      </dxf>
    </rfmt>
  </rrc>
  <rrc rId="2562" sId="1" ref="A147:XFD147" action="deleteRow">
    <undo index="65535" exp="area" dr="AK147" r="AK148" sId="1"/>
    <undo index="65535" exp="area" dr="AJ147" r="AJ148" sId="1"/>
    <undo index="65535" exp="area" dr="AI147" r="AI148" sId="1"/>
    <undo index="65535" exp="area" dr="AH147" r="AH148" sId="1"/>
    <undo index="65535" exp="area" dr="AG147" r="AG148" sId="1"/>
    <undo index="65535" exp="area" dr="AF147" r="AF148" sId="1"/>
    <undo index="65535" exp="area" dr="AE147" r="AE148" sId="1"/>
    <undo index="65535" exp="area" dr="AD147" r="AD148" sId="1"/>
    <undo index="65535" exp="area" dr="AC147" r="AC148" sId="1"/>
    <undo index="65535" exp="area" dr="AB147" r="AB148" sId="1"/>
    <undo index="65535" exp="area" dr="AA147" r="AA148" sId="1"/>
    <undo index="65535" exp="area" dr="Z147" r="Z148" sId="1"/>
    <undo index="65535" exp="area" dr="Y147" r="Y148" sId="1"/>
    <undo index="65535" exp="area" dr="X147" r="X148" sId="1"/>
    <undo index="65535" exp="area" dr="W147" r="W148" sId="1"/>
    <undo index="65535" exp="area" dr="V147" r="V148" sId="1"/>
    <undo index="65535" exp="area" dr="U147" r="U148" sId="1"/>
    <undo index="65535" exp="area" dr="T147" r="T148" sId="1"/>
    <undo index="65535" exp="area" dr="S147" r="S148" sId="1"/>
    <undo index="65535" exp="area" dr="D147" r="D148" sId="1"/>
    <undo index="65535" exp="area" ref3D="1" dr="$H$1:$N$1048576" dn="Z_65B035E3_87FA_46C5_996E_864F2C8D0EBC_.wvu.Cols" sId="1"/>
    <undo index="65535" exp="area" ref3D="1" dr="$A$147:$XFD$15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dxf>
        <font>
          <b/>
        </font>
      </dxf>
    </rfmt>
    <rfmt sheetId="1" sqref="A147"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47">
        <f>COUNTIFS(F$7:F$146,$F147)</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E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dxf="1">
      <nc r="F147" t="inlineStr">
        <is>
          <t>IP8/2017 (MySMIS:
POCA/129/1/1)</t>
        </is>
      </nc>
      <ndxf>
        <font>
          <b val="0"/>
          <sz val="12"/>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47">
        <f>SUMIFS(S$7:S$146,$F$7:$F$146,$F147)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47">
        <f>SUMIFS(T$7:T$146,$F$7:$F$146,$F147)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47">
        <f>SUMIFS(U$7:U$146,$F$7:$F$146,$F147)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47">
        <f>SUMIFS(V$7:V$146,$F$7:$F$146,$F147)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47">
        <f>SUMIFS(W$7:W$146,$F$7:$F$146,$F147)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47">
        <f>SUMIFS(X$7:X$146,$F$7:$F$146,$F147)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47">
        <f>SUMIFS(Y$7:Y$146,$F$7:$F$146,$F147)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47">
        <f>SUMIFS(Z$7:Z$146,$F$7:$F$146,$F147)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47">
        <f>SUMIFS(AA$7:AA$146,$F$7:$F$146,$F147)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47">
        <f>SUMIFS(AB$7:AB$146,$F$7:$F$146,$F147)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47">
        <f>SUMIFS(AC$7:AC$146,$F$7:$F$146,$F147)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47">
        <f>SUMIFS(AD$7:AD$146,$F$7:$F$146,$F147)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47">
        <f>SUMIFS(AE$7:AE$146,$F$7:$F$146,$F147)</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47">
        <f>SUMIFS(AF$7:AF$146,$F$7:$F$146,$F147)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47">
        <f>SUMIFS(AG$7:AG$146,$F$7:$F$146,$F147)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47">
        <f>SUMIFS(AJ$7:AJ$146,$F$7:$F$146,$F147)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47">
        <f>SUMIFS(AK$7:AK$146,$F$7:$F$146,$F147)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47" start="0" length="0">
      <dxf>
        <font>
          <sz val="12"/>
        </font>
      </dxf>
    </rfmt>
  </rrc>
  <rrc rId="2563" sId="1" ref="A147:XFD147" action="deleteRow">
    <undo index="0" exp="ref" v="1" dr="AK147" r="AK157" sId="1"/>
    <undo index="0" exp="ref" v="1" dr="AJ147" r="AJ157" sId="1"/>
    <undo index="0" exp="ref" v="1" dr="AI147" r="AI157" sId="1"/>
    <undo index="0" exp="ref" v="1" dr="AH147" r="AH157" sId="1"/>
    <undo index="0" exp="ref" v="1" dr="AG147" r="AG157" sId="1"/>
    <undo index="0" exp="ref" v="1" dr="AF147" r="AF157" sId="1"/>
    <undo index="0" exp="ref" v="1" dr="AE147" r="AE157" sId="1"/>
    <undo index="0" exp="ref" v="1" dr="AD147" r="AD157" sId="1"/>
    <undo index="0" exp="ref" v="1" dr="AC147" r="AC157" sId="1"/>
    <undo index="0" exp="ref" v="1" dr="AB147" r="AB157" sId="1"/>
    <undo index="0" exp="ref" v="1" dr="AA147" r="AA157" sId="1"/>
    <undo index="0" exp="ref" v="1" dr="Z147" r="Z157" sId="1"/>
    <undo index="0" exp="ref" v="1" dr="Y147" r="Y157" sId="1"/>
    <undo index="0" exp="ref" v="1" dr="X147" r="X157" sId="1"/>
    <undo index="0" exp="ref" v="1" dr="W147" r="W157" sId="1"/>
    <undo index="0" exp="ref" v="1" dr="V147" r="V157" sId="1"/>
    <undo index="0" exp="ref" v="1" dr="U147" r="U157" sId="1"/>
    <undo index="0" exp="ref" v="1" dr="T147" r="T157" sId="1"/>
    <undo index="0" exp="ref" v="1" dr="S147" r="S157" sId="1"/>
    <undo index="65535" exp="ref" v="1" dr="D147" r="D157" sId="1"/>
    <undo index="65535" exp="area" ref3D="1" dr="$H$1:$N$1048576" dn="Z_65B035E3_87FA_46C5_996E_864F2C8D0EBC_.wvu.Cols" sId="1"/>
    <undo index="65535" exp="area" ref3D="1" dr="$A$147:$XFD$158"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dxf>
        <font>
          <b/>
        </font>
      </dxf>
    </rfmt>
    <rfmt sheetId="1" sqref="A147"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sz val="12"/>
          <color auto="1"/>
        </font>
        <numFmt numFmtId="4" formatCode="#,##0.0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47">
        <f>SUM(#REF!)</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47" t="inlineStr">
        <is>
          <t>TOTAL AXA 1</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F147"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dxf>
    </rfmt>
    <rfmt sheetId="1" sqref="G147"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font>
        <numFmt numFmtId="164"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H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I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J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qref="AL147" start="0" length="0">
      <dxf>
        <font>
          <sz val="12"/>
        </font>
      </dxf>
    </rfmt>
  </rrc>
  <rrc rId="2564" sId="1" ref="A147:XFD147" action="deleteRow">
    <undo index="65535" exp="area" dr="AK147:AK153" r="AK154" sId="1"/>
    <undo index="65535" exp="area" dr="AJ147:AJ153" r="AJ154" sId="1"/>
    <undo index="65535" exp="area" dr="AI147:AI153" r="AI154" sId="1"/>
    <undo index="65535" exp="area" dr="AH147:AH153" r="AH154" sId="1"/>
    <undo index="65535" exp="area" dr="AG147:AG153" r="AG154" sId="1"/>
    <undo index="65535" exp="area" dr="AF147:AF153" r="AF154" sId="1"/>
    <undo index="65535" exp="area" dr="AE147:AE153" r="AE154" sId="1"/>
    <undo index="65535" exp="area" dr="AD147:AD153" r="AD154" sId="1"/>
    <undo index="65535" exp="area" dr="AC147:AC153" r="AC154" sId="1"/>
    <undo index="65535" exp="area" dr="AB147:AB153" r="AB154" sId="1"/>
    <undo index="65535" exp="area" dr="AA147:AA153" r="AA154" sId="1"/>
    <undo index="65535" exp="area" dr="Z147:Z153" r="Z154" sId="1"/>
    <undo index="65535" exp="area" dr="Y147:Y153" r="Y154" sId="1"/>
    <undo index="65535" exp="area" dr="X147:X153" r="X154" sId="1"/>
    <undo index="65535" exp="area" dr="W147:W153" r="W154" sId="1"/>
    <undo index="65535" exp="area" dr="V147:V153" r="V154" sId="1"/>
    <undo index="65535" exp="area" dr="U147:U153" r="U154" sId="1"/>
    <undo index="65535" exp="area" dr="T147:T153" r="T154" sId="1"/>
    <undo index="65535" exp="area" dr="S147:S153" r="S154" sId="1"/>
    <undo index="65535" exp="area" dr="D147:D153" r="D154" sId="1"/>
    <undo index="65535" exp="area" ref3D="1" dr="$H$1:$N$1048576" dn="Z_65B035E3_87FA_46C5_996E_864F2C8D0EBC_.wvu.Cols" sId="1"/>
    <undo index="65535" exp="area" ref3D="1" dr="$A$147:$XFD$15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dxf>
        <font>
          <b/>
        </font>
      </dxf>
    </rfmt>
    <rfmt sheetId="1" sqref="A147"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47">
        <f>COUNTIFS(F$7:F$146,$F147)</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47"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47" t="inlineStr">
        <is>
          <t>IP2/2015</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47">
        <f>SUMIFS(S$7:S$146,$F$7:$F$146,$F147)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47">
        <f>SUMIFS(T$7:T$146,$F$7:$F$146,$F147)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47">
        <f>SUMIFS(U$7:U$146,$F$7:$F$146,$F147)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47">
        <f>SUMIFS(V$7:V$146,$F$7:$F$146,$F147)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47">
        <f>SUMIFS(W$7:W$146,$F$7:$F$146,$F147)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47">
        <f>SUMIFS(X$7:X$146,$F$7:$F$146,$F147)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47">
        <f>SUMIFS(Y$7:Y$146,$F$7:$F$146,$F147)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47">
        <f>SUMIFS(Z$7:Z$146,$F$7:$F$146,$F147)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47">
        <f>SUMIFS(AA$7:AA$146,$F$7:$F$146,$F147)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47">
        <f>SUMIFS(AB$7:AB$146,$F$7:$F$146,$F147)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47">
        <f>SUMIFS(AC$7:AC$146,$F$7:$F$146,$F147)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47">
        <f>SUMIFS(AD$7:AD$146,$F$7:$F$146,$F147)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47">
        <f>SUMIFS(AE$7:AE$146,$F$7:$F$146,$F147)</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47">
        <f>SUMIFS(AF$7:AF$146,$F$7:$F$146,$F147)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47">
        <f>SUMIFS(AG$7:AG$146,$F$7:$F$146,$F147)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47">
        <f>SUMIFS(AJ$7:AJ$146,$F$7:$F$146,$F147)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47">
        <f>SUMIFS(AK$7:AK$146,$F$7:$F$146,$F147)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47" start="0" length="0">
      <dxf>
        <font>
          <sz val="12"/>
        </font>
      </dxf>
    </rfmt>
  </rrc>
  <rrc rId="2565" sId="1" ref="A147:XFD147" action="deleteRow">
    <undo index="65535" exp="area" dr="AK147:AK152" r="AK153" sId="1"/>
    <undo index="65535" exp="area" dr="AJ147:AJ152" r="AJ153" sId="1"/>
    <undo index="65535" exp="area" dr="AI147:AI152" r="AI153" sId="1"/>
    <undo index="65535" exp="area" dr="AH147:AH152" r="AH153" sId="1"/>
    <undo index="65535" exp="area" dr="AG147:AG152" r="AG153" sId="1"/>
    <undo index="65535" exp="area" dr="AF147:AF152" r="AF153" sId="1"/>
    <undo index="65535" exp="area" dr="AE147:AE152" r="AE153" sId="1"/>
    <undo index="65535" exp="area" dr="AD147:AD152" r="AD153" sId="1"/>
    <undo index="65535" exp="area" dr="AC147:AC152" r="AC153" sId="1"/>
    <undo index="65535" exp="area" dr="AB147:AB152" r="AB153" sId="1"/>
    <undo index="65535" exp="area" dr="AA147:AA152" r="AA153" sId="1"/>
    <undo index="65535" exp="area" dr="Z147:Z152" r="Z153" sId="1"/>
    <undo index="65535" exp="area" dr="Y147:Y152" r="Y153" sId="1"/>
    <undo index="65535" exp="area" dr="X147:X152" r="X153" sId="1"/>
    <undo index="65535" exp="area" dr="W147:W152" r="W153" sId="1"/>
    <undo index="65535" exp="area" dr="V147:V152" r="V153" sId="1"/>
    <undo index="65535" exp="area" dr="U147:U152" r="U153" sId="1"/>
    <undo index="65535" exp="area" dr="T147:T152" r="T153" sId="1"/>
    <undo index="65535" exp="area" dr="S147:S152" r="S153" sId="1"/>
    <undo index="65535" exp="area" dr="D147:D152" r="D153" sId="1"/>
    <undo index="65535" exp="area" ref3D="1" dr="$H$1:$N$1048576" dn="Z_65B035E3_87FA_46C5_996E_864F2C8D0EBC_.wvu.Cols" sId="1"/>
    <undo index="65535" exp="area" ref3D="1" dr="$A$147:$XFD$156"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dxf>
        <font>
          <b/>
        </font>
      </dxf>
    </rfmt>
    <rfmt sheetId="1" sqref="A147"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47">
        <f>COUNTIFS(F$7:F$146,$F147)</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47"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47" t="inlineStr">
        <is>
          <t>IP7/2017</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47">
        <f>SUMIFS(S$7:S$146,$F$7:$F$146,$F147)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47">
        <f>SUMIFS(T$7:T$146,$F$7:$F$146,$F147)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47">
        <f>SUMIFS(U$7:U$146,$F$7:$F$146,$F147)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47">
        <f>SUMIFS(V$7:V$146,$F$7:$F$146,$F147)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47">
        <f>SUMIFS(W$7:W$146,$F$7:$F$146,$F147)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47">
        <f>SUMIFS(X$7:X$146,$F$7:$F$146,$F147)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47">
        <f>SUMIFS(Y$7:Y$146,$F$7:$F$146,$F147)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47">
        <f>SUMIFS(Z$7:Z$146,$F$7:$F$146,$F147)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47">
        <f>SUMIFS(AA$7:AA$146,$F$7:$F$146,$F147)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47">
        <f>SUMIFS(AB$7:AB$146,$F$7:$F$146,$F147)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47">
        <f>SUMIFS(AC$7:AC$146,$F$7:$F$146,$F147)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47">
        <f>SUMIFS(AD$7:AD$146,$F$7:$F$146,$F147)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47">
        <f>SUMIFS(AE$7:AE$146,$F$7:$F$146,$F147)</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47">
        <f>SUMIFS(AF$7:AF$146,$F$7:$F$146,$F147)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47">
        <f>SUMIFS(AG$7:AG$146,$F$7:$F$146,$F147)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47">
        <f>SUMIFS(AJ$7:AJ$146,$F$7:$F$146,$F147)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47">
        <f>SUMIFS(AK$7:AK$146,$F$7:$F$146,$F147)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47" start="0" length="0">
      <dxf>
        <font>
          <sz val="12"/>
        </font>
      </dxf>
    </rfmt>
  </rrc>
  <rrc rId="2566" sId="1" ref="A147:XFD147" action="deleteRow">
    <undo index="65535" exp="area" dr="AK147:AK151" r="AK152" sId="1"/>
    <undo index="65535" exp="area" dr="AJ147:AJ151" r="AJ152" sId="1"/>
    <undo index="65535" exp="area" dr="AI147:AI151" r="AI152" sId="1"/>
    <undo index="65535" exp="area" dr="AH147:AH151" r="AH152" sId="1"/>
    <undo index="65535" exp="area" dr="AG147:AG151" r="AG152" sId="1"/>
    <undo index="65535" exp="area" dr="AF147:AF151" r="AF152" sId="1"/>
    <undo index="65535" exp="area" dr="AE147:AE151" r="AE152" sId="1"/>
    <undo index="65535" exp="area" dr="AD147:AD151" r="AD152" sId="1"/>
    <undo index="65535" exp="area" dr="AC147:AC151" r="AC152" sId="1"/>
    <undo index="65535" exp="area" dr="AB147:AB151" r="AB152" sId="1"/>
    <undo index="65535" exp="area" dr="AA147:AA151" r="AA152" sId="1"/>
    <undo index="65535" exp="area" dr="Z147:Z151" r="Z152" sId="1"/>
    <undo index="65535" exp="area" dr="Y147:Y151" r="Y152" sId="1"/>
    <undo index="65535" exp="area" dr="X147:X151" r="X152" sId="1"/>
    <undo index="65535" exp="area" dr="W147:W151" r="W152" sId="1"/>
    <undo index="65535" exp="area" dr="V147:V151" r="V152" sId="1"/>
    <undo index="65535" exp="area" dr="U147:U151" r="U152" sId="1"/>
    <undo index="65535" exp="area" dr="T147:T151" r="T152" sId="1"/>
    <undo index="65535" exp="area" dr="S147:S151" r="S152" sId="1"/>
    <undo index="65535" exp="area" dr="D147:D151" r="D152" sId="1"/>
    <undo index="65535" exp="area" ref3D="1" dr="$H$1:$N$1048576" dn="Z_65B035E3_87FA_46C5_996E_864F2C8D0EBC_.wvu.Cols" sId="1"/>
    <undo index="65535" exp="area" ref3D="1" dr="$A$147:$XFD$155"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dxf>
        <font>
          <b/>
        </font>
      </dxf>
    </rfmt>
    <rfmt sheetId="1" sqref="A147"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47">
        <f>COUNTIFS(F$7:F$146,$F147)</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47"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47" t="inlineStr">
        <is>
          <t>CP4 more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47">
        <f>SUMIFS(S$7:S$146,$F$7:$F$146,$F147)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47">
        <f>SUMIFS(T$7:T$146,$F$7:$F$146,$F147)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47">
        <f>SUMIFS(U$7:U$146,$F$7:$F$146,$F147)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47">
        <f>SUMIFS(V$7:V$146,$F$7:$F$146,$F147)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47">
        <f>SUMIFS(W$7:W$146,$F$7:$F$146,$F147)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47">
        <f>SUMIFS(X$7:X$146,$F$7:$F$146,$F147)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47">
        <f>SUMIFS(Y$7:Y$146,$F$7:$F$146,$F147)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47">
        <f>SUMIFS(Z$7:Z$146,$F$7:$F$146,$F147)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47">
        <f>SUMIFS(AA$7:AA$146,$F$7:$F$146,$F147)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47">
        <f>SUMIFS(AB$7:AB$146,$F$7:$F$146,$F147)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47">
        <f>SUMIFS(AC$7:AC$146,$F$7:$F$146,$F147)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47">
        <f>SUMIFS(AD$7:AD$146,$F$7:$F$146,$F147)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47">
        <f>SUMIFS(AE$7:AE$146,$F$7:$F$146,$F147)</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47">
        <f>SUMIFS(AF$7:AF$146,$F$7:$F$146,$F147)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47">
        <f>SUMIFS(AG$7:AG$146,$F$7:$F$146,$F147)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47">
        <f>SUMIFS(AJ$7:AJ$146,$F$7:$F$146,$F147)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47">
        <f>SUMIFS(AK$7:AK$146,$F$7:$F$146,$F147)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47" start="0" length="0">
      <dxf>
        <font>
          <sz val="12"/>
        </font>
      </dxf>
    </rfmt>
  </rrc>
  <rrc rId="2567" sId="1" ref="A147:XFD147" action="deleteRow">
    <undo index="65535" exp="area" dr="AK147:AK150" r="AK151" sId="1"/>
    <undo index="65535" exp="area" dr="AJ147:AJ150" r="AJ151" sId="1"/>
    <undo index="65535" exp="area" dr="AI147:AI150" r="AI151" sId="1"/>
    <undo index="65535" exp="area" dr="AH147:AH150" r="AH151" sId="1"/>
    <undo index="65535" exp="area" dr="AG147:AG150" r="AG151" sId="1"/>
    <undo index="65535" exp="area" dr="AF147:AF150" r="AF151" sId="1"/>
    <undo index="65535" exp="area" dr="AE147:AE150" r="AE151" sId="1"/>
    <undo index="65535" exp="area" dr="AD147:AD150" r="AD151" sId="1"/>
    <undo index="65535" exp="area" dr="AC147:AC150" r="AC151" sId="1"/>
    <undo index="65535" exp="area" dr="AB147:AB150" r="AB151" sId="1"/>
    <undo index="65535" exp="area" dr="AA147:AA150" r="AA151" sId="1"/>
    <undo index="65535" exp="area" dr="Z147:Z150" r="Z151" sId="1"/>
    <undo index="65535" exp="area" dr="Y147:Y150" r="Y151" sId="1"/>
    <undo index="65535" exp="area" dr="X147:X150" r="X151" sId="1"/>
    <undo index="65535" exp="area" dr="W147:W150" r="W151" sId="1"/>
    <undo index="65535" exp="area" dr="V147:V150" r="V151" sId="1"/>
    <undo index="65535" exp="area" dr="U147:U150" r="U151" sId="1"/>
    <undo index="65535" exp="area" dr="T147:T150" r="T151" sId="1"/>
    <undo index="65535" exp="area" dr="S147:S150" r="S151" sId="1"/>
    <undo index="65535" exp="area" dr="D147:D150" r="D151" sId="1"/>
    <undo index="65535" exp="area" ref3D="1" dr="$H$1:$N$1048576" dn="Z_65B035E3_87FA_46C5_996E_864F2C8D0EBC_.wvu.Cols" sId="1"/>
    <undo index="65535" exp="area" ref3D="1" dr="$A$147:$XFD$154"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dxf>
        <font>
          <b/>
        </font>
      </dxf>
    </rfmt>
    <rfmt sheetId="1" sqref="A147"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47">
        <f>COUNTIFS(F$7:F$146,$F147)</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47"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47" t="inlineStr">
        <is>
          <t>CP4 less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47">
        <f>SUMIFS(S$7:S$146,$F$7:$F$146,$F147)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47">
        <f>SUMIFS(T$7:T$146,$F$7:$F$146,$F147)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47">
        <f>SUMIFS(U$7:U$146,$F$7:$F$146,$F147)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47">
        <f>SUMIFS(V$7:V$146,$F$7:$F$146,$F147)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47">
        <f>SUMIFS(W$7:W$146,$F$7:$F$146,$F147)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47">
        <f>SUMIFS(X$7:X$146,$F$7:$F$146,$F147)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47">
        <f>SUMIFS(Y$7:Y$146,$F$7:$F$146,$F147)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47">
        <f>SUMIFS(Z$7:Z$146,$F$7:$F$146,$F147)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47">
        <f>SUMIFS(AA$7:AA$146,$F$7:$F$146,$F147)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47">
        <f>SUMIFS(AB$7:AB$146,$F$7:$F$146,$F147)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47">
        <f>SUMIFS(AC$7:AC$146,$F$7:$F$146,$F147)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47">
        <f>SUMIFS(AD$7:AD$146,$F$7:$F$146,$F147)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47">
        <f>SUMIFS(AE$7:AE$146,$F$7:$F$146,$F147)</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47">
        <f>SUMIFS(AF$7:AF$146,$F$7:$F$146,$F147)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47">
        <f>SUMIFS(AG$7:AG$146,$F$7:$F$146,$F147)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47">
        <f>SUMIFS(AJ$7:AJ$146,$F$7:$F$146,$F147)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47">
        <f>SUMIFS(AK$7:AK$146,$F$7:$F$146,$F147)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47" start="0" length="0">
      <dxf>
        <font>
          <sz val="12"/>
        </font>
      </dxf>
    </rfmt>
  </rrc>
  <rrc rId="2568" sId="1" ref="A147:XFD147" action="deleteRow">
    <undo index="65535" exp="area" dr="AK147:AK149" r="AK150" sId="1"/>
    <undo index="65535" exp="area" dr="AJ147:AJ149" r="AJ150" sId="1"/>
    <undo index="65535" exp="area" dr="AI147:AI149" r="AI150" sId="1"/>
    <undo index="65535" exp="area" dr="AH147:AH149" r="AH150" sId="1"/>
    <undo index="65535" exp="area" dr="AG147:AG149" r="AG150" sId="1"/>
    <undo index="65535" exp="area" dr="AF147:AF149" r="AF150" sId="1"/>
    <undo index="65535" exp="area" dr="AE147:AE149" r="AE150" sId="1"/>
    <undo index="65535" exp="area" dr="AD147:AD149" r="AD150" sId="1"/>
    <undo index="65535" exp="area" dr="AC147:AC149" r="AC150" sId="1"/>
    <undo index="65535" exp="area" dr="AB147:AB149" r="AB150" sId="1"/>
    <undo index="65535" exp="area" dr="AA147:AA149" r="AA150" sId="1"/>
    <undo index="65535" exp="area" dr="Z147:Z149" r="Z150" sId="1"/>
    <undo index="65535" exp="area" dr="Y147:Y149" r="Y150" sId="1"/>
    <undo index="65535" exp="area" dr="X147:X149" r="X150" sId="1"/>
    <undo index="65535" exp="area" dr="W147:W149" r="W150" sId="1"/>
    <undo index="65535" exp="area" dr="V147:V149" r="V150" sId="1"/>
    <undo index="65535" exp="area" dr="U147:U149" r="U150" sId="1"/>
    <undo index="65535" exp="area" dr="T147:T149" r="T150" sId="1"/>
    <undo index="65535" exp="area" dr="S147:S149" r="S150" sId="1"/>
    <undo index="65535" exp="area" dr="D147:D149" r="D150" sId="1"/>
    <undo index="65535" exp="area" ref3D="1" dr="$H$1:$N$1048576" dn="Z_65B035E3_87FA_46C5_996E_864F2C8D0EBC_.wvu.Cols" sId="1"/>
    <undo index="65535" exp="area" ref3D="1" dr="$A$147:$XFD$153"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dxf>
        <font>
          <b/>
        </font>
      </dxf>
    </rfmt>
    <rfmt sheetId="1" sqref="A147"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47">
        <f>COUNTIFS(F$7:F$146,$F147)</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47" t="inlineStr">
        <is>
          <t>TOTAL</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47" t="inlineStr">
        <is>
          <t>CP6 less /2017</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47">
        <f>SUMIFS(S$7:S$146,$F$7:$F$146,$F147)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47">
        <f>SUMIFS(T$7:T$146,$F$7:$F$146,$F147)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47">
        <f>SUMIFS(U$7:U$146,$F$7:$F$146,$F147)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47">
        <f>SUMIFS(V$7:V$146,$F$7:$F$146,$F147)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47">
        <f>SUMIFS(W$7:W$146,$F$7:$F$146,$F147)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47">
        <f>SUMIFS(X$7:X$146,$F$7:$F$146,$F147)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47">
        <f>SUMIFS(Y$7:Y$146,$F$7:$F$146,$F147)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47">
        <f>SUMIFS(Z$7:Z$146,$F$7:$F$146,$F147)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47">
        <f>SUMIFS(AA$7:AA$146,$F$7:$F$146,$F147)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47">
        <f>SUMIFS(AB$7:AB$146,$F$7:$F$146,$F147)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47">
        <f>SUMIFS(AC$7:AC$146,$F$7:$F$146,$F147)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47">
        <f>SUMIFS(AD$7:AD$146,$F$7:$F$146,$F147)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47">
        <f>SUMIFS(AE$7:AE$146,$F$7:$F$146,$F147)</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47">
        <f>SUMIFS(AF$7:AF$146,$F$7:$F$146,$F147)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47">
        <f>SUMIFS(AG$7:AG$146,$F$7:$F$146,$F147)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47">
        <f>SUMIFS(AJ$7:AJ$146,$F$7:$F$146,$F147)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47">
        <f>SUMIFS(AK$7:AK$146,$F$7:$F$146,$F147)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47" start="0" length="0">
      <dxf>
        <font>
          <sz val="12"/>
        </font>
      </dxf>
    </rfmt>
  </rrc>
  <rrc rId="2569" sId="1" ref="A147:XFD147" action="deleteRow">
    <undo index="65535" exp="area" dr="AK147:AK148" r="AK149" sId="1"/>
    <undo index="65535" exp="area" dr="AJ147:AJ148" r="AJ149" sId="1"/>
    <undo index="65535" exp="area" dr="AI147:AI148" r="AI149" sId="1"/>
    <undo index="65535" exp="area" dr="AH147:AH148" r="AH149" sId="1"/>
    <undo index="65535" exp="area" dr="AG147:AG148" r="AG149" sId="1"/>
    <undo index="65535" exp="area" dr="AF147:AF148" r="AF149" sId="1"/>
    <undo index="65535" exp="area" dr="AE147:AE148" r="AE149" sId="1"/>
    <undo index="65535" exp="area" dr="AD147:AD148" r="AD149" sId="1"/>
    <undo index="65535" exp="area" dr="AC147:AC148" r="AC149" sId="1"/>
    <undo index="65535" exp="area" dr="AB147:AB148" r="AB149" sId="1"/>
    <undo index="65535" exp="area" dr="AA147:AA148" r="AA149" sId="1"/>
    <undo index="65535" exp="area" dr="Z147:Z148" r="Z149" sId="1"/>
    <undo index="65535" exp="area" dr="Y147:Y148" r="Y149" sId="1"/>
    <undo index="65535" exp="area" dr="X147:X148" r="X149" sId="1"/>
    <undo index="65535" exp="area" dr="W147:W148" r="W149" sId="1"/>
    <undo index="65535" exp="area" dr="V147:V148" r="V149" sId="1"/>
    <undo index="65535" exp="area" dr="U147:U148" r="U149" sId="1"/>
    <undo index="65535" exp="area" dr="T147:T148" r="T149" sId="1"/>
    <undo index="65535" exp="area" dr="S147:S148" r="S149" sId="1"/>
    <undo index="65535" exp="area" dr="D147:D148" r="D149" sId="1"/>
    <undo index="65535" exp="area" ref3D="1" dr="$H$1:$N$1048576" dn="Z_65B035E3_87FA_46C5_996E_864F2C8D0EBC_.wvu.Cols" sId="1"/>
    <undo index="65535" exp="area" ref3D="1" dr="$A$147:$XFD$152"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dxf>
        <font>
          <b/>
        </font>
      </dxf>
    </rfmt>
    <rfmt sheetId="1" sqref="A147"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47">
        <f>COUNTIFS(F$7:F$146,$F147)</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fmt sheetId="1" sqref="E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dxf="1">
      <nc r="F147" t="inlineStr">
        <is>
          <t>CP6 more /2018</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47">
        <f>SUMIFS(S$7:S$146,$F$7:$F$146,$F147)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47">
        <f>SUMIFS(T$7:T$146,$F$7:$F$146,$F147)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47">
        <f>SUMIFS(U$7:U$146,$F$7:$F$146,$F147)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47">
        <f>SUMIFS(V$7:V$146,$F$7:$F$146,$F147)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47">
        <f>SUMIFS(W$7:W$146,$F$7:$F$146,$F147)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47">
        <f>SUMIFS(X$7:X$146,$F$7:$F$146,$F147)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47">
        <f>SUMIFS(Y$7:Y$146,$F$7:$F$146,$F147)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47">
        <f>SUMIFS(Z$7:Z$146,$F$7:$F$146,$F147)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47">
        <f>SUMIFS(AA$7:AA$146,$F$7:$F$146,$F147)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47">
        <f>SUMIFS(AB$7:AB$146,$F$7:$F$146,$F147)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47">
        <f>SUMIFS(AC$7:AC$146,$F$7:$F$146,$F147)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47">
        <f>SUMIFS(AD$7:AD$146,$F$7:$F$146,$F147)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47">
        <f>SUMIFS(AE$7:AE$146,$F$7:$F$146,$F147)</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47">
        <f>SUMIFS(AF$7:AF$146,$F$7:$F$146,$F147)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47">
        <f>SUMIFS(AG$7:AG$146,$F$7:$F$146,$F147)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47">
        <f>SUMIFS(AJ$7:AJ$146,$F$7:$F$146,$F147)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47">
        <f>SUMIFS(AK$7:AK$146,$F$7:$F$146,$F147)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47" start="0" length="0">
      <dxf>
        <font>
          <sz val="12"/>
        </font>
      </dxf>
    </rfmt>
  </rrc>
  <rrc rId="2570" sId="1" ref="A147:XFD147" action="deleteRow">
    <undo index="65535" exp="area" dr="AK147" r="AK148" sId="1"/>
    <undo index="65535" exp="area" dr="AJ147" r="AJ148" sId="1"/>
    <undo index="65535" exp="area" dr="AI147" r="AI148" sId="1"/>
    <undo index="65535" exp="area" dr="AH147" r="AH148" sId="1"/>
    <undo index="65535" exp="area" dr="AG147" r="AG148" sId="1"/>
    <undo index="65535" exp="area" dr="AF147" r="AF148" sId="1"/>
    <undo index="65535" exp="area" dr="AE147" r="AE148" sId="1"/>
    <undo index="65535" exp="area" dr="AD147" r="AD148" sId="1"/>
    <undo index="65535" exp="area" dr="AC147" r="AC148" sId="1"/>
    <undo index="65535" exp="area" dr="AB147" r="AB148" sId="1"/>
    <undo index="65535" exp="area" dr="AA147" r="AA148" sId="1"/>
    <undo index="65535" exp="area" dr="Z147" r="Z148" sId="1"/>
    <undo index="65535" exp="area" dr="Y147" r="Y148" sId="1"/>
    <undo index="65535" exp="area" dr="X147" r="X148" sId="1"/>
    <undo index="65535" exp="area" dr="W147" r="W148" sId="1"/>
    <undo index="65535" exp="area" dr="V147" r="V148" sId="1"/>
    <undo index="65535" exp="area" dr="U147" r="U148" sId="1"/>
    <undo index="65535" exp="area" dr="T147" r="T148" sId="1"/>
    <undo index="65535" exp="area" dr="S147" r="S148" sId="1"/>
    <undo index="65535" exp="area" dr="D147" r="D148" sId="1"/>
    <undo index="65535" exp="area" ref3D="1" dr="$H$1:$N$1048576" dn="Z_65B035E3_87FA_46C5_996E_864F2C8D0EBC_.wvu.Cols" sId="1"/>
    <undo index="65535" exp="area" ref3D="1" dr="$A$147:$XFD$151"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dxf>
        <font>
          <b/>
        </font>
      </dxf>
    </rfmt>
    <rfmt sheetId="1" sqref="A147"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47">
        <f>COUNTIFS(F$7:F$146,$F147)</f>
      </nc>
      <ndxf>
        <font>
          <sz val="12"/>
          <color auto="1"/>
        </font>
        <numFmt numFmtId="1"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47" t="inlineStr">
        <is>
          <t xml:space="preserve">TOTAL </t>
        </is>
      </nc>
      <n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ndxf>
    </rcc>
    <rcc rId="0" sId="1" dxf="1">
      <nc r="F147" t="inlineStr">
        <is>
          <t>IP9/2017 (MySMIS:
POCA/131/2/3)</t>
        </is>
      </nc>
      <n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ndxf>
    </rcc>
    <rfmt sheetId="1" sqref="G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font>
        <fill>
          <patternFill patternType="solid">
            <bgColor theme="0" tint="-0.14999847407452621"/>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font>
        <fill>
          <patternFill patternType="solid">
            <bgColor theme="0" tint="-0.14999847407452621"/>
          </patternFill>
        </fill>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font>
        <numFmt numFmtId="19" formatCode="dd/mm/yyyy"/>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font>
        <numFmt numFmtId="164" formatCode="0.000000000"/>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font>
        <fill>
          <patternFill patternType="solid">
            <bgColor theme="0" tint="-0.14999847407452621"/>
          </patternFill>
        </fill>
        <alignment horizontal="center" vertical="center" wrapText="1"/>
        <border outline="0">
          <left style="thin">
            <color indexed="64"/>
          </left>
          <right style="thin">
            <color indexed="64"/>
          </right>
          <top style="thin">
            <color indexed="64"/>
          </top>
          <bottom style="thin">
            <color indexed="64"/>
          </bottom>
        </border>
      </dxf>
    </rfmt>
    <rcc rId="0" sId="1" s="1" dxf="1">
      <nc r="S147">
        <f>SUMIFS(S$7:S$146,$F$7:$F$146,$F147)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T147">
        <f>SUMIFS(T$7:T$146,$F$7:$F$146,$F147)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U147">
        <f>SUMIFS(U$7:U$146,$F$7:$F$146,$F147)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V147">
        <f>SUMIFS(V$7:V$146,$F$7:$F$146,$F147)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W147">
        <f>SUMIFS(W$7:W$146,$F$7:$F$146,$F147)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X147">
        <f>SUMIFS(X$7:X$146,$F$7:$F$146,$F147)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Y147">
        <f>SUMIFS(Y$7:Y$146,$F$7:$F$146,$F147)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Z147">
        <f>SUMIFS(Z$7:Z$146,$F$7:$F$146,$F147)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A147">
        <f>SUMIFS(AA$7:AA$146,$F$7:$F$146,$F147)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B147">
        <f>SUMIFS(AB$7:AB$146,$F$7:$F$146,$F147)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C147">
        <f>SUMIFS(AC$7:AC$146,$F$7:$F$146,$F147)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D147">
        <f>SUMIFS(AD$7:AD$146,$F$7:$F$146,$F147)</f>
      </nc>
      <ndxf>
        <font>
          <sz val="12"/>
          <color auto="1"/>
          <name val="Calibri"/>
          <family val="2"/>
          <charset val="238"/>
          <scheme val="minor"/>
        </font>
        <numFmt numFmtId="165" formatCode="#,##0.00_ ;\-#,##0.00\ "/>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s="1" dxf="1">
      <nc r="AE147">
        <f>SUMIFS(AE$7:AE$146,$F$7:$F$146,$F147)</f>
      </nc>
      <ndxf>
        <font>
          <sz val="12"/>
          <color auto="1"/>
          <name val="Calibri"/>
          <family val="2"/>
          <charset val="238"/>
          <scheme val="minor"/>
        </font>
        <numFmt numFmtId="165" formatCode="#,##0.00_ ;\-#,##0.00\ "/>
        <fill>
          <patternFill patternType="solid">
            <bgColor theme="0"/>
          </patternFill>
        </fill>
        <alignment vertical="center" wrapText="1"/>
        <border outline="0">
          <left style="thin">
            <color indexed="64"/>
          </left>
          <right style="thin">
            <color indexed="64"/>
          </right>
          <top style="thin">
            <color indexed="64"/>
          </top>
          <bottom style="thin">
            <color indexed="64"/>
          </bottom>
        </border>
      </ndxf>
    </rcc>
    <rcc rId="0" sId="1" s="1" dxf="1">
      <nc r="AF147">
        <f>SUMIFS(AF$7:AF$146,$F$7:$F$146,$F147)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G147">
        <f>SUMIFS(AG$7:AG$146,$F$7:$F$146,$F147)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1" sqref="AH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fmt sheetId="1" s="1" sqref="AI147" start="0" length="0">
      <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dxf>
    </rfmt>
    <rcc rId="0" sId="1" s="1" dxf="1">
      <nc r="AJ147">
        <f>SUMIFS(AJ$7:AJ$146,$F$7:$F$146,$F147)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cc rId="0" sId="1" s="1" dxf="1">
      <nc r="AK147">
        <f>SUMIFS(AK$7:AK$146,$F$7:$F$146,$F147)</f>
      </nc>
      <ndxf>
        <font>
          <sz val="12"/>
          <color auto="1"/>
          <name val="Calibri"/>
          <family val="2"/>
          <charset val="238"/>
          <scheme val="minor"/>
        </font>
        <numFmt numFmtId="165" formatCode="#,##0.00_ ;\-#,##0.00\ "/>
        <fill>
          <patternFill patternType="solid">
            <bgColor theme="0" tint="-0.14999847407452621"/>
          </patternFill>
        </fill>
        <alignment vertical="center" wrapText="1"/>
        <border outline="0">
          <left style="thin">
            <color indexed="64"/>
          </left>
          <right style="thin">
            <color indexed="64"/>
          </right>
          <top style="thin">
            <color indexed="64"/>
          </top>
          <bottom style="thin">
            <color indexed="64"/>
          </bottom>
        </border>
      </ndxf>
    </rcc>
    <rfmt sheetId="1" sqref="AL147" start="0" length="0">
      <dxf>
        <font>
          <sz val="12"/>
        </font>
      </dxf>
    </rfmt>
  </rrc>
  <rrc rId="2571" sId="1" ref="A147:XFD147" action="deleteRow">
    <undo index="65535" exp="ref" v="1" dr="AK147" r="AK149" sId="1"/>
    <undo index="65535" exp="ref" v="1" dr="AJ147" r="AJ149" sId="1"/>
    <undo index="65535" exp="ref" v="1" dr="AI147" r="AI149" sId="1"/>
    <undo index="65535" exp="ref" v="1" dr="AH147" r="AH149" sId="1"/>
    <undo index="65535" exp="ref" v="1" dr="AG147" r="AG149" sId="1"/>
    <undo index="65535" exp="ref" v="1" dr="AF147" r="AF149" sId="1"/>
    <undo index="65535" exp="ref" v="1" dr="AE147" r="AE149" sId="1"/>
    <undo index="65535" exp="ref" v="1" dr="AD147" r="AD149" sId="1"/>
    <undo index="65535" exp="ref" v="1" dr="AC147" r="AC149" sId="1"/>
    <undo index="65535" exp="ref" v="1" dr="AB147" r="AB149" sId="1"/>
    <undo index="65535" exp="ref" v="1" dr="AA147" r="AA149" sId="1"/>
    <undo index="65535" exp="ref" v="1" dr="Z147" r="Z149" sId="1"/>
    <undo index="65535" exp="ref" v="1" dr="Y147" r="Y149" sId="1"/>
    <undo index="65535" exp="ref" v="1" dr="X147" r="X149" sId="1"/>
    <undo index="65535" exp="ref" v="1" dr="W147" r="W149" sId="1"/>
    <undo index="65535" exp="ref" v="1" dr="V147" r="V149" sId="1"/>
    <undo index="65535" exp="ref" v="1" dr="U147" r="U149" sId="1"/>
    <undo index="65535" exp="ref" v="1" dr="T147" r="T149" sId="1"/>
    <undo index="65535" exp="ref" v="1" dr="S147" r="S149" sId="1"/>
    <undo index="65535" exp="ref" v="1" dr="D147" r="D149" sId="1"/>
    <undo index="65535" exp="area" ref3D="1" dr="$H$1:$N$1048576" dn="Z_65B035E3_87FA_46C5_996E_864F2C8D0EBC_.wvu.Cols" sId="1"/>
    <undo index="65535" exp="area" ref3D="1" dr="$A$147:$XFD$150"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dxf>
        <font>
          <b/>
        </font>
      </dxf>
    </rfmt>
    <rfmt sheetId="1" sqref="A147" start="0" length="0">
      <dxf>
        <font>
          <sz val="12"/>
          <color auto="1"/>
        </font>
        <fill>
          <patternFill patternType="solid">
            <bgColor theme="0" tint="-0.14999847407452621"/>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sz val="12"/>
          <color auto="1"/>
        </font>
        <numFmt numFmtId="3"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s="1" dxf="1">
      <nc r="D147">
        <f>SUM(#REF!)</f>
      </nc>
      <ndxf>
        <font>
          <sz val="12"/>
          <color auto="1"/>
          <name val="Calibri"/>
          <family val="2"/>
          <charset val="238"/>
          <scheme val="minor"/>
        </font>
        <numFmt numFmtId="166" formatCode="#,##0_ ;\-#,##0\ "/>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47" t="inlineStr">
        <is>
          <t>TOTAL AXA 2</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fmt sheetId="1" sqref="F147"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dxf>
    </rfmt>
    <rfmt sheetId="1" sqref="G147"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font>
        <numFmt numFmtId="164"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H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I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J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147">
        <f>SUM(#REF!)</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qref="AL147" start="0" length="0">
      <dxf>
        <font>
          <sz val="12"/>
        </font>
      </dxf>
    </rfmt>
  </rrc>
  <rrc rId="2572" sId="1" ref="A147:XFD147" action="deleteRow">
    <undo index="65535" exp="ref" v="1" dr="AK147" r="AK148" sId="1"/>
    <undo index="65535" exp="ref" v="1" dr="AJ147" r="AJ148" sId="1"/>
    <undo index="65535" exp="ref" v="1" dr="AI147" r="AI148" sId="1"/>
    <undo index="65535" exp="ref" v="1" dr="AH147" r="AH148" sId="1"/>
    <undo index="65535" exp="ref" v="1" dr="AG147" r="AG148" sId="1"/>
    <undo index="65535" exp="ref" v="1" dr="AF147" r="AF148" sId="1"/>
    <undo index="65535" exp="ref" v="1" dr="AE147" r="AE148" sId="1"/>
    <undo index="65535" exp="ref" v="1" dr="AD147" r="AD148" sId="1"/>
    <undo index="65535" exp="ref" v="1" dr="AC147" r="AC148" sId="1"/>
    <undo index="65535" exp="ref" v="1" dr="AB147" r="AB148" sId="1"/>
    <undo index="65535" exp="ref" v="1" dr="AA147" r="AA148" sId="1"/>
    <undo index="65535" exp="ref" v="1" dr="Z147" r="Z148" sId="1"/>
    <undo index="65535" exp="ref" v="1" dr="Y147" r="Y148" sId="1"/>
    <undo index="65535" exp="ref" v="1" dr="X147" r="X148" sId="1"/>
    <undo index="65535" exp="ref" v="1" dr="W147" r="W148" sId="1"/>
    <undo index="65535" exp="ref" v="1" dr="V147" r="V148" sId="1"/>
    <undo index="65535" exp="ref" v="1" dr="U147" r="U148" sId="1"/>
    <undo index="65535" exp="ref" v="1" dr="T147" r="T148" sId="1"/>
    <undo index="65535" exp="ref" v="1" dr="S147" r="S148" sId="1"/>
    <undo index="0" exp="ref" v="1" dr="D147" r="D148" sId="1"/>
    <undo index="65535" exp="area" ref3D="1" dr="$H$1:$N$1048576" dn="Z_65B035E3_87FA_46C5_996E_864F2C8D0EBC_.wvu.Cols" sId="1"/>
    <undo index="65535" exp="area" ref3D="1" dr="$A$147:$XFD$149"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dxf>
        <font>
          <b/>
        </font>
      </dxf>
    </rfmt>
    <rfmt sheetId="1" sqref="A147"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font>
        <fill>
          <patternFill patternType="solid">
            <bgColor rgb="FFFFFF00"/>
          </patternFill>
        </fill>
        <alignment horizontal="center" vertical="center" wrapText="1"/>
        <border outline="0">
          <right style="thin">
            <color indexed="64"/>
          </right>
          <top style="thin">
            <color indexed="64"/>
          </top>
          <bottom style="thin">
            <color indexed="64"/>
          </bottom>
        </border>
      </dxf>
    </rfmt>
    <rfmt sheetId="1" sqref="C147" start="0" length="0">
      <dxf>
        <font>
          <sz val="12"/>
          <color auto="1"/>
        </font>
        <numFmt numFmtId="3" formatCode="#,##0"/>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cc rId="0" sId="1" dxf="1">
      <nc r="D147">
        <f>COUNT(C92:C94)</f>
      </nc>
      <ndxf>
        <font>
          <sz val="12"/>
          <color auto="1"/>
        </font>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ndxf>
    </rcc>
    <rcc rId="0" sId="1" dxf="1">
      <nc r="E147" t="inlineStr">
        <is>
          <t>TOTAL AXA 3</t>
        </is>
      </nc>
      <n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ndxf>
    </rcc>
    <rcc rId="0" sId="1" dxf="1">
      <nc r="F147" t="inlineStr">
        <is>
          <t>AT 1/2016</t>
        </is>
      </nc>
      <ndxf>
        <font>
          <sz val="12"/>
        </font>
        <fill>
          <patternFill patternType="solid">
            <bgColor rgb="FFFFFF00"/>
          </patternFill>
        </fill>
        <alignment horizontal="left" vertical="center"/>
        <border outline="0">
          <left style="thin">
            <color indexed="64"/>
          </left>
          <right style="thin">
            <color indexed="64"/>
          </right>
          <top style="thin">
            <color indexed="64"/>
          </top>
          <bottom style="thin">
            <color indexed="64"/>
          </bottom>
        </border>
      </ndxf>
    </rcc>
    <rfmt sheetId="1" sqref="G147"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H147" start="0" length="0">
      <dxf>
        <font>
          <sz val="12"/>
          <color auto="1"/>
        </font>
        <fill>
          <patternFill patternType="solid">
            <bgColor theme="9" tint="0.59999389629810485"/>
          </patternFill>
        </fill>
        <alignment horizontal="left" vertical="center" wrapText="1"/>
        <border outline="0">
          <left style="thin">
            <color indexed="64"/>
          </left>
          <right style="thin">
            <color indexed="64"/>
          </right>
          <top style="thin">
            <color indexed="64"/>
          </top>
          <bottom style="thin">
            <color indexed="64"/>
          </bottom>
        </border>
      </dxf>
    </rfmt>
    <rfmt sheetId="1" sqref="I147" start="0" length="0">
      <dxf>
        <font>
          <sz val="12"/>
          <color auto="1"/>
        </font>
        <fill>
          <patternFill patternType="solid">
            <bgColor rgb="FFFFFF00"/>
          </patternFill>
        </fill>
        <alignment horizontal="left" vertical="center" wrapText="1"/>
        <border outline="0">
          <left style="thin">
            <color indexed="64"/>
          </left>
          <right style="thin">
            <color indexed="64"/>
          </right>
          <top style="thin">
            <color indexed="64"/>
          </top>
          <bottom style="thin">
            <color indexed="64"/>
          </bottom>
        </border>
      </dxf>
    </rfmt>
    <rfmt sheetId="1" sqref="J147" start="0" length="0">
      <dxf>
        <font>
          <sz val="12"/>
          <color auto="1"/>
        </font>
        <fill>
          <patternFill patternType="solid">
            <bgColor theme="9" tint="0.59999389629810485"/>
          </patternFill>
        </fill>
        <alignment horizontal="justify" vertical="center" wrapText="1"/>
        <border outline="0">
          <left style="thin">
            <color indexed="64"/>
          </left>
          <right style="thin">
            <color indexed="64"/>
          </right>
          <top style="thin">
            <color indexed="64"/>
          </top>
          <bottom style="thin">
            <color indexed="64"/>
          </bottom>
        </border>
      </dxf>
    </rfmt>
    <rfmt sheetId="1" sqref="K147"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L147" start="0" length="0">
      <dxf>
        <font>
          <sz val="12"/>
          <color auto="1"/>
        </font>
        <numFmt numFmtId="19" formatCode="dd/mm/yyyy"/>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M147" start="0" length="0">
      <dxf>
        <font>
          <sz val="12"/>
          <color auto="1"/>
        </font>
        <numFmt numFmtId="164" formatCode="0.000000000"/>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N147"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O147"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P147"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Q147" start="0" length="0">
      <dxf>
        <font>
          <sz val="12"/>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fmt sheetId="1" sqref="R147" start="0" length="0">
      <dxf>
        <font>
          <sz val="12"/>
          <color auto="1"/>
        </font>
        <fill>
          <patternFill patternType="solid">
            <bgColor theme="9" tint="0.59999389629810485"/>
          </patternFill>
        </fill>
        <alignment horizontal="center" vertical="center" wrapText="1"/>
        <border outline="0">
          <left style="thin">
            <color indexed="64"/>
          </left>
          <right style="thin">
            <color indexed="64"/>
          </right>
          <top style="thin">
            <color indexed="64"/>
          </top>
          <bottom style="thin">
            <color indexed="64"/>
          </bottom>
        </border>
      </dxf>
    </rfmt>
    <rcc rId="0" sId="1" s="1" dxf="1">
      <nc r="S147">
        <f>SUMIFS(S$7:S$146,$F$7:$F$146,$F147)</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T147">
        <f>SUMIFS(T$7:T$146,$F$7:$F$146,$F147)</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U147">
        <f>SUMIFS(U$7:U$146,$F$7:$F$146,$F147)</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V147">
        <f>SUMIFS(V$7:V$146,$F$7:$F$146,$F147)</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W147">
        <f>SUMIFS(W$7:W$146,$F$7:$F$146,$F147)</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X147">
        <f>SUMIFS(X$7:X$146,$F$7:$F$146,$F147)</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Y147">
        <f>SUMIFS(Y$46:Y$146,$F$46:$F$146,$F147)</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Z147">
        <f>SUMIFS(Z$46:Z$146,$F$46:$F$146,$F147)</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A147">
        <f>SUMIFS(AA$46:AA$146,$F$46:$F$146,$F147)</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B147">
        <f>SUMIFS(AB$7:AB$146,$F$7:$F$146,$F147)</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C147">
        <f>SUMIFS(AC$7:AC$146,$F$7:$F$146,$F147)</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D147">
        <f>SUMIFS(AD$7:AD$146,$F$7:$F$146,$F147)</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E147">
        <f>SUMIFS(AE$7:AE$146,$F$7:$F$146,$F147)</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F147">
        <f>SUMIFS(AF$7:AF$146,$F$7:$F$146,$F147)</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G147">
        <f>SUMIFS(AG$7:AG$146,$F$7:$F$146,$F147)</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1" sqref="AH147" start="0" length="0">
      <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dxf>
    </rfmt>
    <rfmt sheetId="1" s="1" sqref="AI147" start="0" length="0">
      <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dxf>
    </rfmt>
    <rcc rId="0" sId="1" s="1" dxf="1">
      <nc r="AJ147">
        <f>SUMIFS(AJ$7:AJ$146,$F$7:$F$146,$F147)</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cc rId="0" sId="1" s="1" dxf="1">
      <nc r="AK147">
        <f>SUMIFS(AK$7:AK$146,$F$7:$F$146,$F147)</f>
      </nc>
      <ndxf>
        <font>
          <sz val="12"/>
          <color auto="1"/>
          <name val="Calibri"/>
          <family val="2"/>
          <charset val="238"/>
          <scheme val="minor"/>
        </font>
        <numFmt numFmtId="165" formatCode="#,##0.00_ ;\-#,##0.00\ "/>
        <fill>
          <patternFill patternType="solid">
            <bgColor rgb="FF92D050"/>
          </patternFill>
        </fill>
        <alignment vertical="center" wrapText="1"/>
        <border outline="0">
          <left style="thin">
            <color indexed="64"/>
          </left>
          <right style="thin">
            <color indexed="64"/>
          </right>
          <top style="thin">
            <color indexed="64"/>
          </top>
          <bottom style="thin">
            <color indexed="64"/>
          </bottom>
        </border>
      </ndxf>
    </rcc>
    <rfmt sheetId="1" sqref="AL147" start="0" length="0">
      <dxf>
        <font>
          <sz val="12"/>
        </font>
      </dxf>
    </rfmt>
  </rrc>
  <rrc rId="2573" sId="1" ref="A147:XFD147" action="deleteRow">
    <undo index="65535" exp="ref" v="1" dr="AB147" r="Y154" sId="1"/>
    <undo index="0" exp="ref" v="1" dr="Y147" r="Y154" sId="1"/>
    <undo index="65535" exp="area" ref3D="1" dr="$A$6:$AL$147" dn="Z_EA64E7D7_BA48_4965_B650_778AE412FE0C_.wvu.FilterData" sId="1"/>
    <undo index="65535" exp="area" ref3D="1" dr="$A$6:$AL$147" dn="Z_DD93CA86_AFD6_4C47_828D_70472BFCD288_.wvu.FilterData" sId="1"/>
    <undo index="65535" exp="area" ref3D="1" dr="$A$6:$AL$147" dn="Z_DB43929D_F4B7_43FF_975F_960476D189E8_.wvu.FilterData" sId="1"/>
    <undo index="65535" exp="area" ref3D="1" dr="$A$6:$AL$147" dn="Z_D802EE0F_98B9_4410_B31B_4ACC0EC9C9BC_.wvu.FilterData" sId="1"/>
    <undo index="65535" exp="area" ref3D="1" dr="$A$6:$AL$147" dn="Z_C71F80D5_B6C1_4ED9_B18D_D719D69F5A47_.wvu.FilterData" sId="1"/>
    <undo index="65535" exp="area" ref3D="1" dr="$A$1:$AL$147" dn="Z_C408A2F1_296F_4EAD_B15B_336D73846FDD_.wvu.PrintArea" sId="1"/>
    <undo index="65535" exp="area" ref3D="1" dr="$A$6:$AL$147" dn="Z_C408A2F1_296F_4EAD_B15B_336D73846FDD_.wvu.FilterData" sId="1"/>
    <undo index="65535" exp="area" ref3D="1" dr="$A$1:$AL$147" dn="Z_C3502361_AD2C_4705_878B_D12169ED60B1_.wvu.PrintArea" sId="1"/>
    <undo index="65535" exp="area" ref3D="1" dr="$A$6:$AL$147" dn="Z_C3502361_AD2C_4705_878B_D12169ED60B1_.wvu.FilterData" sId="1"/>
    <undo index="65535" exp="area" ref3D="1" dr="$A$6:$AL$147" dn="Z_AECBC9F6_D9DE_4043_9C2F_160F7ECDAD3D_.wvu.FilterData" sId="1"/>
    <undo index="65535" exp="area" ref3D="1" dr="$A$1:$AL$147" dn="Z_A87F3E0E_3A8E_4B82_8170_33752259B7DB_.wvu.PrintArea" sId="1"/>
    <undo index="65535" exp="area" ref3D="1" dr="$A$6:$AL$147" dn="Z_A87F3E0E_3A8E_4B82_8170_33752259B7DB_.wvu.FilterData" sId="1"/>
    <undo index="65535" exp="area" ref3D="1" dr="$A$1:$AL$147" dn="Z_A5B1481C_EF26_486A_984F_85CDDC2FD94F_.wvu.PrintArea" sId="1"/>
    <undo index="65535" exp="area" ref3D="1" dr="$A$6:$AL$147" dn="Z_A5B1481C_EF26_486A_984F_85CDDC2FD94F_.wvu.FilterData" sId="1"/>
    <undo index="65535" exp="area" ref3D="1" dr="$A$1:$AL$147" dn="Z_9EA5E3FA_46F1_4729_828C_4A08518018C1_.wvu.PrintArea" sId="1"/>
    <undo index="65535" exp="area" ref3D="1" dr="$A$6:$AL$147" dn="Z_9EA5E3FA_46F1_4729_828C_4A08518018C1_.wvu.FilterData" sId="1"/>
    <undo index="65535" exp="area" ref3D="1" dr="$A$1:$AL$147" dn="Z_9980B309_0131_4577_BF29_212714399FDF_.wvu.PrintArea" sId="1"/>
    <undo index="65535" exp="area" ref3D="1" dr="$A$6:$AL$147" dn="Z_9980B309_0131_4577_BF29_212714399FDF_.wvu.FilterData" sId="1"/>
    <undo index="65535" exp="area" ref3D="1" dr="$A$6:$AL$147" dn="Z_923E7374_9C36_4380_9E0A_313EA2F408F0_.wvu.FilterData" sId="1"/>
    <undo index="65535" exp="area" ref3D="1" dr="$A$6:$AL$147" dn="Z_91199DA1_59E7_4345_8CB7_A1085C901326_.wvu.FilterData" sId="1"/>
    <undo index="65535" exp="area" ref3D="1" dr="$A$1:$AL$147" dn="Z_901F9774_8BE7_424D_87C2_1026F3FA2E93_.wvu.PrintArea" sId="1"/>
    <undo index="65535" exp="area" ref3D="1" dr="$A$6:$AL$147" dn="Z_831F7439_6937_483F_B601_184FEF5CECFD_.wvu.FilterData" sId="1"/>
    <undo index="65535" exp="area" ref3D="1" dr="$A$6:$AL$147" dn="Z_7D2F4374_D571_49E4_B659_129D2AFDC43C_.wvu.FilterData" sId="1"/>
    <undo index="65535" exp="area" ref3D="1" dr="$A$1:$AL$147" dn="Z_7C1B4D6D_D666_48DD_AB17_E00791B6F0B6_.wvu.PrintArea" sId="1"/>
    <undo index="65535" exp="area" ref3D="1" dr="$A$1:$AL$147" dn="Z_65C35D6D_934F_4431_BA92_90255FC17BA4_.wvu.PrintArea" sId="1"/>
    <undo index="65535" exp="area" ref3D="1" dr="$A$6:$AL$147" dn="Z_65C35D6D_934F_4431_BA92_90255FC17BA4_.wvu.FilterData" sId="1"/>
    <undo index="65535" exp="area" ref3D="1" dr="$A$1:$AL$147" dn="Z_65B035E3_87FA_46C5_996E_864F2C8D0EBC_.wvu.PrintArea" sId="1"/>
    <undo index="65535" exp="area" ref3D="1" dr="$H$1:$N$1048576" dn="Z_65B035E3_87FA_46C5_996E_864F2C8D0EBC_.wvu.Cols" sId="1"/>
    <undo index="65535" exp="area" ref3D="1" dr="$A$1:$AL$147" dn="Z_5AAA4DFE_88B1_4674_95ED_5FCD7A50BC22_.wvu.PrintArea" sId="1"/>
    <undo index="65535" exp="area" ref3D="1" dr="$A$6:$AL$147" dn="Z_5AAA4DFE_88B1_4674_95ED_5FCD7A50BC22_.wvu.FilterData" sId="1"/>
    <undo index="65535" exp="area" ref3D="1" dr="$A$1:$AL$147" dn="Z_53ED3D47_B2C0_43A1_9A1E_F030D529F74C_.wvu.PrintArea" sId="1"/>
    <undo index="65535" exp="area" ref3D="1" dr="$A$6:$AL$147" dn="Z_53ED3D47_B2C0_43A1_9A1E_F030D529F74C_.wvu.FilterData" sId="1"/>
    <undo index="65535" exp="area" ref3D="1" dr="$A$6:$AL$147" dn="Z_41AA4E5D_9625_4478_B720_2BD6AE34E699_.wvu.FilterData" sId="1"/>
    <undo index="65535" exp="area" ref3D="1" dr="$A$1:$AL$147" dn="Z_3AFE79CE_CE75_447D_8C73_1AE63A224CBA_.wvu.PrintArea" sId="1"/>
    <undo index="65535" exp="area" ref3D="1" dr="$A$6:$AL$147" dn="Z_3AFE79CE_CE75_447D_8C73_1AE63A224CBA_.wvu.FilterData" sId="1"/>
    <undo index="65535" exp="area" ref3D="1" dr="$A$6:$AL$147" dn="Z_38C68E87_361F_434A_8BE4_BA2AF4CB3868_.wvu.FilterData" sId="1"/>
    <undo index="65535" exp="area" ref3D="1" dr="$A$147:$XFD$148" dn="Z_367764B8_4876_4AD1_9E45_0338A352A0C4_.wvu.Rows" sId="1"/>
    <undo index="65535" exp="area" ref3D="1" dr="$A$1:$AL$147" dn="Z_367764B8_4876_4AD1_9E45_0338A352A0C4_.wvu.PrintArea" sId="1"/>
    <undo index="65535" exp="area" ref3D="1" dr="$A$6:$AL$147" dn="Z_367764B8_4876_4AD1_9E45_0338A352A0C4_.wvu.FilterData" sId="1"/>
    <undo index="65535" exp="area" ref3D="1" dr="$AL$1:$AL$1048576" dn="Z_367764B8_4876_4AD1_9E45_0338A352A0C4_.wvu.Cols" sId="1"/>
    <undo index="65535" exp="area" ref3D="1" dr="$A$1:$AL$147" dn="Z_36624B2D_80F9_4F79_AC4A_B3547C36F23F_.wvu.PrintArea" sId="1"/>
    <undo index="65535" exp="area" ref3D="1" dr="$G$1:$R$1048576" dn="Z_36624B2D_80F9_4F79_AC4A_B3547C36F23F_.wvu.Cols" sId="1"/>
    <undo index="65535" exp="area" ref3D="1" dr="$A$6:$AL$147" dn="Z_324E461A_DC75_4814_87BA_41F170D0ED0B_.wvu.FilterData" sId="1"/>
    <undo index="65535" exp="area" ref3D="1" dr="$A$6:$AL$147" dn="Z_305BEEB9_C99E_4E52_A4AB_56EA1595A366_.wvu.FilterData" sId="1"/>
    <undo index="65535" exp="area" ref3D="1" dr="$A$6:$AL$147" dn="Z_2547C3D7_22F7_4CAF_8E48_C8F3425DB942_.wvu.FilterData" sId="1"/>
    <undo index="65535" exp="area" ref3D="1" dr="$A$6:$AL$147" dn="Z_17F4A6A1_469E_46FB_A3A0_041FC3712E3B_.wvu.FilterData" sId="1"/>
    <undo index="65535" exp="area" ref3D="1" dr="$A$6:$AL$147" dn="Z_0585DD1B_89D4_4278_953B_FA6D57DCCE82_.wvu.FilterData" sId="1"/>
    <undo index="65535" exp="area" ref3D="1" dr="$A$1:$AL$147" dn="Print_Area" sId="1"/>
    <undo index="65535" exp="area" ref3D="1" dr="$A$6:$AL$147" dn="_FilterDatabase" sId="1"/>
    <undo index="65535" exp="area" ref3D="1" dr="$A$1:$AL$147" dn="Z_FE50EAC0_52A5_4C33_B973_65E93D03D3EA_.wvu.PrintArea" sId="1"/>
    <undo index="65535" exp="area" ref3D="1" dr="$A$6:$AL$147" dn="Z_EFE45138_A2B3_46EB_8A69_D9745D73FBF5_.wvu.FilterData" sId="1"/>
    <undo index="65535" exp="area" ref3D="1" dr="$A$6:$AL$147" dn="Z_F52D90D4_508D_43B6_8295_6D179E5F0FEB_.wvu.FilterData" sId="1"/>
    <undo index="65535" exp="area" ref3D="1" dr="$A$6:$AL$147" dn="Z_FE50EAC0_52A5_4C33_B973_65E93D03D3EA_.wvu.FilterData" sId="1"/>
    <undo index="65535" exp="area" ref3D="1" dr="$A$1:$AL$147" dn="Z_EF10298D_3F59_43F1_9A86_8C1CCA3B5D93_.wvu.PrintArea" sId="1"/>
    <undo index="65535" exp="area" ref3D="1" dr="$A$6:$AL$147" dn="Z_EF10298D_3F59_43F1_9A86_8C1CCA3B5D93_.wvu.FilterData" sId="1"/>
    <undo index="65535" exp="area" ref3D="1" dr="$A$1:$AL$147" dn="Z_EBDB3592_8618_49CA_BA1B_7B27C0439DAE_.wvu.PrintArea" sId="1"/>
    <undo index="65535" exp="area" ref3D="1" dr="$A$6:$AL$147" dn="Z_EBDB3592_8618_49CA_BA1B_7B27C0439DAE_.wvu.FilterData" sId="1"/>
    <undo index="65535" exp="area" ref3D="1" dr="$A$1:$AL$147" dn="Z_EB0F2E6A_FA33_479E_9A47_8E3494FBB4DE_.wvu.PrintArea" sId="1"/>
    <undo index="65535" exp="area" ref3D="1" dr="$A$6:$AL$147" dn="Z_EB0F2E6A_FA33_479E_9A47_8E3494FBB4DE_.wvu.FilterData" sId="1"/>
    <undo index="65535" exp="area" ref3D="1" dr="$A$1:$AL$147" dn="Z_EA64E7D7_BA48_4965_B650_778AE412FE0C_.wvu.PrintArea" sId="1"/>
    <rfmt sheetId="1" xfDxf="1" sqref="A147:XFD147" start="0" length="0">
      <dxf>
        <font>
          <b/>
        </font>
      </dxf>
    </rfmt>
    <rfmt sheetId="1" sqref="A147" start="0" length="0">
      <dxf>
        <font>
          <sz val="12"/>
          <color auto="1"/>
        </font>
        <fill>
          <patternFill patternType="solid">
            <bgColor theme="9" tint="0.59999389629810485"/>
          </patternFill>
        </fill>
        <alignment horizontal="center" vertical="center" wrapText="1"/>
        <border outline="0">
          <left style="medium">
            <color indexed="64"/>
          </left>
          <right style="thin">
            <color indexed="64"/>
          </right>
          <top style="thin">
            <color indexed="64"/>
          </top>
          <bottom style="thin">
            <color indexed="64"/>
          </bottom>
        </border>
      </dxf>
    </rfmt>
    <rfmt sheetId="1" sqref="B147" start="0" length="0">
      <dxf>
        <font>
          <sz val="12"/>
          <color auto="1"/>
        </font>
        <fill>
          <patternFill patternType="solid">
            <bgColor rgb="FFFFFF00"/>
          </patternFill>
        </fill>
        <alignment horizontal="center" vertical="center" wrapText="1"/>
        <border outline="0">
          <right style="thin">
            <color indexed="64"/>
          </right>
          <top style="thin">
            <color indexed="64"/>
          </top>
        </border>
      </dxf>
    </rfmt>
    <rfmt sheetId="1" sqref="C147" start="0" length="0">
      <dxf>
        <font>
          <sz val="12"/>
        </font>
        <fill>
          <patternFill patternType="solid">
            <bgColor rgb="FFFFFF00"/>
          </patternFill>
        </fill>
        <border outline="0">
          <left style="thin">
            <color indexed="64"/>
          </left>
          <right style="thin">
            <color indexed="64"/>
          </right>
          <top style="thin">
            <color indexed="64"/>
          </top>
          <bottom style="medium">
            <color indexed="64"/>
          </bottom>
        </border>
      </dxf>
    </rfmt>
    <rcc rId="0" sId="1" dxf="1">
      <nc r="D147">
        <f>#REF!+#REF!+#REF!</f>
      </nc>
      <ndxf>
        <font>
          <sz val="12"/>
        </font>
        <numFmt numFmtId="1" formatCode="0"/>
        <fill>
          <patternFill patternType="solid">
            <bgColor rgb="FFFFFF00"/>
          </patternFill>
        </fill>
        <alignment horizontal="center" vertical="center"/>
        <border outline="0">
          <left style="thin">
            <color indexed="64"/>
          </left>
          <right style="thin">
            <color indexed="64"/>
          </right>
          <top style="thin">
            <color indexed="64"/>
          </top>
          <bottom style="medium">
            <color indexed="64"/>
          </bottom>
        </border>
      </ndxf>
    </rcc>
    <rcc rId="0" sId="1" dxf="1">
      <nc r="E147" t="inlineStr">
        <is>
          <t>TOTAL</t>
        </is>
      </nc>
      <ndxf>
        <font>
          <sz val="12"/>
        </font>
        <fill>
          <patternFill patternType="solid">
            <bgColor rgb="FFFFFF00"/>
          </patternFill>
        </fill>
        <alignment horizontal="center" vertical="center"/>
        <border outline="0">
          <left style="thin">
            <color indexed="64"/>
          </left>
          <right style="thin">
            <color indexed="64"/>
          </right>
          <top style="thin">
            <color indexed="64"/>
          </top>
          <bottom style="medium">
            <color indexed="64"/>
          </bottom>
        </border>
      </ndxf>
    </rcc>
    <rfmt sheetId="1" sqref="F147" start="0" length="0">
      <dxf>
        <font>
          <sz val="12"/>
        </font>
        <fill>
          <patternFill patternType="solid">
            <bgColor rgb="FFFFFF00"/>
          </patternFill>
        </fill>
        <alignment horizontal="left" vertical="center"/>
        <border outline="0">
          <left style="thin">
            <color indexed="64"/>
          </left>
          <right style="thin">
            <color indexed="64"/>
          </right>
          <top style="thin">
            <color indexed="64"/>
          </top>
          <bottom style="medium">
            <color indexed="64"/>
          </bottom>
        </border>
      </dxf>
    </rfmt>
    <rfmt sheetId="1" sqref="G147" start="0" length="0">
      <dxf>
        <font>
          <sz val="12"/>
        </font>
        <fill>
          <patternFill patternType="solid">
            <bgColor rgb="FFFFFF00"/>
          </patternFill>
        </fill>
        <alignment horizontal="left" vertical="top"/>
        <border outline="0">
          <left style="thin">
            <color indexed="64"/>
          </left>
          <right style="thin">
            <color indexed="64"/>
          </right>
          <top style="thin">
            <color indexed="64"/>
          </top>
          <bottom style="medium">
            <color indexed="64"/>
          </bottom>
        </border>
      </dxf>
    </rfmt>
    <rfmt sheetId="1" sqref="H147" start="0" length="0">
      <dxf>
        <font>
          <sz val="12"/>
        </font>
        <fill>
          <patternFill patternType="solid">
            <bgColor rgb="FFFFFF00"/>
          </patternFill>
        </fill>
        <alignment horizontal="left" vertical="top"/>
        <border outline="0">
          <left style="thin">
            <color indexed="64"/>
          </left>
          <right style="thin">
            <color indexed="64"/>
          </right>
          <top style="thin">
            <color indexed="64"/>
          </top>
        </border>
      </dxf>
    </rfmt>
    <rfmt sheetId="1" sqref="I147" start="0" length="0">
      <dxf>
        <font>
          <sz val="12"/>
        </font>
        <fill>
          <patternFill patternType="solid">
            <bgColor rgb="FFFFFF00"/>
          </patternFill>
        </fill>
        <alignment horizontal="left" vertical="top"/>
        <border outline="0">
          <left style="thin">
            <color indexed="64"/>
          </left>
          <right style="thin">
            <color indexed="64"/>
          </right>
          <top style="thin">
            <color indexed="64"/>
          </top>
        </border>
      </dxf>
    </rfmt>
    <rfmt sheetId="1" sqref="J147" start="0" length="0">
      <dxf>
        <font>
          <sz val="12"/>
        </font>
        <fill>
          <patternFill patternType="solid">
            <bgColor rgb="FFFFFF00"/>
          </patternFill>
        </fill>
        <border outline="0">
          <left style="thin">
            <color indexed="64"/>
          </left>
          <right style="thin">
            <color indexed="64"/>
          </right>
          <top style="thin">
            <color indexed="64"/>
          </top>
          <bottom style="medium">
            <color indexed="64"/>
          </bottom>
        </border>
      </dxf>
    </rfmt>
    <rfmt sheetId="1" sqref="K147"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L147"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M147"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N147"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O147"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P147"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Q147"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fmt sheetId="1" sqref="R147" start="0" length="0">
      <dxf>
        <font>
          <sz val="12"/>
        </font>
        <fill>
          <patternFill patternType="solid">
            <bgColor rgb="FFFFFF00"/>
          </patternFill>
        </fill>
        <alignment horizontal="center" vertical="top"/>
        <border outline="0">
          <left style="thin">
            <color indexed="64"/>
          </left>
          <right style="thin">
            <color indexed="64"/>
          </right>
          <top style="thin">
            <color indexed="64"/>
          </top>
          <bottom style="medium">
            <color indexed="64"/>
          </bottom>
        </border>
      </dxf>
    </rfmt>
    <rcc rId="0" sId="1" s="1" dxf="1">
      <nc r="S147">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T147">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U147">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V147">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W147">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X147">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Y147">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Z147">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A147">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B147">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C147">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D147">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E147">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F147">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G147">
        <f>#REF!+#REF!+#REF!</f>
      </nc>
      <ndxf>
        <font>
          <sz val="12"/>
          <color theme="1"/>
          <name val="Calibri"/>
          <family val="2"/>
          <charset val="238"/>
          <scheme val="minor"/>
        </font>
        <numFmt numFmtId="165" formatCode="#,##0.00_ ;\-#,##0.00\ "/>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H147">
        <f>#REF!+#REF!+#REF!</f>
      </nc>
      <ndxf>
        <font>
          <sz val="12"/>
          <color theme="1"/>
          <name val="Calibri"/>
          <family val="2"/>
          <charset val="238"/>
          <scheme val="minor"/>
        </font>
        <numFmt numFmtId="35" formatCode="_-* #,##0.00\ _l_e_i_-;\-* #,##0.00\ _l_e_i_-;_-* &quot;-&quot;??\ _l_e_i_-;_-@_-"/>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I147">
        <f>#REF!+#REF!+#REF!</f>
      </nc>
      <ndxf>
        <font>
          <sz val="12"/>
          <color theme="1"/>
          <name val="Calibri"/>
          <family val="2"/>
          <charset val="238"/>
          <scheme val="minor"/>
        </font>
        <numFmt numFmtId="35" formatCode="_-* #,##0.00\ _l_e_i_-;\-* #,##0.00\ _l_e_i_-;_-* &quot;-&quot;??\ _l_e_i_-;_-@_-"/>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J147">
        <f>#REF!+#REF!+#REF!</f>
      </nc>
      <ndxf>
        <font>
          <sz val="12"/>
          <color theme="1"/>
          <name val="Calibri"/>
          <family val="2"/>
          <charset val="238"/>
          <scheme val="minor"/>
        </font>
        <numFmt numFmtId="4" formatCode="#,##0.00"/>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cc rId="0" sId="1" s="1" dxf="1">
      <nc r="AK147">
        <f>#REF!+#REF!+#REF!</f>
      </nc>
      <ndxf>
        <font>
          <sz val="12"/>
          <color theme="1"/>
          <name val="Calibri"/>
          <family val="2"/>
          <charset val="238"/>
          <scheme val="minor"/>
        </font>
        <numFmt numFmtId="4" formatCode="#,##0.00"/>
        <fill>
          <patternFill patternType="solid">
            <bgColor rgb="FFFFFF00"/>
          </patternFill>
        </fill>
        <alignment vertical="center"/>
        <border outline="0">
          <left style="thin">
            <color indexed="64"/>
          </left>
          <right style="thin">
            <color indexed="64"/>
          </right>
          <top style="thin">
            <color indexed="64"/>
          </top>
          <bottom style="medium">
            <color indexed="64"/>
          </bottom>
        </border>
      </ndxf>
    </rcc>
    <rfmt sheetId="1" sqref="AL147" start="0" length="0">
      <dxf>
        <font>
          <sz val="12"/>
        </font>
      </dxf>
    </rfmt>
  </rrc>
  <rrc rId="2574" sId="1" ref="A147:XFD147" action="deleteRow">
    <undo index="65535" exp="area" ref3D="1" dr="$H$1:$N$1048576" dn="Z_65B035E3_87FA_46C5_996E_864F2C8D0EBC_.wvu.Cols" sId="1"/>
    <undo index="65535" exp="area" ref3D="1" dr="$A$147:$XFD$147" dn="Z_367764B8_4876_4AD1_9E45_0338A352A0C4_.wvu.Row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cc rId="0" sId="1" dxf="1">
      <nc r="S147" t="inlineStr">
        <is>
          <t xml:space="preserve">Finanțare acordată </t>
        </is>
      </nc>
      <ndxf>
        <font>
          <b/>
          <sz val="12"/>
          <color auto="1"/>
          <name val="Calibri"/>
          <family val="2"/>
          <charset val="238"/>
          <scheme val="minor"/>
        </font>
        <numFmt numFmtId="4" formatCode="#,##0.00"/>
        <alignment horizontal="center" vertical="center" wrapText="1"/>
        <border outline="0">
          <left style="thin">
            <color indexed="64"/>
          </left>
          <top style="thin">
            <color indexed="64"/>
          </top>
          <bottom style="thin">
            <color indexed="64"/>
          </bottom>
        </border>
      </ndxf>
    </rcc>
    <rfmt sheetId="1" sqref="T147"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U147"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V147"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W147" start="0" length="0">
      <dxf>
        <alignment horizontal="center" vertical="center" wrapText="1"/>
        <border outline="0">
          <top style="thin">
            <color indexed="64"/>
          </top>
          <bottom style="thin">
            <color indexed="64"/>
          </bottom>
        </border>
      </dxf>
    </rfmt>
    <rfmt sheetId="1" sqref="X147" start="0" length="0">
      <dxf>
        <alignment horizontal="center" vertical="center" wrapText="1"/>
        <border outline="0">
          <right style="thin">
            <color indexed="64"/>
          </right>
          <top style="thin">
            <color indexed="64"/>
          </top>
          <bottom style="thin">
            <color indexed="64"/>
          </bottom>
        </border>
      </dxf>
    </rfmt>
    <rcc rId="0" sId="1" dxf="1">
      <nc r="Y147" t="inlineStr">
        <is>
          <t>Contribuția proprie a beneficiarului</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Z14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A14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cc rId="0" sId="1" dxf="1">
      <nc r="AB147" t="inlineStr">
        <is>
          <t>Contribuție privată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C14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14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E147" start="0" length="0">
      <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cc rId="0" sId="1" dxf="1">
      <nc r="AF147" t="inlineStr">
        <is>
          <t>Cheltuieli neeligibile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G147"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14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14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cc rId="0" sId="1" dxf="1">
      <nc r="AJ147"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K147" t="inlineStr">
        <is>
          <t>Contribuția națională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rc>
  <rrc rId="257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cc rId="0" sId="1" dxf="1">
      <nc r="S147"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T147"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U147"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V147" t="inlineStr">
        <is>
          <t>Buget național</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W147"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X147"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Y147"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cc rId="0" sId="1" dxf="1">
      <nc r="Z147" t="inlineStr">
        <is>
          <t>regiune mai puțin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cc rId="0" sId="1" dxf="1">
      <nc r="AA147" t="inlineStr">
        <is>
          <t>regiune mai dezvoltată</t>
        </is>
      </nc>
      <n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ndxf>
    </rcc>
    <rfmt sheetId="1" sqref="AB147"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C14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D147" start="0" length="0">
      <dxf>
        <font>
          <b/>
          <sz val="12"/>
          <color auto="1"/>
          <name val="Calibri"/>
          <family val="2"/>
          <charset val="238"/>
          <scheme val="minor"/>
        </font>
        <numFmt numFmtId="4" formatCode="#,##0.00"/>
        <fill>
          <patternFill patternType="solid">
            <bgColor rgb="FFFFFF00"/>
          </patternFill>
        </fill>
        <alignment vertical="center" wrapText="1"/>
        <border outline="0">
          <left style="thin">
            <color indexed="64"/>
          </left>
          <right style="thin">
            <color indexed="64"/>
          </right>
          <top style="thin">
            <color indexed="64"/>
          </top>
          <bottom style="thin">
            <color indexed="64"/>
          </bottom>
        </border>
      </dxf>
    </rfmt>
    <rfmt sheetId="1" sqref="AE147" start="0" length="0">
      <dxf>
        <font>
          <b/>
          <sz val="12"/>
          <color auto="1"/>
          <name val="Calibri"/>
          <family val="2"/>
          <charset val="238"/>
          <scheme val="minor"/>
        </font>
        <numFmt numFmtId="4" formatCode="#,##0.00"/>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1" sqref="AF147"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G147"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14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147"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147"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K147"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rc>
  <rrc rId="257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7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cc rId="0" sId="1" dxf="1">
      <nc r="AG147">
        <f>AG89-11771303.25</f>
      </nc>
      <ndxf>
        <numFmt numFmtId="165" formatCode="#,##0.00_ ;\-#,##0.00\ "/>
      </ndxf>
    </rcc>
    <rfmt sheetId="1" sqref="AI147" start="0" length="0">
      <dxf>
        <alignment vertical="top" wrapText="1"/>
      </dxf>
    </rfmt>
  </rrc>
  <rrc rId="257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G147" start="0" length="0">
      <dxf>
        <numFmt numFmtId="165" formatCode="#,##0.00_ ;\-#,##0.00\ "/>
      </dxf>
    </rfmt>
    <rfmt sheetId="1" sqref="AI147" start="0" length="0">
      <dxf>
        <alignment vertical="top" wrapText="1"/>
      </dxf>
    </rfmt>
    <rfmt sheetId="1" sqref="AJ147" start="0" length="0">
      <dxf>
        <numFmt numFmtId="4" formatCode="#,##0.00"/>
      </dxf>
    </rfmt>
  </rrc>
  <rrc rId="257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80" sId="1" ref="A147:XFD147" action="deleteRow">
    <undo index="65535" exp="area" ref3D="1" dr="$C$1:$C$147" dn="Z_901F9774_8BE7_424D_87C2_1026F3FA2E93_.wvu.FilterData" sId="1"/>
    <undo index="65535" exp="area" ref3D="1" dr="$H$1:$N$1048576" dn="Z_65B035E3_87FA_46C5_996E_864F2C8D0EBC_.wvu.Cols" sId="1"/>
    <undo index="65535" exp="area" ref3D="1" dr="$AL$1:$AL$1048576" dn="Z_367764B8_4876_4AD1_9E45_0338A352A0C4_.wvu.Cols" sId="1"/>
    <undo index="65535" exp="area" ref3D="1" dr="$C$1:$C$147" dn="Z_36624B2D_80F9_4F79_AC4A_B3547C36F23F_.wvu.FilterData"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cc rId="0" sId="1" dxf="1">
      <nc r="Y147">
        <f>#REF!+#REF!</f>
      </nc>
      <ndxf>
        <numFmt numFmtId="165" formatCode="#,##0.00_ ;\-#,##0.00\ "/>
      </ndxf>
    </rcc>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8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8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8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8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8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8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8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8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8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9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9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9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9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9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9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9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9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9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59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0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0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0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0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0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0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0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0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0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0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1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1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1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1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1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1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1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1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1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1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2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2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2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2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2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2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2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2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2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2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3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3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3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3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3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3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3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3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3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3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4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4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4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4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4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4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4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4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4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4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5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5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5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5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5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5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5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5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5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5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6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6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6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6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6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6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6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6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6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6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7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7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7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7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7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7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7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7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7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7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8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8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8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8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8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8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8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8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8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8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9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9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9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9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9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9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9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9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9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69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0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0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0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0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0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0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0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0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0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0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1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1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1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1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1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1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1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1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1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1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2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2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2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2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2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2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2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2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2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2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3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3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3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3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3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3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3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3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3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3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4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4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4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4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4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4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4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4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4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4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5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5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5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53"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54"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55"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56"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57"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58"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59"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60"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61"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rc rId="2762" sId="1" ref="A147:XFD147" action="deleteRow">
    <undo index="65535" exp="area" ref3D="1" dr="$H$1:$N$1048576" dn="Z_65B035E3_87FA_46C5_996E_864F2C8D0EBC_.wvu.Cols" sId="1"/>
    <undo index="65535" exp="area" ref3D="1" dr="$AL$1:$AL$1048576" dn="Z_367764B8_4876_4AD1_9E45_0338A352A0C4_.wvu.Cols" sId="1"/>
    <undo index="65535" exp="area" ref3D="1" dr="$G$1:$R$1048576" dn="Z_36624B2D_80F9_4F79_AC4A_B3547C36F23F_.wvu.Cols" sId="1"/>
    <rfmt sheetId="1" xfDxf="1" sqref="A147:XFD147" start="0" length="0"/>
    <rfmt sheetId="1" sqref="B147" start="0" length="0">
      <dxf>
        <fill>
          <patternFill patternType="solid">
            <bgColor rgb="FFFFFF00"/>
          </patternFill>
        </fill>
      </dxf>
    </rfmt>
    <rfmt sheetId="1" sqref="C147" start="0" length="0">
      <dxf>
        <font>
          <b/>
          <sz val="11"/>
          <color theme="1"/>
          <name val="Calibri"/>
          <family val="2"/>
          <charset val="238"/>
          <scheme val="minor"/>
        </font>
        <fill>
          <patternFill patternType="solid">
            <bgColor rgb="FFFFFF00"/>
          </patternFill>
        </fill>
      </dxf>
    </rfmt>
    <rfmt sheetId="1" sqref="D147" start="0" length="0">
      <dxf>
        <fill>
          <patternFill patternType="solid">
            <bgColor rgb="FFFFFF00"/>
          </patternFill>
        </fill>
      </dxf>
    </rfmt>
    <rfmt sheetId="1" sqref="F147" start="0" length="0">
      <dxf>
        <fill>
          <patternFill patternType="solid">
            <bgColor rgb="FFFFFF00"/>
          </patternFill>
        </fill>
      </dxf>
    </rfmt>
    <rfmt sheetId="1" sqref="G147" start="0" length="0">
      <dxf>
        <alignment horizontal="left" vertical="top"/>
      </dxf>
    </rfmt>
    <rfmt sheetId="1" sqref="H147" start="0" length="0">
      <dxf>
        <alignment horizontal="left" vertical="top"/>
      </dxf>
    </rfmt>
    <rfmt sheetId="1" sqref="I147" start="0" length="0">
      <dxf>
        <fill>
          <patternFill patternType="solid">
            <bgColor rgb="FFFFFF00"/>
          </patternFill>
        </fill>
        <alignment horizontal="left" vertical="top"/>
      </dxf>
    </rfmt>
    <rfmt sheetId="1" sqref="K147" start="0" length="0">
      <dxf>
        <alignment horizontal="center" vertical="top"/>
      </dxf>
    </rfmt>
    <rfmt sheetId="1" sqref="L147" start="0" length="0">
      <dxf>
        <alignment horizontal="center" vertical="top"/>
      </dxf>
    </rfmt>
    <rfmt sheetId="1" sqref="M147" start="0" length="0">
      <dxf>
        <alignment horizontal="center" vertical="top"/>
      </dxf>
    </rfmt>
    <rfmt sheetId="1" sqref="N147" start="0" length="0">
      <dxf>
        <alignment horizontal="center" vertical="top"/>
      </dxf>
    </rfmt>
    <rfmt sheetId="1" sqref="O147" start="0" length="0">
      <dxf>
        <alignment horizontal="center" vertical="top"/>
      </dxf>
    </rfmt>
    <rfmt sheetId="1" sqref="P147" start="0" length="0">
      <dxf>
        <alignment horizontal="center" vertical="top"/>
      </dxf>
    </rfmt>
    <rfmt sheetId="1" sqref="Q147" start="0" length="0">
      <dxf>
        <alignment horizontal="center" vertical="top"/>
      </dxf>
    </rfmt>
    <rfmt sheetId="1" sqref="R147" start="0" length="0">
      <dxf>
        <alignment horizontal="center" vertical="top"/>
      </dxf>
    </rfmt>
    <rfmt sheetId="1" sqref="T147" start="0" length="0">
      <dxf>
        <fill>
          <patternFill patternType="solid">
            <bgColor rgb="FFFFFF00"/>
          </patternFill>
        </fill>
      </dxf>
    </rfmt>
    <rfmt sheetId="1" sqref="U147" start="0" length="0">
      <dxf>
        <fill>
          <patternFill patternType="solid">
            <bgColor rgb="FFFFFF00"/>
          </patternFill>
        </fill>
      </dxf>
    </rfmt>
    <rfmt sheetId="1" sqref="W147" start="0" length="0">
      <dxf>
        <fill>
          <patternFill patternType="solid">
            <bgColor rgb="FFFFFF00"/>
          </patternFill>
        </fill>
      </dxf>
    </rfmt>
    <rfmt sheetId="1" sqref="X147" start="0" length="0">
      <dxf>
        <fill>
          <patternFill patternType="solid">
            <bgColor rgb="FFFFFF00"/>
          </patternFill>
        </fill>
      </dxf>
    </rfmt>
    <rfmt sheetId="1" sqref="Z147" start="0" length="0">
      <dxf>
        <fill>
          <patternFill patternType="solid">
            <bgColor rgb="FFFFFF00"/>
          </patternFill>
        </fill>
      </dxf>
    </rfmt>
    <rfmt sheetId="1" sqref="AA147" start="0" length="0">
      <dxf>
        <fill>
          <patternFill patternType="solid">
            <bgColor rgb="FFFFFF00"/>
          </patternFill>
        </fill>
      </dxf>
    </rfmt>
    <rfmt sheetId="1" sqref="AC147" start="0" length="0">
      <dxf>
        <fill>
          <patternFill patternType="solid">
            <bgColor rgb="FFFFFF00"/>
          </patternFill>
        </fill>
      </dxf>
    </rfmt>
    <rfmt sheetId="1" sqref="AD147" start="0" length="0">
      <dxf>
        <fill>
          <patternFill patternType="solid">
            <bgColor rgb="FFFFFF00"/>
          </patternFill>
        </fill>
      </dxf>
    </rfmt>
    <rfmt sheetId="1" sqref="AE147" start="0" length="0">
      <dxf>
        <fill>
          <patternFill patternType="solid">
            <bgColor theme="0"/>
          </patternFill>
        </fill>
      </dxf>
    </rfmt>
    <rfmt sheetId="1" sqref="AI147" start="0" length="0">
      <dxf>
        <alignment vertical="top" wrapText="1"/>
      </dxf>
    </rfmt>
  </rrc>
  <rcc rId="2763" sId="1">
    <oc r="A9">
      <v>1</v>
    </oc>
    <nc r="A9">
      <v>3</v>
    </nc>
  </rcc>
  <rcc rId="2764" sId="1">
    <oc r="A10">
      <v>1</v>
    </oc>
    <nc r="A10">
      <v>4</v>
    </nc>
  </rcc>
  <rcc rId="2765" sId="1" odxf="1" dxf="1">
    <oc r="A11">
      <v>2</v>
    </oc>
    <nc r="A11">
      <v>5</v>
    </nc>
    <odxf>
      <border outline="0">
        <left style="medium">
          <color indexed="64"/>
        </left>
      </border>
    </odxf>
    <ndxf>
      <border outline="0">
        <left style="thin">
          <color indexed="64"/>
        </left>
      </border>
    </ndxf>
  </rcc>
  <rcc rId="2766" sId="1">
    <oc r="A12">
      <v>1</v>
    </oc>
    <nc r="A12">
      <v>6</v>
    </nc>
  </rcc>
  <rcc rId="2767" sId="1">
    <oc r="A13">
      <v>1</v>
    </oc>
    <nc r="A13">
      <v>7</v>
    </nc>
  </rcc>
  <rcc rId="2768" sId="1">
    <oc r="A14">
      <v>1</v>
    </oc>
    <nc r="A14">
      <v>8</v>
    </nc>
  </rcc>
  <rcc rId="2769" sId="1">
    <oc r="A15">
      <v>1</v>
    </oc>
    <nc r="A15">
      <v>9</v>
    </nc>
  </rcc>
  <rcc rId="2770" sId="1">
    <oc r="A16">
      <v>2</v>
    </oc>
    <nc r="A16">
      <v>10</v>
    </nc>
  </rcc>
  <rcc rId="2771" sId="1" odxf="1" dxf="1">
    <oc r="A17">
      <v>1</v>
    </oc>
    <nc r="A17">
      <v>11</v>
    </nc>
    <odxf>
      <border outline="0">
        <left style="medium">
          <color indexed="64"/>
        </left>
      </border>
    </odxf>
    <ndxf>
      <border outline="0">
        <left style="thin">
          <color indexed="64"/>
        </left>
      </border>
    </ndxf>
  </rcc>
  <rcc rId="2772" sId="1" odxf="1" dxf="1">
    <oc r="A18">
      <v>2</v>
    </oc>
    <nc r="A18">
      <v>12</v>
    </nc>
    <odxf>
      <font>
        <b/>
        <sz val="12"/>
        <color auto="1"/>
      </font>
    </odxf>
    <ndxf>
      <font>
        <b val="0"/>
        <sz val="12"/>
        <color auto="1"/>
      </font>
    </ndxf>
  </rcc>
  <rcc rId="2773" sId="1" odxf="1" dxf="1">
    <oc r="A19">
      <v>1</v>
    </oc>
    <nc r="A19">
      <v>13</v>
    </nc>
    <odxf>
      <font>
        <b/>
        <sz val="12"/>
        <color auto="1"/>
      </font>
    </odxf>
    <ndxf>
      <font>
        <b val="0"/>
        <sz val="12"/>
        <color auto="1"/>
      </font>
    </ndxf>
  </rcc>
  <rcc rId="2774" sId="1" odxf="1" dxf="1">
    <oc r="A20">
      <v>1</v>
    </oc>
    <nc r="A20">
      <v>14</v>
    </nc>
    <odxf>
      <border outline="0">
        <left style="medium">
          <color indexed="64"/>
        </left>
      </border>
    </odxf>
    <ndxf>
      <border outline="0">
        <left style="thin">
          <color indexed="64"/>
        </left>
      </border>
    </ndxf>
  </rcc>
  <rcc rId="2775" sId="1">
    <oc r="A21">
      <v>2</v>
    </oc>
    <nc r="A21">
      <v>15</v>
    </nc>
  </rcc>
  <rcc rId="2776" sId="1">
    <oc r="A22">
      <v>3</v>
    </oc>
    <nc r="A22">
      <v>16</v>
    </nc>
  </rcc>
  <rcc rId="2777" sId="1">
    <oc r="A23">
      <v>76</v>
    </oc>
    <nc r="A23">
      <v>17</v>
    </nc>
  </rcc>
  <rcc rId="2778" sId="1">
    <oc r="A24">
      <v>1</v>
    </oc>
    <nc r="A24">
      <v>18</v>
    </nc>
  </rcc>
  <rcc rId="2779" sId="1">
    <oc r="A25">
      <v>1</v>
    </oc>
    <nc r="A25">
      <v>19</v>
    </nc>
  </rcc>
  <rcc rId="2780" sId="1" odxf="1" dxf="1">
    <oc r="A26">
      <v>1</v>
    </oc>
    <nc r="A26">
      <v>20</v>
    </nc>
    <odxf>
      <border outline="0">
        <left style="medium">
          <color indexed="64"/>
        </left>
      </border>
    </odxf>
    <ndxf>
      <border outline="0">
        <left style="thin">
          <color indexed="64"/>
        </left>
      </border>
    </ndxf>
  </rcc>
  <rcc rId="2781" sId="1" odxf="1" dxf="1">
    <oc r="A27">
      <v>1</v>
    </oc>
    <nc r="A27">
      <v>21</v>
    </nc>
    <odxf>
      <border outline="0">
        <left style="thin">
          <color indexed="64"/>
        </left>
      </border>
    </odxf>
    <ndxf>
      <border outline="0">
        <left style="medium">
          <color indexed="64"/>
        </left>
      </border>
    </ndxf>
  </rcc>
  <rcc rId="2782" sId="1" odxf="1" dxf="1">
    <oc r="A28">
      <v>1</v>
    </oc>
    <nc r="A28">
      <v>22</v>
    </nc>
    <odxf>
      <border outline="0">
        <left style="thin">
          <color indexed="64"/>
        </left>
      </border>
    </odxf>
    <ndxf>
      <border outline="0">
        <left style="medium">
          <color indexed="64"/>
        </left>
      </border>
    </ndxf>
  </rcc>
  <rcc rId="2783" sId="1" odxf="1" dxf="1">
    <oc r="A29">
      <v>2</v>
    </oc>
    <nc r="A29">
      <v>23</v>
    </nc>
    <odxf>
      <font>
        <b/>
        <sz val="12"/>
        <color auto="1"/>
      </font>
      <border outline="0">
        <left style="medium">
          <color indexed="64"/>
        </left>
      </border>
    </odxf>
    <ndxf>
      <font>
        <b val="0"/>
        <sz val="12"/>
        <color auto="1"/>
      </font>
      <border outline="0">
        <left style="thin">
          <color indexed="64"/>
        </left>
      </border>
    </ndxf>
  </rcc>
  <rcc rId="2784" sId="1" odxf="1" dxf="1">
    <nc r="A30">
      <v>24</v>
    </nc>
    <odxf>
      <font>
        <b/>
        <sz val="12"/>
        <color auto="1"/>
      </font>
    </odxf>
    <ndxf>
      <font>
        <b val="0"/>
        <sz val="12"/>
        <color auto="1"/>
      </font>
    </ndxf>
  </rcc>
  <rcc rId="2785" sId="1">
    <oc r="A31">
      <v>1</v>
    </oc>
    <nc r="A31">
      <v>25</v>
    </nc>
  </rcc>
  <rcc rId="2786" sId="1" odxf="1" dxf="1">
    <oc r="A32">
      <v>2</v>
    </oc>
    <nc r="A32">
      <v>26</v>
    </nc>
    <odxf>
      <font>
        <b/>
        <sz val="12"/>
        <color auto="1"/>
      </font>
      <border outline="0">
        <left style="medium">
          <color indexed="64"/>
        </left>
      </border>
    </odxf>
    <ndxf>
      <font>
        <b val="0"/>
        <sz val="12"/>
        <color auto="1"/>
      </font>
      <border outline="0">
        <left style="thin">
          <color indexed="64"/>
        </left>
      </border>
    </ndxf>
  </rcc>
  <rcc rId="2787" sId="1">
    <oc r="A33">
      <v>1</v>
    </oc>
    <nc r="A33">
      <v>27</v>
    </nc>
  </rcc>
  <rcc rId="2788" sId="1">
    <oc r="A34">
      <v>1</v>
    </oc>
    <nc r="A34">
      <v>28</v>
    </nc>
  </rcc>
  <rcc rId="2789" sId="1" odxf="1" dxf="1">
    <oc r="A35">
      <v>2</v>
    </oc>
    <nc r="A35">
      <v>29</v>
    </nc>
    <odxf>
      <border outline="0">
        <left style="medium">
          <color indexed="64"/>
        </left>
      </border>
    </odxf>
    <ndxf>
      <border outline="0">
        <left style="thin">
          <color indexed="64"/>
        </left>
      </border>
    </ndxf>
  </rcc>
  <rcc rId="2790" sId="1">
    <oc r="A36">
      <v>1</v>
    </oc>
    <nc r="A36">
      <v>30</v>
    </nc>
  </rcc>
  <rcc rId="2791" sId="1">
    <oc r="A37">
      <v>1</v>
    </oc>
    <nc r="A37">
      <v>31</v>
    </nc>
  </rcc>
  <rcc rId="2792" sId="1" odxf="1" dxf="1">
    <oc r="A38">
      <v>1</v>
    </oc>
    <nc r="A38">
      <v>32</v>
    </nc>
    <odxf>
      <border outline="0">
        <left style="medium">
          <color indexed="64"/>
        </left>
      </border>
    </odxf>
    <ndxf>
      <border outline="0">
        <left style="thin">
          <color indexed="64"/>
        </left>
      </border>
    </ndxf>
  </rcc>
  <rcc rId="2793" sId="1">
    <oc r="A39">
      <v>1</v>
    </oc>
    <nc r="A39">
      <v>33</v>
    </nc>
  </rcc>
  <rcc rId="2794" sId="1">
    <oc r="A40">
      <v>2</v>
    </oc>
    <nc r="A40">
      <v>34</v>
    </nc>
  </rcc>
  <rcc rId="2795" sId="1" odxf="1" dxf="1">
    <oc r="A41">
      <v>1</v>
    </oc>
    <nc r="A41">
      <v>35</v>
    </nc>
    <odxf>
      <border outline="0">
        <left style="medium">
          <color indexed="64"/>
        </left>
      </border>
    </odxf>
    <ndxf>
      <border outline="0">
        <left style="thin">
          <color indexed="64"/>
        </left>
      </border>
    </ndxf>
  </rcc>
  <rcc rId="2796" sId="1">
    <oc r="A42">
      <v>1</v>
    </oc>
    <nc r="A42">
      <v>36</v>
    </nc>
  </rcc>
  <rcc rId="2797" sId="1">
    <oc r="A43">
      <v>1</v>
    </oc>
    <nc r="A43">
      <v>37</v>
    </nc>
  </rcc>
  <rcc rId="2798" sId="1" odxf="1" dxf="1">
    <oc r="A44">
      <v>2</v>
    </oc>
    <nc r="A44">
      <v>38</v>
    </nc>
    <odxf>
      <border outline="0">
        <left style="medium">
          <color indexed="64"/>
        </left>
      </border>
    </odxf>
    <ndxf>
      <border outline="0">
        <left style="thin">
          <color indexed="64"/>
        </left>
      </border>
    </ndxf>
  </rcc>
  <rcc rId="2799" sId="1">
    <oc r="A45">
      <v>3</v>
    </oc>
    <nc r="A45">
      <v>39</v>
    </nc>
  </rcc>
  <rcc rId="2800" sId="1">
    <oc r="A46">
      <v>1</v>
    </oc>
    <nc r="A46">
      <v>40</v>
    </nc>
  </rcc>
  <rcc rId="2801" sId="1" odxf="1" dxf="1">
    <oc r="A47">
      <v>2</v>
    </oc>
    <nc r="A47">
      <v>41</v>
    </nc>
    <odxf>
      <border outline="0">
        <left style="medium">
          <color indexed="64"/>
        </left>
      </border>
    </odxf>
    <ndxf>
      <border outline="0">
        <left style="thin">
          <color indexed="64"/>
        </left>
      </border>
    </ndxf>
  </rcc>
  <rcc rId="2802" sId="1">
    <oc r="A48">
      <v>3</v>
    </oc>
    <nc r="A48">
      <v>42</v>
    </nc>
  </rcc>
  <rcc rId="2803" sId="1">
    <oc r="A49">
      <v>4</v>
    </oc>
    <nc r="A49">
      <v>43</v>
    </nc>
  </rcc>
  <rcc rId="2804" sId="1" odxf="1" dxf="1">
    <oc r="A50">
      <v>5</v>
    </oc>
    <nc r="A50">
      <v>44</v>
    </nc>
    <odxf>
      <border outline="0">
        <left style="medium">
          <color indexed="64"/>
        </left>
      </border>
    </odxf>
    <ndxf>
      <border outline="0">
        <left style="thin">
          <color indexed="64"/>
        </left>
      </border>
    </ndxf>
  </rcc>
  <rcc rId="2805" sId="1">
    <oc r="A51">
      <v>6</v>
    </oc>
    <nc r="A51">
      <v>45</v>
    </nc>
  </rcc>
  <rcc rId="2806" sId="1">
    <oc r="A52">
      <v>7</v>
    </oc>
    <nc r="A52">
      <v>46</v>
    </nc>
  </rcc>
  <rcc rId="2807" sId="1" odxf="1" dxf="1">
    <oc r="A53">
      <v>8</v>
    </oc>
    <nc r="A53">
      <v>47</v>
    </nc>
    <odxf>
      <border outline="0">
        <left style="medium">
          <color indexed="64"/>
        </left>
      </border>
    </odxf>
    <ndxf>
      <border outline="0">
        <left style="thin">
          <color indexed="64"/>
        </left>
      </border>
    </ndxf>
  </rcc>
  <rcc rId="2808" sId="1">
    <oc r="A54">
      <v>9</v>
    </oc>
    <nc r="A54">
      <v>48</v>
    </nc>
  </rcc>
  <rcc rId="2809" sId="1">
    <oc r="A55">
      <v>10</v>
    </oc>
    <nc r="A55">
      <v>49</v>
    </nc>
  </rcc>
  <rcc rId="2810" sId="1" odxf="1" dxf="1">
    <oc r="A56">
      <v>11</v>
    </oc>
    <nc r="A56">
      <v>50</v>
    </nc>
    <odxf>
      <border outline="0">
        <left style="medium">
          <color indexed="64"/>
        </left>
      </border>
    </odxf>
    <ndxf>
      <border outline="0">
        <left style="thin">
          <color indexed="64"/>
        </left>
      </border>
    </ndxf>
  </rcc>
  <rcc rId="2811" sId="1">
    <oc r="A57">
      <v>12</v>
    </oc>
    <nc r="A57">
      <v>51</v>
    </nc>
  </rcc>
  <rcc rId="2812" sId="1">
    <oc r="A58">
      <v>13</v>
    </oc>
    <nc r="A58">
      <v>52</v>
    </nc>
  </rcc>
  <rcc rId="2813" sId="1" odxf="1" dxf="1">
    <oc r="A59">
      <v>14</v>
    </oc>
    <nc r="A59">
      <v>53</v>
    </nc>
    <odxf>
      <border outline="0">
        <left style="medium">
          <color indexed="64"/>
        </left>
      </border>
    </odxf>
    <ndxf>
      <border outline="0">
        <left style="thin">
          <color indexed="64"/>
        </left>
      </border>
    </ndxf>
  </rcc>
  <rcc rId="2814" sId="1">
    <oc r="A60">
      <v>15</v>
    </oc>
    <nc r="A60">
      <v>54</v>
    </nc>
  </rcc>
  <rcc rId="2815" sId="1">
    <oc r="A61">
      <v>16</v>
    </oc>
    <nc r="A61">
      <v>55</v>
    </nc>
  </rcc>
  <rcc rId="2816" sId="1" odxf="1" dxf="1">
    <oc r="A62">
      <v>17</v>
    </oc>
    <nc r="A62">
      <v>56</v>
    </nc>
    <odxf>
      <border outline="0">
        <left style="medium">
          <color indexed="64"/>
        </left>
      </border>
    </odxf>
    <ndxf>
      <border outline="0">
        <left style="thin">
          <color indexed="64"/>
        </left>
      </border>
    </ndxf>
  </rcc>
  <rcc rId="2817" sId="1">
    <oc r="A63">
      <v>18</v>
    </oc>
    <nc r="A63">
      <v>57</v>
    </nc>
  </rcc>
  <rcc rId="2818" sId="1">
    <oc r="A64">
      <v>19</v>
    </oc>
    <nc r="A64">
      <v>58</v>
    </nc>
  </rcc>
  <rcc rId="2819" sId="1" odxf="1" dxf="1">
    <oc r="A65">
      <v>20</v>
    </oc>
    <nc r="A65">
      <v>59</v>
    </nc>
    <odxf>
      <border outline="0">
        <left style="medium">
          <color indexed="64"/>
        </left>
      </border>
    </odxf>
    <ndxf>
      <border outline="0">
        <left style="thin">
          <color indexed="64"/>
        </left>
      </border>
    </ndxf>
  </rcc>
  <rcc rId="2820" sId="1">
    <oc r="A66">
      <v>21</v>
    </oc>
    <nc r="A66">
      <v>60</v>
    </nc>
  </rcc>
  <rcc rId="2821" sId="1">
    <oc r="A67">
      <v>22</v>
    </oc>
    <nc r="A67">
      <v>61</v>
    </nc>
  </rcc>
  <rcc rId="2822" sId="1" odxf="1" dxf="1">
    <oc r="A68">
      <v>23</v>
    </oc>
    <nc r="A68">
      <v>62</v>
    </nc>
    <odxf>
      <border outline="0">
        <left style="medium">
          <color indexed="64"/>
        </left>
      </border>
    </odxf>
    <ndxf>
      <border outline="0">
        <left style="thin">
          <color indexed="64"/>
        </left>
      </border>
    </ndxf>
  </rcc>
  <rcc rId="2823" sId="1">
    <oc r="A69">
      <v>24</v>
    </oc>
    <nc r="A69">
      <v>63</v>
    </nc>
  </rcc>
  <rcc rId="2824" sId="1">
    <oc r="A70">
      <v>25</v>
    </oc>
    <nc r="A70">
      <v>64</v>
    </nc>
  </rcc>
  <rcc rId="2825" sId="1" odxf="1" dxf="1">
    <oc r="A71">
      <v>26</v>
    </oc>
    <nc r="A71">
      <v>65</v>
    </nc>
    <odxf>
      <border outline="0">
        <left style="medium">
          <color indexed="64"/>
        </left>
      </border>
    </odxf>
    <ndxf>
      <border outline="0">
        <left style="thin">
          <color indexed="64"/>
        </left>
      </border>
    </ndxf>
  </rcc>
  <rcc rId="2826" sId="1">
    <oc r="A72">
      <v>27</v>
    </oc>
    <nc r="A72">
      <v>66</v>
    </nc>
  </rcc>
  <rcc rId="2827" sId="1">
    <oc r="A73">
      <v>28</v>
    </oc>
    <nc r="A73">
      <v>67</v>
    </nc>
  </rcc>
  <rcc rId="2828" sId="1" odxf="1" dxf="1">
    <oc r="A74">
      <v>29</v>
    </oc>
    <nc r="A74">
      <v>68</v>
    </nc>
    <odxf>
      <border outline="0">
        <left style="medium">
          <color indexed="64"/>
        </left>
      </border>
    </odxf>
    <ndxf>
      <border outline="0">
        <left style="thin">
          <color indexed="64"/>
        </left>
      </border>
    </ndxf>
  </rcc>
  <rcc rId="2829" sId="1">
    <oc r="A75">
      <v>30</v>
    </oc>
    <nc r="A75">
      <v>69</v>
    </nc>
  </rcc>
  <rcc rId="2830" sId="1">
    <oc r="A76">
      <v>31</v>
    </oc>
    <nc r="A76">
      <v>70</v>
    </nc>
  </rcc>
  <rcc rId="2831" sId="1" odxf="1" dxf="1">
    <oc r="A77">
      <v>32</v>
    </oc>
    <nc r="A77">
      <v>71</v>
    </nc>
    <odxf>
      <border outline="0">
        <left style="medium">
          <color indexed="64"/>
        </left>
      </border>
    </odxf>
    <ndxf>
      <border outline="0">
        <left style="thin">
          <color indexed="64"/>
        </left>
      </border>
    </ndxf>
  </rcc>
  <rcc rId="2832" sId="1">
    <oc r="A78">
      <v>33</v>
    </oc>
    <nc r="A78">
      <v>72</v>
    </nc>
  </rcc>
  <rcc rId="2833" sId="1">
    <oc r="A79">
      <v>34</v>
    </oc>
    <nc r="A79">
      <v>73</v>
    </nc>
  </rcc>
  <rcc rId="2834" sId="1" odxf="1" dxf="1">
    <oc r="A80">
      <v>35</v>
    </oc>
    <nc r="A80">
      <v>74</v>
    </nc>
    <odxf>
      <border outline="0">
        <left style="medium">
          <color indexed="64"/>
        </left>
      </border>
    </odxf>
    <ndxf>
      <border outline="0">
        <left style="thin">
          <color indexed="64"/>
        </left>
      </border>
    </ndxf>
  </rcc>
  <rcc rId="2835" sId="1">
    <oc r="A81">
      <v>36</v>
    </oc>
    <nc r="A81">
      <v>75</v>
    </nc>
  </rcc>
  <rcc rId="2836" sId="1">
    <oc r="A82">
      <v>37</v>
    </oc>
    <nc r="A82">
      <v>76</v>
    </nc>
  </rcc>
  <rcc rId="2837" sId="1" odxf="1" dxf="1">
    <oc r="A83">
      <v>38</v>
    </oc>
    <nc r="A83">
      <v>77</v>
    </nc>
    <odxf>
      <border outline="0">
        <left style="medium">
          <color indexed="64"/>
        </left>
      </border>
    </odxf>
    <ndxf>
      <border outline="0">
        <left style="thin">
          <color indexed="64"/>
        </left>
      </border>
    </ndxf>
  </rcc>
  <rcc rId="2838" sId="1">
    <oc r="A84">
      <v>39</v>
    </oc>
    <nc r="A84">
      <v>78</v>
    </nc>
  </rcc>
  <rcc rId="2839" sId="1">
    <oc r="A85">
      <v>40</v>
    </oc>
    <nc r="A85">
      <v>79</v>
    </nc>
  </rcc>
  <rcc rId="2840" sId="1" odxf="1" dxf="1">
    <oc r="A86">
      <v>41</v>
    </oc>
    <nc r="A86">
      <v>80</v>
    </nc>
    <odxf>
      <border outline="0">
        <left style="medium">
          <color indexed="64"/>
        </left>
      </border>
    </odxf>
    <ndxf>
      <border outline="0">
        <left style="thin">
          <color indexed="64"/>
        </left>
      </border>
    </ndxf>
  </rcc>
  <rcc rId="2841" sId="1">
    <oc r="A87">
      <v>42</v>
    </oc>
    <nc r="A87">
      <v>81</v>
    </nc>
  </rcc>
  <rcc rId="2842" sId="1">
    <oc r="A88">
      <v>43</v>
    </oc>
    <nc r="A88">
      <v>82</v>
    </nc>
  </rcc>
  <rcc rId="2843" sId="1" odxf="1" dxf="1">
    <oc r="A89">
      <v>44</v>
    </oc>
    <nc r="A89">
      <v>83</v>
    </nc>
    <odxf>
      <border outline="0">
        <left style="medium">
          <color indexed="64"/>
        </left>
      </border>
    </odxf>
    <ndxf>
      <border outline="0">
        <left style="thin">
          <color indexed="64"/>
        </left>
      </border>
    </ndxf>
  </rcc>
  <rcc rId="2844" sId="1">
    <oc r="A90">
      <v>45</v>
    </oc>
    <nc r="A90">
      <v>84</v>
    </nc>
  </rcc>
  <rcc rId="2845" sId="1">
    <oc r="A91">
      <v>46</v>
    </oc>
    <nc r="A91">
      <v>85</v>
    </nc>
  </rcc>
  <rcc rId="2846" sId="1" odxf="1" dxf="1">
    <oc r="A92">
      <v>47</v>
    </oc>
    <nc r="A92">
      <v>86</v>
    </nc>
    <odxf>
      <border outline="0">
        <left style="medium">
          <color indexed="64"/>
        </left>
      </border>
    </odxf>
    <ndxf>
      <border outline="0">
        <left style="thin">
          <color indexed="64"/>
        </left>
      </border>
    </ndxf>
  </rcc>
  <rcc rId="2847" sId="1">
    <oc r="A93">
      <v>48</v>
    </oc>
    <nc r="A93">
      <v>87</v>
    </nc>
  </rcc>
  <rcc rId="2848" sId="1">
    <oc r="A94">
      <v>49</v>
    </oc>
    <nc r="A94">
      <v>88</v>
    </nc>
  </rcc>
  <rcc rId="2849" sId="1" odxf="1" dxf="1">
    <oc r="A95">
      <v>50</v>
    </oc>
    <nc r="A95">
      <v>89</v>
    </nc>
    <odxf>
      <border outline="0">
        <left style="medium">
          <color indexed="64"/>
        </left>
      </border>
    </odxf>
    <ndxf>
      <border outline="0">
        <left style="thin">
          <color indexed="64"/>
        </left>
      </border>
    </ndxf>
  </rcc>
  <rcc rId="2850" sId="1">
    <oc r="A96">
      <v>51</v>
    </oc>
    <nc r="A96">
      <v>90</v>
    </nc>
  </rcc>
  <rcc rId="2851" sId="1">
    <oc r="A97">
      <v>52</v>
    </oc>
    <nc r="A97">
      <v>91</v>
    </nc>
  </rcc>
  <rcc rId="2852" sId="1" odxf="1" dxf="1">
    <oc r="A98">
      <v>53</v>
    </oc>
    <nc r="A98">
      <v>92</v>
    </nc>
    <odxf>
      <border outline="0">
        <left style="medium">
          <color indexed="64"/>
        </left>
      </border>
    </odxf>
    <ndxf>
      <border outline="0">
        <left style="thin">
          <color indexed="64"/>
        </left>
      </border>
    </ndxf>
  </rcc>
  <rcc rId="2853" sId="1">
    <oc r="A99">
      <v>54</v>
    </oc>
    <nc r="A99">
      <v>93</v>
    </nc>
  </rcc>
  <rcc rId="2854" sId="1">
    <oc r="A100">
      <v>55</v>
    </oc>
    <nc r="A100">
      <v>94</v>
    </nc>
  </rcc>
  <rcc rId="2855" sId="1" odxf="1" dxf="1">
    <oc r="A101">
      <v>56</v>
    </oc>
    <nc r="A101">
      <v>95</v>
    </nc>
    <odxf>
      <border outline="0">
        <left style="medium">
          <color indexed="64"/>
        </left>
      </border>
    </odxf>
    <ndxf>
      <border outline="0">
        <left style="thin">
          <color indexed="64"/>
        </left>
      </border>
    </ndxf>
  </rcc>
  <rcc rId="2856" sId="1">
    <oc r="A102">
      <v>57</v>
    </oc>
    <nc r="A102">
      <v>96</v>
    </nc>
  </rcc>
  <rcc rId="2857" sId="1">
    <oc r="A103">
      <v>58</v>
    </oc>
    <nc r="A103">
      <v>97</v>
    </nc>
  </rcc>
  <rcc rId="2858" sId="1" odxf="1" dxf="1">
    <oc r="A104">
      <v>59</v>
    </oc>
    <nc r="A104">
      <v>98</v>
    </nc>
    <odxf>
      <border outline="0">
        <left style="medium">
          <color indexed="64"/>
        </left>
      </border>
    </odxf>
    <ndxf>
      <border outline="0">
        <left style="thin">
          <color indexed="64"/>
        </left>
      </border>
    </ndxf>
  </rcc>
  <rcc rId="2859" sId="1">
    <oc r="A105">
      <v>60</v>
    </oc>
    <nc r="A105">
      <v>99</v>
    </nc>
  </rcc>
  <rcc rId="2860" sId="1">
    <oc r="A106">
      <v>61</v>
    </oc>
    <nc r="A106">
      <v>100</v>
    </nc>
  </rcc>
  <rcc rId="2861" sId="1" odxf="1" dxf="1">
    <oc r="A107">
      <v>62</v>
    </oc>
    <nc r="A107">
      <v>101</v>
    </nc>
    <odxf>
      <border outline="0">
        <left style="medium">
          <color indexed="64"/>
        </left>
      </border>
    </odxf>
    <ndxf>
      <border outline="0">
        <left style="thin">
          <color indexed="64"/>
        </left>
      </border>
    </ndxf>
  </rcc>
  <rcc rId="2862" sId="1">
    <oc r="A108">
      <v>63</v>
    </oc>
    <nc r="A108">
      <v>102</v>
    </nc>
  </rcc>
  <rcc rId="2863" sId="1">
    <oc r="A109">
      <v>64</v>
    </oc>
    <nc r="A109">
      <v>103</v>
    </nc>
  </rcc>
  <rcc rId="2864" sId="1" odxf="1" dxf="1">
    <oc r="A110">
      <v>65</v>
    </oc>
    <nc r="A110">
      <v>104</v>
    </nc>
    <odxf>
      <border outline="0">
        <left style="medium">
          <color indexed="64"/>
        </left>
      </border>
    </odxf>
    <ndxf>
      <border outline="0">
        <left style="thin">
          <color indexed="64"/>
        </left>
      </border>
    </ndxf>
  </rcc>
  <rcc rId="2865" sId="1">
    <oc r="A111">
      <v>66</v>
    </oc>
    <nc r="A111">
      <v>105</v>
    </nc>
  </rcc>
  <rcc rId="2866" sId="1">
    <oc r="A112">
      <v>67</v>
    </oc>
    <nc r="A112">
      <v>106</v>
    </nc>
  </rcc>
  <rcc rId="2867" sId="1" odxf="1" dxf="1">
    <oc r="A113">
      <v>68</v>
    </oc>
    <nc r="A113">
      <v>107</v>
    </nc>
    <odxf>
      <border outline="0">
        <left style="medium">
          <color indexed="64"/>
        </left>
      </border>
    </odxf>
    <ndxf>
      <border outline="0">
        <left style="thin">
          <color indexed="64"/>
        </left>
      </border>
    </ndxf>
  </rcc>
  <rcc rId="2868" sId="1">
    <oc r="A114">
      <v>69</v>
    </oc>
    <nc r="A114">
      <v>108</v>
    </nc>
  </rcc>
  <rcc rId="2869" sId="1">
    <oc r="A115">
      <v>70</v>
    </oc>
    <nc r="A115">
      <v>109</v>
    </nc>
  </rcc>
  <rcc rId="2870" sId="1" odxf="1" dxf="1">
    <oc r="A116">
      <v>71</v>
    </oc>
    <nc r="A116">
      <v>110</v>
    </nc>
    <odxf>
      <border outline="0">
        <left style="medium">
          <color indexed="64"/>
        </left>
      </border>
    </odxf>
    <ndxf>
      <border outline="0">
        <left style="thin">
          <color indexed="64"/>
        </left>
      </border>
    </ndxf>
  </rcc>
  <rcc rId="2871" sId="1">
    <oc r="A117">
      <v>72</v>
    </oc>
    <nc r="A117">
      <v>111</v>
    </nc>
  </rcc>
  <rcc rId="2872" sId="1">
    <oc r="A118">
      <v>73</v>
    </oc>
    <nc r="A118">
      <v>112</v>
    </nc>
  </rcc>
  <rcc rId="2873" sId="1" odxf="1" dxf="1">
    <oc r="A119">
      <v>74</v>
    </oc>
    <nc r="A119">
      <v>113</v>
    </nc>
    <odxf>
      <border outline="0">
        <left style="medium">
          <color indexed="64"/>
        </left>
      </border>
    </odxf>
    <ndxf>
      <border outline="0">
        <left style="thin">
          <color indexed="64"/>
        </left>
      </border>
    </ndxf>
  </rcc>
  <rcc rId="2874" sId="1">
    <oc r="A120">
      <v>75</v>
    </oc>
    <nc r="A120">
      <v>114</v>
    </nc>
  </rcc>
  <rcc rId="2875" sId="1">
    <oc r="A121">
      <v>76</v>
    </oc>
    <nc r="A121">
      <v>115</v>
    </nc>
  </rcc>
  <rcc rId="2876" sId="1" odxf="1" dxf="1">
    <oc r="A122">
      <v>77</v>
    </oc>
    <nc r="A122">
      <v>116</v>
    </nc>
    <odxf>
      <border outline="0">
        <left style="medium">
          <color indexed="64"/>
        </left>
      </border>
    </odxf>
    <ndxf>
      <border outline="0">
        <left style="thin">
          <color indexed="64"/>
        </left>
      </border>
    </ndxf>
  </rcc>
  <rcc rId="2877" sId="1">
    <oc r="A123">
      <v>78</v>
    </oc>
    <nc r="A123">
      <v>117</v>
    </nc>
  </rcc>
  <rcc rId="2878" sId="1">
    <oc r="A124">
      <v>79</v>
    </oc>
    <nc r="A124">
      <v>118</v>
    </nc>
  </rcc>
  <rcc rId="2879" sId="1" odxf="1" dxf="1">
    <oc r="A125">
      <v>80</v>
    </oc>
    <nc r="A125">
      <v>119</v>
    </nc>
    <odxf>
      <border outline="0">
        <left style="medium">
          <color indexed="64"/>
        </left>
      </border>
    </odxf>
    <ndxf>
      <border outline="0">
        <left style="thin">
          <color indexed="64"/>
        </left>
      </border>
    </ndxf>
  </rcc>
  <rcc rId="2880" sId="1">
    <oc r="A126">
      <v>81</v>
    </oc>
    <nc r="A126">
      <v>120</v>
    </nc>
  </rcc>
  <rcc rId="2881" sId="1">
    <oc r="A127">
      <v>82</v>
    </oc>
    <nc r="A127">
      <v>121</v>
    </nc>
  </rcc>
  <rcc rId="2882" sId="1" odxf="1" dxf="1">
    <oc r="A128">
      <v>83</v>
    </oc>
    <nc r="A128">
      <v>122</v>
    </nc>
    <odxf>
      <border outline="0">
        <left style="medium">
          <color indexed="64"/>
        </left>
      </border>
    </odxf>
    <ndxf>
      <border outline="0">
        <left style="thin">
          <color indexed="64"/>
        </left>
      </border>
    </ndxf>
  </rcc>
  <rcc rId="2883" sId="1">
    <oc r="A129">
      <v>84</v>
    </oc>
    <nc r="A129">
      <v>123</v>
    </nc>
  </rcc>
  <rcc rId="2884" sId="1">
    <oc r="A130">
      <v>85</v>
    </oc>
    <nc r="A130">
      <v>124</v>
    </nc>
  </rcc>
  <rcc rId="2885" sId="1" odxf="1" dxf="1">
    <oc r="A131">
      <v>86</v>
    </oc>
    <nc r="A131">
      <v>125</v>
    </nc>
    <odxf>
      <border outline="0">
        <left style="medium">
          <color indexed="64"/>
        </left>
      </border>
    </odxf>
    <ndxf>
      <border outline="0">
        <left style="thin">
          <color indexed="64"/>
        </left>
      </border>
    </ndxf>
  </rcc>
  <rcc rId="2886" sId="1">
    <oc r="A132">
      <v>87</v>
    </oc>
    <nc r="A132">
      <v>126</v>
    </nc>
  </rcc>
  <rcc rId="2887" sId="1">
    <oc r="A133">
      <v>88</v>
    </oc>
    <nc r="A133">
      <v>127</v>
    </nc>
  </rcc>
  <rcc rId="2888" sId="1" odxf="1" dxf="1">
    <oc r="A134">
      <v>89</v>
    </oc>
    <nc r="A134">
      <v>128</v>
    </nc>
    <odxf>
      <border outline="0">
        <left style="medium">
          <color indexed="64"/>
        </left>
      </border>
    </odxf>
    <ndxf>
      <border outline="0">
        <left style="thin">
          <color indexed="64"/>
        </left>
      </border>
    </ndxf>
  </rcc>
  <rcc rId="2889" sId="1">
    <oc r="A135">
      <v>90</v>
    </oc>
    <nc r="A135">
      <v>129</v>
    </nc>
  </rcc>
  <rcc rId="2890" sId="1">
    <oc r="A136">
      <v>91</v>
    </oc>
    <nc r="A136">
      <v>130</v>
    </nc>
  </rcc>
  <rcc rId="2891" sId="1" odxf="1" dxf="1">
    <oc r="A137">
      <v>92</v>
    </oc>
    <nc r="A137">
      <v>131</v>
    </nc>
    <odxf>
      <border outline="0">
        <left style="medium">
          <color indexed="64"/>
        </left>
      </border>
    </odxf>
    <ndxf>
      <border outline="0">
        <left style="thin">
          <color indexed="64"/>
        </left>
      </border>
    </ndxf>
  </rcc>
  <rcc rId="2892" sId="1">
    <oc r="A138">
      <v>93</v>
    </oc>
    <nc r="A138">
      <v>132</v>
    </nc>
  </rcc>
  <rcc rId="2893" sId="1">
    <oc r="A139">
      <v>94</v>
    </oc>
    <nc r="A139">
      <v>133</v>
    </nc>
  </rcc>
  <rcc rId="2894" sId="1" odxf="1" dxf="1">
    <oc r="A140">
      <v>95</v>
    </oc>
    <nc r="A140">
      <v>134</v>
    </nc>
    <odxf>
      <border outline="0">
        <left style="medium">
          <color indexed="64"/>
        </left>
      </border>
    </odxf>
    <ndxf>
      <border outline="0">
        <left style="thin">
          <color indexed="64"/>
        </left>
      </border>
    </ndxf>
  </rcc>
  <rcc rId="2895" sId="1">
    <oc r="A141">
      <v>96</v>
    </oc>
    <nc r="A141">
      <v>135</v>
    </nc>
  </rcc>
  <rcc rId="2896" sId="1">
    <oc r="A142">
      <v>97</v>
    </oc>
    <nc r="A142">
      <v>136</v>
    </nc>
  </rcc>
  <rcc rId="2897" sId="1" odxf="1" dxf="1">
    <oc r="A143">
      <v>98</v>
    </oc>
    <nc r="A143">
      <v>137</v>
    </nc>
    <odxf>
      <border outline="0">
        <left style="medium">
          <color indexed="64"/>
        </left>
      </border>
    </odxf>
    <ndxf>
      <border outline="0">
        <left style="thin">
          <color indexed="64"/>
        </left>
      </border>
    </ndxf>
  </rcc>
  <rcc rId="2898" sId="1">
    <oc r="A144">
      <v>99</v>
    </oc>
    <nc r="A144">
      <v>138</v>
    </nc>
  </rcc>
  <rcc rId="2899" sId="1">
    <oc r="A145">
      <v>100</v>
    </oc>
    <nc r="A145">
      <v>139</v>
    </nc>
  </rcc>
  <rcc rId="2900" sId="1" odxf="1" dxf="1">
    <oc r="A146">
      <v>101</v>
    </oc>
    <nc r="A146">
      <v>140</v>
    </nc>
    <odxf>
      <border outline="0">
        <left style="medium">
          <color indexed="64"/>
        </left>
      </border>
    </odxf>
    <ndxf>
      <border outline="0">
        <left style="thin">
          <color indexed="64"/>
        </left>
      </border>
    </ndxf>
  </rcc>
  <rrc rId="2901" sId="1" ref="AL1:AL1048576" action="deleteCol">
    <undo index="65535" exp="area" ref3D="1" dr="$A$6:$AL$146" dn="Z_EA64E7D7_BA48_4965_B650_778AE412FE0C_.wvu.FilterData" sId="1"/>
    <undo index="65535" exp="area" ref3D="1" dr="$A$3:$AL$124" dn="Z_E64C6006_DE37_44CA_8083_01C511E323D9_.wvu.FilterData" sId="1"/>
    <undo index="65535" exp="area" ref3D="1" dr="$A$6:$AL$146" dn="Z_DD93CA86_AFD6_4C47_828D_70472BFCD288_.wvu.FilterData" sId="1"/>
    <undo index="65535" exp="area" ref3D="1" dr="$A$6:$AL$146" dn="Z_DB43929D_F4B7_43FF_975F_960476D189E8_.wvu.FilterData" sId="1"/>
    <undo index="65535" exp="area" ref3D="1" dr="$A$6:$AL$146" dn="Z_D802EE0F_98B9_4410_B31B_4ACC0EC9C9BC_.wvu.FilterData" sId="1"/>
    <undo index="65535" exp="area" ref3D="1" dr="$A$1:$AL$124" dn="Z_CC51448C_22F6_4583_82CD_2835AD1A82D7_.wvu.FilterData" sId="1"/>
    <undo index="65535" exp="area" ref3D="1" dr="$A$6:$AL$146" dn="Z_C71F80D5_B6C1_4ED9_B18D_D719D69F5A47_.wvu.FilterData" sId="1"/>
    <undo index="65535" exp="area" ref3D="1" dr="$A$1:$AL$146" dn="Z_C408A2F1_296F_4EAD_B15B_336D73846FDD_.wvu.PrintArea" sId="1"/>
    <undo index="65535" exp="area" ref3D="1" dr="$A$6:$AL$146" dn="Z_C408A2F1_296F_4EAD_B15B_336D73846FDD_.wvu.FilterData" sId="1"/>
    <undo index="65535" exp="area" ref3D="1" dr="$A$1:$AL$146" dn="Z_C3502361_AD2C_4705_878B_D12169ED60B1_.wvu.PrintArea" sId="1"/>
    <undo index="65535" exp="area" ref3D="1" dr="$A$6:$AL$146" dn="Z_C3502361_AD2C_4705_878B_D12169ED60B1_.wvu.FilterData" sId="1"/>
    <undo index="65535" exp="area" ref3D="1" dr="$A$6:$AL$146" dn="Z_AECBC9F6_D9DE_4043_9C2F_160F7ECDAD3D_.wvu.FilterData" sId="1"/>
    <undo index="65535" exp="area" ref3D="1" dr="$A$1:$AL$146" dn="Z_A87F3E0E_3A8E_4B82_8170_33752259B7DB_.wvu.PrintArea" sId="1"/>
    <undo index="65535" exp="area" ref3D="1" dr="$A$6:$AL$146" dn="Z_A87F3E0E_3A8E_4B82_8170_33752259B7DB_.wvu.FilterData" sId="1"/>
    <undo index="65535" exp="area" ref3D="1" dr="$A$1:$AL$146" dn="Z_A5B1481C_EF26_486A_984F_85CDDC2FD94F_.wvu.PrintArea" sId="1"/>
    <undo index="65535" exp="area" ref3D="1" dr="$A$6:$AL$146" dn="Z_A5B1481C_EF26_486A_984F_85CDDC2FD94F_.wvu.FilterData" sId="1"/>
    <undo index="65535" exp="area" ref3D="1" dr="$A$3:$AL$124" dn="Z_A3134A53_5204_4FFF_BA84_3528D3179C0C_.wvu.FilterData" sId="1"/>
    <undo index="65535" exp="area" ref3D="1" dr="$A$1:$AL$146" dn="Z_9EA5E3FA_46F1_4729_828C_4A08518018C1_.wvu.PrintArea" sId="1"/>
    <undo index="65535" exp="area" ref3D="1" dr="$A$6:$AL$146" dn="Z_9EA5E3FA_46F1_4729_828C_4A08518018C1_.wvu.FilterData" sId="1"/>
    <undo index="65535" exp="area" ref3D="1" dr="$A$1:$AL$146" dn="Z_9980B309_0131_4577_BF29_212714399FDF_.wvu.PrintArea" sId="1"/>
    <undo index="65535" exp="area" ref3D="1" dr="$A$6:$AL$146" dn="Z_9980B309_0131_4577_BF29_212714399FDF_.wvu.FilterData" sId="1"/>
    <undo index="65535" exp="area" ref3D="1" dr="$A$6:$AL$146" dn="Z_923E7374_9C36_4380_9E0A_313EA2F408F0_.wvu.FilterData" sId="1"/>
    <undo index="65535" exp="area" ref3D="1" dr="$A$6:$AL$146" dn="Z_91199DA1_59E7_4345_8CB7_A1085C901326_.wvu.FilterData" sId="1"/>
    <undo index="65535" exp="area" ref3D="1" dr="$A$1:$AL$146" dn="Z_901F9774_8BE7_424D_87C2_1026F3FA2E93_.wvu.PrintArea" sId="1"/>
    <undo index="65535" exp="area" ref3D="1" dr="$A$6:$AL$146" dn="Z_831F7439_6937_483F_B601_184FEF5CECFD_.wvu.FilterData" sId="1"/>
    <undo index="65535" exp="area" ref3D="1" dr="$A$6:$AL$146" dn="Z_7D2F4374_D571_49E4_B659_129D2AFDC43C_.wvu.FilterData" sId="1"/>
    <undo index="65535" exp="area" ref3D="1" dr="$A$1:$AL$146" dn="Z_7C1B4D6D_D666_48DD_AB17_E00791B6F0B6_.wvu.PrintArea" sId="1"/>
    <undo index="65535" exp="area" ref3D="1" dr="$A$1:$AL$146" dn="Z_65C35D6D_934F_4431_BA92_90255FC17BA4_.wvu.PrintArea" sId="1"/>
    <undo index="65535" exp="area" ref3D="1" dr="$A$6:$AL$146" dn="Z_65C35D6D_934F_4431_BA92_90255FC17BA4_.wvu.FilterData" sId="1"/>
    <undo index="65535" exp="area" ref3D="1" dr="$A$1:$AL$146" dn="Z_65B035E3_87FA_46C5_996E_864F2C8D0EBC_.wvu.PrintArea" sId="1"/>
    <undo index="65535" exp="area" ref3D="1" dr="$A$1:$AL$146" dn="Z_5AAA4DFE_88B1_4674_95ED_5FCD7A50BC22_.wvu.PrintArea" sId="1"/>
    <undo index="65535" exp="area" ref3D="1" dr="$A$6:$AL$146" dn="Z_5AAA4DFE_88B1_4674_95ED_5FCD7A50BC22_.wvu.FilterData" sId="1"/>
    <undo index="65535" exp="area" ref3D="1" dr="$A$1:$AL$146" dn="Z_53ED3D47_B2C0_43A1_9A1E_F030D529F74C_.wvu.PrintArea" sId="1"/>
    <undo index="65535" exp="area" ref3D="1" dr="$A$6:$AL$146" dn="Z_53ED3D47_B2C0_43A1_9A1E_F030D529F74C_.wvu.FilterData" sId="1"/>
    <undo index="65535" exp="area" ref3D="1" dr="$A$6:$AL$146" dn="Z_41AA4E5D_9625_4478_B720_2BD6AE34E699_.wvu.FilterData" sId="1"/>
    <undo index="65535" exp="area" ref3D="1" dr="$A$1:$AL$124" dn="Z_4179C3D9_D1C3_46CD_B643_627525757C5E_.wvu.FilterData" sId="1"/>
    <undo index="65535" exp="area" ref3D="1" dr="$A$1:$AL$146" dn="Z_3AFE79CE_CE75_447D_8C73_1AE63A224CBA_.wvu.PrintArea" sId="1"/>
    <undo index="65535" exp="area" ref3D="1" dr="$A$6:$AL$146" dn="Z_3AFE79CE_CE75_447D_8C73_1AE63A224CBA_.wvu.FilterData" sId="1"/>
    <undo index="65535" exp="area" ref3D="1" dr="$A$6:$AL$146" dn="Z_38C68E87_361F_434A_8BE4_BA2AF4CB3868_.wvu.FilterData" sId="1"/>
    <undo index="65535" exp="area" ref3D="1" dr="$A$1:$AL$146" dn="Z_367764B8_4876_4AD1_9E45_0338A352A0C4_.wvu.PrintArea" sId="1"/>
    <undo index="65535" exp="area" ref3D="1" dr="$A$6:$AL$146" dn="Z_367764B8_4876_4AD1_9E45_0338A352A0C4_.wvu.FilterData" sId="1"/>
    <undo index="65535" exp="area" ref3D="1" dr="$AL$1:$AL$1048576" dn="Z_367764B8_4876_4AD1_9E45_0338A352A0C4_.wvu.Cols" sId="1"/>
    <undo index="65535" exp="area" ref3D="1" dr="$A$1:$AL$146" dn="Z_36624B2D_80F9_4F79_AC4A_B3547C36F23F_.wvu.PrintArea" sId="1"/>
    <undo index="65535" exp="area" ref3D="1" dr="$A$6:$AL$146" dn="Z_324E461A_DC75_4814_87BA_41F170D0ED0B_.wvu.FilterData" sId="1"/>
    <undo index="65535" exp="area" ref3D="1" dr="$A$6:$AL$146" dn="Z_305BEEB9_C99E_4E52_A4AB_56EA1595A366_.wvu.FilterData" sId="1"/>
    <undo index="65535" exp="area" ref3D="1" dr="$A$6:$AL$146" dn="Z_2547C3D7_22F7_4CAF_8E48_C8F3425DB942_.wvu.FilterData" sId="1"/>
    <undo index="65535" exp="area" ref3D="1" dr="$A$3:$AL$146" dn="Z_250231BB_5F02_4B46_B1CA_B904A9B40BA2_.wvu.FilterData" sId="1"/>
    <undo index="65535" exp="area" ref3D="1" dr="$A$6:$AL$146" dn="Z_17F4A6A1_469E_46FB_A3A0_041FC3712E3B_.wvu.FilterData" sId="1"/>
    <undo index="65535" exp="area" ref3D="1" dr="$A$6:$AL$146" dn="Z_0585DD1B_89D4_4278_953B_FA6D57DCCE82_.wvu.FilterData" sId="1"/>
    <undo index="65535" exp="area" ref3D="1" dr="$A$1:$AL$146" dn="Print_Area" sId="1"/>
    <undo index="65535" exp="area" ref3D="1" dr="$A$6:$AL$146" dn="_FilterDatabase" sId="1"/>
    <undo index="65535" exp="area" ref3D="1" dr="$A$1:$AL$146" dn="Z_FE50EAC0_52A5_4C33_B973_65E93D03D3EA_.wvu.PrintArea" sId="1"/>
    <undo index="65535" exp="area" ref3D="1" dr="$A$6:$AL$146" dn="Z_EFE45138_A2B3_46EB_8A69_D9745D73FBF5_.wvu.FilterData" sId="1"/>
    <undo index="65535" exp="area" ref3D="1" dr="$A$6:$AL$146" dn="Z_F52D90D4_508D_43B6_8295_6D179E5F0FEB_.wvu.FilterData" sId="1"/>
    <undo index="65535" exp="area" ref3D="1" dr="$A$6:$AL$146" dn="Z_FE50EAC0_52A5_4C33_B973_65E93D03D3EA_.wvu.FilterData" sId="1"/>
    <undo index="65535" exp="area" ref3D="1" dr="$A$1:$AL$146" dn="Z_EF10298D_3F59_43F1_9A86_8C1CCA3B5D93_.wvu.PrintArea" sId="1"/>
    <undo index="65535" exp="area" ref3D="1" dr="$A$6:$AL$146" dn="Z_EF10298D_3F59_43F1_9A86_8C1CCA3B5D93_.wvu.FilterData" sId="1"/>
    <undo index="65535" exp="area" ref3D="1" dr="$A$1:$AL$146" dn="Z_EBDB3592_8618_49CA_BA1B_7B27C0439DAE_.wvu.PrintArea" sId="1"/>
    <undo index="65535" exp="area" ref3D="1" dr="$A$6:$AL$146" dn="Z_EBDB3592_8618_49CA_BA1B_7B27C0439DAE_.wvu.FilterData" sId="1"/>
    <undo index="65535" exp="area" ref3D="1" dr="$A$1:$AL$146" dn="Z_EB0F2E6A_FA33_479E_9A47_8E3494FBB4DE_.wvu.PrintArea" sId="1"/>
    <undo index="65535" exp="area" ref3D="1" dr="$A$6:$AL$146" dn="Z_EB0F2E6A_FA33_479E_9A47_8E3494FBB4DE_.wvu.FilterData" sId="1"/>
    <undo index="65535" exp="area" ref3D="1" dr="$A$1:$AL$146" dn="Z_EA64E7D7_BA48_4965_B650_778AE412FE0C_.wvu.PrintArea" sId="1"/>
    <rfmt sheetId="1" xfDxf="1" sqref="AL1:AL1048576" start="0" length="0"/>
    <rcc rId="0" sId="1" dxf="1">
      <nc r="AL1" t="inlineStr">
        <is>
          <t>Data
Raportare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AL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umFmtId="19">
      <nc r="AL3">
        <v>43238</v>
      </nc>
      <ndxf>
        <font>
          <b/>
          <sz val="12"/>
          <color auto="1"/>
          <name val="Calibri"/>
          <family val="2"/>
          <charset val="238"/>
          <scheme val="minor"/>
        </font>
        <numFmt numFmtId="19" formatCode="dd/mm/yyyy"/>
        <fill>
          <patternFill patternType="solid">
            <bgColor rgb="FFFFCCFF"/>
          </patternFill>
        </fill>
        <alignment vertical="center" wrapText="1"/>
        <border outline="0">
          <left style="thin">
            <color indexed="64"/>
          </left>
          <right style="thin">
            <color indexed="64"/>
          </right>
          <top style="thin">
            <color indexed="64"/>
          </top>
          <bottom style="thin">
            <color indexed="64"/>
          </bottom>
        </border>
      </ndxf>
    </rcc>
    <rfmt sheetId="1" sqref="AL4" start="0" length="0">
      <dxf>
        <font>
          <b/>
          <sz val="12"/>
          <color auto="1"/>
          <name val="Calibri"/>
          <family val="2"/>
          <charset val="238"/>
          <scheme val="minor"/>
        </font>
        <numFmt numFmtId="19" formatCode="dd/mm/yyyy"/>
        <fill>
          <patternFill patternType="solid">
            <bgColor rgb="FFFFCCFF"/>
          </patternFill>
        </fill>
        <alignment vertical="center" wrapText="1"/>
      </dxf>
    </rfmt>
    <rcc rId="0" sId="1" dxf="1">
      <nc r="AL5" t="inlineStr">
        <is>
          <t>Report Date</t>
        </is>
      </nc>
      <ndxf>
        <font>
          <b/>
          <sz val="12"/>
          <color auto="1"/>
          <name val="Calibri"/>
          <family val="2"/>
          <charset val="238"/>
          <scheme val="minor"/>
        </font>
        <numFmt numFmtId="19" formatCode="dd/mm/yyyy"/>
        <fill>
          <patternFill patternType="solid">
            <bgColor theme="9" tint="0.79998168889431442"/>
          </patternFill>
        </fill>
        <alignment vertical="center" wrapText="1"/>
        <border outline="0">
          <left style="thin">
            <color indexed="64"/>
          </left>
          <right style="thin">
            <color indexed="64"/>
          </right>
          <top style="thin">
            <color indexed="64"/>
          </top>
          <bottom style="thin">
            <color indexed="64"/>
          </bottom>
        </border>
      </ndxf>
    </rcc>
    <rfmt sheetId="1" sqref="AL6" start="0" length="0">
      <dxf>
        <font>
          <sz val="12"/>
          <color theme="1"/>
          <name val="Calibri"/>
          <family val="2"/>
          <charset val="238"/>
          <scheme val="minor"/>
        </font>
        <border outline="0">
          <left style="thin">
            <color indexed="64"/>
          </left>
          <right style="thin">
            <color indexed="64"/>
          </right>
          <top style="thin">
            <color indexed="64"/>
          </top>
          <bottom style="thin">
            <color indexed="64"/>
          </bottom>
        </border>
      </dxf>
    </rfmt>
    <rfmt sheetId="1" sqref="AL7" start="0" length="0">
      <dxf>
        <font>
          <sz val="12"/>
          <color theme="1"/>
          <name val="Calibri"/>
          <family val="2"/>
          <charset val="238"/>
          <scheme val="minor"/>
        </font>
      </dxf>
    </rfmt>
    <rfmt sheetId="1" sqref="AL8" start="0" length="0">
      <dxf>
        <font>
          <sz val="12"/>
          <color theme="1"/>
          <name val="Calibri"/>
          <family val="2"/>
          <charset val="238"/>
          <scheme val="minor"/>
        </font>
      </dxf>
    </rfmt>
    <rfmt sheetId="1" sqref="AL9" start="0" length="0">
      <dxf>
        <font>
          <sz val="12"/>
          <color theme="1"/>
          <name val="Calibri"/>
          <family val="2"/>
          <charset val="238"/>
          <scheme val="minor"/>
        </font>
      </dxf>
    </rfmt>
    <rfmt sheetId="1" sqref="AL10" start="0" length="0">
      <dxf>
        <font>
          <sz val="12"/>
          <color theme="1"/>
          <name val="Calibri"/>
          <family val="2"/>
          <charset val="238"/>
          <scheme val="minor"/>
        </font>
      </dxf>
    </rfmt>
    <rfmt sheetId="1" sqref="AL11" start="0" length="0">
      <dxf>
        <font>
          <sz val="12"/>
          <color theme="1"/>
          <name val="Calibri"/>
          <family val="2"/>
          <charset val="238"/>
          <scheme val="minor"/>
        </font>
      </dxf>
    </rfmt>
    <rfmt sheetId="1" sqref="AL12" start="0" length="0">
      <dxf>
        <font>
          <sz val="12"/>
          <color theme="1"/>
          <name val="Calibri"/>
          <family val="2"/>
          <charset val="238"/>
          <scheme val="minor"/>
        </font>
      </dxf>
    </rfmt>
    <rfmt sheetId="1" sqref="AL13" start="0" length="0">
      <dxf>
        <font>
          <sz val="12"/>
          <color theme="1"/>
          <name val="Calibri"/>
          <family val="2"/>
          <charset val="238"/>
          <scheme val="minor"/>
        </font>
        <alignment horizontal="left" vertical="center"/>
      </dxf>
    </rfmt>
    <rfmt sheetId="1" sqref="AL14" start="0" length="0">
      <dxf>
        <font>
          <sz val="12"/>
          <color theme="1"/>
          <name val="Calibri"/>
          <family val="2"/>
          <charset val="238"/>
          <scheme val="minor"/>
        </font>
      </dxf>
    </rfmt>
    <rfmt sheetId="1" sqref="AL15" start="0" length="0">
      <dxf>
        <font>
          <sz val="12"/>
          <color theme="1"/>
          <name val="Calibri"/>
          <family val="2"/>
          <charset val="238"/>
          <scheme val="minor"/>
        </font>
      </dxf>
    </rfmt>
    <rfmt sheetId="1" sqref="AL16" start="0" length="0">
      <dxf>
        <font>
          <sz val="12"/>
          <color theme="1"/>
          <name val="Calibri"/>
          <family val="2"/>
          <charset val="238"/>
          <scheme val="minor"/>
        </font>
      </dxf>
    </rfmt>
    <rfmt sheetId="1" sqref="AL17" start="0" length="0">
      <dxf>
        <font>
          <sz val="12"/>
          <color theme="1"/>
          <name val="Calibri"/>
          <family val="2"/>
          <charset val="238"/>
          <scheme val="minor"/>
        </font>
      </dxf>
    </rfmt>
    <rfmt sheetId="1" sqref="AL18" start="0" length="0">
      <dxf>
        <font>
          <sz val="12"/>
          <color theme="1"/>
          <name val="Calibri"/>
          <family val="2"/>
          <charset val="238"/>
          <scheme val="minor"/>
        </font>
      </dxf>
    </rfmt>
    <rfmt sheetId="1" sqref="AL19" start="0" length="0">
      <dxf>
        <font>
          <sz val="12"/>
          <color theme="1"/>
          <name val="Calibri"/>
          <family val="2"/>
          <charset val="238"/>
          <scheme val="minor"/>
        </font>
      </dxf>
    </rfmt>
    <rfmt sheetId="1" sqref="AL20" start="0" length="0">
      <dxf>
        <font>
          <sz val="12"/>
          <color theme="1"/>
          <name val="Calibri"/>
          <family val="2"/>
          <charset val="238"/>
          <scheme val="minor"/>
        </font>
      </dxf>
    </rfmt>
    <rfmt sheetId="1" sqref="AL21" start="0" length="0">
      <dxf>
        <font>
          <sz val="12"/>
          <color theme="1"/>
          <name val="Calibri"/>
          <family val="2"/>
          <charset val="238"/>
          <scheme val="minor"/>
        </font>
      </dxf>
    </rfmt>
    <rfmt sheetId="1" sqref="AL22" start="0" length="0">
      <dxf>
        <font>
          <sz val="12"/>
          <color theme="1"/>
          <name val="Calibri"/>
          <family val="2"/>
          <charset val="238"/>
          <scheme val="minor"/>
        </font>
      </dxf>
    </rfmt>
    <rfmt sheetId="1" sqref="AL23" start="0" length="0">
      <dxf>
        <font>
          <sz val="12"/>
          <color theme="1"/>
          <name val="Calibri"/>
          <family val="2"/>
          <charset val="238"/>
          <scheme val="minor"/>
        </font>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26" start="0" length="0">
      <dxf>
        <font>
          <sz val="12"/>
          <color theme="1"/>
          <name val="Calibri"/>
          <family val="2"/>
          <charset val="238"/>
          <scheme val="minor"/>
        </font>
      </dxf>
    </rfmt>
    <rfmt sheetId="1" sqref="AL27" start="0" length="0">
      <dxf>
        <font>
          <sz val="12"/>
          <color theme="1"/>
          <name val="Calibri"/>
          <family val="2"/>
          <charset val="238"/>
          <scheme val="minor"/>
        </font>
      </dxf>
    </rfmt>
    <rfmt sheetId="1" sqref="AL28" start="0" length="0">
      <dxf>
        <font>
          <sz val="12"/>
          <color theme="1"/>
          <name val="Calibri"/>
          <family val="2"/>
          <charset val="238"/>
          <scheme val="minor"/>
        </font>
      </dxf>
    </rfmt>
    <rfmt sheetId="1" sqref="AL29" start="0" length="0">
      <dxf>
        <font>
          <sz val="12"/>
          <color theme="1"/>
          <name val="Calibri"/>
          <family val="2"/>
          <charset val="238"/>
          <scheme val="minor"/>
        </font>
      </dxf>
    </rfmt>
    <rfmt sheetId="1" sqref="AL30" start="0" length="0">
      <dxf>
        <font>
          <sz val="12"/>
          <color theme="1"/>
          <name val="Calibri"/>
          <family val="2"/>
          <charset val="238"/>
          <scheme val="minor"/>
        </font>
      </dxf>
    </rfmt>
    <rfmt sheetId="1" sqref="AL31" start="0" length="0">
      <dxf>
        <font>
          <sz val="12"/>
          <color theme="1"/>
          <name val="Calibri"/>
          <family val="2"/>
          <charset val="238"/>
          <scheme val="minor"/>
        </font>
      </dxf>
    </rfmt>
    <rfmt sheetId="1" sqref="AL32" start="0" length="0">
      <dxf>
        <font>
          <sz val="12"/>
          <color theme="1"/>
          <name val="Calibri"/>
          <family val="2"/>
          <charset val="238"/>
          <scheme val="minor"/>
        </font>
      </dxf>
    </rfmt>
    <rfmt sheetId="1" sqref="AL33" start="0" length="0">
      <dxf>
        <font>
          <sz val="12"/>
          <color theme="1"/>
          <name val="Calibri"/>
          <family val="2"/>
          <charset val="238"/>
          <scheme val="minor"/>
        </font>
      </dxf>
    </rfmt>
    <rfmt sheetId="1" sqref="AL34" start="0" length="0">
      <dxf>
        <font>
          <sz val="12"/>
          <color theme="1"/>
          <name val="Calibri"/>
          <family val="2"/>
          <charset val="238"/>
          <scheme val="minor"/>
        </font>
      </dxf>
    </rfmt>
    <rfmt sheetId="1" sqref="AL35" start="0" length="0">
      <dxf>
        <font>
          <sz val="12"/>
          <color theme="1"/>
          <name val="Calibri"/>
          <family val="2"/>
          <charset val="238"/>
          <scheme val="minor"/>
        </font>
      </dxf>
    </rfmt>
    <rfmt sheetId="1" sqref="AL36"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38" start="0" length="0">
      <dxf>
        <font>
          <sz val="12"/>
          <color theme="1"/>
          <name val="Calibri"/>
          <family val="2"/>
          <charset val="238"/>
          <scheme val="minor"/>
        </font>
      </dxf>
    </rfmt>
    <rfmt sheetId="1" sqref="AL39" start="0" length="0">
      <dxf>
        <font>
          <sz val="12"/>
          <color theme="1"/>
          <name val="Calibri"/>
          <family val="2"/>
          <charset val="238"/>
          <scheme val="minor"/>
        </font>
      </dxf>
    </rfmt>
    <rfmt sheetId="1" sqref="AL40" start="0" length="0">
      <dxf>
        <font>
          <sz val="12"/>
          <color theme="1"/>
          <name val="Calibri"/>
          <family val="2"/>
          <charset val="238"/>
          <scheme val="minor"/>
        </font>
      </dxf>
    </rfmt>
    <rfmt sheetId="1" sqref="AL41" start="0" length="0">
      <dxf>
        <font>
          <sz val="12"/>
          <color theme="1"/>
          <name val="Calibri"/>
          <family val="2"/>
          <charset val="238"/>
          <scheme val="minor"/>
        </font>
      </dxf>
    </rfmt>
    <rfmt sheetId="1" sqref="AL42" start="0" length="0">
      <dxf>
        <font>
          <sz val="12"/>
          <color theme="1"/>
          <name val="Calibri"/>
          <family val="2"/>
          <charset val="238"/>
          <scheme val="minor"/>
        </font>
      </dxf>
    </rfmt>
    <rfmt sheetId="1" sqref="AL43" start="0" length="0">
      <dxf>
        <font>
          <sz val="12"/>
          <color theme="1"/>
          <name val="Calibri"/>
          <family val="2"/>
          <charset val="238"/>
          <scheme val="minor"/>
        </font>
      </dxf>
    </rfmt>
    <rfmt sheetId="1" sqref="AL44" start="0" length="0">
      <dxf>
        <font>
          <sz val="12"/>
          <color theme="1"/>
          <name val="Calibri"/>
          <family val="2"/>
          <charset val="238"/>
          <scheme val="minor"/>
        </font>
      </dxf>
    </rfmt>
    <rfmt sheetId="1" sqref="AL45" start="0" length="0">
      <dxf>
        <font>
          <sz val="12"/>
          <color theme="1"/>
          <name val="Calibri"/>
          <family val="2"/>
          <charset val="238"/>
          <scheme val="minor"/>
        </font>
      </dxf>
    </rfmt>
    <rfmt sheetId="1" sqref="AL46" start="0" length="0">
      <dxf>
        <font>
          <sz val="12"/>
          <color theme="1"/>
          <name val="Calibri"/>
          <family val="2"/>
          <charset val="238"/>
          <scheme val="minor"/>
        </font>
        <alignment vertical="top" wrapText="1"/>
      </dxf>
    </rfmt>
    <rfmt sheetId="1" sqref="AL47" start="0" length="0">
      <dxf>
        <font>
          <sz val="12"/>
          <color theme="1"/>
          <name val="Calibri"/>
          <family val="2"/>
          <charset val="238"/>
          <scheme val="minor"/>
        </font>
      </dxf>
    </rfmt>
    <rfmt sheetId="1" sqref="AL48" start="0" length="0">
      <dxf>
        <font>
          <sz val="12"/>
          <color theme="1"/>
          <name val="Calibri"/>
          <family val="2"/>
          <charset val="238"/>
          <scheme val="minor"/>
        </font>
      </dxf>
    </rfmt>
    <rfmt sheetId="1" sqref="AL49" start="0" length="0">
      <dxf>
        <font>
          <sz val="12"/>
          <color theme="1"/>
          <name val="Calibri"/>
          <family val="2"/>
          <charset val="238"/>
          <scheme val="minor"/>
        </font>
      </dxf>
    </rfmt>
    <rfmt sheetId="1" sqref="AL50" start="0" length="0">
      <dxf>
        <font>
          <sz val="12"/>
          <color theme="1"/>
          <name val="Calibri"/>
          <family val="2"/>
          <charset val="238"/>
          <scheme val="minor"/>
        </font>
      </dxf>
    </rfmt>
    <rfmt sheetId="1" sqref="AL51" start="0" length="0">
      <dxf>
        <font>
          <sz val="12"/>
          <color theme="1"/>
          <name val="Calibri"/>
          <family val="2"/>
          <charset val="238"/>
          <scheme val="minor"/>
        </font>
      </dxf>
    </rfmt>
    <rfmt sheetId="1" sqref="AL52" start="0" length="0">
      <dxf>
        <font>
          <sz val="12"/>
          <color theme="1"/>
          <name val="Calibri"/>
          <family val="2"/>
          <charset val="238"/>
          <scheme val="minor"/>
        </font>
      </dxf>
    </rfmt>
    <rfmt sheetId="1" sqref="AL53" start="0" length="0">
      <dxf>
        <font>
          <sz val="12"/>
          <color theme="1"/>
          <name val="Calibri"/>
          <family val="2"/>
          <charset val="238"/>
          <scheme val="minor"/>
        </font>
      </dxf>
    </rfmt>
    <rfmt sheetId="1" sqref="AL54" start="0" length="0">
      <dxf>
        <font>
          <sz val="12"/>
          <color theme="1"/>
          <name val="Calibri"/>
          <family val="2"/>
          <charset val="238"/>
          <scheme val="minor"/>
        </font>
      </dxf>
    </rfmt>
    <rfmt sheetId="1" sqref="AL55" start="0" length="0">
      <dxf>
        <font>
          <sz val="12"/>
          <color theme="1"/>
          <name val="Calibri"/>
          <family val="2"/>
          <charset val="238"/>
          <scheme val="minor"/>
        </font>
      </dxf>
    </rfmt>
    <rfmt sheetId="1" sqref="AL56" start="0" length="0">
      <dxf>
        <font>
          <sz val="12"/>
          <color theme="1"/>
          <name val="Calibri"/>
          <family val="2"/>
          <charset val="238"/>
          <scheme val="minor"/>
        </font>
      </dxf>
    </rfmt>
    <rfmt sheetId="1" sqref="AL57" start="0" length="0">
      <dxf>
        <font>
          <sz val="12"/>
          <color theme="1"/>
          <name val="Calibri"/>
          <family val="2"/>
          <charset val="238"/>
          <scheme val="minor"/>
        </font>
      </dxf>
    </rfmt>
    <rfmt sheetId="1" sqref="AL58" start="0" length="0">
      <dxf>
        <font>
          <sz val="12"/>
          <color theme="1"/>
          <name val="Calibri"/>
          <family val="2"/>
          <charset val="238"/>
          <scheme val="minor"/>
        </font>
      </dxf>
    </rfmt>
    <rfmt sheetId="1" sqref="AL59" start="0" length="0">
      <dxf>
        <font>
          <sz val="12"/>
          <color theme="1"/>
          <name val="Calibri"/>
          <family val="2"/>
          <charset val="238"/>
          <scheme val="minor"/>
        </font>
      </dxf>
    </rfmt>
    <rfmt sheetId="1" sqref="AL60" start="0" length="0">
      <dxf>
        <font>
          <sz val="12"/>
          <color theme="1"/>
          <name val="Calibri"/>
          <family val="2"/>
          <charset val="238"/>
          <scheme val="minor"/>
        </font>
      </dxf>
    </rfmt>
    <rfmt sheetId="1" sqref="AL61" start="0" length="0">
      <dxf>
        <font>
          <sz val="12"/>
          <color theme="1"/>
          <name val="Calibri"/>
          <family val="2"/>
          <charset val="238"/>
          <scheme val="minor"/>
        </font>
      </dxf>
    </rfmt>
    <rfmt sheetId="1" sqref="AL62" start="0" length="0">
      <dxf>
        <font>
          <sz val="12"/>
          <color theme="1"/>
          <name val="Calibri"/>
          <family val="2"/>
          <charset val="238"/>
          <scheme val="minor"/>
        </font>
      </dxf>
    </rfmt>
    <rfmt sheetId="1" sqref="AL63" start="0" length="0">
      <dxf>
        <font>
          <sz val="12"/>
          <color theme="1"/>
          <name val="Calibri"/>
          <family val="2"/>
          <charset val="238"/>
          <scheme val="minor"/>
        </font>
      </dxf>
    </rfmt>
    <rfmt sheetId="1" sqref="AL64" start="0" length="0">
      <dxf>
        <font>
          <sz val="12"/>
          <color theme="1"/>
          <name val="Calibri"/>
          <family val="2"/>
          <charset val="238"/>
          <scheme val="minor"/>
        </font>
      </dxf>
    </rfmt>
    <rfmt sheetId="1" sqref="AL65" start="0" length="0">
      <dxf>
        <font>
          <sz val="12"/>
          <color theme="1"/>
          <name val="Calibri"/>
          <family val="2"/>
          <charset val="238"/>
          <scheme val="minor"/>
        </font>
      </dxf>
    </rfmt>
    <rfmt sheetId="1" sqref="AL66" start="0" length="0">
      <dxf>
        <font>
          <sz val="12"/>
          <color theme="1"/>
          <name val="Calibri"/>
          <family val="2"/>
          <charset val="238"/>
          <scheme val="minor"/>
        </font>
      </dxf>
    </rfmt>
    <rfmt sheetId="1" sqref="AL67" start="0" length="0">
      <dxf>
        <font>
          <sz val="12"/>
          <color theme="1"/>
          <name val="Calibri"/>
          <family val="2"/>
          <charset val="238"/>
          <scheme val="minor"/>
        </font>
      </dxf>
    </rfmt>
    <rfmt sheetId="1" sqref="AL68" start="0" length="0">
      <dxf>
        <font>
          <sz val="12"/>
          <color theme="1"/>
          <name val="Calibri"/>
          <family val="2"/>
          <charset val="238"/>
          <scheme val="minor"/>
        </font>
      </dxf>
    </rfmt>
    <rfmt sheetId="1" sqref="AL69" start="0" length="0">
      <dxf>
        <font>
          <sz val="12"/>
          <color theme="1"/>
          <name val="Calibri"/>
          <family val="2"/>
          <charset val="238"/>
          <scheme val="minor"/>
        </font>
      </dxf>
    </rfmt>
    <rfmt sheetId="1" sqref="AL70" start="0" length="0">
      <dxf>
        <font>
          <sz val="12"/>
          <color theme="1"/>
          <name val="Calibri"/>
          <family val="2"/>
          <charset val="238"/>
          <scheme val="minor"/>
        </font>
      </dxf>
    </rfmt>
    <rfmt sheetId="1" sqref="AL71" start="0" length="0">
      <dxf>
        <font>
          <sz val="12"/>
          <color theme="1"/>
          <name val="Calibri"/>
          <family val="2"/>
          <charset val="238"/>
          <scheme val="minor"/>
        </font>
      </dxf>
    </rfmt>
    <rfmt sheetId="1" sqref="AL72" start="0" length="0">
      <dxf>
        <font>
          <sz val="12"/>
          <color theme="1"/>
          <name val="Calibri"/>
          <family val="2"/>
          <charset val="238"/>
          <scheme val="minor"/>
        </font>
      </dxf>
    </rfmt>
    <rfmt sheetId="1" sqref="AL73" start="0" length="0">
      <dxf>
        <font>
          <sz val="12"/>
          <color theme="1"/>
          <name val="Calibri"/>
          <family val="2"/>
          <charset val="238"/>
          <scheme val="minor"/>
        </font>
      </dxf>
    </rfmt>
    <rfmt sheetId="1" sqref="AL74" start="0" length="0">
      <dxf>
        <font>
          <sz val="12"/>
          <color theme="1"/>
          <name val="Calibri"/>
          <family val="2"/>
          <charset val="238"/>
          <scheme val="minor"/>
        </font>
      </dxf>
    </rfmt>
    <rfmt sheetId="1" sqref="AL75" start="0" length="0">
      <dxf>
        <font>
          <sz val="12"/>
          <color theme="0"/>
          <name val="Calibri"/>
          <family val="2"/>
          <charset val="238"/>
          <scheme val="minor"/>
        </font>
      </dxf>
    </rfmt>
    <rfmt sheetId="1" sqref="AL76" start="0" length="0">
      <dxf>
        <font>
          <sz val="12"/>
          <color theme="0"/>
          <name val="Calibri"/>
          <family val="2"/>
          <charset val="238"/>
          <scheme val="minor"/>
        </font>
      </dxf>
    </rfmt>
    <rfmt sheetId="1" sqref="AL77" start="0" length="0">
      <dxf>
        <font>
          <sz val="12"/>
          <color theme="0"/>
          <name val="Calibri"/>
          <family val="2"/>
          <charset val="238"/>
          <scheme val="minor"/>
        </font>
      </dxf>
    </rfmt>
    <rfmt sheetId="1" sqref="AL78" start="0" length="0">
      <dxf>
        <font>
          <sz val="12"/>
          <color theme="0"/>
          <name val="Calibri"/>
          <family val="2"/>
          <charset val="238"/>
          <scheme val="minor"/>
        </font>
      </dxf>
    </rfmt>
    <rfmt sheetId="1" sqref="AL79" start="0" length="0">
      <dxf>
        <font>
          <sz val="12"/>
          <color theme="1"/>
          <name val="Calibri"/>
          <family val="2"/>
          <charset val="238"/>
          <scheme val="minor"/>
        </font>
      </dxf>
    </rfmt>
    <rfmt sheetId="1" sqref="AL80" start="0" length="0">
      <dxf>
        <font>
          <sz val="12"/>
          <color theme="1"/>
          <name val="Calibri"/>
          <family val="2"/>
          <charset val="238"/>
          <scheme val="minor"/>
        </font>
      </dxf>
    </rfmt>
    <rfmt sheetId="1" sqref="AL81" start="0" length="0">
      <dxf>
        <font>
          <sz val="12"/>
          <color theme="1"/>
          <name val="Calibri"/>
          <family val="2"/>
          <charset val="238"/>
          <scheme val="minor"/>
        </font>
      </dxf>
    </rfmt>
    <rfmt sheetId="1" sqref="AL82" start="0" length="0">
      <dxf>
        <font>
          <sz val="12"/>
          <color theme="1"/>
          <name val="Calibri"/>
          <family val="2"/>
          <charset val="238"/>
          <scheme val="minor"/>
        </font>
      </dxf>
    </rfmt>
    <rfmt sheetId="1" sqref="AL83" start="0" length="0">
      <dxf>
        <font>
          <sz val="12"/>
          <color theme="1"/>
          <name val="Calibri"/>
          <family val="2"/>
          <charset val="238"/>
          <scheme val="minor"/>
        </font>
      </dxf>
    </rfmt>
    <rfmt sheetId="1" sqref="AL84" start="0" length="0">
      <dxf>
        <font>
          <sz val="12"/>
          <color theme="1"/>
          <name val="Calibri"/>
          <family val="2"/>
          <charset val="238"/>
          <scheme val="minor"/>
        </font>
      </dxf>
    </rfmt>
    <rfmt sheetId="1" sqref="AL85" start="0" length="0">
      <dxf>
        <font>
          <sz val="12"/>
          <color theme="1"/>
          <name val="Calibri"/>
          <family val="2"/>
          <charset val="238"/>
          <scheme val="minor"/>
        </font>
      </dxf>
    </rfmt>
    <rfmt sheetId="1" sqref="AL86" start="0" length="0">
      <dxf>
        <font>
          <sz val="12"/>
          <color theme="0"/>
          <name val="Calibri"/>
          <family val="2"/>
          <charset val="238"/>
          <scheme val="minor"/>
        </font>
      </dxf>
    </rfmt>
    <rfmt sheetId="1" sqref="AL87" start="0" length="0">
      <dxf>
        <font>
          <sz val="12"/>
          <color theme="0"/>
          <name val="Calibri"/>
          <family val="2"/>
          <charset val="238"/>
          <scheme val="minor"/>
        </font>
      </dxf>
    </rfmt>
    <rfmt sheetId="1" sqref="AL88" start="0" length="0">
      <dxf>
        <font>
          <sz val="12"/>
          <color theme="0"/>
          <name val="Calibri"/>
          <family val="2"/>
          <charset val="238"/>
          <scheme val="minor"/>
        </font>
      </dxf>
    </rfmt>
    <rfmt sheetId="1" sqref="AL89" start="0" length="0">
      <dxf>
        <font>
          <sz val="12"/>
          <color theme="0"/>
          <name val="Calibri"/>
          <family val="2"/>
          <charset val="238"/>
          <scheme val="minor"/>
        </font>
      </dxf>
    </rfmt>
    <rfmt sheetId="1" sqref="AL90" start="0" length="0">
      <dxf>
        <font>
          <sz val="12"/>
          <color theme="1"/>
          <name val="Calibri"/>
          <family val="2"/>
          <charset val="238"/>
          <scheme val="minor"/>
        </font>
      </dxf>
    </rfmt>
    <rfmt sheetId="1" sqref="AL91" start="0" length="0">
      <dxf>
        <font>
          <sz val="12"/>
          <color theme="1"/>
          <name val="Calibri"/>
          <family val="2"/>
          <charset val="238"/>
          <scheme val="minor"/>
        </font>
      </dxf>
    </rfmt>
    <rfmt sheetId="1" sqref="AL92" start="0" length="0">
      <dxf>
        <font>
          <sz val="12"/>
          <color theme="1"/>
          <name val="Calibri"/>
          <family val="2"/>
          <charset val="238"/>
          <scheme val="minor"/>
        </font>
      </dxf>
    </rfmt>
    <rfmt sheetId="1" sqref="AL93" start="0" length="0">
      <dxf>
        <font>
          <sz val="12"/>
          <color theme="1"/>
          <name val="Calibri"/>
          <family val="2"/>
          <charset val="238"/>
          <scheme val="minor"/>
        </font>
      </dxf>
    </rfmt>
    <rfmt sheetId="1" sqref="AL94" start="0" length="0">
      <dxf>
        <font>
          <sz val="12"/>
          <color theme="1"/>
          <name val="Calibri"/>
          <family val="2"/>
          <charset val="238"/>
          <scheme val="minor"/>
        </font>
      </dxf>
    </rfmt>
    <rfmt sheetId="1" sqref="AL95" start="0" length="0">
      <dxf>
        <font>
          <sz val="12"/>
          <color theme="1"/>
          <name val="Calibri"/>
          <family val="2"/>
          <charset val="238"/>
          <scheme val="minor"/>
        </font>
      </dxf>
    </rfmt>
    <rfmt sheetId="1" sqref="AL96" start="0" length="0">
      <dxf>
        <font>
          <sz val="12"/>
          <color theme="1"/>
          <name val="Calibri"/>
          <family val="2"/>
          <charset val="238"/>
          <scheme val="minor"/>
        </font>
      </dxf>
    </rfmt>
    <rfmt sheetId="1" sqref="AL97" start="0" length="0">
      <dxf>
        <font>
          <sz val="12"/>
          <color theme="1"/>
          <name val="Calibri"/>
          <family val="2"/>
          <charset val="238"/>
          <scheme val="minor"/>
        </font>
      </dxf>
    </rfmt>
    <rfmt sheetId="1" sqref="AL98" start="0" length="0">
      <dxf>
        <font>
          <sz val="12"/>
          <color theme="1"/>
          <name val="Calibri"/>
          <family val="2"/>
          <charset val="238"/>
          <scheme val="minor"/>
        </font>
      </dxf>
    </rfmt>
    <rfmt sheetId="1" sqref="AL99" start="0" length="0">
      <dxf>
        <font>
          <sz val="12"/>
          <color theme="1"/>
          <name val="Calibri"/>
          <family val="2"/>
          <charset val="238"/>
          <scheme val="minor"/>
        </font>
      </dxf>
    </rfmt>
    <rfmt sheetId="1" sqref="AL100" start="0" length="0">
      <dxf>
        <font>
          <sz val="12"/>
          <color theme="1"/>
          <name val="Calibri"/>
          <family val="2"/>
          <charset val="238"/>
          <scheme val="minor"/>
        </font>
      </dxf>
    </rfmt>
    <rfmt sheetId="1" sqref="AL101" start="0" length="0">
      <dxf>
        <font>
          <sz val="12"/>
          <color theme="1"/>
          <name val="Calibri"/>
          <family val="2"/>
          <charset val="238"/>
          <scheme val="minor"/>
        </font>
      </dxf>
    </rfmt>
    <rfmt sheetId="1" sqref="AL102" start="0" length="0">
      <dxf>
        <font>
          <sz val="12"/>
          <color theme="1"/>
          <name val="Calibri"/>
          <family val="2"/>
          <charset val="238"/>
          <scheme val="minor"/>
        </font>
      </dxf>
    </rfmt>
    <rfmt sheetId="1" sqref="AL103" start="0" length="0">
      <dxf>
        <font>
          <sz val="12"/>
          <color theme="1"/>
          <name val="Calibri"/>
          <family val="2"/>
          <charset val="238"/>
          <scheme val="minor"/>
        </font>
      </dxf>
    </rfmt>
    <rfmt sheetId="1" sqref="AL104" start="0" length="0">
      <dxf>
        <font>
          <sz val="12"/>
          <color theme="1"/>
          <name val="Calibri"/>
          <family val="2"/>
          <charset val="238"/>
          <scheme val="minor"/>
        </font>
      </dxf>
    </rfmt>
    <rfmt sheetId="1" sqref="AL105" start="0" length="0">
      <dxf>
        <font>
          <sz val="12"/>
          <color theme="1"/>
          <name val="Calibri"/>
          <family val="2"/>
          <charset val="238"/>
          <scheme val="minor"/>
        </font>
      </dxf>
    </rfmt>
    <rfmt sheetId="1" sqref="AL106" start="0" length="0">
      <dxf>
        <font>
          <sz val="12"/>
          <color theme="1"/>
          <name val="Calibri"/>
          <family val="2"/>
          <charset val="238"/>
          <scheme val="minor"/>
        </font>
      </dxf>
    </rfmt>
    <rfmt sheetId="1" sqref="AL107" start="0" length="0">
      <dxf>
        <font>
          <sz val="12"/>
          <color theme="1"/>
          <name val="Calibri"/>
          <family val="2"/>
          <charset val="238"/>
          <scheme val="minor"/>
        </font>
      </dxf>
    </rfmt>
    <rfmt sheetId="1" sqref="AL108" start="0" length="0">
      <dxf>
        <font>
          <sz val="12"/>
          <color theme="1"/>
          <name val="Calibri"/>
          <family val="2"/>
          <charset val="238"/>
          <scheme val="minor"/>
        </font>
      </dxf>
    </rfmt>
    <rfmt sheetId="1" sqref="AL109" start="0" length="0">
      <dxf>
        <font>
          <sz val="12"/>
          <color theme="1"/>
          <name val="Calibri"/>
          <family val="2"/>
          <charset val="238"/>
          <scheme val="minor"/>
        </font>
      </dxf>
    </rfmt>
    <rfmt sheetId="1" sqref="AL110" start="0" length="0">
      <dxf>
        <font>
          <sz val="12"/>
          <color theme="1"/>
          <name val="Calibri"/>
          <family val="2"/>
          <charset val="238"/>
          <scheme val="minor"/>
        </font>
      </dxf>
    </rfmt>
    <rfmt sheetId="1" sqref="AL111" start="0" length="0">
      <dxf>
        <font>
          <sz val="12"/>
          <color theme="1"/>
          <name val="Calibri"/>
          <family val="2"/>
          <charset val="238"/>
          <scheme val="minor"/>
        </font>
      </dxf>
    </rfmt>
    <rfmt sheetId="1" sqref="AL112" start="0" length="0">
      <dxf>
        <font>
          <sz val="12"/>
          <color theme="1"/>
          <name val="Calibri"/>
          <family val="2"/>
          <charset val="238"/>
          <scheme val="minor"/>
        </font>
      </dxf>
    </rfmt>
    <rfmt sheetId="1" sqref="AL113" start="0" length="0">
      <dxf>
        <font>
          <sz val="12"/>
          <color theme="1"/>
          <name val="Calibri"/>
          <family val="2"/>
          <charset val="238"/>
          <scheme val="minor"/>
        </font>
      </dxf>
    </rfmt>
    <rfmt sheetId="1" sqref="AL114" start="0" length="0">
      <dxf>
        <font>
          <sz val="12"/>
          <color theme="1"/>
          <name val="Calibri"/>
          <family val="2"/>
          <charset val="238"/>
          <scheme val="minor"/>
        </font>
      </dxf>
    </rfmt>
    <rfmt sheetId="1" sqref="AL115" start="0" length="0">
      <dxf>
        <font>
          <sz val="12"/>
          <color theme="1"/>
          <name val="Calibri"/>
          <family val="2"/>
          <charset val="238"/>
          <scheme val="minor"/>
        </font>
      </dxf>
    </rfmt>
    <rfmt sheetId="1" sqref="AL116"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117"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118"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119"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120" start="0" length="0">
      <dxf>
        <font>
          <sz val="12"/>
          <color theme="1"/>
          <name val="Calibri"/>
          <family val="2"/>
          <charset val="238"/>
          <scheme val="minor"/>
        </font>
      </dxf>
    </rfmt>
    <rfmt sheetId="1" sqref="AL121"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122" start="0" length="0">
      <dxf>
        <font>
          <sz val="12"/>
          <color theme="1"/>
          <name val="Calibri"/>
          <family val="2"/>
          <charset val="238"/>
          <scheme val="minor"/>
        </font>
      </dxf>
    </rfmt>
    <rfmt sheetId="1" sqref="AL123" start="0" length="0">
      <dxf>
        <font>
          <sz val="12"/>
          <color theme="1"/>
          <name val="Calibri"/>
          <family val="2"/>
          <charset val="238"/>
          <scheme val="minor"/>
        </font>
      </dxf>
    </rfmt>
    <rfmt sheetId="1" sqref="AL124" start="0" length="0">
      <dxf>
        <font>
          <sz val="12"/>
          <color theme="1"/>
          <name val="Calibri"/>
          <family val="2"/>
          <charset val="238"/>
          <scheme val="minor"/>
        </font>
      </dxf>
    </rfmt>
    <rfmt sheetId="1" sqref="AL125" start="0" length="0">
      <dxf>
        <font>
          <sz val="12"/>
          <color theme="1"/>
          <name val="Calibri"/>
          <family val="2"/>
          <charset val="238"/>
          <scheme val="minor"/>
        </font>
      </dxf>
    </rfmt>
    <rfmt sheetId="1" sqref="AL126" start="0" length="0">
      <dxf>
        <font>
          <sz val="12"/>
          <color theme="1"/>
          <name val="Calibri"/>
          <family val="2"/>
          <charset val="238"/>
          <scheme val="minor"/>
        </font>
      </dxf>
    </rfmt>
    <rfmt sheetId="1" sqref="AL127" start="0" length="0">
      <dxf>
        <font>
          <sz val="12"/>
          <color theme="1"/>
          <name val="Calibri"/>
          <family val="2"/>
          <charset val="238"/>
          <scheme val="minor"/>
        </font>
      </dxf>
    </rfmt>
    <rfmt sheetId="1" sqref="AL128" start="0" length="0">
      <dxf>
        <font>
          <sz val="12"/>
          <color theme="1"/>
          <name val="Calibri"/>
          <family val="2"/>
          <charset val="238"/>
          <scheme val="minor"/>
        </font>
      </dxf>
    </rfmt>
    <rfmt sheetId="1" sqref="AL129" start="0" length="0">
      <dxf>
        <font>
          <sz val="12"/>
          <color theme="1"/>
          <name val="Calibri"/>
          <family val="2"/>
          <charset val="238"/>
          <scheme val="minor"/>
        </font>
      </dxf>
    </rfmt>
    <rfmt sheetId="1" sqref="AL130" start="0" length="0">
      <dxf>
        <font>
          <sz val="12"/>
          <color theme="1"/>
          <name val="Calibri"/>
          <family val="2"/>
          <charset val="238"/>
          <scheme val="minor"/>
        </font>
      </dxf>
    </rfmt>
    <rfmt sheetId="1" sqref="AL131" start="0" length="0">
      <dxf>
        <font>
          <sz val="12"/>
          <color theme="1"/>
          <name val="Calibri"/>
          <family val="2"/>
          <charset val="238"/>
          <scheme val="minor"/>
        </font>
      </dxf>
    </rfmt>
    <rfmt sheetId="1" sqref="AL132" start="0" length="0">
      <dxf>
        <font>
          <sz val="12"/>
          <color theme="1"/>
          <name val="Calibri"/>
          <family val="2"/>
          <charset val="238"/>
          <scheme val="minor"/>
        </font>
      </dxf>
    </rfmt>
    <rfmt sheetId="1" sqref="AL134" start="0" length="0">
      <dxf>
        <font>
          <sz val="12"/>
          <color theme="1"/>
          <name val="Calibri"/>
          <family val="2"/>
          <charset val="238"/>
          <scheme val="minor"/>
        </font>
      </dxf>
    </rfmt>
    <rfmt sheetId="1" sqref="AL135" start="0" length="0">
      <dxf>
        <font>
          <sz val="12"/>
          <color theme="1"/>
          <name val="Calibri"/>
          <family val="2"/>
          <charset val="238"/>
          <scheme val="minor"/>
        </font>
      </dxf>
    </rfmt>
    <rfmt sheetId="1" sqref="AL136" start="0" length="0">
      <dxf>
        <font>
          <sz val="12"/>
          <color theme="1"/>
          <name val="Calibri"/>
          <family val="2"/>
          <charset val="238"/>
          <scheme val="minor"/>
        </font>
      </dxf>
    </rfmt>
    <rfmt sheetId="1" sqref="AL137" start="0" length="0">
      <dxf>
        <font>
          <sz val="12"/>
          <color theme="1"/>
          <name val="Calibri"/>
          <family val="2"/>
          <charset val="238"/>
          <scheme val="minor"/>
        </font>
      </dxf>
    </rfmt>
    <rfmt sheetId="1" sqref="AL138" start="0" length="0">
      <dxf>
        <font>
          <sz val="12"/>
          <color theme="1"/>
          <name val="Calibri"/>
          <family val="2"/>
          <charset val="238"/>
          <scheme val="minor"/>
        </font>
      </dxf>
    </rfmt>
    <rfmt sheetId="1" sqref="AL139" start="0" length="0">
      <dxf>
        <font>
          <sz val="12"/>
          <color theme="1"/>
          <name val="Calibri"/>
          <family val="2"/>
          <charset val="238"/>
          <scheme val="minor"/>
        </font>
      </dxf>
    </rfmt>
    <rfmt sheetId="1" sqref="AL140" start="0" length="0">
      <dxf>
        <font>
          <sz val="12"/>
          <color theme="1"/>
          <name val="Calibri"/>
          <family val="2"/>
          <charset val="238"/>
          <scheme val="minor"/>
        </font>
      </dxf>
    </rfmt>
    <rfmt sheetId="1" sqref="AL141" start="0" length="0">
      <dxf>
        <font>
          <sz val="12"/>
          <color theme="1"/>
          <name val="Calibri"/>
          <family val="2"/>
          <charset val="238"/>
          <scheme val="minor"/>
        </font>
      </dxf>
    </rfmt>
    <rfmt sheetId="1" sqref="AL142" start="0" length="0">
      <dxf>
        <font>
          <sz val="12"/>
          <color theme="1"/>
          <name val="Calibri"/>
          <family val="2"/>
          <charset val="238"/>
          <scheme val="minor"/>
        </font>
      </dxf>
    </rfmt>
    <rfmt sheetId="1" sqref="AL143" start="0" length="0">
      <dxf>
        <font>
          <sz val="12"/>
          <color theme="1"/>
          <name val="Calibri"/>
          <family val="2"/>
          <charset val="238"/>
          <scheme val="minor"/>
        </font>
      </dxf>
    </rfmt>
    <rfmt sheetId="1" sqref="AL144" start="0" length="0">
      <dxf>
        <font>
          <sz val="12"/>
          <color theme="1"/>
          <name val="Calibri"/>
          <family val="2"/>
          <charset val="238"/>
          <scheme val="minor"/>
        </font>
      </dxf>
    </rfmt>
    <rfmt sheetId="1" sqref="AL145" start="0" length="0">
      <dxf>
        <font>
          <sz val="12"/>
          <color theme="1"/>
          <name val="Calibri"/>
          <family val="2"/>
          <charset val="238"/>
          <scheme val="minor"/>
        </font>
      </dxf>
    </rfmt>
    <rfmt sheetId="1" sqref="AL146" start="0" length="0">
      <dxf>
        <font>
          <sz val="12"/>
          <color theme="1"/>
          <name val="Calibri"/>
          <family val="2"/>
          <charset val="238"/>
          <scheme val="minor"/>
        </font>
      </dxf>
    </rfmt>
  </rrc>
  <rrc rId="2902"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03"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04"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05"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06"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07"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08"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09"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10"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11"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12"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13"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14"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15"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16"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17"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18"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19"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20"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21"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22"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23"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24"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25"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26"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27"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28"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29"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30"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31"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32"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33"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34"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35"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36"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37"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38"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39"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40"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41"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42"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43"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44"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45"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46"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47"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48"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49"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50"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51"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52"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53"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54"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55"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56"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57"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58"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59"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60"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61"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62"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63"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64"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65"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66"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67"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68"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69"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70"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71"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72"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73" sId="1" ref="AL1:AL1048576" action="deleteCol">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74" sId="1" ref="AL1:AL1048576" action="deleteCol">
    <undo index="65535" exp="area" ref3D="1" dr="$A$6:$AL$146" dn="Z_DB41C7D7_14F0_4834_A7BD_0F1115A89C8E_.wvu.FilterData" sId="1"/>
    <undo index="65535" exp="area" ref3D="1" dr="$A$6:$AL$146" dn="Z_D56F5ED6_74F2_4AA3_9A98_EE5750FE63AF_.wvu.FilterData" sId="1"/>
    <undo index="65535" exp="area" ref3D="1" dr="$A$6:$AL$128" dn="Z_BDA3804A_96FA_4D9F_AFED_695788A754E9_.wvu.FilterData" sId="1"/>
    <undo index="65535" exp="area" ref3D="1" dr="$A$6:$AL$146" dn="Z_B31B819C_CFEB_4B80_9AED_AC603C39BE78_.wvu.FilterData" sId="1"/>
    <undo index="65535" exp="area" ref3D="1" dr="$A$6:$AL$146" dn="Z_7C1B4D6D_D666_48DD_AB17_E00791B6F0B6_.wvu.FilterData" sId="1"/>
    <undo index="65535" exp="area" ref3D="1" dr="$A$6:$AL$146" dn="Z_65B035E3_87FA_46C5_996E_864F2C8D0EBC_.wvu.FilterData" sId="1"/>
    <undo index="65535" exp="area" ref3D="1" dr="$A$6:$AL$128" dn="Z_5789AB6A_B04B_4240_920E_89274E9F5C82_.wvu.FilterData" sId="1"/>
    <rfmt sheetId="1" xfDxf="1" sqref="AL1:AL1048576" start="0" length="0"/>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7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7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7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7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7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8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8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8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8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8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8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8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8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8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8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9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9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9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9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9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9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9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9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9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299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0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0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0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0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0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0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0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0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0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0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1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1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1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1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1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1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1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1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1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1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2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2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2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2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2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2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2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2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2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2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3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3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3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3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3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3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3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3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3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3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4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4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4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4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4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4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4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4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4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4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5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5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5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5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5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5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5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5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5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5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6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6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6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6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6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6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6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6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6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6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7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7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7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7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7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7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7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7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7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7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8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8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8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8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8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8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8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8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8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8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9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9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9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9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9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9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9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9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9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09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0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0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0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0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0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0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0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0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0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0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1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1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1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1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1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1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1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1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1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1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2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2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2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2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2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2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2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2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2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2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3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3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3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3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3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3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3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3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3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3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4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4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4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4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4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4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4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4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4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4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5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5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5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5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5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5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5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5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5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5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6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6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6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6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6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6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6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6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6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6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7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7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7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7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7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7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7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7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7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7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8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8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8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8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8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8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8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8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8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8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9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9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9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9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9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9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9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9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9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19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0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0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0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0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0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0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0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0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0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0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1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1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1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1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1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1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1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1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1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1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2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2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2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2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2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2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2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2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28"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29"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30"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31"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32"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33"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34"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35"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36"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rc rId="3237" sId="1" ref="AL1:AL1048576" action="deleteCol">
    <rfmt sheetId="1" xfDxf="1" sqref="AL1:AL1048576" start="0" length="0"/>
    <rfmt sheetId="1" sqref="AL5" start="0" length="0">
      <dxf>
        <fill>
          <patternFill patternType="solid">
            <bgColor theme="9" tint="0.79998168889431442"/>
          </patternFill>
        </fill>
      </dxf>
    </rfmt>
    <rfmt sheetId="1" sqref="AL13" start="0" length="0">
      <dxf>
        <font>
          <sz val="12"/>
          <color theme="1"/>
          <name val="Calibri"/>
          <family val="2"/>
          <charset val="238"/>
          <scheme val="minor"/>
        </font>
        <alignment horizontal="left" vertical="center"/>
      </dxf>
    </rfmt>
    <rfmt sheetId="1" sqref="AL24" start="0" length="0">
      <dxf>
        <font>
          <sz val="12"/>
          <color theme="1"/>
          <name val="Calibri"/>
          <family val="2"/>
          <charset val="238"/>
          <scheme val="minor"/>
        </font>
        <alignment horizontal="left" vertical="center"/>
      </dxf>
    </rfmt>
    <rfmt sheetId="1" sqref="AL25" start="0" length="0">
      <dxf>
        <font>
          <sz val="12"/>
          <color theme="1"/>
          <name val="Calibri"/>
          <family val="2"/>
          <charset val="238"/>
          <scheme val="minor"/>
        </font>
      </dxf>
    </rfmt>
    <rfmt sheetId="1" sqref="AL37" start="0" length="0">
      <dxf>
        <font>
          <sz val="12"/>
          <color theme="1"/>
          <name val="Calibri"/>
          <family val="2"/>
          <charset val="238"/>
          <scheme val="minor"/>
        </font>
        <alignment horizontal="left" vertical="center"/>
      </dxf>
    </rfmt>
    <rfmt sheetId="1" sqref="AL46" start="0" length="0">
      <dxf>
        <alignment vertical="top" wrapText="1"/>
      </dxf>
    </rfmt>
    <rfmt sheetId="1" sqref="AL75" start="0" length="0">
      <dxf>
        <font>
          <sz val="11"/>
          <color theme="0"/>
          <name val="Calibri"/>
          <family val="2"/>
          <charset val="238"/>
          <scheme val="minor"/>
        </font>
      </dxf>
    </rfmt>
    <rfmt sheetId="1" sqref="AL76" start="0" length="0">
      <dxf>
        <font>
          <sz val="11"/>
          <color theme="0"/>
          <name val="Calibri"/>
          <family val="2"/>
          <charset val="238"/>
          <scheme val="minor"/>
        </font>
      </dxf>
    </rfmt>
    <rfmt sheetId="1" sqref="AL77" start="0" length="0">
      <dxf>
        <font>
          <sz val="11"/>
          <color theme="0"/>
          <name val="Calibri"/>
          <family val="2"/>
          <charset val="238"/>
          <scheme val="minor"/>
        </font>
      </dxf>
    </rfmt>
    <rfmt sheetId="1" sqref="AL78" start="0" length="0">
      <dxf>
        <font>
          <sz val="11"/>
          <color theme="0"/>
          <name val="Calibri"/>
          <family val="2"/>
          <charset val="238"/>
          <scheme val="minor"/>
        </font>
      </dxf>
    </rfmt>
    <rfmt sheetId="1" sqref="AL86" start="0" length="0">
      <dxf>
        <font>
          <sz val="11"/>
          <color theme="0"/>
          <name val="Calibri"/>
          <family val="2"/>
          <charset val="238"/>
          <scheme val="minor"/>
        </font>
      </dxf>
    </rfmt>
    <rfmt sheetId="1" sqref="AL87" start="0" length="0">
      <dxf>
        <font>
          <sz val="11"/>
          <color theme="0"/>
          <name val="Calibri"/>
          <family val="2"/>
          <charset val="238"/>
          <scheme val="minor"/>
        </font>
      </dxf>
    </rfmt>
    <rfmt sheetId="1" sqref="AL88" start="0" length="0">
      <dxf>
        <font>
          <sz val="11"/>
          <color theme="0"/>
          <name val="Calibri"/>
          <family val="2"/>
          <charset val="238"/>
          <scheme val="minor"/>
        </font>
      </dxf>
    </rfmt>
    <rfmt sheetId="1" sqref="AL89" start="0" length="0">
      <dxf>
        <font>
          <sz val="11"/>
          <color theme="0"/>
          <name val="Calibri"/>
          <family val="2"/>
          <charset val="238"/>
          <scheme val="minor"/>
        </font>
      </dxf>
    </rfmt>
  </rrc>
  <rdn rId="0" localSheetId="1" customView="1" name="Z_367764B8_4876_4AD1_9E45_0338A352A0C4_.wvu.Rows" hidden="1" oldHidden="1">
    <oldFormula>Sheet1!#REF!</oldFormula>
  </rdn>
  <rdn rId="0" localSheetId="1" customView="1" name="Z_367764B8_4876_4AD1_9E45_0338A352A0C4_.wvu.Cols" hidden="1" oldHidden="1">
    <oldFormula>Sheet1!#REF!</oldFormula>
  </rdn>
  <rcv guid="{367764B8-4876-4AD1-9E45-0338A352A0C4}" action="delete"/>
  <rdn rId="0" localSheetId="1" customView="1" name="Z_367764B8_4876_4AD1_9E45_0338A352A0C4_.wvu.PrintArea" hidden="1" oldHidden="1">
    <formula>Sheet1!$A$1:$AK$146</formula>
    <oldFormula>Sheet1!$A$1:$AK$146</oldFormula>
  </rdn>
  <rdn rId="0" localSheetId="1" customView="1" name="Z_367764B8_4876_4AD1_9E45_0338A352A0C4_.wvu.FilterData" hidden="1" oldHidden="1">
    <formula>Sheet1!$A$6:$AK$146</formula>
    <oldFormula>Sheet1!$A$6:$AK$146</oldFormula>
  </rdn>
  <rcv guid="{367764B8-4876-4AD1-9E45-0338A352A0C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46"/>
  <sheetViews>
    <sheetView tabSelected="1" zoomScale="70" zoomScaleNormal="70" workbookViewId="0">
      <pane xSplit="9" ySplit="6" topLeftCell="J7" activePane="bottomRight" state="frozen"/>
      <selection pane="topRight" activeCell="J1" sqref="J1"/>
      <selection pane="bottomLeft" activeCell="A8" sqref="A8"/>
      <selection pane="bottomRight" activeCell="AL1" sqref="AL1:NJ1048576"/>
    </sheetView>
  </sheetViews>
  <sheetFormatPr defaultColWidth="9.140625" defaultRowHeight="15" x14ac:dyDescent="0.25"/>
  <cols>
    <col min="1" max="1" width="7.42578125" style="1" customWidth="1"/>
    <col min="2" max="2" width="10.140625" style="74" customWidth="1"/>
    <col min="3" max="3" width="8.140625" style="73" customWidth="1"/>
    <col min="4" max="4" width="7.28515625" style="74" customWidth="1"/>
    <col min="5" max="5" width="14.28515625" style="1" customWidth="1"/>
    <col min="6" max="6" width="12.7109375" style="74" customWidth="1"/>
    <col min="7" max="7" width="52.42578125" style="17" customWidth="1"/>
    <col min="8" max="8" width="36.5703125" style="17" customWidth="1"/>
    <col min="9" max="9" width="40.28515625" style="87" customWidth="1"/>
    <col min="10" max="10" width="123.28515625" style="1" customWidth="1"/>
    <col min="11" max="11" width="31.28515625" style="29" customWidth="1"/>
    <col min="12" max="12" width="31.7109375" style="29" customWidth="1"/>
    <col min="13" max="13" width="43.140625" style="29" customWidth="1"/>
    <col min="14" max="14" width="11.42578125" style="29" customWidth="1"/>
    <col min="15" max="15" width="15" style="29" customWidth="1"/>
    <col min="16" max="16" width="15.42578125" style="29" customWidth="1"/>
    <col min="17" max="17" width="17" style="30" customWidth="1"/>
    <col min="18" max="18" width="46.7109375" style="30" customWidth="1"/>
    <col min="19" max="19" width="21.85546875" style="26" customWidth="1"/>
    <col min="20" max="21" width="21.85546875" style="88" customWidth="1"/>
    <col min="22" max="22" width="15.5703125" style="26" customWidth="1"/>
    <col min="23" max="23" width="17" style="88" customWidth="1"/>
    <col min="24" max="24" width="15" style="88" customWidth="1"/>
    <col min="25" max="25" width="19.42578125" style="26" customWidth="1"/>
    <col min="26" max="26" width="19.42578125" style="88" customWidth="1"/>
    <col min="27" max="27" width="19.85546875" style="88" customWidth="1"/>
    <col min="28" max="28" width="16.140625" style="26" customWidth="1"/>
    <col min="29" max="30" width="13.42578125" style="88" customWidth="1"/>
    <col min="31" max="31" width="18.85546875" style="92" customWidth="1"/>
    <col min="32" max="32" width="16" style="26" customWidth="1"/>
    <col min="33" max="33" width="21.85546875" style="26" customWidth="1"/>
    <col min="34" max="34" width="27.7109375" style="26" bestFit="1" customWidth="1"/>
    <col min="35" max="35" width="25" style="9" customWidth="1"/>
    <col min="36" max="36" width="18.28515625" style="27" bestFit="1" customWidth="1"/>
    <col min="37" max="37" width="22.42578125" style="27" bestFit="1" customWidth="1"/>
    <col min="38" max="16384" width="9.140625" style="1"/>
  </cols>
  <sheetData>
    <row r="1" spans="1:37" ht="47.25" customHeight="1" x14ac:dyDescent="0.25">
      <c r="A1" s="213" t="s">
        <v>0</v>
      </c>
      <c r="B1" s="225" t="s">
        <v>497</v>
      </c>
      <c r="C1" s="218" t="s">
        <v>165</v>
      </c>
      <c r="D1" s="220" t="s">
        <v>166</v>
      </c>
      <c r="E1" s="208" t="s">
        <v>9</v>
      </c>
      <c r="F1" s="220" t="s">
        <v>170</v>
      </c>
      <c r="G1" s="216" t="s">
        <v>1</v>
      </c>
      <c r="H1" s="216" t="s">
        <v>15</v>
      </c>
      <c r="I1" s="222" t="s">
        <v>207</v>
      </c>
      <c r="J1" s="208" t="s">
        <v>17</v>
      </c>
      <c r="K1" s="208" t="s">
        <v>16</v>
      </c>
      <c r="L1" s="208" t="s">
        <v>18</v>
      </c>
      <c r="M1" s="208" t="s">
        <v>19</v>
      </c>
      <c r="N1" s="208" t="s">
        <v>2</v>
      </c>
      <c r="O1" s="208" t="s">
        <v>20</v>
      </c>
      <c r="P1" s="208" t="s">
        <v>3</v>
      </c>
      <c r="Q1" s="208" t="s">
        <v>4</v>
      </c>
      <c r="R1" s="208" t="s">
        <v>21</v>
      </c>
      <c r="S1" s="209" t="s">
        <v>10</v>
      </c>
      <c r="T1" s="210"/>
      <c r="U1" s="210"/>
      <c r="V1" s="210"/>
      <c r="W1" s="210"/>
      <c r="X1" s="210"/>
      <c r="Y1" s="210"/>
      <c r="Z1" s="211"/>
      <c r="AA1" s="211"/>
      <c r="AB1" s="212"/>
      <c r="AC1" s="89"/>
      <c r="AD1" s="89"/>
      <c r="AE1" s="206" t="s">
        <v>164</v>
      </c>
      <c r="AF1" s="24"/>
      <c r="AG1" s="200" t="s">
        <v>5</v>
      </c>
      <c r="AH1" s="204" t="s">
        <v>14</v>
      </c>
      <c r="AI1" s="204" t="s">
        <v>6</v>
      </c>
      <c r="AJ1" s="200" t="s">
        <v>23</v>
      </c>
      <c r="AK1" s="201"/>
    </row>
    <row r="2" spans="1:37" ht="15.75" customHeight="1" x14ac:dyDescent="0.25">
      <c r="A2" s="214"/>
      <c r="B2" s="226"/>
      <c r="C2" s="219"/>
      <c r="D2" s="221"/>
      <c r="E2" s="199"/>
      <c r="F2" s="221"/>
      <c r="G2" s="217"/>
      <c r="H2" s="217"/>
      <c r="I2" s="223"/>
      <c r="J2" s="199"/>
      <c r="K2" s="199"/>
      <c r="L2" s="199"/>
      <c r="M2" s="199"/>
      <c r="N2" s="199"/>
      <c r="O2" s="199"/>
      <c r="P2" s="199"/>
      <c r="Q2" s="199"/>
      <c r="R2" s="199"/>
      <c r="S2" s="192" t="s">
        <v>11</v>
      </c>
      <c r="T2" s="193"/>
      <c r="U2" s="193"/>
      <c r="V2" s="193"/>
      <c r="W2" s="194"/>
      <c r="X2" s="195"/>
      <c r="Y2" s="207" t="s">
        <v>13</v>
      </c>
      <c r="Z2" s="66"/>
      <c r="AA2" s="66"/>
      <c r="AB2" s="202" t="s">
        <v>22</v>
      </c>
      <c r="AC2" s="66"/>
      <c r="AD2" s="66"/>
      <c r="AE2" s="197"/>
      <c r="AF2" s="205" t="s">
        <v>7</v>
      </c>
      <c r="AG2" s="196"/>
      <c r="AH2" s="198"/>
      <c r="AI2" s="198"/>
      <c r="AJ2" s="196" t="s">
        <v>8</v>
      </c>
      <c r="AK2" s="196" t="s">
        <v>24</v>
      </c>
    </row>
    <row r="3" spans="1:37" ht="66" customHeight="1" thickBot="1" x14ac:dyDescent="0.3">
      <c r="A3" s="215"/>
      <c r="B3" s="227"/>
      <c r="C3" s="219"/>
      <c r="D3" s="221"/>
      <c r="E3" s="199"/>
      <c r="F3" s="221"/>
      <c r="G3" s="217"/>
      <c r="H3" s="217"/>
      <c r="I3" s="224"/>
      <c r="J3" s="199"/>
      <c r="K3" s="199"/>
      <c r="L3" s="199"/>
      <c r="M3" s="199"/>
      <c r="N3" s="199"/>
      <c r="O3" s="199"/>
      <c r="P3" s="199"/>
      <c r="Q3" s="199"/>
      <c r="R3" s="199"/>
      <c r="S3" s="61" t="s">
        <v>8</v>
      </c>
      <c r="T3" s="66" t="s">
        <v>191</v>
      </c>
      <c r="U3" s="66" t="s">
        <v>190</v>
      </c>
      <c r="V3" s="59" t="s">
        <v>12</v>
      </c>
      <c r="W3" s="66" t="s">
        <v>191</v>
      </c>
      <c r="X3" s="66" t="s">
        <v>190</v>
      </c>
      <c r="Y3" s="207"/>
      <c r="Z3" s="66" t="s">
        <v>191</v>
      </c>
      <c r="AA3" s="66" t="s">
        <v>190</v>
      </c>
      <c r="AB3" s="203"/>
      <c r="AC3" s="66" t="s">
        <v>191</v>
      </c>
      <c r="AD3" s="66" t="s">
        <v>190</v>
      </c>
      <c r="AE3" s="197"/>
      <c r="AF3" s="205"/>
      <c r="AG3" s="196"/>
      <c r="AH3" s="198"/>
      <c r="AI3" s="198"/>
      <c r="AJ3" s="196"/>
      <c r="AK3" s="196"/>
    </row>
    <row r="4" spans="1:37" ht="90.75" customHeight="1" x14ac:dyDescent="0.25">
      <c r="A4" s="231" t="s">
        <v>249</v>
      </c>
      <c r="B4" s="222" t="s">
        <v>498</v>
      </c>
      <c r="C4" s="220" t="s">
        <v>253</v>
      </c>
      <c r="D4" s="220" t="s">
        <v>254</v>
      </c>
      <c r="E4" s="228" t="s">
        <v>250</v>
      </c>
      <c r="F4" s="220" t="s">
        <v>251</v>
      </c>
      <c r="G4" s="228" t="s">
        <v>252</v>
      </c>
      <c r="H4" s="228" t="s">
        <v>255</v>
      </c>
      <c r="I4" s="230" t="s">
        <v>256</v>
      </c>
      <c r="J4" s="228" t="s">
        <v>257</v>
      </c>
      <c r="K4" s="228" t="s">
        <v>258</v>
      </c>
      <c r="L4" s="228" t="s">
        <v>259</v>
      </c>
      <c r="M4" s="228" t="s">
        <v>263</v>
      </c>
      <c r="N4" s="228" t="s">
        <v>260</v>
      </c>
      <c r="O4" s="228" t="s">
        <v>261</v>
      </c>
      <c r="P4" s="228" t="s">
        <v>262</v>
      </c>
      <c r="Q4" s="228" t="s">
        <v>264</v>
      </c>
      <c r="R4" s="228" t="s">
        <v>265</v>
      </c>
      <c r="S4" s="241" t="s">
        <v>266</v>
      </c>
      <c r="T4" s="242"/>
      <c r="U4" s="242"/>
      <c r="V4" s="242"/>
      <c r="W4" s="242"/>
      <c r="X4" s="242"/>
      <c r="Y4" s="242"/>
      <c r="Z4" s="243"/>
      <c r="AA4" s="243"/>
      <c r="AB4" s="244"/>
      <c r="AC4" s="90"/>
      <c r="AD4" s="90"/>
      <c r="AE4" s="239" t="s">
        <v>273</v>
      </c>
      <c r="AF4" s="237" t="s">
        <v>274</v>
      </c>
      <c r="AG4" s="237" t="s">
        <v>275</v>
      </c>
      <c r="AH4" s="233" t="s">
        <v>276</v>
      </c>
      <c r="AI4" s="235" t="s">
        <v>277</v>
      </c>
      <c r="AJ4" s="237" t="s">
        <v>267</v>
      </c>
      <c r="AK4" s="237" t="s">
        <v>278</v>
      </c>
    </row>
    <row r="5" spans="1:37" s="18" customFormat="1" ht="47.25" x14ac:dyDescent="0.25">
      <c r="A5" s="232"/>
      <c r="B5" s="224"/>
      <c r="C5" s="221"/>
      <c r="D5" s="221"/>
      <c r="E5" s="229"/>
      <c r="F5" s="221"/>
      <c r="G5" s="229"/>
      <c r="H5" s="229"/>
      <c r="I5" s="224"/>
      <c r="J5" s="229"/>
      <c r="K5" s="229"/>
      <c r="L5" s="229"/>
      <c r="M5" s="229"/>
      <c r="N5" s="229"/>
      <c r="O5" s="229"/>
      <c r="P5" s="229"/>
      <c r="Q5" s="229"/>
      <c r="R5" s="229"/>
      <c r="S5" s="61" t="s">
        <v>267</v>
      </c>
      <c r="T5" s="66" t="s">
        <v>269</v>
      </c>
      <c r="U5" s="66" t="s">
        <v>268</v>
      </c>
      <c r="V5" s="59" t="s">
        <v>270</v>
      </c>
      <c r="W5" s="66" t="s">
        <v>269</v>
      </c>
      <c r="X5" s="66" t="s">
        <v>268</v>
      </c>
      <c r="Y5" s="61" t="s">
        <v>271</v>
      </c>
      <c r="Z5" s="66" t="s">
        <v>269</v>
      </c>
      <c r="AA5" s="66" t="s">
        <v>268</v>
      </c>
      <c r="AB5" s="62" t="s">
        <v>272</v>
      </c>
      <c r="AC5" s="66" t="s">
        <v>269</v>
      </c>
      <c r="AD5" s="66" t="s">
        <v>268</v>
      </c>
      <c r="AE5" s="240"/>
      <c r="AF5" s="238"/>
      <c r="AG5" s="238"/>
      <c r="AH5" s="234"/>
      <c r="AI5" s="236"/>
      <c r="AJ5" s="238"/>
      <c r="AK5" s="238"/>
    </row>
    <row r="6" spans="1:37" ht="15.75" x14ac:dyDescent="0.25">
      <c r="A6" s="167">
        <v>0</v>
      </c>
      <c r="B6" s="137"/>
      <c r="C6" s="169">
        <v>1</v>
      </c>
      <c r="D6" s="168" t="s">
        <v>186</v>
      </c>
      <c r="E6" s="64">
        <v>2</v>
      </c>
      <c r="F6" s="168">
        <v>3</v>
      </c>
      <c r="G6" s="63">
        <v>4</v>
      </c>
      <c r="H6" s="63">
        <v>5</v>
      </c>
      <c r="I6" s="78">
        <v>6</v>
      </c>
      <c r="J6" s="64">
        <v>7</v>
      </c>
      <c r="K6" s="64">
        <v>8</v>
      </c>
      <c r="L6" s="64">
        <v>9</v>
      </c>
      <c r="M6" s="64">
        <v>10</v>
      </c>
      <c r="N6" s="64">
        <v>11</v>
      </c>
      <c r="O6" s="64">
        <v>12</v>
      </c>
      <c r="P6" s="64">
        <v>13</v>
      </c>
      <c r="Q6" s="64">
        <v>14</v>
      </c>
      <c r="R6" s="64">
        <v>15</v>
      </c>
      <c r="S6" s="25">
        <v>16</v>
      </c>
      <c r="T6" s="28"/>
      <c r="U6" s="28"/>
      <c r="V6" s="25">
        <v>17</v>
      </c>
      <c r="W6" s="28"/>
      <c r="X6" s="28"/>
      <c r="Y6" s="25">
        <v>18</v>
      </c>
      <c r="Z6" s="66"/>
      <c r="AA6" s="66"/>
      <c r="AB6" s="25">
        <v>19</v>
      </c>
      <c r="AC6" s="28"/>
      <c r="AD6" s="28"/>
      <c r="AE6" s="91" t="s">
        <v>187</v>
      </c>
      <c r="AF6" s="65">
        <v>20</v>
      </c>
      <c r="AG6" s="65">
        <v>21</v>
      </c>
      <c r="AH6" s="65">
        <v>22</v>
      </c>
      <c r="AI6" s="65">
        <v>23</v>
      </c>
      <c r="AJ6" s="65">
        <v>24</v>
      </c>
      <c r="AK6" s="65">
        <v>25</v>
      </c>
    </row>
    <row r="7" spans="1:37" ht="186.75" customHeight="1" x14ac:dyDescent="0.25">
      <c r="A7" s="10">
        <v>1</v>
      </c>
      <c r="B7" s="138">
        <v>110755</v>
      </c>
      <c r="C7" s="169">
        <v>121</v>
      </c>
      <c r="D7" s="55" t="s">
        <v>184</v>
      </c>
      <c r="E7" s="21" t="s">
        <v>248</v>
      </c>
      <c r="F7" s="75" t="s">
        <v>393</v>
      </c>
      <c r="G7" s="16" t="s">
        <v>311</v>
      </c>
      <c r="H7" s="16" t="s">
        <v>312</v>
      </c>
      <c r="I7" s="70" t="s">
        <v>193</v>
      </c>
      <c r="J7" s="32" t="s">
        <v>583</v>
      </c>
      <c r="K7" s="6">
        <v>43145</v>
      </c>
      <c r="L7" s="6">
        <v>43630</v>
      </c>
      <c r="M7" s="7">
        <f t="shared" ref="M7:M8" si="0">S7/AE7*100</f>
        <v>84.999999517641427</v>
      </c>
      <c r="N7" s="8">
        <v>7</v>
      </c>
      <c r="O7" s="8" t="s">
        <v>321</v>
      </c>
      <c r="P7" s="8" t="s">
        <v>315</v>
      </c>
      <c r="Q7" s="14" t="s">
        <v>230</v>
      </c>
      <c r="R7" s="11" t="s">
        <v>36</v>
      </c>
      <c r="S7" s="93">
        <f t="shared" ref="S7:S8" si="1">T7+U7</f>
        <v>352434.92</v>
      </c>
      <c r="T7" s="94">
        <v>352434.92</v>
      </c>
      <c r="U7" s="95">
        <v>0</v>
      </c>
      <c r="V7" s="96">
        <f t="shared" ref="V7:V8" si="2">W7+X7</f>
        <v>53844.59</v>
      </c>
      <c r="W7" s="94">
        <v>53844.59</v>
      </c>
      <c r="X7" s="97">
        <v>0</v>
      </c>
      <c r="Y7" s="96">
        <f t="shared" ref="Y7" si="3">Z7+AA7</f>
        <v>8349.81</v>
      </c>
      <c r="Z7" s="94">
        <v>8349.81</v>
      </c>
      <c r="AA7" s="97">
        <v>0</v>
      </c>
      <c r="AB7" s="98">
        <f>AC7+AD7</f>
        <v>0</v>
      </c>
      <c r="AC7" s="99"/>
      <c r="AD7" s="99"/>
      <c r="AE7" s="100">
        <f>S7+V7+Y7+AB7</f>
        <v>414629.32</v>
      </c>
      <c r="AF7" s="98">
        <v>0</v>
      </c>
      <c r="AG7" s="98">
        <f t="shared" ref="AG7:AG8" si="4">AE7+AF7</f>
        <v>414629.32</v>
      </c>
      <c r="AH7" s="101" t="s">
        <v>163</v>
      </c>
      <c r="AI7" s="102" t="s">
        <v>193</v>
      </c>
      <c r="AJ7" s="103">
        <v>0</v>
      </c>
      <c r="AK7" s="103">
        <v>0</v>
      </c>
    </row>
    <row r="8" spans="1:37" ht="141.75" customHeight="1" x14ac:dyDescent="0.25">
      <c r="A8" s="4">
        <v>2</v>
      </c>
      <c r="B8" s="55">
        <v>109854</v>
      </c>
      <c r="C8" s="169">
        <v>116</v>
      </c>
      <c r="D8" s="55" t="s">
        <v>180</v>
      </c>
      <c r="E8" s="34" t="s">
        <v>248</v>
      </c>
      <c r="F8" s="75" t="s">
        <v>393</v>
      </c>
      <c r="G8" s="50" t="s">
        <v>419</v>
      </c>
      <c r="H8" s="16" t="s">
        <v>420</v>
      </c>
      <c r="I8" s="70" t="s">
        <v>420</v>
      </c>
      <c r="J8" s="49" t="s">
        <v>423</v>
      </c>
      <c r="K8" s="6">
        <v>43186</v>
      </c>
      <c r="L8" s="6">
        <v>43551</v>
      </c>
      <c r="M8" s="7">
        <f t="shared" si="0"/>
        <v>85.000000944809514</v>
      </c>
      <c r="N8" s="8">
        <v>7</v>
      </c>
      <c r="O8" s="8" t="s">
        <v>321</v>
      </c>
      <c r="P8" s="8" t="s">
        <v>421</v>
      </c>
      <c r="Q8" s="14" t="s">
        <v>230</v>
      </c>
      <c r="R8" s="8" t="s">
        <v>36</v>
      </c>
      <c r="S8" s="96">
        <f t="shared" si="1"/>
        <v>359860.9</v>
      </c>
      <c r="T8" s="95">
        <v>359860.9</v>
      </c>
      <c r="U8" s="95">
        <v>0</v>
      </c>
      <c r="V8" s="96">
        <f t="shared" si="2"/>
        <v>55037.54</v>
      </c>
      <c r="W8" s="95">
        <v>55037.54</v>
      </c>
      <c r="X8" s="95">
        <v>0</v>
      </c>
      <c r="Y8" s="96">
        <f>Z8+AA8</f>
        <v>8467.32</v>
      </c>
      <c r="Z8" s="95">
        <v>8467.32</v>
      </c>
      <c r="AA8" s="95">
        <v>0</v>
      </c>
      <c r="AB8" s="98">
        <f t="shared" ref="AB8" si="5">AC8+AD8</f>
        <v>0</v>
      </c>
      <c r="AC8" s="95"/>
      <c r="AD8" s="95"/>
      <c r="AE8" s="104">
        <f>S8+V8+Y8+AB8</f>
        <v>423365.76</v>
      </c>
      <c r="AF8" s="93">
        <v>0</v>
      </c>
      <c r="AG8" s="93">
        <f t="shared" si="4"/>
        <v>423365.76</v>
      </c>
      <c r="AH8" s="105" t="s">
        <v>163</v>
      </c>
      <c r="AI8" s="102" t="s">
        <v>412</v>
      </c>
      <c r="AJ8" s="103">
        <v>0</v>
      </c>
      <c r="AK8" s="103">
        <v>0</v>
      </c>
    </row>
    <row r="9" spans="1:37" ht="173.25" x14ac:dyDescent="0.25">
      <c r="A9" s="10">
        <v>3</v>
      </c>
      <c r="B9" s="138">
        <v>120637</v>
      </c>
      <c r="C9" s="169">
        <v>86</v>
      </c>
      <c r="D9" s="55" t="s">
        <v>183</v>
      </c>
      <c r="E9" s="11" t="s">
        <v>248</v>
      </c>
      <c r="F9" s="75" t="s">
        <v>393</v>
      </c>
      <c r="G9" s="16" t="s">
        <v>328</v>
      </c>
      <c r="H9" s="16" t="s">
        <v>329</v>
      </c>
      <c r="I9" s="79" t="s">
        <v>193</v>
      </c>
      <c r="J9" s="5" t="s">
        <v>330</v>
      </c>
      <c r="K9" s="6">
        <v>43145</v>
      </c>
      <c r="L9" s="6">
        <v>43510</v>
      </c>
      <c r="M9" s="7">
        <f t="shared" ref="M9" si="6">S9/AE9*100</f>
        <v>85.000001183738732</v>
      </c>
      <c r="N9" s="8">
        <v>5</v>
      </c>
      <c r="O9" s="8" t="s">
        <v>331</v>
      </c>
      <c r="P9" s="8" t="s">
        <v>331</v>
      </c>
      <c r="Q9" s="13" t="s">
        <v>230</v>
      </c>
      <c r="R9" s="8" t="s">
        <v>36</v>
      </c>
      <c r="S9" s="93">
        <f t="shared" ref="S9" si="7">T9+U9</f>
        <v>359031.93</v>
      </c>
      <c r="T9" s="94">
        <v>359031.93</v>
      </c>
      <c r="U9" s="95">
        <v>0</v>
      </c>
      <c r="V9" s="93">
        <f t="shared" ref="V9" si="8">W9+X9</f>
        <v>54910.76</v>
      </c>
      <c r="W9" s="95">
        <v>54910.76</v>
      </c>
      <c r="X9" s="95">
        <v>0</v>
      </c>
      <c r="Y9" s="93">
        <f t="shared" ref="Y9" si="9">Z9+AA9</f>
        <v>8447.81</v>
      </c>
      <c r="Z9" s="95">
        <v>8447.81</v>
      </c>
      <c r="AA9" s="95">
        <v>0</v>
      </c>
      <c r="AB9" s="93">
        <f>AC9+AD9</f>
        <v>0</v>
      </c>
      <c r="AC9" s="95"/>
      <c r="AD9" s="95"/>
      <c r="AE9" s="104">
        <f>S9+V9+Y9+AB9</f>
        <v>422390.5</v>
      </c>
      <c r="AF9" s="93">
        <v>0</v>
      </c>
      <c r="AG9" s="93">
        <f t="shared" ref="AG9" si="10">AE9+AF9</f>
        <v>422390.5</v>
      </c>
      <c r="AH9" s="101" t="s">
        <v>163</v>
      </c>
      <c r="AI9" s="102" t="s">
        <v>193</v>
      </c>
      <c r="AJ9" s="103">
        <v>0</v>
      </c>
      <c r="AK9" s="103">
        <v>0</v>
      </c>
    </row>
    <row r="10" spans="1:37" ht="123" customHeight="1" x14ac:dyDescent="0.25">
      <c r="A10" s="10">
        <v>4</v>
      </c>
      <c r="B10" s="138">
        <v>120652</v>
      </c>
      <c r="C10" s="169">
        <v>91</v>
      </c>
      <c r="D10" s="55" t="s">
        <v>180</v>
      </c>
      <c r="E10" s="11" t="s">
        <v>248</v>
      </c>
      <c r="F10" s="75" t="s">
        <v>393</v>
      </c>
      <c r="G10" s="33" t="s">
        <v>294</v>
      </c>
      <c r="H10" s="33" t="s">
        <v>299</v>
      </c>
      <c r="I10" s="79" t="s">
        <v>193</v>
      </c>
      <c r="J10" s="5" t="s">
        <v>300</v>
      </c>
      <c r="K10" s="6">
        <v>43145</v>
      </c>
      <c r="L10" s="6">
        <v>43510</v>
      </c>
      <c r="M10" s="7">
        <f t="shared" ref="M10" si="11">S10/AE10*100</f>
        <v>84.999998102206973</v>
      </c>
      <c r="N10" s="4">
        <v>3</v>
      </c>
      <c r="O10" s="4" t="s">
        <v>296</v>
      </c>
      <c r="P10" s="4" t="s">
        <v>298</v>
      </c>
      <c r="Q10" s="45" t="s">
        <v>230</v>
      </c>
      <c r="R10" s="4" t="s">
        <v>36</v>
      </c>
      <c r="S10" s="93">
        <f t="shared" ref="S10:S11" si="12">T10+U10</f>
        <v>358310.93</v>
      </c>
      <c r="T10" s="95">
        <v>358310.93</v>
      </c>
      <c r="U10" s="95">
        <v>0</v>
      </c>
      <c r="V10" s="93">
        <f t="shared" ref="V10:V11" si="13">W10+X10</f>
        <v>54800.5</v>
      </c>
      <c r="W10" s="95">
        <v>54800.5</v>
      </c>
      <c r="X10" s="95">
        <v>0</v>
      </c>
      <c r="Y10" s="93">
        <f t="shared" ref="Y10:Y11" si="14">Z10+AA10</f>
        <v>8430.85</v>
      </c>
      <c r="Z10" s="95">
        <v>8430.85</v>
      </c>
      <c r="AA10" s="95">
        <v>0</v>
      </c>
      <c r="AB10" s="93">
        <f>AC10+AD10</f>
        <v>0</v>
      </c>
      <c r="AC10" s="95"/>
      <c r="AD10" s="95"/>
      <c r="AE10" s="104">
        <f>S10+V10+Y10+AB10</f>
        <v>421542.27999999997</v>
      </c>
      <c r="AF10" s="93">
        <v>0</v>
      </c>
      <c r="AG10" s="93">
        <f t="shared" ref="AG10:AG11" si="15">AE10+AF10</f>
        <v>421542.27999999997</v>
      </c>
      <c r="AH10" s="101" t="s">
        <v>163</v>
      </c>
      <c r="AI10" s="102" t="s">
        <v>193</v>
      </c>
      <c r="AJ10" s="103">
        <f>12919.73+21747.25</f>
        <v>34666.979999999996</v>
      </c>
      <c r="AK10" s="111">
        <v>3326.05</v>
      </c>
    </row>
    <row r="11" spans="1:37" ht="183.75" customHeight="1" x14ac:dyDescent="0.25">
      <c r="A11" s="4">
        <v>5</v>
      </c>
      <c r="B11" s="138">
        <v>120730</v>
      </c>
      <c r="C11" s="169">
        <v>92</v>
      </c>
      <c r="D11" s="55" t="s">
        <v>180</v>
      </c>
      <c r="E11" s="21" t="s">
        <v>248</v>
      </c>
      <c r="F11" s="75" t="s">
        <v>393</v>
      </c>
      <c r="G11" s="16" t="s">
        <v>293</v>
      </c>
      <c r="H11" s="16" t="s">
        <v>292</v>
      </c>
      <c r="I11" s="70" t="s">
        <v>193</v>
      </c>
      <c r="J11" s="32" t="s">
        <v>295</v>
      </c>
      <c r="K11" s="6">
        <v>43145</v>
      </c>
      <c r="L11" s="6">
        <v>43630</v>
      </c>
      <c r="M11" s="7"/>
      <c r="N11" s="8">
        <v>3</v>
      </c>
      <c r="O11" s="8" t="s">
        <v>296</v>
      </c>
      <c r="P11" s="8" t="s">
        <v>298</v>
      </c>
      <c r="Q11" s="14" t="s">
        <v>230</v>
      </c>
      <c r="R11" s="11" t="s">
        <v>36</v>
      </c>
      <c r="S11" s="93">
        <f t="shared" si="12"/>
        <v>359088.29</v>
      </c>
      <c r="T11" s="95">
        <v>359088.29</v>
      </c>
      <c r="U11" s="95">
        <v>0</v>
      </c>
      <c r="V11" s="93">
        <f t="shared" si="13"/>
        <v>54919.39</v>
      </c>
      <c r="W11" s="95">
        <v>54919.39</v>
      </c>
      <c r="X11" s="95">
        <v>0</v>
      </c>
      <c r="Y11" s="93">
        <f t="shared" si="14"/>
        <v>8449.1299999999992</v>
      </c>
      <c r="Z11" s="95">
        <v>8449.1299999999992</v>
      </c>
      <c r="AA11" s="95">
        <v>0</v>
      </c>
      <c r="AB11" s="93">
        <f t="shared" ref="AB11" si="16">AC11+AD11</f>
        <v>0</v>
      </c>
      <c r="AC11" s="95"/>
      <c r="AD11" s="95"/>
      <c r="AE11" s="104">
        <f>S11+V11+Y11+AB11</f>
        <v>422456.81</v>
      </c>
      <c r="AF11" s="93">
        <v>66435.22</v>
      </c>
      <c r="AG11" s="93">
        <f t="shared" si="15"/>
        <v>488892.03</v>
      </c>
      <c r="AH11" s="101" t="s">
        <v>163</v>
      </c>
      <c r="AI11" s="102" t="s">
        <v>193</v>
      </c>
      <c r="AJ11" s="103">
        <v>42245.68</v>
      </c>
      <c r="AK11" s="103">
        <v>0</v>
      </c>
    </row>
    <row r="12" spans="1:37" ht="173.25" x14ac:dyDescent="0.25">
      <c r="A12" s="10">
        <v>6</v>
      </c>
      <c r="B12" s="138">
        <v>122823</v>
      </c>
      <c r="C12" s="169">
        <v>71</v>
      </c>
      <c r="D12" s="70" t="s">
        <v>181</v>
      </c>
      <c r="E12" s="21" t="s">
        <v>173</v>
      </c>
      <c r="F12" s="75" t="s">
        <v>393</v>
      </c>
      <c r="G12" s="22" t="s">
        <v>568</v>
      </c>
      <c r="H12" s="19" t="s">
        <v>566</v>
      </c>
      <c r="I12" s="70" t="s">
        <v>193</v>
      </c>
      <c r="J12" s="32" t="s">
        <v>567</v>
      </c>
      <c r="K12" s="36">
        <v>43244</v>
      </c>
      <c r="L12" s="36">
        <v>43732</v>
      </c>
      <c r="M12" s="37">
        <f t="shared" ref="M12" si="17">S12/AE12*100</f>
        <v>85.000001791562255</v>
      </c>
      <c r="N12" s="11">
        <v>6</v>
      </c>
      <c r="O12" s="21" t="s">
        <v>564</v>
      </c>
      <c r="P12" s="21" t="s">
        <v>565</v>
      </c>
      <c r="Q12" s="31" t="s">
        <v>230</v>
      </c>
      <c r="R12" s="21" t="s">
        <v>36</v>
      </c>
      <c r="S12" s="98">
        <f t="shared" ref="S12" si="18">T12+U12</f>
        <v>355834.7</v>
      </c>
      <c r="T12" s="95">
        <v>355834.7</v>
      </c>
      <c r="U12" s="99">
        <v>0</v>
      </c>
      <c r="V12" s="112">
        <f t="shared" ref="V12" si="19">W12+X12</f>
        <v>54421.769999999982</v>
      </c>
      <c r="W12" s="94">
        <v>54421.769999999982</v>
      </c>
      <c r="X12" s="113">
        <v>0</v>
      </c>
      <c r="Y12" s="114">
        <f t="shared" ref="Y12" si="20">Z12+AA12</f>
        <v>8372.58</v>
      </c>
      <c r="Z12" s="94">
        <v>8372.58</v>
      </c>
      <c r="AA12" s="115">
        <v>0</v>
      </c>
      <c r="AB12" s="98">
        <v>0</v>
      </c>
      <c r="AC12" s="99"/>
      <c r="AD12" s="99"/>
      <c r="AE12" s="100">
        <f>S12+V12+Y12+AB12</f>
        <v>418629.05</v>
      </c>
      <c r="AF12" s="98">
        <v>0</v>
      </c>
      <c r="AG12" s="98">
        <f t="shared" ref="AG12" si="21">AE12+AF12</f>
        <v>418629.05</v>
      </c>
      <c r="AH12" s="101" t="s">
        <v>163</v>
      </c>
      <c r="AI12" s="116" t="s">
        <v>193</v>
      </c>
      <c r="AJ12" s="103">
        <v>0</v>
      </c>
      <c r="AK12" s="103">
        <v>0</v>
      </c>
    </row>
    <row r="13" spans="1:37" s="23" customFormat="1" ht="126" x14ac:dyDescent="0.25">
      <c r="A13" s="10">
        <v>7</v>
      </c>
      <c r="B13" s="138">
        <v>120599</v>
      </c>
      <c r="C13" s="169">
        <v>75</v>
      </c>
      <c r="D13" s="70" t="s">
        <v>184</v>
      </c>
      <c r="E13" s="21" t="s">
        <v>248</v>
      </c>
      <c r="F13" s="75" t="s">
        <v>393</v>
      </c>
      <c r="G13" s="22" t="s">
        <v>301</v>
      </c>
      <c r="H13" s="19" t="s">
        <v>302</v>
      </c>
      <c r="I13" s="70" t="s">
        <v>193</v>
      </c>
      <c r="J13" s="38" t="s">
        <v>303</v>
      </c>
      <c r="K13" s="36">
        <v>43145</v>
      </c>
      <c r="L13" s="36">
        <v>43630</v>
      </c>
      <c r="M13" s="37">
        <f t="shared" ref="M13" si="22">S13/AE13*100</f>
        <v>84.999998786570643</v>
      </c>
      <c r="N13" s="11">
        <v>6</v>
      </c>
      <c r="O13" s="21" t="s">
        <v>318</v>
      </c>
      <c r="P13" s="21" t="s">
        <v>304</v>
      </c>
      <c r="Q13" s="31" t="s">
        <v>230</v>
      </c>
      <c r="R13" s="21" t="s">
        <v>36</v>
      </c>
      <c r="S13" s="98">
        <f t="shared" ref="S13" si="23">T13+U13</f>
        <v>350247</v>
      </c>
      <c r="T13" s="95">
        <v>350247</v>
      </c>
      <c r="U13" s="99">
        <v>0</v>
      </c>
      <c r="V13" s="112">
        <f t="shared" ref="V13" si="24">W13+X13</f>
        <v>53567.19</v>
      </c>
      <c r="W13" s="94">
        <v>53567.19</v>
      </c>
      <c r="X13" s="113">
        <v>0</v>
      </c>
      <c r="Y13" s="114">
        <f t="shared" ref="Y13" si="25">Z13+AA13</f>
        <v>8241.11</v>
      </c>
      <c r="Z13" s="94">
        <v>8241.11</v>
      </c>
      <c r="AA13" s="115">
        <v>0</v>
      </c>
      <c r="AB13" s="98">
        <v>0</v>
      </c>
      <c r="AC13" s="99"/>
      <c r="AD13" s="99"/>
      <c r="AE13" s="100">
        <f>S13+V13+Y13+AB13</f>
        <v>412055.3</v>
      </c>
      <c r="AF13" s="98">
        <v>0</v>
      </c>
      <c r="AG13" s="98">
        <f t="shared" ref="AG13" si="26">AE13+AF13</f>
        <v>412055.3</v>
      </c>
      <c r="AH13" s="101" t="s">
        <v>163</v>
      </c>
      <c r="AI13" s="116" t="s">
        <v>193</v>
      </c>
      <c r="AJ13" s="103">
        <v>0</v>
      </c>
      <c r="AK13" s="103">
        <v>0</v>
      </c>
    </row>
    <row r="14" spans="1:37" ht="77.25" customHeight="1" x14ac:dyDescent="0.25">
      <c r="A14" s="4">
        <v>8</v>
      </c>
      <c r="B14" s="55">
        <v>120555</v>
      </c>
      <c r="C14" s="169">
        <v>93</v>
      </c>
      <c r="D14" s="55" t="s">
        <v>183</v>
      </c>
      <c r="E14" s="34" t="s">
        <v>248</v>
      </c>
      <c r="F14" s="75" t="s">
        <v>393</v>
      </c>
      <c r="G14" s="53" t="s">
        <v>470</v>
      </c>
      <c r="H14" s="53" t="s">
        <v>469</v>
      </c>
      <c r="I14" s="80" t="s">
        <v>471</v>
      </c>
      <c r="J14" s="32" t="s">
        <v>472</v>
      </c>
      <c r="K14" s="6">
        <v>43208</v>
      </c>
      <c r="L14" s="6">
        <v>43695</v>
      </c>
      <c r="M14" s="7">
        <f t="shared" ref="M14" si="27">S14/AE14*100</f>
        <v>84.163174801247621</v>
      </c>
      <c r="N14" s="8">
        <v>2</v>
      </c>
      <c r="O14" s="8" t="s">
        <v>494</v>
      </c>
      <c r="P14" s="8" t="s">
        <v>473</v>
      </c>
      <c r="Q14" s="14" t="s">
        <v>230</v>
      </c>
      <c r="R14" s="4" t="s">
        <v>36</v>
      </c>
      <c r="S14" s="96">
        <f t="shared" ref="S14" si="28">T14+U14</f>
        <v>356789.37</v>
      </c>
      <c r="T14" s="95">
        <v>356789.37</v>
      </c>
      <c r="U14" s="95">
        <v>0</v>
      </c>
      <c r="V14" s="96">
        <f t="shared" ref="V14" si="29">W14+X14</f>
        <v>58657.86</v>
      </c>
      <c r="W14" s="95">
        <v>58657.86</v>
      </c>
      <c r="X14" s="95">
        <v>0</v>
      </c>
      <c r="Y14" s="96">
        <f t="shared" ref="Y14" si="30">Z14+AA14</f>
        <v>8478.52</v>
      </c>
      <c r="Z14" s="95">
        <v>8478.52</v>
      </c>
      <c r="AA14" s="95">
        <v>0</v>
      </c>
      <c r="AB14" s="93">
        <f t="shared" ref="AB14" si="31">AC14+AD14</f>
        <v>0</v>
      </c>
      <c r="AC14" s="95"/>
      <c r="AD14" s="95"/>
      <c r="AE14" s="104">
        <f t="shared" ref="AE14" si="32">S14+V14+Y14+AB14</f>
        <v>423925.75</v>
      </c>
      <c r="AF14" s="93">
        <v>0</v>
      </c>
      <c r="AG14" s="93">
        <f t="shared" ref="AG14" si="33">AE14+AF14</f>
        <v>423925.75</v>
      </c>
      <c r="AH14" s="101" t="s">
        <v>163</v>
      </c>
      <c r="AI14" s="102" t="s">
        <v>193</v>
      </c>
      <c r="AJ14" s="103">
        <v>20867.740000000002</v>
      </c>
      <c r="AK14" s="103">
        <v>0</v>
      </c>
    </row>
    <row r="15" spans="1:37" ht="256.5" customHeight="1" x14ac:dyDescent="0.25">
      <c r="A15" s="10">
        <v>9</v>
      </c>
      <c r="B15" s="138">
        <v>111300</v>
      </c>
      <c r="C15" s="169">
        <v>123</v>
      </c>
      <c r="D15" s="55" t="s">
        <v>184</v>
      </c>
      <c r="E15" s="21" t="s">
        <v>248</v>
      </c>
      <c r="F15" s="75" t="s">
        <v>393</v>
      </c>
      <c r="G15" s="16" t="s">
        <v>323</v>
      </c>
      <c r="H15" s="16" t="s">
        <v>324</v>
      </c>
      <c r="I15" s="70" t="s">
        <v>193</v>
      </c>
      <c r="J15" s="44" t="s">
        <v>325</v>
      </c>
      <c r="K15" s="6">
        <v>43145</v>
      </c>
      <c r="L15" s="6">
        <v>43630</v>
      </c>
      <c r="M15" s="7">
        <v>84.999999881712782</v>
      </c>
      <c r="N15" s="8">
        <v>7</v>
      </c>
      <c r="O15" s="8" t="s">
        <v>326</v>
      </c>
      <c r="P15" s="8" t="s">
        <v>327</v>
      </c>
      <c r="Q15" s="14" t="s">
        <v>230</v>
      </c>
      <c r="R15" s="11" t="s">
        <v>36</v>
      </c>
      <c r="S15" s="96">
        <f>T15+U15</f>
        <v>359294.94</v>
      </c>
      <c r="T15" s="94">
        <v>359294.94</v>
      </c>
      <c r="U15" s="97">
        <v>0</v>
      </c>
      <c r="V15" s="96">
        <f t="shared" ref="V15:V30" si="34">W15+X15</f>
        <v>54950.99</v>
      </c>
      <c r="W15" s="94">
        <v>54950.99</v>
      </c>
      <c r="X15" s="97">
        <v>0</v>
      </c>
      <c r="Y15" s="96">
        <v>8454</v>
      </c>
      <c r="Z15" s="95">
        <v>8454</v>
      </c>
      <c r="AA15" s="95">
        <v>0</v>
      </c>
      <c r="AB15" s="93">
        <f t="shared" ref="AB15:AB29" si="35">AC15+AD15</f>
        <v>0</v>
      </c>
      <c r="AC15" s="95"/>
      <c r="AD15" s="95"/>
      <c r="AE15" s="104">
        <v>422699.93</v>
      </c>
      <c r="AF15" s="93">
        <v>0</v>
      </c>
      <c r="AG15" s="93">
        <f>AE15+AF15</f>
        <v>422699.93</v>
      </c>
      <c r="AH15" s="101" t="s">
        <v>163</v>
      </c>
      <c r="AI15" s="102" t="s">
        <v>193</v>
      </c>
      <c r="AJ15" s="103">
        <v>38391.78</v>
      </c>
      <c r="AK15" s="103">
        <v>0</v>
      </c>
    </row>
    <row r="16" spans="1:37" ht="178.5" customHeight="1" x14ac:dyDescent="0.25">
      <c r="A16" s="10">
        <v>10</v>
      </c>
      <c r="B16" s="138">
        <v>110505</v>
      </c>
      <c r="C16" s="169">
        <v>125</v>
      </c>
      <c r="D16" s="55" t="s">
        <v>180</v>
      </c>
      <c r="E16" s="34" t="s">
        <v>248</v>
      </c>
      <c r="F16" s="75" t="s">
        <v>393</v>
      </c>
      <c r="G16" s="16" t="s">
        <v>372</v>
      </c>
      <c r="H16" s="16" t="s">
        <v>373</v>
      </c>
      <c r="I16" s="79" t="s">
        <v>193</v>
      </c>
      <c r="J16" s="32" t="s">
        <v>376</v>
      </c>
      <c r="K16" s="6">
        <v>43173</v>
      </c>
      <c r="L16" s="6">
        <v>43660</v>
      </c>
      <c r="M16" s="7">
        <v>84.99999981945335</v>
      </c>
      <c r="N16" s="8">
        <v>7</v>
      </c>
      <c r="O16" s="8" t="s">
        <v>326</v>
      </c>
      <c r="P16" s="8" t="s">
        <v>374</v>
      </c>
      <c r="Q16" s="14" t="s">
        <v>230</v>
      </c>
      <c r="R16" s="8" t="s">
        <v>36</v>
      </c>
      <c r="S16" s="96">
        <f>T16+U16</f>
        <v>470792.44</v>
      </c>
      <c r="T16" s="95">
        <v>470792.44</v>
      </c>
      <c r="U16" s="95">
        <v>0</v>
      </c>
      <c r="V16" s="96">
        <f t="shared" si="34"/>
        <v>72003.55</v>
      </c>
      <c r="W16" s="95">
        <v>72003.55</v>
      </c>
      <c r="X16" s="95">
        <v>0</v>
      </c>
      <c r="Y16" s="96">
        <f>Z16+AA16</f>
        <v>11077.47</v>
      </c>
      <c r="Z16" s="95">
        <v>11077.47</v>
      </c>
      <c r="AA16" s="95">
        <v>0</v>
      </c>
      <c r="AB16" s="93">
        <f t="shared" si="35"/>
        <v>0</v>
      </c>
      <c r="AC16" s="95"/>
      <c r="AD16" s="95"/>
      <c r="AE16" s="104">
        <f>S16+V16+Y16+AB16</f>
        <v>553873.46</v>
      </c>
      <c r="AF16" s="93">
        <v>0</v>
      </c>
      <c r="AG16" s="93">
        <f t="shared" ref="AG16:AG30" si="36">AE16+AF16</f>
        <v>553873.46</v>
      </c>
      <c r="AH16" s="101" t="s">
        <v>163</v>
      </c>
      <c r="AI16" s="102" t="s">
        <v>193</v>
      </c>
      <c r="AJ16" s="103">
        <v>0</v>
      </c>
      <c r="AK16" s="103">
        <v>0</v>
      </c>
    </row>
    <row r="17" spans="1:37" ht="141.75" customHeight="1" x14ac:dyDescent="0.25">
      <c r="A17" s="4">
        <v>11</v>
      </c>
      <c r="B17" s="138">
        <v>120503</v>
      </c>
      <c r="C17" s="169">
        <v>80</v>
      </c>
      <c r="D17" s="55" t="s">
        <v>184</v>
      </c>
      <c r="E17" s="34" t="s">
        <v>248</v>
      </c>
      <c r="F17" s="75" t="s">
        <v>392</v>
      </c>
      <c r="G17" s="46" t="s">
        <v>369</v>
      </c>
      <c r="H17" s="16" t="s">
        <v>368</v>
      </c>
      <c r="I17" s="70" t="s">
        <v>193</v>
      </c>
      <c r="J17" s="32" t="s">
        <v>375</v>
      </c>
      <c r="K17" s="6">
        <v>43173</v>
      </c>
      <c r="L17" s="6">
        <v>43599</v>
      </c>
      <c r="M17" s="7">
        <f t="shared" ref="M17" si="37">S17/AE17*100</f>
        <v>79.999997969650394</v>
      </c>
      <c r="N17" s="8">
        <v>8</v>
      </c>
      <c r="O17" s="8" t="s">
        <v>370</v>
      </c>
      <c r="P17" s="8" t="s">
        <v>161</v>
      </c>
      <c r="Q17" s="14" t="s">
        <v>230</v>
      </c>
      <c r="R17" s="8" t="s">
        <v>36</v>
      </c>
      <c r="S17" s="96">
        <f t="shared" ref="S17:S18" si="38">T17+U17</f>
        <v>315216.64000000001</v>
      </c>
      <c r="T17" s="95">
        <v>0</v>
      </c>
      <c r="U17" s="95">
        <v>315216.64000000001</v>
      </c>
      <c r="V17" s="96">
        <f t="shared" si="34"/>
        <v>70923.75</v>
      </c>
      <c r="W17" s="95">
        <v>0</v>
      </c>
      <c r="X17" s="95">
        <v>70923.75</v>
      </c>
      <c r="Y17" s="96">
        <f t="shared" ref="Y17:Y18" si="39">Z17+AA17</f>
        <v>7880.42</v>
      </c>
      <c r="Z17" s="95">
        <v>0</v>
      </c>
      <c r="AA17" s="95">
        <v>7880.42</v>
      </c>
      <c r="AB17" s="93">
        <f t="shared" si="35"/>
        <v>0</v>
      </c>
      <c r="AC17" s="95"/>
      <c r="AD17" s="95"/>
      <c r="AE17" s="104">
        <f>S17+V17+Y17+AB17</f>
        <v>394020.81</v>
      </c>
      <c r="AF17" s="93">
        <v>0</v>
      </c>
      <c r="AG17" s="93">
        <f t="shared" si="36"/>
        <v>394020.81</v>
      </c>
      <c r="AH17" s="101" t="s">
        <v>163</v>
      </c>
      <c r="AI17" s="102" t="s">
        <v>193</v>
      </c>
      <c r="AJ17" s="103">
        <v>0</v>
      </c>
      <c r="AK17" s="103">
        <v>0</v>
      </c>
    </row>
    <row r="18" spans="1:37" ht="240" x14ac:dyDescent="0.25">
      <c r="A18" s="10">
        <v>12</v>
      </c>
      <c r="B18" s="137">
        <v>120710</v>
      </c>
      <c r="C18" s="169">
        <v>103</v>
      </c>
      <c r="D18" s="168" t="s">
        <v>184</v>
      </c>
      <c r="E18" s="4" t="s">
        <v>248</v>
      </c>
      <c r="F18" s="144" t="s">
        <v>392</v>
      </c>
      <c r="G18" s="145" t="s">
        <v>516</v>
      </c>
      <c r="H18" s="16" t="s">
        <v>517</v>
      </c>
      <c r="I18" s="78" t="s">
        <v>193</v>
      </c>
      <c r="J18" s="9" t="s">
        <v>518</v>
      </c>
      <c r="K18" s="146">
        <v>43227</v>
      </c>
      <c r="L18" s="146">
        <v>43715</v>
      </c>
      <c r="M18" s="7">
        <f>S18/AE18*100</f>
        <v>79.999999056893557</v>
      </c>
      <c r="N18" s="8">
        <v>8</v>
      </c>
      <c r="O18" s="8" t="s">
        <v>370</v>
      </c>
      <c r="P18" s="8" t="s">
        <v>161</v>
      </c>
      <c r="Q18" s="8" t="s">
        <v>230</v>
      </c>
      <c r="R18" s="8" t="s">
        <v>36</v>
      </c>
      <c r="S18" s="96">
        <f t="shared" si="38"/>
        <v>339304.22</v>
      </c>
      <c r="T18" s="149">
        <v>0</v>
      </c>
      <c r="U18" s="150">
        <v>339304.22</v>
      </c>
      <c r="V18" s="148">
        <f t="shared" si="34"/>
        <v>76343.45</v>
      </c>
      <c r="W18" s="149">
        <v>0</v>
      </c>
      <c r="X18" s="150">
        <v>76343.45</v>
      </c>
      <c r="Y18" s="148">
        <f t="shared" si="39"/>
        <v>8482.61</v>
      </c>
      <c r="Z18" s="151">
        <v>0</v>
      </c>
      <c r="AA18" s="152">
        <v>8482.61</v>
      </c>
      <c r="AB18" s="93">
        <f t="shared" si="35"/>
        <v>0</v>
      </c>
      <c r="AC18" s="107"/>
      <c r="AD18" s="107"/>
      <c r="AE18" s="104">
        <f t="shared" ref="AE18" si="40">S18+V18+Y18+AB18</f>
        <v>424130.27999999997</v>
      </c>
      <c r="AF18" s="109"/>
      <c r="AG18" s="93">
        <f t="shared" si="36"/>
        <v>424130.27999999997</v>
      </c>
      <c r="AH18" s="105" t="s">
        <v>163</v>
      </c>
      <c r="AI18" s="147" t="s">
        <v>193</v>
      </c>
      <c r="AJ18" s="103">
        <v>0</v>
      </c>
      <c r="AK18" s="103">
        <v>0</v>
      </c>
    </row>
    <row r="19" spans="1:37" ht="141.75" customHeight="1" x14ac:dyDescent="0.25">
      <c r="A19" s="10">
        <v>13</v>
      </c>
      <c r="B19" s="137">
        <v>120791</v>
      </c>
      <c r="C19" s="169">
        <v>88</v>
      </c>
      <c r="D19" s="55" t="s">
        <v>184</v>
      </c>
      <c r="E19" s="34" t="s">
        <v>248</v>
      </c>
      <c r="F19" s="75" t="s">
        <v>393</v>
      </c>
      <c r="G19" s="47" t="s">
        <v>398</v>
      </c>
      <c r="H19" s="16" t="s">
        <v>399</v>
      </c>
      <c r="I19" s="81" t="s">
        <v>400</v>
      </c>
      <c r="J19" s="48" t="s">
        <v>401</v>
      </c>
      <c r="K19" s="6">
        <v>43180</v>
      </c>
      <c r="L19" s="6">
        <v>43667</v>
      </c>
      <c r="M19" s="7">
        <f t="shared" ref="M19" si="41">S19/AE19*100</f>
        <v>84.174275146898083</v>
      </c>
      <c r="N19" s="8">
        <v>5</v>
      </c>
      <c r="O19" s="8" t="s">
        <v>402</v>
      </c>
      <c r="P19" s="8" t="s">
        <v>403</v>
      </c>
      <c r="Q19" s="14" t="s">
        <v>230</v>
      </c>
      <c r="R19" s="8" t="s">
        <v>36</v>
      </c>
      <c r="S19" s="96">
        <f t="shared" ref="S19" si="42">T19+U19</f>
        <v>316573.06</v>
      </c>
      <c r="T19" s="95">
        <v>316573.06</v>
      </c>
      <c r="U19" s="95">
        <v>0</v>
      </c>
      <c r="V19" s="96">
        <f t="shared" si="34"/>
        <v>51997.5</v>
      </c>
      <c r="W19" s="95">
        <v>51997.5</v>
      </c>
      <c r="X19" s="95">
        <v>0</v>
      </c>
      <c r="Y19" s="96">
        <f>Z19+AA19</f>
        <v>7521.85</v>
      </c>
      <c r="Z19" s="95">
        <v>7521.85</v>
      </c>
      <c r="AA19" s="95">
        <v>0</v>
      </c>
      <c r="AB19" s="93">
        <f t="shared" si="35"/>
        <v>0</v>
      </c>
      <c r="AC19" s="95"/>
      <c r="AD19" s="95"/>
      <c r="AE19" s="104">
        <f>S19+V19+Y19+AB19</f>
        <v>376092.41</v>
      </c>
      <c r="AF19" s="93">
        <v>0</v>
      </c>
      <c r="AG19" s="93">
        <f t="shared" si="36"/>
        <v>376092.41</v>
      </c>
      <c r="AH19" s="105" t="s">
        <v>163</v>
      </c>
      <c r="AI19" s="102" t="s">
        <v>193</v>
      </c>
      <c r="AJ19" s="103">
        <v>18267.57</v>
      </c>
      <c r="AK19" s="103">
        <v>0</v>
      </c>
    </row>
    <row r="20" spans="1:37" ht="220.5" x14ac:dyDescent="0.25">
      <c r="A20" s="4">
        <v>14</v>
      </c>
      <c r="B20" s="138">
        <v>120583</v>
      </c>
      <c r="C20" s="169">
        <v>77</v>
      </c>
      <c r="D20" s="55" t="s">
        <v>181</v>
      </c>
      <c r="E20" s="11" t="s">
        <v>248</v>
      </c>
      <c r="F20" s="75" t="s">
        <v>393</v>
      </c>
      <c r="G20" s="16" t="s">
        <v>232</v>
      </c>
      <c r="H20" s="16" t="s">
        <v>235</v>
      </c>
      <c r="I20" s="79" t="s">
        <v>193</v>
      </c>
      <c r="J20" s="5" t="s">
        <v>238</v>
      </c>
      <c r="K20" s="6">
        <v>43126</v>
      </c>
      <c r="L20" s="6" t="s">
        <v>246</v>
      </c>
      <c r="M20" s="7">
        <v>84.999999763641128</v>
      </c>
      <c r="N20" s="8">
        <v>6</v>
      </c>
      <c r="O20" s="8" t="s">
        <v>240</v>
      </c>
      <c r="P20" s="8" t="s">
        <v>241</v>
      </c>
      <c r="Q20" s="13" t="s">
        <v>230</v>
      </c>
      <c r="R20" s="8" t="s">
        <v>36</v>
      </c>
      <c r="S20" s="96">
        <f t="shared" ref="S20:S22" si="43">T20+U20</f>
        <v>359622.64</v>
      </c>
      <c r="T20" s="95">
        <v>359622.64</v>
      </c>
      <c r="U20" s="95">
        <v>0</v>
      </c>
      <c r="V20" s="96">
        <f t="shared" si="34"/>
        <v>55001.11</v>
      </c>
      <c r="W20" s="95">
        <v>55001.11</v>
      </c>
      <c r="X20" s="95">
        <v>0</v>
      </c>
      <c r="Y20" s="96">
        <f t="shared" ref="Y20" si="44">Z20+AA20</f>
        <v>8461.7099999999991</v>
      </c>
      <c r="Z20" s="95">
        <v>8461.7099999999991</v>
      </c>
      <c r="AA20" s="95">
        <v>0</v>
      </c>
      <c r="AB20" s="93">
        <f t="shared" si="35"/>
        <v>0</v>
      </c>
      <c r="AC20" s="95"/>
      <c r="AD20" s="95"/>
      <c r="AE20" s="104">
        <f>S20+V20+Y20+AB20</f>
        <v>423085.46</v>
      </c>
      <c r="AF20" s="93">
        <v>0</v>
      </c>
      <c r="AG20" s="93">
        <f t="shared" si="36"/>
        <v>423085.46</v>
      </c>
      <c r="AH20" s="105" t="s">
        <v>163</v>
      </c>
      <c r="AI20" s="102" t="s">
        <v>193</v>
      </c>
      <c r="AJ20" s="103">
        <v>0</v>
      </c>
      <c r="AK20" s="111">
        <v>0</v>
      </c>
    </row>
    <row r="21" spans="1:37" ht="141.75" x14ac:dyDescent="0.25">
      <c r="A21" s="10">
        <v>15</v>
      </c>
      <c r="B21" s="138">
        <v>110080</v>
      </c>
      <c r="C21" s="169">
        <v>118</v>
      </c>
      <c r="D21" s="55" t="s">
        <v>180</v>
      </c>
      <c r="E21" s="34" t="s">
        <v>248</v>
      </c>
      <c r="F21" s="75" t="s">
        <v>393</v>
      </c>
      <c r="G21" s="16" t="s">
        <v>363</v>
      </c>
      <c r="H21" s="16" t="s">
        <v>364</v>
      </c>
      <c r="I21" s="70" t="s">
        <v>193</v>
      </c>
      <c r="J21" s="32" t="s">
        <v>365</v>
      </c>
      <c r="K21" s="6">
        <v>43171</v>
      </c>
      <c r="L21" s="6">
        <v>43658</v>
      </c>
      <c r="M21" s="7">
        <v>84.9999996799977</v>
      </c>
      <c r="N21" s="8">
        <v>6</v>
      </c>
      <c r="O21" s="8" t="s">
        <v>240</v>
      </c>
      <c r="P21" s="8" t="s">
        <v>366</v>
      </c>
      <c r="Q21" s="14" t="s">
        <v>230</v>
      </c>
      <c r="R21" s="8" t="s">
        <v>36</v>
      </c>
      <c r="S21" s="96">
        <f t="shared" si="43"/>
        <v>531246.18999999994</v>
      </c>
      <c r="T21" s="95">
        <v>531246.18999999994</v>
      </c>
      <c r="U21" s="95">
        <v>0</v>
      </c>
      <c r="V21" s="96">
        <f t="shared" si="34"/>
        <v>81249.41</v>
      </c>
      <c r="W21" s="95">
        <v>81249.41</v>
      </c>
      <c r="X21" s="95">
        <v>0</v>
      </c>
      <c r="Y21" s="96">
        <v>12499.92</v>
      </c>
      <c r="Z21" s="95">
        <v>12499.92</v>
      </c>
      <c r="AA21" s="95">
        <v>0</v>
      </c>
      <c r="AB21" s="93">
        <f t="shared" si="35"/>
        <v>0</v>
      </c>
      <c r="AC21" s="95"/>
      <c r="AD21" s="95"/>
      <c r="AE21" s="104">
        <f t="shared" ref="AE21:AE22" si="45">S21+V21+Y21+AB21</f>
        <v>624995.52</v>
      </c>
      <c r="AF21" s="93">
        <v>0</v>
      </c>
      <c r="AG21" s="93">
        <f t="shared" si="36"/>
        <v>624995.52</v>
      </c>
      <c r="AH21" s="101" t="s">
        <v>163</v>
      </c>
      <c r="AI21" s="102" t="s">
        <v>193</v>
      </c>
      <c r="AJ21" s="103">
        <v>0</v>
      </c>
      <c r="AK21" s="103">
        <v>0</v>
      </c>
    </row>
    <row r="22" spans="1:37" s="3" customFormat="1" ht="249" customHeight="1" x14ac:dyDescent="0.25">
      <c r="A22" s="10">
        <v>16</v>
      </c>
      <c r="B22" s="138">
        <v>120588</v>
      </c>
      <c r="C22" s="169">
        <v>104</v>
      </c>
      <c r="D22" s="55" t="s">
        <v>181</v>
      </c>
      <c r="E22" s="34" t="s">
        <v>248</v>
      </c>
      <c r="F22" s="75" t="s">
        <v>393</v>
      </c>
      <c r="G22" s="54" t="s">
        <v>451</v>
      </c>
      <c r="H22" s="52" t="s">
        <v>450</v>
      </c>
      <c r="I22" s="79" t="s">
        <v>193</v>
      </c>
      <c r="J22" s="32" t="s">
        <v>452</v>
      </c>
      <c r="K22" s="6">
        <v>43201</v>
      </c>
      <c r="L22" s="6">
        <v>43566</v>
      </c>
      <c r="M22" s="7">
        <v>85.000000000000014</v>
      </c>
      <c r="N22" s="4">
        <v>1</v>
      </c>
      <c r="O22" s="4" t="s">
        <v>240</v>
      </c>
      <c r="P22" s="4" t="s">
        <v>366</v>
      </c>
      <c r="Q22" s="45" t="s">
        <v>230</v>
      </c>
      <c r="R22" s="8" t="s">
        <v>36</v>
      </c>
      <c r="S22" s="96">
        <f t="shared" si="43"/>
        <v>354701.26</v>
      </c>
      <c r="T22" s="95">
        <v>354701.26</v>
      </c>
      <c r="U22" s="95">
        <v>0</v>
      </c>
      <c r="V22" s="96">
        <f t="shared" si="34"/>
        <v>54248.43</v>
      </c>
      <c r="W22" s="95">
        <v>54248.43</v>
      </c>
      <c r="X22" s="95">
        <v>0</v>
      </c>
      <c r="Y22" s="96">
        <f>Z22+AA22</f>
        <v>8345.91</v>
      </c>
      <c r="Z22" s="95">
        <v>8345.91</v>
      </c>
      <c r="AA22" s="95">
        <v>0</v>
      </c>
      <c r="AB22" s="93">
        <f t="shared" si="35"/>
        <v>0</v>
      </c>
      <c r="AC22" s="95"/>
      <c r="AD22" s="95"/>
      <c r="AE22" s="104">
        <f t="shared" si="45"/>
        <v>417295.6</v>
      </c>
      <c r="AF22" s="93">
        <v>0</v>
      </c>
      <c r="AG22" s="93">
        <f t="shared" si="36"/>
        <v>417295.6</v>
      </c>
      <c r="AH22" s="101" t="s">
        <v>163</v>
      </c>
      <c r="AI22" s="102" t="s">
        <v>193</v>
      </c>
      <c r="AJ22" s="103">
        <v>0</v>
      </c>
      <c r="AK22" s="103">
        <v>0</v>
      </c>
    </row>
    <row r="23" spans="1:37" ht="141.75" customHeight="1" x14ac:dyDescent="0.25">
      <c r="A23" s="4">
        <v>17</v>
      </c>
      <c r="B23" s="55">
        <v>120642</v>
      </c>
      <c r="C23" s="169">
        <v>84</v>
      </c>
      <c r="D23" s="55" t="s">
        <v>183</v>
      </c>
      <c r="E23" s="34" t="s">
        <v>248</v>
      </c>
      <c r="F23" s="75" t="s">
        <v>393</v>
      </c>
      <c r="G23" s="47" t="s">
        <v>394</v>
      </c>
      <c r="H23" s="16" t="s">
        <v>395</v>
      </c>
      <c r="I23" s="79" t="s">
        <v>193</v>
      </c>
      <c r="J23" s="48" t="s">
        <v>584</v>
      </c>
      <c r="K23" s="6">
        <v>43175</v>
      </c>
      <c r="L23" s="6">
        <v>43662</v>
      </c>
      <c r="M23" s="7">
        <v>84.999998716999997</v>
      </c>
      <c r="N23" s="8">
        <v>2</v>
      </c>
      <c r="O23" s="8" t="s">
        <v>396</v>
      </c>
      <c r="P23" s="8" t="s">
        <v>397</v>
      </c>
      <c r="Q23" s="14" t="s">
        <v>230</v>
      </c>
      <c r="R23" s="8" t="s">
        <v>36</v>
      </c>
      <c r="S23" s="96">
        <f>T23+U23</f>
        <v>264951.15000000002</v>
      </c>
      <c r="T23" s="95">
        <v>264951.15000000002</v>
      </c>
      <c r="U23" s="95">
        <v>0</v>
      </c>
      <c r="V23" s="96">
        <f t="shared" si="34"/>
        <v>40521.949999999997</v>
      </c>
      <c r="W23" s="95">
        <v>40521.949999999997</v>
      </c>
      <c r="X23" s="95">
        <v>0</v>
      </c>
      <c r="Y23" s="96">
        <f>Z23+AA23</f>
        <v>6234.14</v>
      </c>
      <c r="Z23" s="95">
        <v>6234.14</v>
      </c>
      <c r="AA23" s="95">
        <v>0</v>
      </c>
      <c r="AB23" s="93">
        <f t="shared" si="35"/>
        <v>0</v>
      </c>
      <c r="AC23" s="95"/>
      <c r="AD23" s="95"/>
      <c r="AE23" s="104">
        <f>S23+V23+Y23+AB23</f>
        <v>311707.24000000005</v>
      </c>
      <c r="AF23" s="93">
        <v>0</v>
      </c>
      <c r="AG23" s="93">
        <f t="shared" si="36"/>
        <v>311707.24000000005</v>
      </c>
      <c r="AH23" s="105" t="s">
        <v>163</v>
      </c>
      <c r="AI23" s="102" t="s">
        <v>193</v>
      </c>
      <c r="AJ23" s="103">
        <v>0</v>
      </c>
      <c r="AK23" s="103">
        <v>0</v>
      </c>
    </row>
    <row r="24" spans="1:37" s="23" customFormat="1" ht="171" customHeight="1" x14ac:dyDescent="0.25">
      <c r="A24" s="10">
        <v>18</v>
      </c>
      <c r="B24" s="138">
        <v>120631</v>
      </c>
      <c r="C24" s="169">
        <v>81</v>
      </c>
      <c r="D24" s="70" t="s">
        <v>183</v>
      </c>
      <c r="E24" s="21" t="s">
        <v>248</v>
      </c>
      <c r="F24" s="75" t="s">
        <v>393</v>
      </c>
      <c r="G24" s="22" t="s">
        <v>282</v>
      </c>
      <c r="H24" s="22" t="s">
        <v>283</v>
      </c>
      <c r="I24" s="70" t="s">
        <v>193</v>
      </c>
      <c r="J24" s="19" t="s">
        <v>284</v>
      </c>
      <c r="K24" s="20">
        <v>43129</v>
      </c>
      <c r="L24" s="20">
        <v>43614</v>
      </c>
      <c r="M24" s="7">
        <f t="shared" ref="M24" si="46">S24/AE24*100</f>
        <v>84.999999195969949</v>
      </c>
      <c r="N24" s="11">
        <v>3</v>
      </c>
      <c r="O24" s="11" t="s">
        <v>285</v>
      </c>
      <c r="P24" s="11" t="s">
        <v>297</v>
      </c>
      <c r="Q24" s="14" t="s">
        <v>230</v>
      </c>
      <c r="R24" s="11" t="s">
        <v>36</v>
      </c>
      <c r="S24" s="93">
        <f t="shared" ref="S24" si="47">T24+U24</f>
        <v>528587.19999999995</v>
      </c>
      <c r="T24" s="117">
        <v>528587.19999999995</v>
      </c>
      <c r="U24" s="99">
        <v>0</v>
      </c>
      <c r="V24" s="96">
        <f t="shared" si="34"/>
        <v>80842.75</v>
      </c>
      <c r="W24" s="117">
        <v>80842.75</v>
      </c>
      <c r="X24" s="99">
        <v>0</v>
      </c>
      <c r="Y24" s="93">
        <f t="shared" ref="Y24" si="48">Z24+AA24</f>
        <v>12437.35</v>
      </c>
      <c r="Z24" s="117">
        <v>12437.35</v>
      </c>
      <c r="AA24" s="99">
        <v>0</v>
      </c>
      <c r="AB24" s="93">
        <f t="shared" si="35"/>
        <v>0</v>
      </c>
      <c r="AC24" s="99"/>
      <c r="AD24" s="99"/>
      <c r="AE24" s="104">
        <f>S24+V24+Y24+AB24</f>
        <v>621867.29999999993</v>
      </c>
      <c r="AF24" s="98">
        <v>0</v>
      </c>
      <c r="AG24" s="93">
        <f t="shared" si="36"/>
        <v>621867.29999999993</v>
      </c>
      <c r="AH24" s="101" t="s">
        <v>163</v>
      </c>
      <c r="AI24" s="116" t="s">
        <v>193</v>
      </c>
      <c r="AJ24" s="118">
        <v>0</v>
      </c>
      <c r="AK24" s="111">
        <v>0</v>
      </c>
    </row>
    <row r="25" spans="1:37" s="42" customFormat="1" ht="173.25" x14ac:dyDescent="0.25">
      <c r="A25" s="10">
        <v>19</v>
      </c>
      <c r="B25" s="138">
        <v>120693</v>
      </c>
      <c r="C25" s="169">
        <v>114</v>
      </c>
      <c r="D25" s="71" t="s">
        <v>184</v>
      </c>
      <c r="E25" s="21" t="s">
        <v>248</v>
      </c>
      <c r="F25" s="75" t="s">
        <v>393</v>
      </c>
      <c r="G25" s="43" t="s">
        <v>305</v>
      </c>
      <c r="H25" s="19" t="s">
        <v>306</v>
      </c>
      <c r="I25" s="70" t="s">
        <v>193</v>
      </c>
      <c r="J25" s="40" t="s">
        <v>307</v>
      </c>
      <c r="K25" s="20">
        <v>43145</v>
      </c>
      <c r="L25" s="20">
        <v>43630</v>
      </c>
      <c r="M25" s="41">
        <f t="shared" ref="M25" si="49">S25/AE25*100</f>
        <v>85.000000594539443</v>
      </c>
      <c r="N25" s="11">
        <v>4</v>
      </c>
      <c r="O25" s="11" t="s">
        <v>319</v>
      </c>
      <c r="P25" s="11" t="s">
        <v>308</v>
      </c>
      <c r="Q25" s="14" t="s">
        <v>230</v>
      </c>
      <c r="R25" s="11" t="s">
        <v>36</v>
      </c>
      <c r="S25" s="98">
        <f t="shared" ref="S25" si="50">T25+U25</f>
        <v>357419.52000000002</v>
      </c>
      <c r="T25" s="95">
        <v>357419.52000000002</v>
      </c>
      <c r="U25" s="99">
        <v>0</v>
      </c>
      <c r="V25" s="96">
        <f t="shared" si="34"/>
        <v>54664.160000000003</v>
      </c>
      <c r="W25" s="117">
        <v>54664.160000000003</v>
      </c>
      <c r="X25" s="99">
        <v>0</v>
      </c>
      <c r="Y25" s="96">
        <f t="shared" ref="Y25" si="51">Z25+AA25</f>
        <v>8409.8700000000008</v>
      </c>
      <c r="Z25" s="117">
        <v>8409.8700000000008</v>
      </c>
      <c r="AA25" s="119">
        <v>0</v>
      </c>
      <c r="AB25" s="93">
        <f t="shared" si="35"/>
        <v>0</v>
      </c>
      <c r="AC25" s="99"/>
      <c r="AD25" s="99"/>
      <c r="AE25" s="100">
        <f>S25+V25+Y25+AB25</f>
        <v>420493.55000000005</v>
      </c>
      <c r="AF25" s="98">
        <v>0</v>
      </c>
      <c r="AG25" s="93">
        <f t="shared" si="36"/>
        <v>420493.55000000005</v>
      </c>
      <c r="AH25" s="101" t="s">
        <v>163</v>
      </c>
      <c r="AI25" s="116" t="s">
        <v>193</v>
      </c>
      <c r="AJ25" s="103">
        <v>0</v>
      </c>
      <c r="AK25" s="103">
        <v>0</v>
      </c>
    </row>
    <row r="26" spans="1:37" ht="267.75" x14ac:dyDescent="0.25">
      <c r="A26" s="4">
        <v>20</v>
      </c>
      <c r="B26" s="138">
        <v>120590</v>
      </c>
      <c r="C26" s="169">
        <v>69</v>
      </c>
      <c r="D26" s="55" t="s">
        <v>181</v>
      </c>
      <c r="E26" s="11" t="s">
        <v>248</v>
      </c>
      <c r="F26" s="75" t="s">
        <v>393</v>
      </c>
      <c r="G26" s="16" t="s">
        <v>231</v>
      </c>
      <c r="H26" s="16" t="s">
        <v>234</v>
      </c>
      <c r="I26" s="79" t="s">
        <v>193</v>
      </c>
      <c r="J26" s="5" t="s">
        <v>237</v>
      </c>
      <c r="K26" s="6">
        <v>43129</v>
      </c>
      <c r="L26" s="6" t="s">
        <v>245</v>
      </c>
      <c r="M26" s="7">
        <f t="shared" ref="M26" si="52">S26/AE26*100</f>
        <v>85</v>
      </c>
      <c r="N26" s="8">
        <v>2</v>
      </c>
      <c r="O26" s="8" t="s">
        <v>244</v>
      </c>
      <c r="P26" s="8" t="s">
        <v>242</v>
      </c>
      <c r="Q26" s="13" t="s">
        <v>230</v>
      </c>
      <c r="R26" s="8" t="s">
        <v>36</v>
      </c>
      <c r="S26" s="93">
        <f t="shared" ref="S26" si="53">T26+U26</f>
        <v>312939.57</v>
      </c>
      <c r="T26" s="95">
        <v>312939.57</v>
      </c>
      <c r="U26" s="95">
        <v>0</v>
      </c>
      <c r="V26" s="96">
        <f t="shared" si="34"/>
        <v>47861.35</v>
      </c>
      <c r="W26" s="95">
        <v>47861.35</v>
      </c>
      <c r="X26" s="95">
        <v>0</v>
      </c>
      <c r="Y26" s="93">
        <f t="shared" ref="Y26" si="54">Z26+AA26</f>
        <v>7363.28</v>
      </c>
      <c r="Z26" s="95">
        <v>7363.28</v>
      </c>
      <c r="AA26" s="95">
        <v>0</v>
      </c>
      <c r="AB26" s="93">
        <f t="shared" si="35"/>
        <v>0</v>
      </c>
      <c r="AC26" s="95"/>
      <c r="AD26" s="95"/>
      <c r="AE26" s="104">
        <f>S26+V26+Y26+AB26</f>
        <v>368164.2</v>
      </c>
      <c r="AF26" s="93">
        <v>0</v>
      </c>
      <c r="AG26" s="93">
        <f t="shared" si="36"/>
        <v>368164.2</v>
      </c>
      <c r="AH26" s="105" t="s">
        <v>163</v>
      </c>
      <c r="AI26" s="102" t="s">
        <v>193</v>
      </c>
      <c r="AJ26" s="103">
        <v>9308</v>
      </c>
      <c r="AK26" s="111">
        <v>0</v>
      </c>
    </row>
    <row r="27" spans="1:37" ht="107.25" customHeight="1" x14ac:dyDescent="0.25">
      <c r="A27" s="10">
        <v>21</v>
      </c>
      <c r="B27" s="55">
        <v>111029</v>
      </c>
      <c r="C27" s="169">
        <v>126</v>
      </c>
      <c r="D27" s="55" t="s">
        <v>184</v>
      </c>
      <c r="E27" s="34" t="s">
        <v>248</v>
      </c>
      <c r="F27" s="75" t="s">
        <v>393</v>
      </c>
      <c r="G27" s="53" t="s">
        <v>456</v>
      </c>
      <c r="H27" s="52" t="s">
        <v>457</v>
      </c>
      <c r="I27" s="70" t="s">
        <v>193</v>
      </c>
      <c r="J27" s="32" t="s">
        <v>458</v>
      </c>
      <c r="K27" s="6">
        <v>43208</v>
      </c>
      <c r="L27" s="6">
        <v>43695</v>
      </c>
      <c r="M27" s="56">
        <f t="shared" ref="M27" si="55">S27/AE27*100</f>
        <v>85.000001177275294</v>
      </c>
      <c r="N27" s="8">
        <v>3</v>
      </c>
      <c r="O27" s="8" t="s">
        <v>455</v>
      </c>
      <c r="P27" s="8" t="s">
        <v>455</v>
      </c>
      <c r="Q27" s="14" t="s">
        <v>230</v>
      </c>
      <c r="R27" s="8" t="s">
        <v>36</v>
      </c>
      <c r="S27" s="96">
        <f t="shared" ref="S27" si="56">T27+U27</f>
        <v>361003.08</v>
      </c>
      <c r="T27" s="95">
        <v>361003.08</v>
      </c>
      <c r="U27" s="95">
        <v>0</v>
      </c>
      <c r="V27" s="96">
        <f t="shared" si="34"/>
        <v>55212.23</v>
      </c>
      <c r="W27" s="95">
        <v>55212.23</v>
      </c>
      <c r="X27" s="95"/>
      <c r="Y27" s="96">
        <f>Z27+AA27</f>
        <v>8494.19</v>
      </c>
      <c r="Z27" s="95">
        <v>8494.19</v>
      </c>
      <c r="AA27" s="95">
        <v>0</v>
      </c>
      <c r="AB27" s="93">
        <f t="shared" si="35"/>
        <v>0</v>
      </c>
      <c r="AC27" s="95"/>
      <c r="AD27" s="95"/>
      <c r="AE27" s="104">
        <f t="shared" ref="AE27:AE39" si="57">S27+V27+Y27+AB27</f>
        <v>424709.5</v>
      </c>
      <c r="AF27" s="93"/>
      <c r="AG27" s="93">
        <f t="shared" si="36"/>
        <v>424709.5</v>
      </c>
      <c r="AH27" s="101" t="s">
        <v>163</v>
      </c>
      <c r="AI27" s="102" t="s">
        <v>193</v>
      </c>
      <c r="AJ27" s="103">
        <v>42470.95</v>
      </c>
      <c r="AK27" s="103">
        <v>0</v>
      </c>
    </row>
    <row r="28" spans="1:37" ht="141.75" x14ac:dyDescent="0.25">
      <c r="A28" s="10">
        <v>22</v>
      </c>
      <c r="B28" s="55">
        <v>120638</v>
      </c>
      <c r="C28" s="169">
        <v>97</v>
      </c>
      <c r="D28" s="55" t="s">
        <v>183</v>
      </c>
      <c r="E28" s="11" t="s">
        <v>248</v>
      </c>
      <c r="F28" s="75" t="s">
        <v>393</v>
      </c>
      <c r="G28" s="16" t="s">
        <v>335</v>
      </c>
      <c r="H28" s="16" t="s">
        <v>334</v>
      </c>
      <c r="I28" s="79" t="s">
        <v>193</v>
      </c>
      <c r="J28" s="5" t="s">
        <v>336</v>
      </c>
      <c r="K28" s="6">
        <v>43145</v>
      </c>
      <c r="L28" s="6">
        <v>43630</v>
      </c>
      <c r="M28" s="7">
        <f t="shared" ref="M28:M29" si="58">S28/AE28*100</f>
        <v>84.999998641808133</v>
      </c>
      <c r="N28" s="8">
        <v>4</v>
      </c>
      <c r="O28" s="8" t="s">
        <v>332</v>
      </c>
      <c r="P28" s="8" t="s">
        <v>333</v>
      </c>
      <c r="Q28" s="13" t="s">
        <v>230</v>
      </c>
      <c r="R28" s="8" t="s">
        <v>36</v>
      </c>
      <c r="S28" s="93">
        <f t="shared" ref="S28:S30" si="59">T28+U28</f>
        <v>312916.02</v>
      </c>
      <c r="T28" s="94">
        <v>312916.02</v>
      </c>
      <c r="U28" s="120">
        <v>0</v>
      </c>
      <c r="V28" s="96">
        <f t="shared" si="34"/>
        <v>47857.75</v>
      </c>
      <c r="W28" s="95">
        <v>47857.75</v>
      </c>
      <c r="X28" s="95">
        <v>0</v>
      </c>
      <c r="Y28" s="93">
        <f t="shared" ref="Y28:Y30" si="60">Z28+AA28</f>
        <v>7362.73</v>
      </c>
      <c r="Z28" s="95">
        <v>7362.73</v>
      </c>
      <c r="AA28" s="95">
        <v>0</v>
      </c>
      <c r="AB28" s="93">
        <f t="shared" si="35"/>
        <v>0</v>
      </c>
      <c r="AC28" s="95"/>
      <c r="AD28" s="95"/>
      <c r="AE28" s="104">
        <f t="shared" si="57"/>
        <v>368136.5</v>
      </c>
      <c r="AF28" s="93">
        <v>0</v>
      </c>
      <c r="AG28" s="93">
        <f t="shared" si="36"/>
        <v>368136.5</v>
      </c>
      <c r="AH28" s="101" t="s">
        <v>163</v>
      </c>
      <c r="AI28" s="102"/>
      <c r="AJ28" s="103">
        <v>0</v>
      </c>
      <c r="AK28" s="103">
        <v>0</v>
      </c>
    </row>
    <row r="29" spans="1:37" s="3" customFormat="1" ht="167.25" customHeight="1" x14ac:dyDescent="0.25">
      <c r="A29" s="4">
        <v>23</v>
      </c>
      <c r="B29" s="137">
        <v>120714</v>
      </c>
      <c r="C29" s="169">
        <v>111</v>
      </c>
      <c r="D29" s="169" t="s">
        <v>183</v>
      </c>
      <c r="E29" s="34" t="s">
        <v>248</v>
      </c>
      <c r="F29" s="75" t="s">
        <v>393</v>
      </c>
      <c r="G29" s="16" t="s">
        <v>355</v>
      </c>
      <c r="H29" s="16" t="s">
        <v>353</v>
      </c>
      <c r="I29" s="55" t="s">
        <v>354</v>
      </c>
      <c r="J29" s="32" t="s">
        <v>585</v>
      </c>
      <c r="K29" s="6">
        <v>43166</v>
      </c>
      <c r="L29" s="6">
        <v>43653</v>
      </c>
      <c r="M29" s="7">
        <f t="shared" si="58"/>
        <v>85</v>
      </c>
      <c r="N29" s="4">
        <v>4</v>
      </c>
      <c r="O29" s="8" t="s">
        <v>332</v>
      </c>
      <c r="P29" s="8" t="s">
        <v>333</v>
      </c>
      <c r="Q29" s="45" t="s">
        <v>230</v>
      </c>
      <c r="R29" s="8" t="s">
        <v>36</v>
      </c>
      <c r="S29" s="93">
        <f t="shared" si="59"/>
        <v>355906.39</v>
      </c>
      <c r="T29" s="117">
        <v>355906.39</v>
      </c>
      <c r="U29" s="117">
        <v>0</v>
      </c>
      <c r="V29" s="96">
        <f t="shared" si="34"/>
        <v>54432.74</v>
      </c>
      <c r="W29" s="95">
        <v>54432.74</v>
      </c>
      <c r="X29" s="95">
        <v>0</v>
      </c>
      <c r="Y29" s="93">
        <f t="shared" si="60"/>
        <v>8374.27</v>
      </c>
      <c r="Z29" s="95">
        <v>8374.27</v>
      </c>
      <c r="AA29" s="95">
        <v>0</v>
      </c>
      <c r="AB29" s="93">
        <f t="shared" si="35"/>
        <v>0</v>
      </c>
      <c r="AC29" s="95"/>
      <c r="AD29" s="95"/>
      <c r="AE29" s="104">
        <f t="shared" si="57"/>
        <v>418713.4</v>
      </c>
      <c r="AF29" s="93">
        <v>0</v>
      </c>
      <c r="AG29" s="93">
        <f t="shared" si="36"/>
        <v>418713.4</v>
      </c>
      <c r="AH29" s="101" t="s">
        <v>163</v>
      </c>
      <c r="AI29" s="102" t="s">
        <v>193</v>
      </c>
      <c r="AJ29" s="103">
        <v>0</v>
      </c>
      <c r="AK29" s="103">
        <v>0</v>
      </c>
    </row>
    <row r="30" spans="1:37" s="3" customFormat="1" ht="141.75" x14ac:dyDescent="0.25">
      <c r="A30" s="10">
        <v>24</v>
      </c>
      <c r="B30" s="137">
        <v>119758</v>
      </c>
      <c r="C30" s="169">
        <v>460</v>
      </c>
      <c r="D30" s="169" t="s">
        <v>184</v>
      </c>
      <c r="E30" s="34" t="s">
        <v>248</v>
      </c>
      <c r="F30" s="75" t="s">
        <v>613</v>
      </c>
      <c r="G30" s="186" t="s">
        <v>650</v>
      </c>
      <c r="H30" s="16" t="s">
        <v>651</v>
      </c>
      <c r="I30" s="55" t="s">
        <v>193</v>
      </c>
      <c r="J30" s="32" t="s">
        <v>652</v>
      </c>
      <c r="K30" s="6">
        <v>43264</v>
      </c>
      <c r="L30" s="6">
        <v>43751</v>
      </c>
      <c r="M30" s="7"/>
      <c r="N30" s="4">
        <v>4</v>
      </c>
      <c r="O30" s="8" t="s">
        <v>332</v>
      </c>
      <c r="P30" s="8" t="s">
        <v>653</v>
      </c>
      <c r="Q30" s="45" t="s">
        <v>230</v>
      </c>
      <c r="R30" s="8" t="s">
        <v>463</v>
      </c>
      <c r="S30" s="93">
        <f t="shared" si="59"/>
        <v>356536.75</v>
      </c>
      <c r="T30" s="117">
        <v>356536.75</v>
      </c>
      <c r="U30" s="117">
        <v>0</v>
      </c>
      <c r="V30" s="96">
        <f t="shared" si="34"/>
        <v>54529.15</v>
      </c>
      <c r="W30" s="95">
        <v>54529.15</v>
      </c>
      <c r="X30" s="95"/>
      <c r="Y30" s="93">
        <f t="shared" si="60"/>
        <v>8389.1</v>
      </c>
      <c r="Z30" s="95">
        <v>8389.1</v>
      </c>
      <c r="AA30" s="95">
        <v>0</v>
      </c>
      <c r="AB30" s="93">
        <f t="shared" ref="AB30" si="61">AC30+AD30</f>
        <v>0</v>
      </c>
      <c r="AC30" s="95"/>
      <c r="AD30" s="95"/>
      <c r="AE30" s="104">
        <f t="shared" si="57"/>
        <v>419455</v>
      </c>
      <c r="AF30" s="93"/>
      <c r="AG30" s="93">
        <f t="shared" si="36"/>
        <v>419455</v>
      </c>
      <c r="AH30" s="101"/>
      <c r="AI30" s="102"/>
      <c r="AJ30" s="106"/>
      <c r="AK30" s="103"/>
    </row>
    <row r="31" spans="1:37" ht="110.25" x14ac:dyDescent="0.25">
      <c r="A31" s="10">
        <v>25</v>
      </c>
      <c r="B31" s="138">
        <v>111237</v>
      </c>
      <c r="C31" s="169">
        <v>124</v>
      </c>
      <c r="D31" s="55" t="s">
        <v>184</v>
      </c>
      <c r="E31" s="21" t="s">
        <v>248</v>
      </c>
      <c r="F31" s="75" t="s">
        <v>393</v>
      </c>
      <c r="G31" s="16" t="s">
        <v>586</v>
      </c>
      <c r="H31" s="16" t="s">
        <v>317</v>
      </c>
      <c r="I31" s="70" t="s">
        <v>193</v>
      </c>
      <c r="J31" s="32" t="s">
        <v>587</v>
      </c>
      <c r="K31" s="6">
        <v>43145</v>
      </c>
      <c r="L31" s="6">
        <v>43510</v>
      </c>
      <c r="M31" s="7">
        <f t="shared" ref="M31" si="62">S31/AE31*100</f>
        <v>85.000000000000014</v>
      </c>
      <c r="N31" s="8">
        <v>7</v>
      </c>
      <c r="O31" s="35" t="s">
        <v>322</v>
      </c>
      <c r="P31" s="8" t="s">
        <v>316</v>
      </c>
      <c r="Q31" s="14" t="s">
        <v>230</v>
      </c>
      <c r="R31" s="11" t="s">
        <v>36</v>
      </c>
      <c r="S31" s="121">
        <f t="shared" ref="S31:S32" si="63">T31+U31</f>
        <v>306686.8</v>
      </c>
      <c r="T31" s="117">
        <v>306686.8</v>
      </c>
      <c r="U31" s="122">
        <v>0</v>
      </c>
      <c r="V31" s="96">
        <f t="shared" ref="V31:V40" si="64">W31+X31</f>
        <v>46905.04</v>
      </c>
      <c r="W31" s="95">
        <v>46905.04</v>
      </c>
      <c r="X31" s="95">
        <v>0</v>
      </c>
      <c r="Y31" s="93">
        <f t="shared" ref="Y31:Y32" si="65">Z31+AA31</f>
        <v>7216.16</v>
      </c>
      <c r="Z31" s="95">
        <v>7216.16</v>
      </c>
      <c r="AA31" s="95">
        <v>0</v>
      </c>
      <c r="AB31" s="93">
        <f t="shared" ref="AB31:AB40" si="66">AC31+AD31</f>
        <v>0</v>
      </c>
      <c r="AC31" s="95"/>
      <c r="AD31" s="95"/>
      <c r="AE31" s="104">
        <f t="shared" si="57"/>
        <v>360807.99999999994</v>
      </c>
      <c r="AF31" s="93">
        <v>0</v>
      </c>
      <c r="AG31" s="93">
        <f t="shared" ref="AG31:AG40" si="67">AE31+AF31</f>
        <v>360807.99999999994</v>
      </c>
      <c r="AH31" s="101" t="s">
        <v>163</v>
      </c>
      <c r="AI31" s="102" t="s">
        <v>193</v>
      </c>
      <c r="AJ31" s="103">
        <v>0</v>
      </c>
      <c r="AK31" s="103">
        <v>0</v>
      </c>
    </row>
    <row r="32" spans="1:37" ht="267.75" x14ac:dyDescent="0.25">
      <c r="A32" s="4">
        <v>26</v>
      </c>
      <c r="B32" s="137">
        <v>122784</v>
      </c>
      <c r="C32" s="169">
        <v>94</v>
      </c>
      <c r="D32" s="168" t="s">
        <v>183</v>
      </c>
      <c r="E32" s="21" t="s">
        <v>248</v>
      </c>
      <c r="F32" s="75" t="s">
        <v>393</v>
      </c>
      <c r="G32" s="183" t="s">
        <v>646</v>
      </c>
      <c r="H32" s="63" t="s">
        <v>645</v>
      </c>
      <c r="I32" s="70" t="s">
        <v>193</v>
      </c>
      <c r="J32" s="32" t="s">
        <v>647</v>
      </c>
      <c r="K32" s="177">
        <v>43264</v>
      </c>
      <c r="L32" s="177">
        <v>43751</v>
      </c>
      <c r="M32" s="7">
        <f t="shared" ref="M32" si="68">S32/AE32*100</f>
        <v>85.000002941982572</v>
      </c>
      <c r="N32" s="8">
        <v>7</v>
      </c>
      <c r="O32" s="35" t="s">
        <v>322</v>
      </c>
      <c r="P32" s="8" t="s">
        <v>648</v>
      </c>
      <c r="Q32" s="14" t="s">
        <v>230</v>
      </c>
      <c r="R32" s="11" t="s">
        <v>36</v>
      </c>
      <c r="S32" s="93">
        <f t="shared" si="63"/>
        <v>361151.03</v>
      </c>
      <c r="T32" s="108">
        <v>361151.03</v>
      </c>
      <c r="U32" s="107">
        <v>0</v>
      </c>
      <c r="V32" s="96">
        <f t="shared" si="64"/>
        <v>55234.85</v>
      </c>
      <c r="W32" s="107">
        <v>55234.85</v>
      </c>
      <c r="X32" s="107">
        <v>0</v>
      </c>
      <c r="Y32" s="93">
        <f t="shared" si="65"/>
        <v>8497.67</v>
      </c>
      <c r="Z32" s="108">
        <v>8497.67</v>
      </c>
      <c r="AA32" s="108">
        <v>0</v>
      </c>
      <c r="AB32" s="93">
        <f t="shared" si="66"/>
        <v>0</v>
      </c>
      <c r="AC32" s="107"/>
      <c r="AD32" s="107"/>
      <c r="AE32" s="104">
        <f t="shared" si="57"/>
        <v>424883.55</v>
      </c>
      <c r="AF32" s="109">
        <v>0</v>
      </c>
      <c r="AG32" s="93">
        <f t="shared" si="67"/>
        <v>424883.55</v>
      </c>
      <c r="AH32" s="101" t="s">
        <v>163</v>
      </c>
      <c r="AI32" s="102" t="s">
        <v>193</v>
      </c>
      <c r="AJ32" s="110"/>
      <c r="AK32" s="109"/>
    </row>
    <row r="33" spans="1:37" ht="173.25" x14ac:dyDescent="0.25">
      <c r="A33" s="10">
        <v>27</v>
      </c>
      <c r="B33" s="138"/>
      <c r="C33" s="169">
        <v>79</v>
      </c>
      <c r="D33" s="55" t="s">
        <v>184</v>
      </c>
      <c r="E33" s="21" t="s">
        <v>248</v>
      </c>
      <c r="F33" s="75" t="s">
        <v>393</v>
      </c>
      <c r="G33" s="39" t="s">
        <v>309</v>
      </c>
      <c r="H33" s="16" t="s">
        <v>310</v>
      </c>
      <c r="I33" s="70" t="s">
        <v>193</v>
      </c>
      <c r="J33" s="32" t="s">
        <v>313</v>
      </c>
      <c r="K33" s="6">
        <v>43145</v>
      </c>
      <c r="L33" s="6">
        <v>43630</v>
      </c>
      <c r="M33" s="7">
        <f t="shared" ref="M33" si="69">S33/AE33*100</f>
        <v>84.999999644441075</v>
      </c>
      <c r="N33" s="8">
        <v>5</v>
      </c>
      <c r="O33" s="8" t="s">
        <v>320</v>
      </c>
      <c r="P33" s="8" t="s">
        <v>314</v>
      </c>
      <c r="Q33" s="14" t="s">
        <v>230</v>
      </c>
      <c r="R33" s="11" t="s">
        <v>36</v>
      </c>
      <c r="S33" s="93">
        <f>T33+U33</f>
        <v>358590.34</v>
      </c>
      <c r="T33" s="94">
        <v>358590.34</v>
      </c>
      <c r="U33" s="95">
        <v>0</v>
      </c>
      <c r="V33" s="96">
        <f t="shared" si="64"/>
        <v>54843.23</v>
      </c>
      <c r="W33" s="94">
        <v>54843.23</v>
      </c>
      <c r="X33" s="97">
        <v>0</v>
      </c>
      <c r="Y33" s="96">
        <f t="shared" ref="Y33" si="70">Z33+AA33</f>
        <v>8437.42</v>
      </c>
      <c r="Z33" s="94">
        <v>8437.42</v>
      </c>
      <c r="AA33" s="97">
        <v>0</v>
      </c>
      <c r="AB33" s="93">
        <f t="shared" si="66"/>
        <v>0</v>
      </c>
      <c r="AC33" s="95"/>
      <c r="AD33" s="95"/>
      <c r="AE33" s="104">
        <f t="shared" si="57"/>
        <v>421870.99</v>
      </c>
      <c r="AF33" s="93">
        <v>0</v>
      </c>
      <c r="AG33" s="93">
        <f t="shared" si="67"/>
        <v>421870.99</v>
      </c>
      <c r="AH33" s="101" t="s">
        <v>163</v>
      </c>
      <c r="AI33" s="102" t="s">
        <v>193</v>
      </c>
      <c r="AJ33" s="103">
        <v>42187</v>
      </c>
      <c r="AK33" s="103">
        <v>0</v>
      </c>
    </row>
    <row r="34" spans="1:37" ht="173.25" x14ac:dyDescent="0.25">
      <c r="A34" s="10">
        <v>28</v>
      </c>
      <c r="B34" s="138">
        <v>120482</v>
      </c>
      <c r="C34" s="169">
        <v>68</v>
      </c>
      <c r="D34" s="55" t="s">
        <v>181</v>
      </c>
      <c r="E34" s="11" t="s">
        <v>248</v>
      </c>
      <c r="F34" s="75" t="s">
        <v>393</v>
      </c>
      <c r="G34" s="16" t="s">
        <v>337</v>
      </c>
      <c r="H34" s="16" t="s">
        <v>340</v>
      </c>
      <c r="I34" s="79" t="s">
        <v>193</v>
      </c>
      <c r="J34" s="5" t="s">
        <v>343</v>
      </c>
      <c r="K34" s="6">
        <v>43145</v>
      </c>
      <c r="L34" s="6">
        <v>43630</v>
      </c>
      <c r="M34" s="7">
        <f t="shared" ref="M34" si="71">S34/AE34*100</f>
        <v>84.999999174149096</v>
      </c>
      <c r="N34" s="8">
        <v>3</v>
      </c>
      <c r="O34" s="8" t="s">
        <v>344</v>
      </c>
      <c r="P34" s="8" t="s">
        <v>345</v>
      </c>
      <c r="Q34" s="13" t="s">
        <v>230</v>
      </c>
      <c r="R34" s="8" t="s">
        <v>36</v>
      </c>
      <c r="S34" s="93">
        <f>T34+U34</f>
        <v>360234.51</v>
      </c>
      <c r="T34" s="94">
        <v>360234.51</v>
      </c>
      <c r="U34" s="95">
        <v>0</v>
      </c>
      <c r="V34" s="96">
        <f t="shared" si="64"/>
        <v>55094.69</v>
      </c>
      <c r="W34" s="95">
        <v>55094.69</v>
      </c>
      <c r="X34" s="95">
        <v>0</v>
      </c>
      <c r="Y34" s="93">
        <f t="shared" ref="Y34" si="72">Z34+AA34</f>
        <v>8476.11</v>
      </c>
      <c r="Z34" s="95">
        <v>8476.11</v>
      </c>
      <c r="AA34" s="95">
        <v>0</v>
      </c>
      <c r="AB34" s="93">
        <f t="shared" si="66"/>
        <v>0</v>
      </c>
      <c r="AC34" s="95"/>
      <c r="AD34" s="95"/>
      <c r="AE34" s="104">
        <f t="shared" si="57"/>
        <v>423805.31</v>
      </c>
      <c r="AF34" s="93">
        <v>0</v>
      </c>
      <c r="AG34" s="93">
        <f t="shared" si="67"/>
        <v>423805.31</v>
      </c>
      <c r="AH34" s="101" t="s">
        <v>163</v>
      </c>
      <c r="AI34" s="102"/>
      <c r="AJ34" s="103">
        <v>0</v>
      </c>
      <c r="AK34" s="103">
        <v>0</v>
      </c>
    </row>
    <row r="35" spans="1:37" ht="330.75" x14ac:dyDescent="0.25">
      <c r="A35" s="4">
        <v>29</v>
      </c>
      <c r="B35" s="138">
        <v>122108</v>
      </c>
      <c r="C35" s="169">
        <v>83</v>
      </c>
      <c r="D35" s="55" t="s">
        <v>181</v>
      </c>
      <c r="E35" s="11" t="s">
        <v>248</v>
      </c>
      <c r="F35" s="75" t="s">
        <v>393</v>
      </c>
      <c r="G35" s="16" t="s">
        <v>533</v>
      </c>
      <c r="H35" s="16" t="s">
        <v>534</v>
      </c>
      <c r="I35" s="79" t="s">
        <v>193</v>
      </c>
      <c r="J35" s="5" t="s">
        <v>588</v>
      </c>
      <c r="K35" s="6">
        <v>43234</v>
      </c>
      <c r="L35" s="6">
        <v>43722</v>
      </c>
      <c r="M35" s="7">
        <f t="shared" ref="M35" si="73">S35/AE35*100</f>
        <v>85.000000383198511</v>
      </c>
      <c r="N35" s="8">
        <v>3</v>
      </c>
      <c r="O35" s="8" t="s">
        <v>344</v>
      </c>
      <c r="P35" s="8" t="s">
        <v>535</v>
      </c>
      <c r="Q35" s="13" t="s">
        <v>230</v>
      </c>
      <c r="R35" s="8" t="s">
        <v>36</v>
      </c>
      <c r="S35" s="93">
        <f>T35+U35</f>
        <v>332725.71000000002</v>
      </c>
      <c r="T35" s="94">
        <v>332725.71000000002</v>
      </c>
      <c r="U35" s="95">
        <v>0</v>
      </c>
      <c r="V35" s="96">
        <f t="shared" ref="V35" si="74">W35+X35</f>
        <v>50887.46</v>
      </c>
      <c r="W35" s="95">
        <v>50887.46</v>
      </c>
      <c r="X35" s="95">
        <v>0</v>
      </c>
      <c r="Y35" s="93">
        <f t="shared" ref="Y35" si="75">Z35+AA35</f>
        <v>7828.8400000000011</v>
      </c>
      <c r="Z35" s="95">
        <v>7828.8400000000011</v>
      </c>
      <c r="AA35" s="95">
        <v>0</v>
      </c>
      <c r="AB35" s="93">
        <f t="shared" ref="AB35" si="76">AC35+AD35</f>
        <v>0</v>
      </c>
      <c r="AC35" s="95"/>
      <c r="AD35" s="95"/>
      <c r="AE35" s="104">
        <f t="shared" ref="AE35" si="77">S35+V35+Y35+AB35</f>
        <v>391442.01000000007</v>
      </c>
      <c r="AF35" s="93">
        <v>73549.58</v>
      </c>
      <c r="AG35" s="93">
        <f t="shared" ref="AG35" si="78">AE35+AF35</f>
        <v>464991.59000000008</v>
      </c>
      <c r="AH35" s="101" t="s">
        <v>163</v>
      </c>
      <c r="AI35" s="102"/>
      <c r="AJ35" s="103">
        <v>0</v>
      </c>
      <c r="AK35" s="103">
        <v>0</v>
      </c>
    </row>
    <row r="36" spans="1:37" s="3" customFormat="1" ht="173.25" customHeight="1" x14ac:dyDescent="0.25">
      <c r="A36" s="10">
        <v>30</v>
      </c>
      <c r="B36" s="138">
        <v>110238</v>
      </c>
      <c r="C36" s="169">
        <v>120</v>
      </c>
      <c r="D36" s="55" t="s">
        <v>184</v>
      </c>
      <c r="E36" s="34" t="s">
        <v>248</v>
      </c>
      <c r="F36" s="75" t="s">
        <v>393</v>
      </c>
      <c r="G36" s="68" t="s">
        <v>349</v>
      </c>
      <c r="H36" s="16" t="s">
        <v>350</v>
      </c>
      <c r="I36" s="79" t="s">
        <v>193</v>
      </c>
      <c r="J36" s="32" t="s">
        <v>367</v>
      </c>
      <c r="K36" s="6">
        <v>43166</v>
      </c>
      <c r="L36" s="6">
        <v>43653</v>
      </c>
      <c r="M36" s="7">
        <f t="shared" ref="M36" si="79">S36/AE36*100</f>
        <v>85.000000235397167</v>
      </c>
      <c r="N36" s="4">
        <v>4</v>
      </c>
      <c r="O36" s="4" t="s">
        <v>352</v>
      </c>
      <c r="P36" s="4" t="s">
        <v>351</v>
      </c>
      <c r="Q36" s="45" t="s">
        <v>230</v>
      </c>
      <c r="R36" s="8" t="s">
        <v>36</v>
      </c>
      <c r="S36" s="96">
        <f t="shared" ref="S36" si="80">T36+U36</f>
        <v>361091.85</v>
      </c>
      <c r="T36" s="123">
        <v>361091.85</v>
      </c>
      <c r="U36" s="95">
        <v>0</v>
      </c>
      <c r="V36" s="96">
        <f t="shared" si="64"/>
        <v>55225.82</v>
      </c>
      <c r="W36" s="123">
        <v>55225.82</v>
      </c>
      <c r="X36" s="95">
        <v>0</v>
      </c>
      <c r="Y36" s="96">
        <f t="shared" ref="Y36" si="81">Z36+AA36</f>
        <v>8496.27</v>
      </c>
      <c r="Z36" s="124">
        <v>8496.27</v>
      </c>
      <c r="AA36" s="95">
        <v>0</v>
      </c>
      <c r="AB36" s="93">
        <f t="shared" si="66"/>
        <v>0</v>
      </c>
      <c r="AC36" s="95"/>
      <c r="AD36" s="95"/>
      <c r="AE36" s="104">
        <f t="shared" si="57"/>
        <v>424813.94</v>
      </c>
      <c r="AF36" s="93">
        <v>0</v>
      </c>
      <c r="AG36" s="93">
        <f t="shared" si="67"/>
        <v>424813.94</v>
      </c>
      <c r="AH36" s="101" t="s">
        <v>163</v>
      </c>
      <c r="AI36" s="102"/>
      <c r="AJ36" s="103">
        <v>0</v>
      </c>
      <c r="AK36" s="103">
        <v>0</v>
      </c>
    </row>
    <row r="37" spans="1:37" s="23" customFormat="1" ht="121.5" customHeight="1" x14ac:dyDescent="0.25">
      <c r="A37" s="10">
        <v>31</v>
      </c>
      <c r="B37" s="138">
        <v>120531</v>
      </c>
      <c r="C37" s="169">
        <v>76</v>
      </c>
      <c r="D37" s="70" t="s">
        <v>184</v>
      </c>
      <c r="E37" s="21" t="s">
        <v>248</v>
      </c>
      <c r="F37" s="75" t="s">
        <v>393</v>
      </c>
      <c r="G37" s="22" t="s">
        <v>286</v>
      </c>
      <c r="H37" s="22" t="s">
        <v>287</v>
      </c>
      <c r="I37" s="70" t="s">
        <v>193</v>
      </c>
      <c r="J37" s="19" t="s">
        <v>288</v>
      </c>
      <c r="K37" s="20">
        <v>43129</v>
      </c>
      <c r="L37" s="20">
        <v>43614</v>
      </c>
      <c r="M37" s="7">
        <f t="shared" ref="M37" si="82">S37/AE37*100</f>
        <v>85.000000405063261</v>
      </c>
      <c r="N37" s="11">
        <v>3</v>
      </c>
      <c r="O37" s="11" t="s">
        <v>289</v>
      </c>
      <c r="P37" s="11" t="s">
        <v>290</v>
      </c>
      <c r="Q37" s="14" t="s">
        <v>230</v>
      </c>
      <c r="R37" s="11" t="s">
        <v>36</v>
      </c>
      <c r="S37" s="93">
        <f t="shared" ref="S37" si="83">T37+U37</f>
        <v>524609.42000000004</v>
      </c>
      <c r="T37" s="117">
        <v>524609.42000000004</v>
      </c>
      <c r="U37" s="99">
        <v>0</v>
      </c>
      <c r="V37" s="96">
        <f t="shared" si="64"/>
        <v>80234.38</v>
      </c>
      <c r="W37" s="117">
        <v>80234.38</v>
      </c>
      <c r="X37" s="99">
        <v>0</v>
      </c>
      <c r="Y37" s="93">
        <f t="shared" ref="Y37" si="84">Z37+AA37</f>
        <v>12343.75</v>
      </c>
      <c r="Z37" s="117">
        <v>12343.75</v>
      </c>
      <c r="AA37" s="99">
        <v>0</v>
      </c>
      <c r="AB37" s="93">
        <f t="shared" si="66"/>
        <v>0</v>
      </c>
      <c r="AC37" s="99"/>
      <c r="AD37" s="99"/>
      <c r="AE37" s="104">
        <f t="shared" si="57"/>
        <v>617187.55000000005</v>
      </c>
      <c r="AF37" s="98">
        <v>0</v>
      </c>
      <c r="AG37" s="93">
        <f t="shared" si="67"/>
        <v>617187.55000000005</v>
      </c>
      <c r="AH37" s="101" t="s">
        <v>163</v>
      </c>
      <c r="AI37" s="116" t="s">
        <v>193</v>
      </c>
      <c r="AJ37" s="118">
        <v>0</v>
      </c>
      <c r="AK37" s="118">
        <v>0</v>
      </c>
    </row>
    <row r="38" spans="1:37" ht="258.75" customHeight="1" x14ac:dyDescent="0.25">
      <c r="A38" s="4">
        <v>32</v>
      </c>
      <c r="B38" s="138">
        <v>120572</v>
      </c>
      <c r="C38" s="169">
        <v>82</v>
      </c>
      <c r="D38" s="55" t="s">
        <v>181</v>
      </c>
      <c r="E38" s="34" t="s">
        <v>248</v>
      </c>
      <c r="F38" s="75" t="s">
        <v>393</v>
      </c>
      <c r="G38" s="16" t="s">
        <v>377</v>
      </c>
      <c r="H38" s="16" t="s">
        <v>378</v>
      </c>
      <c r="I38" s="79" t="s">
        <v>193</v>
      </c>
      <c r="J38" s="32" t="s">
        <v>388</v>
      </c>
      <c r="K38" s="6">
        <v>43171</v>
      </c>
      <c r="L38" s="6">
        <v>43658</v>
      </c>
      <c r="M38" s="7">
        <f t="shared" ref="M38" si="85">S38/AE38*100</f>
        <v>85.000000359311386</v>
      </c>
      <c r="N38" s="8">
        <v>4</v>
      </c>
      <c r="O38" s="8" t="s">
        <v>379</v>
      </c>
      <c r="P38" s="8" t="s">
        <v>380</v>
      </c>
      <c r="Q38" s="14" t="s">
        <v>230</v>
      </c>
      <c r="R38" s="8" t="s">
        <v>36</v>
      </c>
      <c r="S38" s="96">
        <f t="shared" ref="S38" si="86">T38+U38</f>
        <v>354845.43</v>
      </c>
      <c r="T38" s="95">
        <v>354845.43</v>
      </c>
      <c r="U38" s="95">
        <v>0</v>
      </c>
      <c r="V38" s="96">
        <f t="shared" si="64"/>
        <v>54270.48</v>
      </c>
      <c r="W38" s="95">
        <v>54270.48</v>
      </c>
      <c r="X38" s="95">
        <v>0</v>
      </c>
      <c r="Y38" s="96">
        <f t="shared" ref="Y38" si="87">Z38+AA38</f>
        <v>8349.2999999999993</v>
      </c>
      <c r="Z38" s="95">
        <v>8349.2999999999993</v>
      </c>
      <c r="AA38" s="95">
        <v>0</v>
      </c>
      <c r="AB38" s="93">
        <f t="shared" si="66"/>
        <v>0</v>
      </c>
      <c r="AC38" s="95"/>
      <c r="AD38" s="95"/>
      <c r="AE38" s="104">
        <f t="shared" si="57"/>
        <v>417465.20999999996</v>
      </c>
      <c r="AF38" s="93">
        <v>0</v>
      </c>
      <c r="AG38" s="93">
        <f t="shared" si="67"/>
        <v>417465.20999999996</v>
      </c>
      <c r="AH38" s="101" t="s">
        <v>163</v>
      </c>
      <c r="AI38" s="102" t="s">
        <v>193</v>
      </c>
      <c r="AJ38" s="103">
        <v>0</v>
      </c>
      <c r="AK38" s="103">
        <v>0</v>
      </c>
    </row>
    <row r="39" spans="1:37" s="3" customFormat="1" ht="173.25" customHeight="1" x14ac:dyDescent="0.25">
      <c r="A39" s="10">
        <v>33</v>
      </c>
      <c r="B39" s="138">
        <v>120801</v>
      </c>
      <c r="C39" s="169">
        <v>87</v>
      </c>
      <c r="D39" s="55" t="s">
        <v>180</v>
      </c>
      <c r="E39" s="34" t="s">
        <v>248</v>
      </c>
      <c r="F39" s="75" t="s">
        <v>393</v>
      </c>
      <c r="G39" s="16" t="s">
        <v>356</v>
      </c>
      <c r="H39" s="16" t="s">
        <v>357</v>
      </c>
      <c r="I39" s="55" t="s">
        <v>358</v>
      </c>
      <c r="J39" s="32" t="s">
        <v>359</v>
      </c>
      <c r="K39" s="6">
        <v>43166</v>
      </c>
      <c r="L39" s="6">
        <v>43653</v>
      </c>
      <c r="M39" s="7">
        <f t="shared" ref="M39:M40" si="88">S39/AE39*100</f>
        <v>84.168038598864953</v>
      </c>
      <c r="N39" s="4">
        <v>3</v>
      </c>
      <c r="O39" s="4" t="s">
        <v>360</v>
      </c>
      <c r="P39" s="4" t="s">
        <v>361</v>
      </c>
      <c r="Q39" s="45" t="s">
        <v>230</v>
      </c>
      <c r="R39" s="8" t="s">
        <v>36</v>
      </c>
      <c r="S39" s="96">
        <f t="shared" ref="S39:S40" si="89">T39+U39</f>
        <v>357481.33</v>
      </c>
      <c r="T39" s="95">
        <v>357481.33</v>
      </c>
      <c r="U39" s="95">
        <v>0</v>
      </c>
      <c r="V39" s="96">
        <f t="shared" si="64"/>
        <v>58747.57</v>
      </c>
      <c r="W39" s="95">
        <v>58747.57</v>
      </c>
      <c r="X39" s="95">
        <v>0</v>
      </c>
      <c r="Y39" s="96">
        <f t="shared" ref="Y39:Y40" si="90">Z39+AA39</f>
        <v>8494.4699999999993</v>
      </c>
      <c r="Z39" s="95">
        <v>8494.4699999999993</v>
      </c>
      <c r="AA39" s="95">
        <v>0</v>
      </c>
      <c r="AB39" s="93">
        <f t="shared" si="66"/>
        <v>0</v>
      </c>
      <c r="AC39" s="95"/>
      <c r="AD39" s="95"/>
      <c r="AE39" s="104">
        <f t="shared" si="57"/>
        <v>424723.37</v>
      </c>
      <c r="AF39" s="93">
        <v>0</v>
      </c>
      <c r="AG39" s="93" t="s">
        <v>622</v>
      </c>
      <c r="AH39" s="101" t="s">
        <v>163</v>
      </c>
      <c r="AI39" s="102" t="s">
        <v>193</v>
      </c>
      <c r="AJ39" s="103">
        <v>42472.33</v>
      </c>
      <c r="AK39" s="103">
        <v>0</v>
      </c>
    </row>
    <row r="40" spans="1:37" ht="236.25" x14ac:dyDescent="0.25">
      <c r="A40" s="10">
        <v>34</v>
      </c>
      <c r="B40" s="138">
        <v>119511</v>
      </c>
      <c r="C40" s="71">
        <v>464</v>
      </c>
      <c r="D40" s="55" t="s">
        <v>179</v>
      </c>
      <c r="E40" s="4" t="s">
        <v>614</v>
      </c>
      <c r="F40" s="55" t="s">
        <v>613</v>
      </c>
      <c r="G40" s="16" t="s">
        <v>615</v>
      </c>
      <c r="H40" s="16" t="s">
        <v>616</v>
      </c>
      <c r="I40" s="79" t="s">
        <v>412</v>
      </c>
      <c r="J40" s="16" t="s">
        <v>617</v>
      </c>
      <c r="K40" s="177">
        <v>43257</v>
      </c>
      <c r="L40" s="177">
        <v>43744</v>
      </c>
      <c r="M40" s="7">
        <f t="shared" si="88"/>
        <v>85</v>
      </c>
      <c r="N40" s="64">
        <v>3</v>
      </c>
      <c r="O40" s="64" t="s">
        <v>495</v>
      </c>
      <c r="P40" s="64" t="s">
        <v>361</v>
      </c>
      <c r="Q40" s="64" t="s">
        <v>230</v>
      </c>
      <c r="R40" s="64" t="s">
        <v>618</v>
      </c>
      <c r="S40" s="96">
        <f t="shared" si="89"/>
        <v>501075</v>
      </c>
      <c r="T40" s="95">
        <v>501075</v>
      </c>
      <c r="U40" s="95">
        <v>0</v>
      </c>
      <c r="V40" s="96">
        <f t="shared" si="64"/>
        <v>76635</v>
      </c>
      <c r="W40" s="95">
        <v>76635</v>
      </c>
      <c r="X40" s="95">
        <v>0</v>
      </c>
      <c r="Y40" s="96">
        <f t="shared" si="90"/>
        <v>11790</v>
      </c>
      <c r="Z40" s="179">
        <v>11790</v>
      </c>
      <c r="AA40" s="179">
        <v>0</v>
      </c>
      <c r="AB40" s="93">
        <f t="shared" si="66"/>
        <v>0</v>
      </c>
      <c r="AC40" s="178">
        <v>0</v>
      </c>
      <c r="AD40" s="178">
        <v>0</v>
      </c>
      <c r="AE40" s="104">
        <f>S40+V40+Y40+AB40</f>
        <v>589500</v>
      </c>
      <c r="AF40" s="105">
        <v>0</v>
      </c>
      <c r="AG40" s="93">
        <f t="shared" si="67"/>
        <v>589500</v>
      </c>
      <c r="AH40" s="105" t="s">
        <v>163</v>
      </c>
      <c r="AI40" s="109"/>
      <c r="AJ40" s="110"/>
      <c r="AK40" s="109"/>
    </row>
    <row r="41" spans="1:37" ht="157.5" x14ac:dyDescent="0.25">
      <c r="A41" s="4">
        <v>35</v>
      </c>
      <c r="B41" s="138">
        <v>110909</v>
      </c>
      <c r="C41" s="169">
        <v>115</v>
      </c>
      <c r="D41" s="55" t="s">
        <v>184</v>
      </c>
      <c r="E41" s="34" t="s">
        <v>248</v>
      </c>
      <c r="F41" s="76" t="s">
        <v>393</v>
      </c>
      <c r="G41" s="60" t="s">
        <v>482</v>
      </c>
      <c r="H41" s="52" t="s">
        <v>481</v>
      </c>
      <c r="I41" s="70" t="s">
        <v>193</v>
      </c>
      <c r="J41" s="32" t="s">
        <v>483</v>
      </c>
      <c r="K41" s="6">
        <v>43214</v>
      </c>
      <c r="L41" s="6">
        <v>43701</v>
      </c>
      <c r="M41" s="7">
        <f t="shared" ref="M41" si="91">S41/AE41*100</f>
        <v>85.000000000000014</v>
      </c>
      <c r="N41" s="8">
        <v>3</v>
      </c>
      <c r="O41" s="8" t="s">
        <v>484</v>
      </c>
      <c r="P41" s="8" t="s">
        <v>493</v>
      </c>
      <c r="Q41" s="14" t="s">
        <v>230</v>
      </c>
      <c r="R41" s="34" t="s">
        <v>36</v>
      </c>
      <c r="S41" s="96">
        <f t="shared" ref="S41" si="92">T41+U41</f>
        <v>349633.9</v>
      </c>
      <c r="T41" s="125">
        <v>349633.9</v>
      </c>
      <c r="U41" s="95">
        <v>0</v>
      </c>
      <c r="V41" s="96">
        <f t="shared" ref="V41:V45" si="93">W41+X41</f>
        <v>53473.42</v>
      </c>
      <c r="W41" s="126">
        <v>53473.42</v>
      </c>
      <c r="X41" s="95">
        <v>0</v>
      </c>
      <c r="Y41" s="96">
        <f t="shared" ref="Y41" si="94">Z41+AA41</f>
        <v>8226.68</v>
      </c>
      <c r="Z41" s="126">
        <v>8226.68</v>
      </c>
      <c r="AA41" s="122">
        <v>0</v>
      </c>
      <c r="AB41" s="93">
        <f t="shared" ref="AB41:AB54" si="95">AC41+AD41</f>
        <v>0</v>
      </c>
      <c r="AC41" s="127">
        <v>0</v>
      </c>
      <c r="AD41" s="127">
        <v>0</v>
      </c>
      <c r="AE41" s="104">
        <f t="shared" ref="AE41:AE58" si="96">S41+V41+Y41+AB41</f>
        <v>411334</v>
      </c>
      <c r="AF41" s="93">
        <v>0</v>
      </c>
      <c r="AG41" s="93">
        <f t="shared" ref="AG41:AG70" si="97">AE41+AF41</f>
        <v>411334</v>
      </c>
      <c r="AH41" s="105" t="s">
        <v>163</v>
      </c>
      <c r="AI41" s="102" t="s">
        <v>193</v>
      </c>
      <c r="AJ41" s="103">
        <v>0</v>
      </c>
      <c r="AK41" s="103">
        <v>0</v>
      </c>
    </row>
    <row r="42" spans="1:37" ht="236.25" x14ac:dyDescent="0.25">
      <c r="A42" s="10">
        <v>36</v>
      </c>
      <c r="B42" s="138">
        <v>119720</v>
      </c>
      <c r="C42" s="71">
        <v>481</v>
      </c>
      <c r="D42" s="55" t="s">
        <v>181</v>
      </c>
      <c r="E42" s="4" t="s">
        <v>614</v>
      </c>
      <c r="F42" s="55" t="s">
        <v>613</v>
      </c>
      <c r="G42" s="190" t="s">
        <v>663</v>
      </c>
      <c r="H42" s="16" t="s">
        <v>664</v>
      </c>
      <c r="I42" s="79" t="s">
        <v>412</v>
      </c>
      <c r="J42" s="5" t="s">
        <v>666</v>
      </c>
      <c r="K42" s="189">
        <v>43264</v>
      </c>
      <c r="L42" s="189">
        <v>43751</v>
      </c>
      <c r="M42" s="7">
        <f>S42/AE42*100</f>
        <v>85.00000159999999</v>
      </c>
      <c r="N42" s="187">
        <v>3</v>
      </c>
      <c r="O42" s="8" t="s">
        <v>496</v>
      </c>
      <c r="P42" s="8" t="s">
        <v>665</v>
      </c>
      <c r="Q42" s="8" t="s">
        <v>230</v>
      </c>
      <c r="R42" s="4" t="s">
        <v>618</v>
      </c>
      <c r="S42" s="96">
        <f>T42+U42</f>
        <v>531250.01</v>
      </c>
      <c r="T42" s="188">
        <v>531250.01</v>
      </c>
      <c r="U42" s="188">
        <v>0</v>
      </c>
      <c r="V42" s="96">
        <f>W42+X42</f>
        <v>81249.989999999991</v>
      </c>
      <c r="W42" s="188">
        <v>81249.989999999991</v>
      </c>
      <c r="X42" s="188">
        <v>0</v>
      </c>
      <c r="Y42" s="96">
        <f>Z42+AA42</f>
        <v>12500</v>
      </c>
      <c r="Z42" s="179">
        <v>12500</v>
      </c>
      <c r="AA42" s="179">
        <v>0</v>
      </c>
      <c r="AB42" s="93">
        <f>AC42+AD42</f>
        <v>0</v>
      </c>
      <c r="AC42" s="178">
        <v>0</v>
      </c>
      <c r="AD42" s="178">
        <v>0</v>
      </c>
      <c r="AE42" s="104">
        <f>S42+V42+Y42+AB42</f>
        <v>625000</v>
      </c>
      <c r="AF42" s="191">
        <v>19813.5</v>
      </c>
      <c r="AG42" s="93">
        <f>AE42+AF42</f>
        <v>644813.5</v>
      </c>
      <c r="AH42" s="105" t="s">
        <v>163</v>
      </c>
      <c r="AI42" s="109"/>
      <c r="AJ42" s="110"/>
      <c r="AK42" s="109"/>
    </row>
    <row r="43" spans="1:37" ht="211.5" customHeight="1" x14ac:dyDescent="0.25">
      <c r="A43" s="10">
        <v>37</v>
      </c>
      <c r="B43" s="138">
        <v>120582</v>
      </c>
      <c r="C43" s="169">
        <v>109</v>
      </c>
      <c r="D43" s="55" t="s">
        <v>181</v>
      </c>
      <c r="E43" s="11" t="s">
        <v>248</v>
      </c>
      <c r="F43" s="75" t="s">
        <v>393</v>
      </c>
      <c r="G43" s="16" t="s">
        <v>233</v>
      </c>
      <c r="H43" s="16" t="s">
        <v>236</v>
      </c>
      <c r="I43" s="79" t="s">
        <v>193</v>
      </c>
      <c r="J43" s="5" t="s">
        <v>239</v>
      </c>
      <c r="K43" s="6">
        <v>43129</v>
      </c>
      <c r="L43" s="6" t="s">
        <v>247</v>
      </c>
      <c r="M43" s="7">
        <v>85.000000819683009</v>
      </c>
      <c r="N43" s="8">
        <v>1</v>
      </c>
      <c r="O43" s="8" t="s">
        <v>243</v>
      </c>
      <c r="P43" s="8" t="s">
        <v>243</v>
      </c>
      <c r="Q43" s="13" t="s">
        <v>230</v>
      </c>
      <c r="R43" s="8" t="s">
        <v>36</v>
      </c>
      <c r="S43" s="93">
        <f>T43+U43</f>
        <v>518493.12</v>
      </c>
      <c r="T43" s="95">
        <v>518493.12</v>
      </c>
      <c r="U43" s="95">
        <v>0</v>
      </c>
      <c r="V43" s="96">
        <f t="shared" si="93"/>
        <v>79298.94</v>
      </c>
      <c r="W43" s="95">
        <v>79298.94</v>
      </c>
      <c r="X43" s="95">
        <v>0</v>
      </c>
      <c r="Y43" s="93">
        <f>Z43+AA43</f>
        <v>12199.84</v>
      </c>
      <c r="Z43" s="95">
        <v>12199.84</v>
      </c>
      <c r="AA43" s="95">
        <v>0</v>
      </c>
      <c r="AB43" s="93">
        <f t="shared" si="95"/>
        <v>0</v>
      </c>
      <c r="AC43" s="95"/>
      <c r="AD43" s="95"/>
      <c r="AE43" s="104">
        <f t="shared" si="96"/>
        <v>609991.9</v>
      </c>
      <c r="AF43" s="93">
        <v>0</v>
      </c>
      <c r="AG43" s="93">
        <f t="shared" si="97"/>
        <v>609991.9</v>
      </c>
      <c r="AH43" s="105" t="s">
        <v>163</v>
      </c>
      <c r="AI43" s="102" t="s">
        <v>193</v>
      </c>
      <c r="AJ43" s="103">
        <v>0</v>
      </c>
      <c r="AK43" s="111">
        <v>0</v>
      </c>
    </row>
    <row r="44" spans="1:37" s="3" customFormat="1" ht="173.25" customHeight="1" x14ac:dyDescent="0.25">
      <c r="A44" s="4">
        <v>38</v>
      </c>
      <c r="B44" s="138">
        <v>120630</v>
      </c>
      <c r="C44" s="169">
        <v>101</v>
      </c>
      <c r="D44" s="55" t="s">
        <v>181</v>
      </c>
      <c r="E44" s="34" t="s">
        <v>248</v>
      </c>
      <c r="F44" s="75" t="s">
        <v>393</v>
      </c>
      <c r="G44" s="16" t="s">
        <v>338</v>
      </c>
      <c r="H44" s="16" t="s">
        <v>341</v>
      </c>
      <c r="I44" s="79" t="s">
        <v>193</v>
      </c>
      <c r="J44" s="32" t="s">
        <v>347</v>
      </c>
      <c r="K44" s="6">
        <v>43145</v>
      </c>
      <c r="L44" s="6">
        <v>43630</v>
      </c>
      <c r="M44" s="7">
        <v>85.000000236289679</v>
      </c>
      <c r="N44" s="4">
        <v>1</v>
      </c>
      <c r="O44" s="4" t="s">
        <v>243</v>
      </c>
      <c r="P44" s="4" t="s">
        <v>346</v>
      </c>
      <c r="Q44" s="45" t="s">
        <v>230</v>
      </c>
      <c r="R44" s="8" t="s">
        <v>36</v>
      </c>
      <c r="S44" s="93">
        <f t="shared" ref="S44:S45" si="98">T44+U44</f>
        <v>359727.94</v>
      </c>
      <c r="T44" s="95">
        <v>359727.94</v>
      </c>
      <c r="U44" s="95">
        <v>0</v>
      </c>
      <c r="V44" s="96">
        <f t="shared" si="93"/>
        <v>55017.21</v>
      </c>
      <c r="W44" s="95">
        <v>55017.21</v>
      </c>
      <c r="X44" s="95">
        <v>0</v>
      </c>
      <c r="Y44" s="93">
        <f t="shared" ref="Y44:Y45" si="99">Z44+AA44</f>
        <v>8464.19</v>
      </c>
      <c r="Z44" s="95">
        <v>8464.19</v>
      </c>
      <c r="AA44" s="95">
        <v>0</v>
      </c>
      <c r="AB44" s="93">
        <f t="shared" si="95"/>
        <v>0</v>
      </c>
      <c r="AC44" s="95"/>
      <c r="AD44" s="95"/>
      <c r="AE44" s="104">
        <f t="shared" si="96"/>
        <v>423209.34</v>
      </c>
      <c r="AF44" s="93">
        <v>0</v>
      </c>
      <c r="AG44" s="93">
        <f t="shared" si="97"/>
        <v>423209.34</v>
      </c>
      <c r="AH44" s="101" t="s">
        <v>163</v>
      </c>
      <c r="AI44" s="102"/>
      <c r="AJ44" s="103">
        <v>21160</v>
      </c>
      <c r="AK44" s="103">
        <v>0</v>
      </c>
    </row>
    <row r="45" spans="1:37" s="3" customFormat="1" ht="173.25" customHeight="1" x14ac:dyDescent="0.25">
      <c r="A45" s="10">
        <v>39</v>
      </c>
      <c r="B45" s="138">
        <v>120672</v>
      </c>
      <c r="C45" s="169">
        <v>106</v>
      </c>
      <c r="D45" s="55" t="s">
        <v>181</v>
      </c>
      <c r="E45" s="34" t="s">
        <v>248</v>
      </c>
      <c r="F45" s="75" t="s">
        <v>393</v>
      </c>
      <c r="G45" s="16" t="s">
        <v>339</v>
      </c>
      <c r="H45" s="16" t="s">
        <v>342</v>
      </c>
      <c r="I45" s="79" t="s">
        <v>193</v>
      </c>
      <c r="J45" s="32" t="s">
        <v>348</v>
      </c>
      <c r="K45" s="6">
        <v>43145</v>
      </c>
      <c r="L45" s="6">
        <v>43630</v>
      </c>
      <c r="M45" s="7">
        <v>85</v>
      </c>
      <c r="N45" s="4">
        <v>1</v>
      </c>
      <c r="O45" s="4" t="s">
        <v>243</v>
      </c>
      <c r="P45" s="4" t="s">
        <v>243</v>
      </c>
      <c r="Q45" s="45" t="s">
        <v>230</v>
      </c>
      <c r="R45" s="8" t="s">
        <v>36</v>
      </c>
      <c r="S45" s="93">
        <f t="shared" si="98"/>
        <v>508342.5</v>
      </c>
      <c r="T45" s="95">
        <v>508342.5</v>
      </c>
      <c r="U45" s="95">
        <v>0</v>
      </c>
      <c r="V45" s="96">
        <f t="shared" si="93"/>
        <v>77746.5</v>
      </c>
      <c r="W45" s="95">
        <v>77746.5</v>
      </c>
      <c r="X45" s="95">
        <v>0</v>
      </c>
      <c r="Y45" s="93">
        <f t="shared" si="99"/>
        <v>11961</v>
      </c>
      <c r="Z45" s="95">
        <v>11961</v>
      </c>
      <c r="AA45" s="95">
        <v>0</v>
      </c>
      <c r="AB45" s="93">
        <f t="shared" si="95"/>
        <v>0</v>
      </c>
      <c r="AC45" s="95"/>
      <c r="AD45" s="95"/>
      <c r="AE45" s="104">
        <f t="shared" si="96"/>
        <v>598050</v>
      </c>
      <c r="AF45" s="93">
        <v>0</v>
      </c>
      <c r="AG45" s="93">
        <f t="shared" si="97"/>
        <v>598050</v>
      </c>
      <c r="AH45" s="101" t="s">
        <v>163</v>
      </c>
      <c r="AI45" s="102"/>
      <c r="AJ45" s="103">
        <v>0</v>
      </c>
      <c r="AK45" s="103">
        <v>0</v>
      </c>
    </row>
    <row r="46" spans="1:37" s="9" customFormat="1" ht="315" x14ac:dyDescent="0.25">
      <c r="A46" s="10">
        <v>40</v>
      </c>
      <c r="B46" s="138"/>
      <c r="C46" s="169">
        <v>2</v>
      </c>
      <c r="D46" s="55" t="s">
        <v>179</v>
      </c>
      <c r="E46" s="11" t="s">
        <v>171</v>
      </c>
      <c r="F46" s="75" t="s">
        <v>127</v>
      </c>
      <c r="G46" s="16" t="s">
        <v>37</v>
      </c>
      <c r="H46" s="16" t="s">
        <v>35</v>
      </c>
      <c r="I46" s="78" t="s">
        <v>193</v>
      </c>
      <c r="J46" s="5" t="s">
        <v>38</v>
      </c>
      <c r="K46" s="6">
        <v>42459</v>
      </c>
      <c r="L46" s="6">
        <v>43373</v>
      </c>
      <c r="M46" s="7">
        <f>S46/AE46*100</f>
        <v>83.983862816086358</v>
      </c>
      <c r="N46" s="8" t="s">
        <v>160</v>
      </c>
      <c r="O46" s="8" t="s">
        <v>161</v>
      </c>
      <c r="P46" s="8" t="s">
        <v>161</v>
      </c>
      <c r="Q46" s="13" t="s">
        <v>162</v>
      </c>
      <c r="R46" s="4" t="s">
        <v>36</v>
      </c>
      <c r="S46" s="93">
        <f>T46+U46</f>
        <v>11141147.18</v>
      </c>
      <c r="T46" s="95">
        <v>8984364.5299999993</v>
      </c>
      <c r="U46" s="95">
        <v>2156782.65</v>
      </c>
      <c r="V46" s="93">
        <f>W46+X46</f>
        <v>0</v>
      </c>
      <c r="W46" s="95">
        <v>0</v>
      </c>
      <c r="X46" s="95">
        <v>0</v>
      </c>
      <c r="Y46" s="93">
        <f>Z46+AA46</f>
        <v>2124671.7600000002</v>
      </c>
      <c r="Z46" s="95">
        <v>1585476.09</v>
      </c>
      <c r="AA46" s="95">
        <v>539195.67000000004</v>
      </c>
      <c r="AB46" s="93">
        <f t="shared" si="95"/>
        <v>0</v>
      </c>
      <c r="AC46" s="95"/>
      <c r="AD46" s="95"/>
      <c r="AE46" s="104">
        <f t="shared" si="96"/>
        <v>13265818.939999999</v>
      </c>
      <c r="AF46" s="93">
        <v>0</v>
      </c>
      <c r="AG46" s="93">
        <f t="shared" si="97"/>
        <v>13265818.939999999</v>
      </c>
      <c r="AH46" s="105" t="s">
        <v>163</v>
      </c>
      <c r="AI46" s="102" t="s">
        <v>386</v>
      </c>
      <c r="AJ46" s="106">
        <f>5849501.22+34624.03</f>
        <v>5884125.25</v>
      </c>
      <c r="AK46" s="103">
        <v>0</v>
      </c>
    </row>
    <row r="47" spans="1:37" ht="204.75" x14ac:dyDescent="0.25">
      <c r="A47" s="4">
        <v>41</v>
      </c>
      <c r="B47" s="138"/>
      <c r="C47" s="169">
        <v>3</v>
      </c>
      <c r="D47" s="55" t="s">
        <v>179</v>
      </c>
      <c r="E47" s="11" t="s">
        <v>171</v>
      </c>
      <c r="F47" s="77" t="s">
        <v>127</v>
      </c>
      <c r="G47" s="16" t="s">
        <v>40</v>
      </c>
      <c r="H47" s="16" t="s">
        <v>39</v>
      </c>
      <c r="I47" s="79" t="s">
        <v>213</v>
      </c>
      <c r="J47" s="5" t="s">
        <v>41</v>
      </c>
      <c r="K47" s="6">
        <v>42534</v>
      </c>
      <c r="L47" s="6">
        <v>43446</v>
      </c>
      <c r="M47" s="7">
        <f t="shared" ref="M47:M110" si="100">S47/AE47*100</f>
        <v>83.983862836833197</v>
      </c>
      <c r="N47" s="8" t="s">
        <v>160</v>
      </c>
      <c r="O47" s="8" t="s">
        <v>161</v>
      </c>
      <c r="P47" s="8" t="s">
        <v>161</v>
      </c>
      <c r="Q47" s="13" t="s">
        <v>162</v>
      </c>
      <c r="R47" s="4" t="s">
        <v>36</v>
      </c>
      <c r="S47" s="93">
        <f>T47+U47</f>
        <v>16024237.960000001</v>
      </c>
      <c r="T47" s="95">
        <v>12922151.800000001</v>
      </c>
      <c r="U47" s="95">
        <v>3102086.16</v>
      </c>
      <c r="V47" s="93">
        <f t="shared" ref="V47:V110" si="101">W47+X47</f>
        <v>0</v>
      </c>
      <c r="W47" s="95">
        <v>0</v>
      </c>
      <c r="X47" s="95">
        <v>0</v>
      </c>
      <c r="Y47" s="93">
        <f>Z47+AA47</f>
        <v>3055901.27</v>
      </c>
      <c r="Z47" s="95">
        <v>2280379.73</v>
      </c>
      <c r="AA47" s="95">
        <v>775521.54</v>
      </c>
      <c r="AB47" s="93">
        <f t="shared" si="95"/>
        <v>0</v>
      </c>
      <c r="AC47" s="95"/>
      <c r="AD47" s="95"/>
      <c r="AE47" s="104">
        <f t="shared" si="96"/>
        <v>19080139.23</v>
      </c>
      <c r="AF47" s="93">
        <v>0</v>
      </c>
      <c r="AG47" s="93">
        <f t="shared" si="97"/>
        <v>19080139.23</v>
      </c>
      <c r="AH47" s="105" t="s">
        <v>163</v>
      </c>
      <c r="AI47" s="102" t="s">
        <v>387</v>
      </c>
      <c r="AJ47" s="103">
        <v>5848703.79</v>
      </c>
      <c r="AK47" s="111">
        <v>0</v>
      </c>
    </row>
    <row r="48" spans="1:37" ht="220.5" x14ac:dyDescent="0.25">
      <c r="A48" s="10">
        <v>42</v>
      </c>
      <c r="B48" s="138">
        <v>118291</v>
      </c>
      <c r="C48" s="169">
        <v>4</v>
      </c>
      <c r="D48" s="55" t="s">
        <v>180</v>
      </c>
      <c r="E48" s="11" t="s">
        <v>171</v>
      </c>
      <c r="F48" s="77" t="s">
        <v>127</v>
      </c>
      <c r="G48" s="16" t="s">
        <v>43</v>
      </c>
      <c r="H48" s="16" t="s">
        <v>42</v>
      </c>
      <c r="I48" s="79" t="s">
        <v>212</v>
      </c>
      <c r="J48" s="5" t="s">
        <v>44</v>
      </c>
      <c r="K48" s="6">
        <v>42459</v>
      </c>
      <c r="L48" s="6">
        <v>43220</v>
      </c>
      <c r="M48" s="7">
        <f t="shared" si="100"/>
        <v>83.983862772799696</v>
      </c>
      <c r="N48" s="8" t="s">
        <v>160</v>
      </c>
      <c r="O48" s="8" t="s">
        <v>161</v>
      </c>
      <c r="P48" s="8" t="s">
        <v>161</v>
      </c>
      <c r="Q48" s="13" t="s">
        <v>162</v>
      </c>
      <c r="R48" s="4" t="s">
        <v>36</v>
      </c>
      <c r="S48" s="93">
        <f t="shared" ref="S48:S111" si="102">T48+U48</f>
        <v>9512414.3200000003</v>
      </c>
      <c r="T48" s="95">
        <v>7670933.3799999999</v>
      </c>
      <c r="U48" s="95">
        <v>1841480.94</v>
      </c>
      <c r="V48" s="93">
        <f t="shared" si="101"/>
        <v>0</v>
      </c>
      <c r="W48" s="95">
        <v>0</v>
      </c>
      <c r="X48" s="95">
        <v>0</v>
      </c>
      <c r="Y48" s="93">
        <f t="shared" ref="Y48:Y111" si="103">Z48+AA48</f>
        <v>1814064.3699999999</v>
      </c>
      <c r="Z48" s="95">
        <v>1353694.13</v>
      </c>
      <c r="AA48" s="95">
        <v>460370.24</v>
      </c>
      <c r="AB48" s="93">
        <f t="shared" si="95"/>
        <v>0</v>
      </c>
      <c r="AC48" s="95"/>
      <c r="AD48" s="95"/>
      <c r="AE48" s="104">
        <f t="shared" si="96"/>
        <v>11326478.689999999</v>
      </c>
      <c r="AF48" s="93">
        <v>0</v>
      </c>
      <c r="AG48" s="93">
        <f t="shared" si="97"/>
        <v>11326478.689999999</v>
      </c>
      <c r="AH48" s="105" t="s">
        <v>389</v>
      </c>
      <c r="AI48" s="102" t="s">
        <v>228</v>
      </c>
      <c r="AJ48" s="103">
        <f>7182085.22+859420.33</f>
        <v>8041505.5499999998</v>
      </c>
      <c r="AK48" s="111">
        <v>0</v>
      </c>
    </row>
    <row r="49" spans="1:37" ht="157.5" x14ac:dyDescent="0.25">
      <c r="A49" s="10">
        <v>43</v>
      </c>
      <c r="B49" s="138">
        <v>118957</v>
      </c>
      <c r="C49" s="169">
        <v>5</v>
      </c>
      <c r="D49" s="55" t="s">
        <v>184</v>
      </c>
      <c r="E49" s="11" t="s">
        <v>171</v>
      </c>
      <c r="F49" s="77" t="s">
        <v>127</v>
      </c>
      <c r="G49" s="16" t="s">
        <v>46</v>
      </c>
      <c r="H49" s="16" t="s">
        <v>45</v>
      </c>
      <c r="I49" s="79" t="s">
        <v>213</v>
      </c>
      <c r="J49" s="5" t="s">
        <v>47</v>
      </c>
      <c r="K49" s="6">
        <v>42900</v>
      </c>
      <c r="L49" s="6">
        <v>43722</v>
      </c>
      <c r="M49" s="7">
        <f t="shared" si="100"/>
        <v>83.983862721834797</v>
      </c>
      <c r="N49" s="8" t="s">
        <v>160</v>
      </c>
      <c r="O49" s="8" t="s">
        <v>161</v>
      </c>
      <c r="P49" s="8" t="s">
        <v>161</v>
      </c>
      <c r="Q49" s="13" t="s">
        <v>162</v>
      </c>
      <c r="R49" s="4" t="s">
        <v>36</v>
      </c>
      <c r="S49" s="93">
        <f>T49+U49</f>
        <v>4555318.1900000004</v>
      </c>
      <c r="T49" s="95">
        <v>3673467.24</v>
      </c>
      <c r="U49" s="95">
        <v>881850.95</v>
      </c>
      <c r="V49" s="93">
        <f t="shared" si="101"/>
        <v>0</v>
      </c>
      <c r="W49" s="95">
        <v>0</v>
      </c>
      <c r="X49" s="95">
        <v>0</v>
      </c>
      <c r="Y49" s="93">
        <f t="shared" si="103"/>
        <v>868721.67</v>
      </c>
      <c r="Z49" s="95">
        <v>648258.93000000005</v>
      </c>
      <c r="AA49" s="95">
        <v>220462.74</v>
      </c>
      <c r="AB49" s="93">
        <f t="shared" si="95"/>
        <v>0</v>
      </c>
      <c r="AC49" s="95"/>
      <c r="AD49" s="95"/>
      <c r="AE49" s="104">
        <f t="shared" si="96"/>
        <v>5424039.8600000003</v>
      </c>
      <c r="AF49" s="93">
        <v>0</v>
      </c>
      <c r="AG49" s="93">
        <f t="shared" si="97"/>
        <v>5424039.8600000003</v>
      </c>
      <c r="AH49" s="105" t="s">
        <v>163</v>
      </c>
      <c r="AI49" s="128" t="s">
        <v>193</v>
      </c>
      <c r="AJ49" s="103">
        <v>158885.89000000001</v>
      </c>
      <c r="AK49" s="111">
        <v>0</v>
      </c>
    </row>
    <row r="50" spans="1:37" ht="157.5" x14ac:dyDescent="0.25">
      <c r="A50" s="4">
        <v>44</v>
      </c>
      <c r="B50" s="138"/>
      <c r="C50" s="169">
        <v>6</v>
      </c>
      <c r="D50" s="55" t="s">
        <v>179</v>
      </c>
      <c r="E50" s="11" t="s">
        <v>171</v>
      </c>
      <c r="F50" s="77" t="s">
        <v>127</v>
      </c>
      <c r="G50" s="16" t="s">
        <v>49</v>
      </c>
      <c r="H50" s="16" t="s">
        <v>48</v>
      </c>
      <c r="I50" s="79" t="s">
        <v>193</v>
      </c>
      <c r="J50" s="5" t="s">
        <v>50</v>
      </c>
      <c r="K50" s="6">
        <v>42458</v>
      </c>
      <c r="L50" s="6">
        <v>43553</v>
      </c>
      <c r="M50" s="7">
        <f t="shared" si="100"/>
        <v>83.983862836271243</v>
      </c>
      <c r="N50" s="8" t="s">
        <v>160</v>
      </c>
      <c r="O50" s="8" t="s">
        <v>161</v>
      </c>
      <c r="P50" s="8" t="s">
        <v>161</v>
      </c>
      <c r="Q50" s="13" t="s">
        <v>162</v>
      </c>
      <c r="R50" s="4" t="s">
        <v>36</v>
      </c>
      <c r="S50" s="93">
        <f t="shared" si="102"/>
        <v>15492558.379999999</v>
      </c>
      <c r="T50" s="95">
        <v>12493398.539999999</v>
      </c>
      <c r="U50" s="95">
        <v>2999159.84</v>
      </c>
      <c r="V50" s="93">
        <f t="shared" si="101"/>
        <v>0</v>
      </c>
      <c r="W50" s="95">
        <v>0</v>
      </c>
      <c r="X50" s="95">
        <v>0</v>
      </c>
      <c r="Y50" s="93">
        <f t="shared" si="103"/>
        <v>2954507.35</v>
      </c>
      <c r="Z50" s="95">
        <v>2204717.39</v>
      </c>
      <c r="AA50" s="95">
        <v>749789.96</v>
      </c>
      <c r="AB50" s="93">
        <f t="shared" si="95"/>
        <v>0</v>
      </c>
      <c r="AC50" s="95"/>
      <c r="AD50" s="95"/>
      <c r="AE50" s="104">
        <f t="shared" si="96"/>
        <v>18447065.73</v>
      </c>
      <c r="AF50" s="93">
        <v>0</v>
      </c>
      <c r="AG50" s="93">
        <f t="shared" si="97"/>
        <v>18447065.73</v>
      </c>
      <c r="AH50" s="105" t="s">
        <v>163</v>
      </c>
      <c r="AI50" s="102" t="s">
        <v>205</v>
      </c>
      <c r="AJ50" s="103">
        <v>5834444.9199999999</v>
      </c>
      <c r="AK50" s="111">
        <v>0</v>
      </c>
    </row>
    <row r="51" spans="1:37" ht="110.25" x14ac:dyDescent="0.25">
      <c r="A51" s="10">
        <v>45</v>
      </c>
      <c r="B51" s="138">
        <v>118575</v>
      </c>
      <c r="C51" s="169">
        <v>7</v>
      </c>
      <c r="D51" s="55" t="s">
        <v>181</v>
      </c>
      <c r="E51" s="11" t="s">
        <v>171</v>
      </c>
      <c r="F51" s="77" t="s">
        <v>127</v>
      </c>
      <c r="G51" s="16" t="s">
        <v>52</v>
      </c>
      <c r="H51" s="16" t="s">
        <v>51</v>
      </c>
      <c r="I51" s="79" t="s">
        <v>193</v>
      </c>
      <c r="J51" s="5" t="s">
        <v>53</v>
      </c>
      <c r="K51" s="6">
        <v>42592</v>
      </c>
      <c r="L51" s="6">
        <v>43322</v>
      </c>
      <c r="M51" s="7">
        <f t="shared" si="100"/>
        <v>83.983862823517285</v>
      </c>
      <c r="N51" s="8" t="s">
        <v>160</v>
      </c>
      <c r="O51" s="8" t="s">
        <v>161</v>
      </c>
      <c r="P51" s="8" t="s">
        <v>161</v>
      </c>
      <c r="Q51" s="13" t="s">
        <v>162</v>
      </c>
      <c r="R51" s="4" t="s">
        <v>36</v>
      </c>
      <c r="S51" s="93">
        <f t="shared" si="102"/>
        <v>8244072.25</v>
      </c>
      <c r="T51" s="95">
        <v>6648126</v>
      </c>
      <c r="U51" s="95">
        <v>1595946.25</v>
      </c>
      <c r="V51" s="93">
        <f t="shared" si="101"/>
        <v>0</v>
      </c>
      <c r="W51" s="95">
        <v>0</v>
      </c>
      <c r="X51" s="95">
        <v>0</v>
      </c>
      <c r="Y51" s="93">
        <f t="shared" si="103"/>
        <v>1572185.27</v>
      </c>
      <c r="Z51" s="95">
        <v>1173198.71</v>
      </c>
      <c r="AA51" s="95">
        <v>398986.56</v>
      </c>
      <c r="AB51" s="93">
        <f t="shared" si="95"/>
        <v>0</v>
      </c>
      <c r="AC51" s="95"/>
      <c r="AD51" s="95"/>
      <c r="AE51" s="104">
        <f t="shared" si="96"/>
        <v>9816257.5199999996</v>
      </c>
      <c r="AF51" s="93">
        <v>0</v>
      </c>
      <c r="AG51" s="93">
        <f t="shared" si="97"/>
        <v>9816257.5199999996</v>
      </c>
      <c r="AH51" s="105" t="s">
        <v>163</v>
      </c>
      <c r="AI51" s="102" t="s">
        <v>196</v>
      </c>
      <c r="AJ51" s="103">
        <f>1324130.48+173954.09</f>
        <v>1498084.57</v>
      </c>
      <c r="AK51" s="111">
        <v>0</v>
      </c>
    </row>
    <row r="52" spans="1:37" ht="252" x14ac:dyDescent="0.25">
      <c r="A52" s="10">
        <v>46</v>
      </c>
      <c r="B52" s="138">
        <v>122100</v>
      </c>
      <c r="C52" s="169">
        <v>8</v>
      </c>
      <c r="D52" s="55" t="s">
        <v>182</v>
      </c>
      <c r="E52" s="11" t="s">
        <v>171</v>
      </c>
      <c r="F52" s="77" t="s">
        <v>127</v>
      </c>
      <c r="G52" s="16" t="s">
        <v>55</v>
      </c>
      <c r="H52" s="16" t="s">
        <v>54</v>
      </c>
      <c r="I52" s="79" t="s">
        <v>193</v>
      </c>
      <c r="J52" s="5" t="s">
        <v>56</v>
      </c>
      <c r="K52" s="6">
        <v>42661</v>
      </c>
      <c r="L52" s="6">
        <v>43573</v>
      </c>
      <c r="M52" s="7">
        <f t="shared" si="100"/>
        <v>83.983862943976007</v>
      </c>
      <c r="N52" s="8" t="s">
        <v>160</v>
      </c>
      <c r="O52" s="8" t="s">
        <v>161</v>
      </c>
      <c r="P52" s="8" t="s">
        <v>161</v>
      </c>
      <c r="Q52" s="13" t="s">
        <v>162</v>
      </c>
      <c r="R52" s="4" t="s">
        <v>36</v>
      </c>
      <c r="S52" s="93">
        <f t="shared" si="102"/>
        <v>1681184.87</v>
      </c>
      <c r="T52" s="95">
        <v>1355729.12</v>
      </c>
      <c r="U52" s="95">
        <v>325455.75</v>
      </c>
      <c r="V52" s="93">
        <f t="shared" si="101"/>
        <v>0</v>
      </c>
      <c r="W52" s="95">
        <v>0</v>
      </c>
      <c r="X52" s="95">
        <v>0</v>
      </c>
      <c r="Y52" s="93">
        <f t="shared" si="103"/>
        <v>320610.25</v>
      </c>
      <c r="Z52" s="95">
        <v>239246.31</v>
      </c>
      <c r="AA52" s="95">
        <v>81363.94</v>
      </c>
      <c r="AB52" s="93">
        <f t="shared" si="95"/>
        <v>0</v>
      </c>
      <c r="AC52" s="95"/>
      <c r="AD52" s="95"/>
      <c r="AE52" s="104">
        <f t="shared" si="96"/>
        <v>2001795.12</v>
      </c>
      <c r="AF52" s="93">
        <v>0</v>
      </c>
      <c r="AG52" s="93">
        <f t="shared" si="97"/>
        <v>2001795.12</v>
      </c>
      <c r="AH52" s="105" t="s">
        <v>163</v>
      </c>
      <c r="AI52" s="102" t="s">
        <v>514</v>
      </c>
      <c r="AJ52" s="103">
        <v>258033.64</v>
      </c>
      <c r="AK52" s="111">
        <v>0</v>
      </c>
    </row>
    <row r="53" spans="1:37" ht="173.25" x14ac:dyDescent="0.25">
      <c r="A53" s="4">
        <v>47</v>
      </c>
      <c r="B53" s="138">
        <v>120313</v>
      </c>
      <c r="C53" s="169">
        <v>9</v>
      </c>
      <c r="D53" s="55" t="s">
        <v>176</v>
      </c>
      <c r="E53" s="11" t="s">
        <v>171</v>
      </c>
      <c r="F53" s="77" t="s">
        <v>127</v>
      </c>
      <c r="G53" s="16" t="s">
        <v>57</v>
      </c>
      <c r="H53" s="16" t="s">
        <v>390</v>
      </c>
      <c r="I53" s="79" t="s">
        <v>217</v>
      </c>
      <c r="J53" s="5" t="s">
        <v>58</v>
      </c>
      <c r="K53" s="6">
        <v>42446</v>
      </c>
      <c r="L53" s="6">
        <v>43541</v>
      </c>
      <c r="M53" s="7">
        <f t="shared" si="100"/>
        <v>83.983862848864632</v>
      </c>
      <c r="N53" s="8" t="s">
        <v>160</v>
      </c>
      <c r="O53" s="8" t="s">
        <v>161</v>
      </c>
      <c r="P53" s="8" t="s">
        <v>161</v>
      </c>
      <c r="Q53" s="13" t="s">
        <v>162</v>
      </c>
      <c r="R53" s="4" t="s">
        <v>36</v>
      </c>
      <c r="S53" s="93">
        <f t="shared" si="102"/>
        <v>30189820.119999997</v>
      </c>
      <c r="T53" s="95">
        <v>24345459.629999999</v>
      </c>
      <c r="U53" s="95">
        <v>5844360.4900000002</v>
      </c>
      <c r="V53" s="93">
        <v>1966327.81</v>
      </c>
      <c r="W53" s="95">
        <v>1453132.81</v>
      </c>
      <c r="X53" s="95">
        <v>513195</v>
      </c>
      <c r="Y53" s="93">
        <f t="shared" si="103"/>
        <v>3791019.8899999997</v>
      </c>
      <c r="Z53" s="95">
        <v>2843124.76</v>
      </c>
      <c r="AA53" s="95">
        <v>947895.13</v>
      </c>
      <c r="AB53" s="93">
        <f t="shared" si="95"/>
        <v>0</v>
      </c>
      <c r="AC53" s="95"/>
      <c r="AD53" s="95"/>
      <c r="AE53" s="104">
        <f t="shared" si="96"/>
        <v>35947167.819999993</v>
      </c>
      <c r="AF53" s="93">
        <v>0</v>
      </c>
      <c r="AG53" s="93">
        <f t="shared" si="97"/>
        <v>35947167.819999993</v>
      </c>
      <c r="AH53" s="105" t="s">
        <v>163</v>
      </c>
      <c r="AI53" s="102" t="s">
        <v>525</v>
      </c>
      <c r="AJ53" s="103">
        <f>16755776.93+1995192.09</f>
        <v>18750969.02</v>
      </c>
      <c r="AK53" s="111">
        <v>292940.12</v>
      </c>
    </row>
    <row r="54" spans="1:37" ht="346.5" x14ac:dyDescent="0.25">
      <c r="A54" s="10">
        <v>48</v>
      </c>
      <c r="B54" s="138">
        <v>121644</v>
      </c>
      <c r="C54" s="169">
        <v>10</v>
      </c>
      <c r="D54" s="55" t="s">
        <v>182</v>
      </c>
      <c r="E54" s="11" t="s">
        <v>171</v>
      </c>
      <c r="F54" s="77" t="s">
        <v>127</v>
      </c>
      <c r="G54" s="16" t="s">
        <v>59</v>
      </c>
      <c r="H54" s="16" t="s">
        <v>54</v>
      </c>
      <c r="I54" s="79" t="s">
        <v>193</v>
      </c>
      <c r="J54" s="5" t="s">
        <v>60</v>
      </c>
      <c r="K54" s="6">
        <v>42538</v>
      </c>
      <c r="L54" s="6">
        <v>43298</v>
      </c>
      <c r="M54" s="7">
        <f t="shared" si="100"/>
        <v>83.983862739322618</v>
      </c>
      <c r="N54" s="8" t="s">
        <v>160</v>
      </c>
      <c r="O54" s="8" t="s">
        <v>161</v>
      </c>
      <c r="P54" s="8" t="s">
        <v>161</v>
      </c>
      <c r="Q54" s="13" t="s">
        <v>162</v>
      </c>
      <c r="R54" s="4" t="s">
        <v>36</v>
      </c>
      <c r="S54" s="93">
        <f t="shared" si="102"/>
        <v>2777962.48</v>
      </c>
      <c r="T54" s="95">
        <v>2240184.71</v>
      </c>
      <c r="U54" s="95">
        <v>537777.77</v>
      </c>
      <c r="V54" s="93">
        <f t="shared" si="101"/>
        <v>0</v>
      </c>
      <c r="W54" s="95">
        <v>0</v>
      </c>
      <c r="X54" s="95">
        <v>0</v>
      </c>
      <c r="Y54" s="93">
        <f t="shared" si="103"/>
        <v>529771.16</v>
      </c>
      <c r="Z54" s="95">
        <v>395326.72000000003</v>
      </c>
      <c r="AA54" s="95">
        <v>134444.44</v>
      </c>
      <c r="AB54" s="93">
        <f t="shared" si="95"/>
        <v>0</v>
      </c>
      <c r="AC54" s="95"/>
      <c r="AD54" s="95"/>
      <c r="AE54" s="104">
        <f t="shared" si="96"/>
        <v>3307733.64</v>
      </c>
      <c r="AF54" s="93">
        <v>192499.20000000001</v>
      </c>
      <c r="AG54" s="93">
        <f t="shared" si="97"/>
        <v>3500232.8400000003</v>
      </c>
      <c r="AH54" s="105" t="s">
        <v>163</v>
      </c>
      <c r="AI54" s="102" t="s">
        <v>291</v>
      </c>
      <c r="AJ54" s="103">
        <v>0</v>
      </c>
      <c r="AK54" s="111">
        <v>0</v>
      </c>
    </row>
    <row r="55" spans="1:37" ht="299.25" x14ac:dyDescent="0.25">
      <c r="A55" s="10">
        <v>49</v>
      </c>
      <c r="B55" s="138">
        <v>118305</v>
      </c>
      <c r="C55" s="169">
        <v>11</v>
      </c>
      <c r="D55" s="55" t="s">
        <v>176</v>
      </c>
      <c r="E55" s="11" t="s">
        <v>171</v>
      </c>
      <c r="F55" s="77" t="s">
        <v>127</v>
      </c>
      <c r="G55" s="16" t="s">
        <v>62</v>
      </c>
      <c r="H55" s="16" t="s">
        <v>61</v>
      </c>
      <c r="I55" s="79" t="s">
        <v>217</v>
      </c>
      <c r="J55" s="5" t="s">
        <v>63</v>
      </c>
      <c r="K55" s="6">
        <v>42467</v>
      </c>
      <c r="L55" s="6">
        <v>43562</v>
      </c>
      <c r="M55" s="7">
        <f t="shared" si="100"/>
        <v>83.98386285205288</v>
      </c>
      <c r="N55" s="8" t="s">
        <v>160</v>
      </c>
      <c r="O55" s="8" t="s">
        <v>161</v>
      </c>
      <c r="P55" s="8" t="s">
        <v>161</v>
      </c>
      <c r="Q55" s="13" t="s">
        <v>162</v>
      </c>
      <c r="R55" s="4" t="s">
        <v>36</v>
      </c>
      <c r="S55" s="93">
        <f t="shared" si="102"/>
        <v>13566298.970000001</v>
      </c>
      <c r="T55" s="95">
        <v>10940038.15</v>
      </c>
      <c r="U55" s="95">
        <v>2626260.8199999998</v>
      </c>
      <c r="V55" s="93">
        <f t="shared" si="101"/>
        <v>0</v>
      </c>
      <c r="W55" s="95">
        <v>0</v>
      </c>
      <c r="X55" s="95">
        <v>0</v>
      </c>
      <c r="Y55" s="93">
        <f t="shared" si="103"/>
        <v>2587160.17</v>
      </c>
      <c r="Z55" s="95">
        <v>1930594.97</v>
      </c>
      <c r="AA55" s="95">
        <v>656565.19999999995</v>
      </c>
      <c r="AB55" s="93">
        <f t="shared" ref="AB55:AB110" si="104">AC55+AD55</f>
        <v>0</v>
      </c>
      <c r="AC55" s="95"/>
      <c r="AD55" s="95"/>
      <c r="AE55" s="104">
        <f t="shared" si="96"/>
        <v>16153459.140000001</v>
      </c>
      <c r="AF55" s="93">
        <v>0</v>
      </c>
      <c r="AG55" s="93">
        <f t="shared" si="97"/>
        <v>16153459.140000001</v>
      </c>
      <c r="AH55" s="105" t="s">
        <v>163</v>
      </c>
      <c r="AI55" s="102" t="s">
        <v>198</v>
      </c>
      <c r="AJ55" s="103">
        <v>7983854.5899999989</v>
      </c>
      <c r="AK55" s="111">
        <v>0</v>
      </c>
    </row>
    <row r="56" spans="1:37" ht="173.25" x14ac:dyDescent="0.25">
      <c r="A56" s="4">
        <v>50</v>
      </c>
      <c r="B56" s="138">
        <v>118349</v>
      </c>
      <c r="C56" s="169">
        <v>13</v>
      </c>
      <c r="D56" s="55" t="s">
        <v>180</v>
      </c>
      <c r="E56" s="11" t="s">
        <v>171</v>
      </c>
      <c r="F56" s="77" t="s">
        <v>127</v>
      </c>
      <c r="G56" s="16" t="s">
        <v>65</v>
      </c>
      <c r="H56" s="16" t="s">
        <v>64</v>
      </c>
      <c r="I56" s="79" t="s">
        <v>213</v>
      </c>
      <c r="J56" s="5" t="s">
        <v>66</v>
      </c>
      <c r="K56" s="6">
        <v>42663</v>
      </c>
      <c r="L56" s="6">
        <v>43758</v>
      </c>
      <c r="M56" s="7">
        <f t="shared" si="100"/>
        <v>83.983862845432327</v>
      </c>
      <c r="N56" s="8" t="s">
        <v>160</v>
      </c>
      <c r="O56" s="8" t="s">
        <v>161</v>
      </c>
      <c r="P56" s="8" t="s">
        <v>161</v>
      </c>
      <c r="Q56" s="13" t="s">
        <v>162</v>
      </c>
      <c r="R56" s="4" t="s">
        <v>36</v>
      </c>
      <c r="S56" s="93">
        <f t="shared" si="102"/>
        <v>9782795.4699999988</v>
      </c>
      <c r="T56" s="95">
        <v>7888972.2199999997</v>
      </c>
      <c r="U56" s="95">
        <v>1893823.25</v>
      </c>
      <c r="V56" s="93">
        <f t="shared" si="101"/>
        <v>0</v>
      </c>
      <c r="W56" s="95">
        <v>0</v>
      </c>
      <c r="X56" s="95">
        <v>0</v>
      </c>
      <c r="Y56" s="93">
        <f t="shared" si="103"/>
        <v>1865627.3800000001</v>
      </c>
      <c r="Z56" s="95">
        <v>1392171.57</v>
      </c>
      <c r="AA56" s="95">
        <v>473455.81</v>
      </c>
      <c r="AB56" s="93">
        <f t="shared" si="104"/>
        <v>0</v>
      </c>
      <c r="AC56" s="95"/>
      <c r="AD56" s="95"/>
      <c r="AE56" s="104">
        <f t="shared" si="96"/>
        <v>11648422.85</v>
      </c>
      <c r="AF56" s="93">
        <v>0</v>
      </c>
      <c r="AG56" s="93">
        <f t="shared" si="97"/>
        <v>11648422.85</v>
      </c>
      <c r="AH56" s="105" t="s">
        <v>163</v>
      </c>
      <c r="AI56" s="102" t="s">
        <v>202</v>
      </c>
      <c r="AJ56" s="103">
        <v>469782.92000000004</v>
      </c>
      <c r="AK56" s="111">
        <v>0</v>
      </c>
    </row>
    <row r="57" spans="1:37" ht="126" x14ac:dyDescent="0.25">
      <c r="A57" s="10">
        <v>51</v>
      </c>
      <c r="B57" s="138">
        <v>118894</v>
      </c>
      <c r="C57" s="169">
        <v>15</v>
      </c>
      <c r="D57" s="55" t="s">
        <v>181</v>
      </c>
      <c r="E57" s="11" t="s">
        <v>171</v>
      </c>
      <c r="F57" s="77" t="s">
        <v>127</v>
      </c>
      <c r="G57" s="16" t="s">
        <v>68</v>
      </c>
      <c r="H57" s="16" t="s">
        <v>67</v>
      </c>
      <c r="I57" s="79" t="s">
        <v>193</v>
      </c>
      <c r="J57" s="5" t="s">
        <v>69</v>
      </c>
      <c r="K57" s="6">
        <v>42717</v>
      </c>
      <c r="L57" s="6">
        <v>43386</v>
      </c>
      <c r="M57" s="7">
        <f t="shared" si="100"/>
        <v>83.983863051796376</v>
      </c>
      <c r="N57" s="8" t="s">
        <v>160</v>
      </c>
      <c r="O57" s="8" t="s">
        <v>161</v>
      </c>
      <c r="P57" s="8" t="s">
        <v>161</v>
      </c>
      <c r="Q57" s="13" t="s">
        <v>162</v>
      </c>
      <c r="R57" s="4" t="s">
        <v>36</v>
      </c>
      <c r="S57" s="93">
        <f t="shared" si="102"/>
        <v>2106832.29</v>
      </c>
      <c r="T57" s="95">
        <v>1698976.68</v>
      </c>
      <c r="U57" s="95">
        <v>407855.61</v>
      </c>
      <c r="V57" s="93">
        <f t="shared" si="101"/>
        <v>0</v>
      </c>
      <c r="W57" s="95">
        <v>0</v>
      </c>
      <c r="X57" s="95">
        <v>0</v>
      </c>
      <c r="Y57" s="93">
        <f t="shared" si="103"/>
        <v>401783.30999999994</v>
      </c>
      <c r="Z57" s="95">
        <v>299819.40999999997</v>
      </c>
      <c r="AA57" s="95">
        <v>101963.9</v>
      </c>
      <c r="AB57" s="93">
        <f t="shared" si="104"/>
        <v>0</v>
      </c>
      <c r="AC57" s="95"/>
      <c r="AD57" s="95"/>
      <c r="AE57" s="104">
        <f t="shared" si="96"/>
        <v>2508615.6</v>
      </c>
      <c r="AF57" s="93">
        <v>154711.20000000001</v>
      </c>
      <c r="AG57" s="93">
        <f t="shared" si="97"/>
        <v>2663326.8000000003</v>
      </c>
      <c r="AH57" s="105" t="s">
        <v>163</v>
      </c>
      <c r="AI57" s="102" t="s">
        <v>197</v>
      </c>
      <c r="AJ57" s="103">
        <v>5817.56</v>
      </c>
      <c r="AK57" s="111">
        <v>0</v>
      </c>
    </row>
    <row r="58" spans="1:37" ht="236.25" x14ac:dyDescent="0.25">
      <c r="A58" s="10">
        <v>52</v>
      </c>
      <c r="B58" s="138"/>
      <c r="C58" s="169">
        <v>16</v>
      </c>
      <c r="D58" s="72" t="s">
        <v>179</v>
      </c>
      <c r="E58" s="11" t="s">
        <v>171</v>
      </c>
      <c r="F58" s="77" t="s">
        <v>127</v>
      </c>
      <c r="G58" s="16" t="s">
        <v>128</v>
      </c>
      <c r="H58" s="16" t="s">
        <v>126</v>
      </c>
      <c r="I58" s="79" t="s">
        <v>219</v>
      </c>
      <c r="J58" s="5" t="s">
        <v>129</v>
      </c>
      <c r="K58" s="6">
        <v>42884</v>
      </c>
      <c r="L58" s="6">
        <v>43980</v>
      </c>
      <c r="M58" s="7">
        <f t="shared" si="100"/>
        <v>83.983862818994993</v>
      </c>
      <c r="N58" s="8" t="s">
        <v>160</v>
      </c>
      <c r="O58" s="8" t="s">
        <v>161</v>
      </c>
      <c r="P58" s="8" t="s">
        <v>161</v>
      </c>
      <c r="Q58" s="13" t="s">
        <v>162</v>
      </c>
      <c r="R58" s="4" t="s">
        <v>36</v>
      </c>
      <c r="S58" s="93">
        <f t="shared" si="102"/>
        <v>14853565.879999999</v>
      </c>
      <c r="T58" s="95">
        <v>11978106.76</v>
      </c>
      <c r="U58" s="95">
        <v>2875459.12</v>
      </c>
      <c r="V58" s="93">
        <f t="shared" si="101"/>
        <v>0</v>
      </c>
      <c r="W58" s="95">
        <v>0</v>
      </c>
      <c r="X58" s="95">
        <v>0</v>
      </c>
      <c r="Y58" s="93">
        <f t="shared" si="103"/>
        <v>2832648.33</v>
      </c>
      <c r="Z58" s="95">
        <v>2113783.5499999998</v>
      </c>
      <c r="AA58" s="95">
        <v>718864.78</v>
      </c>
      <c r="AB58" s="93">
        <f t="shared" si="104"/>
        <v>0</v>
      </c>
      <c r="AC58" s="95"/>
      <c r="AD58" s="95"/>
      <c r="AE58" s="104">
        <f t="shared" si="96"/>
        <v>17686214.210000001</v>
      </c>
      <c r="AF58" s="93">
        <v>0</v>
      </c>
      <c r="AG58" s="93">
        <f t="shared" si="97"/>
        <v>17686214.210000001</v>
      </c>
      <c r="AH58" s="105" t="s">
        <v>163</v>
      </c>
      <c r="AI58" s="128" t="s">
        <v>449</v>
      </c>
      <c r="AJ58" s="103">
        <v>804695.64</v>
      </c>
      <c r="AK58" s="111">
        <v>0</v>
      </c>
    </row>
    <row r="59" spans="1:37" ht="157.5" x14ac:dyDescent="0.25">
      <c r="A59" s="4">
        <v>53</v>
      </c>
      <c r="B59" s="138">
        <v>117841</v>
      </c>
      <c r="C59" s="169">
        <v>17</v>
      </c>
      <c r="D59" s="55" t="s">
        <v>180</v>
      </c>
      <c r="E59" s="11" t="s">
        <v>171</v>
      </c>
      <c r="F59" s="77" t="s">
        <v>127</v>
      </c>
      <c r="G59" s="16" t="s">
        <v>71</v>
      </c>
      <c r="H59" s="16" t="s">
        <v>70</v>
      </c>
      <c r="I59" s="79" t="s">
        <v>193</v>
      </c>
      <c r="J59" s="5" t="s">
        <v>72</v>
      </c>
      <c r="K59" s="6">
        <v>42482</v>
      </c>
      <c r="L59" s="6">
        <v>43577</v>
      </c>
      <c r="M59" s="7">
        <f t="shared" si="100"/>
        <v>83.983862859805768</v>
      </c>
      <c r="N59" s="8" t="s">
        <v>160</v>
      </c>
      <c r="O59" s="8" t="s">
        <v>161</v>
      </c>
      <c r="P59" s="8" t="s">
        <v>161</v>
      </c>
      <c r="Q59" s="13" t="s">
        <v>162</v>
      </c>
      <c r="R59" s="4" t="s">
        <v>36</v>
      </c>
      <c r="S59" s="93">
        <f t="shared" si="102"/>
        <v>9894631.8100000005</v>
      </c>
      <c r="T59" s="95">
        <v>7979158.4800000004</v>
      </c>
      <c r="U59" s="95">
        <v>1915473.33</v>
      </c>
      <c r="V59" s="93">
        <f t="shared" si="101"/>
        <v>0</v>
      </c>
      <c r="W59" s="95">
        <v>0</v>
      </c>
      <c r="X59" s="95">
        <v>0</v>
      </c>
      <c r="Y59" s="93">
        <f t="shared" si="103"/>
        <v>1886955.12</v>
      </c>
      <c r="Z59" s="95">
        <v>1408086.79</v>
      </c>
      <c r="AA59" s="95">
        <v>478868.33</v>
      </c>
      <c r="AB59" s="93">
        <f t="shared" si="104"/>
        <v>0</v>
      </c>
      <c r="AC59" s="95"/>
      <c r="AD59" s="95"/>
      <c r="AE59" s="104">
        <f t="shared" ref="AE59:AE123" si="105">S59+V59+Y59+AB59</f>
        <v>11781586.93</v>
      </c>
      <c r="AF59" s="93">
        <v>0</v>
      </c>
      <c r="AG59" s="93">
        <f t="shared" si="97"/>
        <v>11781586.93</v>
      </c>
      <c r="AH59" s="105" t="s">
        <v>163</v>
      </c>
      <c r="AI59" s="102" t="s">
        <v>371</v>
      </c>
      <c r="AJ59" s="103">
        <v>3440723.81</v>
      </c>
      <c r="AK59" s="111">
        <v>0</v>
      </c>
    </row>
    <row r="60" spans="1:37" ht="157.5" x14ac:dyDescent="0.25">
      <c r="A60" s="10">
        <v>54</v>
      </c>
      <c r="B60" s="138">
        <v>119195</v>
      </c>
      <c r="C60" s="169">
        <v>18</v>
      </c>
      <c r="D60" s="55" t="s">
        <v>177</v>
      </c>
      <c r="E60" s="11" t="s">
        <v>171</v>
      </c>
      <c r="F60" s="77" t="s">
        <v>127</v>
      </c>
      <c r="G60" s="16" t="s">
        <v>74</v>
      </c>
      <c r="H60" s="16" t="s">
        <v>73</v>
      </c>
      <c r="I60" s="79" t="s">
        <v>193</v>
      </c>
      <c r="J60" s="5" t="s">
        <v>75</v>
      </c>
      <c r="K60" s="6">
        <v>42464</v>
      </c>
      <c r="L60" s="6">
        <v>43500</v>
      </c>
      <c r="M60" s="7">
        <f t="shared" si="100"/>
        <v>83.983862838046434</v>
      </c>
      <c r="N60" s="8" t="s">
        <v>160</v>
      </c>
      <c r="O60" s="8" t="s">
        <v>161</v>
      </c>
      <c r="P60" s="8" t="s">
        <v>161</v>
      </c>
      <c r="Q60" s="13" t="s">
        <v>162</v>
      </c>
      <c r="R60" s="4" t="s">
        <v>36</v>
      </c>
      <c r="S60" s="93">
        <f t="shared" si="102"/>
        <v>3639337.0599999996</v>
      </c>
      <c r="T60" s="95">
        <v>2934808.26</v>
      </c>
      <c r="U60" s="95">
        <v>704528.8</v>
      </c>
      <c r="V60" s="93">
        <f t="shared" si="101"/>
        <v>0</v>
      </c>
      <c r="W60" s="95">
        <v>0</v>
      </c>
      <c r="X60" s="95">
        <v>0</v>
      </c>
      <c r="Y60" s="93">
        <f t="shared" si="103"/>
        <v>694039.54</v>
      </c>
      <c r="Z60" s="95">
        <v>517907.34</v>
      </c>
      <c r="AA60" s="95">
        <v>176132.2</v>
      </c>
      <c r="AB60" s="93">
        <f t="shared" si="104"/>
        <v>0</v>
      </c>
      <c r="AC60" s="95"/>
      <c r="AD60" s="95"/>
      <c r="AE60" s="104">
        <f t="shared" si="105"/>
        <v>4333376.5999999996</v>
      </c>
      <c r="AF60" s="93">
        <v>0</v>
      </c>
      <c r="AG60" s="93">
        <f t="shared" si="97"/>
        <v>4333376.5999999996</v>
      </c>
      <c r="AH60" s="105" t="s">
        <v>163</v>
      </c>
      <c r="AI60" s="102" t="s">
        <v>280</v>
      </c>
      <c r="AJ60" s="103">
        <f>452513.95+76690.71</f>
        <v>529204.66</v>
      </c>
      <c r="AK60" s="111">
        <v>0</v>
      </c>
    </row>
    <row r="61" spans="1:37" ht="189" x14ac:dyDescent="0.25">
      <c r="A61" s="10">
        <v>55</v>
      </c>
      <c r="B61" s="138">
        <v>118157</v>
      </c>
      <c r="C61" s="169">
        <v>19</v>
      </c>
      <c r="D61" s="55" t="s">
        <v>183</v>
      </c>
      <c r="E61" s="11" t="s">
        <v>171</v>
      </c>
      <c r="F61" s="77" t="s">
        <v>127</v>
      </c>
      <c r="G61" s="16" t="s">
        <v>77</v>
      </c>
      <c r="H61" s="16" t="s">
        <v>76</v>
      </c>
      <c r="I61" s="79" t="s">
        <v>193</v>
      </c>
      <c r="J61" s="5" t="s">
        <v>78</v>
      </c>
      <c r="K61" s="6">
        <v>42446</v>
      </c>
      <c r="L61" s="6">
        <v>43360</v>
      </c>
      <c r="M61" s="7">
        <f t="shared" si="100"/>
        <v>83.983862865891041</v>
      </c>
      <c r="N61" s="8" t="s">
        <v>160</v>
      </c>
      <c r="O61" s="8" t="s">
        <v>161</v>
      </c>
      <c r="P61" s="8" t="s">
        <v>161</v>
      </c>
      <c r="Q61" s="13" t="s">
        <v>162</v>
      </c>
      <c r="R61" s="4" t="s">
        <v>36</v>
      </c>
      <c r="S61" s="93">
        <f t="shared" si="102"/>
        <v>3627735.48</v>
      </c>
      <c r="T61" s="95">
        <v>2925452.6</v>
      </c>
      <c r="U61" s="95">
        <v>702282.88</v>
      </c>
      <c r="V61" s="93">
        <f t="shared" si="101"/>
        <v>0</v>
      </c>
      <c r="W61" s="95">
        <v>0</v>
      </c>
      <c r="X61" s="95">
        <v>0</v>
      </c>
      <c r="Y61" s="93">
        <f t="shared" si="103"/>
        <v>691827.06</v>
      </c>
      <c r="Z61" s="95">
        <v>516256.34</v>
      </c>
      <c r="AA61" s="95">
        <v>175570.72</v>
      </c>
      <c r="AB61" s="93">
        <f t="shared" si="104"/>
        <v>0</v>
      </c>
      <c r="AC61" s="95"/>
      <c r="AD61" s="95"/>
      <c r="AE61" s="104">
        <f t="shared" si="105"/>
        <v>4319562.54</v>
      </c>
      <c r="AF61" s="93">
        <v>0</v>
      </c>
      <c r="AG61" s="93">
        <f t="shared" si="97"/>
        <v>4319562.54</v>
      </c>
      <c r="AH61" s="105" t="s">
        <v>163</v>
      </c>
      <c r="AI61" s="102" t="s">
        <v>281</v>
      </c>
      <c r="AJ61" s="103">
        <f>457510.12+31100.83</f>
        <v>488610.95</v>
      </c>
      <c r="AK61" s="111">
        <v>0</v>
      </c>
    </row>
    <row r="62" spans="1:37" ht="126" x14ac:dyDescent="0.25">
      <c r="A62" s="4">
        <v>56</v>
      </c>
      <c r="B62" s="138">
        <v>119196</v>
      </c>
      <c r="C62" s="169">
        <v>20</v>
      </c>
      <c r="D62" s="55" t="s">
        <v>177</v>
      </c>
      <c r="E62" s="11" t="s">
        <v>171</v>
      </c>
      <c r="F62" s="77" t="s">
        <v>127</v>
      </c>
      <c r="G62" s="16" t="s">
        <v>79</v>
      </c>
      <c r="H62" s="16" t="s">
        <v>73</v>
      </c>
      <c r="I62" s="79" t="s">
        <v>221</v>
      </c>
      <c r="J62" s="5" t="s">
        <v>80</v>
      </c>
      <c r="K62" s="6">
        <v>42464</v>
      </c>
      <c r="L62" s="6">
        <v>43925</v>
      </c>
      <c r="M62" s="7">
        <f t="shared" si="100"/>
        <v>83.98386284004664</v>
      </c>
      <c r="N62" s="8" t="s">
        <v>160</v>
      </c>
      <c r="O62" s="8" t="s">
        <v>161</v>
      </c>
      <c r="P62" s="8" t="s">
        <v>161</v>
      </c>
      <c r="Q62" s="13" t="s">
        <v>162</v>
      </c>
      <c r="R62" s="4" t="s">
        <v>36</v>
      </c>
      <c r="S62" s="93">
        <f t="shared" si="102"/>
        <v>16139137.140000001</v>
      </c>
      <c r="T62" s="95">
        <v>13014807.98</v>
      </c>
      <c r="U62" s="95">
        <v>3124329.16</v>
      </c>
      <c r="V62" s="93">
        <f t="shared" si="101"/>
        <v>0</v>
      </c>
      <c r="W62" s="95">
        <v>0</v>
      </c>
      <c r="X62" s="95">
        <v>0</v>
      </c>
      <c r="Y62" s="93">
        <f t="shared" si="103"/>
        <v>3077813.11</v>
      </c>
      <c r="Z62" s="95">
        <v>2296730.8199999998</v>
      </c>
      <c r="AA62" s="95">
        <v>781082.29</v>
      </c>
      <c r="AB62" s="93">
        <f t="shared" si="104"/>
        <v>0</v>
      </c>
      <c r="AC62" s="95"/>
      <c r="AD62" s="95"/>
      <c r="AE62" s="104">
        <f t="shared" si="105"/>
        <v>19216950.25</v>
      </c>
      <c r="AF62" s="93">
        <v>0</v>
      </c>
      <c r="AG62" s="93">
        <f t="shared" si="97"/>
        <v>19216950.25</v>
      </c>
      <c r="AH62" s="105" t="s">
        <v>163</v>
      </c>
      <c r="AI62" s="102" t="s">
        <v>279</v>
      </c>
      <c r="AJ62" s="103">
        <v>616995.39</v>
      </c>
      <c r="AK62" s="111">
        <v>0</v>
      </c>
    </row>
    <row r="63" spans="1:37" ht="409.5" x14ac:dyDescent="0.25">
      <c r="A63" s="10">
        <v>57</v>
      </c>
      <c r="B63" s="138">
        <v>118158</v>
      </c>
      <c r="C63" s="169">
        <v>21</v>
      </c>
      <c r="D63" s="55" t="s">
        <v>183</v>
      </c>
      <c r="E63" s="11" t="s">
        <v>171</v>
      </c>
      <c r="F63" s="77" t="s">
        <v>127</v>
      </c>
      <c r="G63" s="16" t="s">
        <v>81</v>
      </c>
      <c r="H63" s="16" t="s">
        <v>76</v>
      </c>
      <c r="I63" s="79" t="s">
        <v>500</v>
      </c>
      <c r="J63" s="5" t="s">
        <v>82</v>
      </c>
      <c r="K63" s="6">
        <v>42516</v>
      </c>
      <c r="L63" s="6">
        <v>43430</v>
      </c>
      <c r="M63" s="7">
        <f t="shared" si="100"/>
        <v>83.983862895923082</v>
      </c>
      <c r="N63" s="8" t="s">
        <v>160</v>
      </c>
      <c r="O63" s="8" t="s">
        <v>161</v>
      </c>
      <c r="P63" s="8" t="s">
        <v>161</v>
      </c>
      <c r="Q63" s="13" t="s">
        <v>162</v>
      </c>
      <c r="R63" s="4" t="s">
        <v>36</v>
      </c>
      <c r="S63" s="93">
        <f t="shared" si="102"/>
        <v>11413787.699999999</v>
      </c>
      <c r="T63" s="95">
        <v>9204225.3699999992</v>
      </c>
      <c r="U63" s="95">
        <v>2209562.33</v>
      </c>
      <c r="V63" s="93">
        <f t="shared" si="101"/>
        <v>0</v>
      </c>
      <c r="W63" s="95">
        <v>0</v>
      </c>
      <c r="X63" s="95">
        <v>0</v>
      </c>
      <c r="Y63" s="93">
        <f t="shared" si="103"/>
        <v>2176665.64</v>
      </c>
      <c r="Z63" s="95">
        <v>1624275.04</v>
      </c>
      <c r="AA63" s="95">
        <v>552390.6</v>
      </c>
      <c r="AB63" s="93">
        <f t="shared" si="104"/>
        <v>0</v>
      </c>
      <c r="AC63" s="95"/>
      <c r="AD63" s="95"/>
      <c r="AE63" s="104">
        <f t="shared" si="105"/>
        <v>13590453.34</v>
      </c>
      <c r="AF63" s="93">
        <v>16355.96</v>
      </c>
      <c r="AG63" s="93">
        <f t="shared" si="97"/>
        <v>13606809.300000001</v>
      </c>
      <c r="AH63" s="105" t="s">
        <v>163</v>
      </c>
      <c r="AI63" s="102" t="s">
        <v>649</v>
      </c>
      <c r="AJ63" s="103">
        <f>1854921.77+82241.2</f>
        <v>1937162.97</v>
      </c>
      <c r="AK63" s="111">
        <v>0</v>
      </c>
    </row>
    <row r="64" spans="1:37" ht="220.5" x14ac:dyDescent="0.25">
      <c r="A64" s="10">
        <v>58</v>
      </c>
      <c r="B64" s="138">
        <v>118159</v>
      </c>
      <c r="C64" s="169">
        <v>22</v>
      </c>
      <c r="D64" s="55" t="s">
        <v>183</v>
      </c>
      <c r="E64" s="11" t="s">
        <v>171</v>
      </c>
      <c r="F64" s="77" t="s">
        <v>127</v>
      </c>
      <c r="G64" s="16" t="s">
        <v>83</v>
      </c>
      <c r="H64" s="16" t="s">
        <v>76</v>
      </c>
      <c r="I64" s="79" t="s">
        <v>209</v>
      </c>
      <c r="J64" s="5" t="s">
        <v>84</v>
      </c>
      <c r="K64" s="6">
        <v>42446</v>
      </c>
      <c r="L64" s="6">
        <v>43176</v>
      </c>
      <c r="M64" s="7">
        <f t="shared" si="100"/>
        <v>83.983862881462997</v>
      </c>
      <c r="N64" s="8" t="s">
        <v>160</v>
      </c>
      <c r="O64" s="8" t="s">
        <v>161</v>
      </c>
      <c r="P64" s="8" t="s">
        <v>161</v>
      </c>
      <c r="Q64" s="13" t="s">
        <v>162</v>
      </c>
      <c r="R64" s="4" t="s">
        <v>36</v>
      </c>
      <c r="S64" s="93">
        <f t="shared" si="102"/>
        <v>13490539.449999999</v>
      </c>
      <c r="T64" s="95">
        <v>10878944.699999999</v>
      </c>
      <c r="U64" s="95">
        <v>2611594.75</v>
      </c>
      <c r="V64" s="93">
        <f t="shared" si="101"/>
        <v>0</v>
      </c>
      <c r="W64" s="95">
        <v>0</v>
      </c>
      <c r="X64" s="95">
        <v>0</v>
      </c>
      <c r="Y64" s="93">
        <f t="shared" si="103"/>
        <v>2572712.4500000002</v>
      </c>
      <c r="Z64" s="95">
        <v>1919813.76</v>
      </c>
      <c r="AA64" s="95">
        <v>652898.68999999994</v>
      </c>
      <c r="AB64" s="93">
        <f t="shared" si="104"/>
        <v>0</v>
      </c>
      <c r="AC64" s="95"/>
      <c r="AD64" s="95"/>
      <c r="AE64" s="104">
        <f t="shared" si="105"/>
        <v>16063251.899999999</v>
      </c>
      <c r="AF64" s="93">
        <v>0</v>
      </c>
      <c r="AG64" s="93">
        <f t="shared" si="97"/>
        <v>16063251.899999999</v>
      </c>
      <c r="AH64" s="105" t="s">
        <v>389</v>
      </c>
      <c r="AI64" s="102" t="s">
        <v>226</v>
      </c>
      <c r="AJ64" s="103">
        <v>11200209.65</v>
      </c>
      <c r="AK64" s="111">
        <v>0</v>
      </c>
    </row>
    <row r="65" spans="1:37" ht="283.5" x14ac:dyDescent="0.25">
      <c r="A65" s="4">
        <v>59</v>
      </c>
      <c r="B65" s="138">
        <v>118427</v>
      </c>
      <c r="C65" s="169">
        <v>23</v>
      </c>
      <c r="D65" s="55" t="s">
        <v>178</v>
      </c>
      <c r="E65" s="11" t="s">
        <v>171</v>
      </c>
      <c r="F65" s="77" t="s">
        <v>127</v>
      </c>
      <c r="G65" s="16" t="s">
        <v>86</v>
      </c>
      <c r="H65" s="16" t="s">
        <v>85</v>
      </c>
      <c r="I65" s="79" t="s">
        <v>193</v>
      </c>
      <c r="J65" s="5" t="s">
        <v>87</v>
      </c>
      <c r="K65" s="6">
        <v>42459</v>
      </c>
      <c r="L65" s="6">
        <v>43524</v>
      </c>
      <c r="M65" s="7">
        <f t="shared" si="100"/>
        <v>83.983862871845758</v>
      </c>
      <c r="N65" s="8" t="s">
        <v>160</v>
      </c>
      <c r="O65" s="8" t="s">
        <v>161</v>
      </c>
      <c r="P65" s="8" t="s">
        <v>161</v>
      </c>
      <c r="Q65" s="13" t="s">
        <v>162</v>
      </c>
      <c r="R65" s="4" t="s">
        <v>36</v>
      </c>
      <c r="S65" s="93">
        <f t="shared" si="102"/>
        <v>6252507.04</v>
      </c>
      <c r="T65" s="95">
        <v>5042102.18</v>
      </c>
      <c r="U65" s="95">
        <v>1210404.8600000001</v>
      </c>
      <c r="V65" s="93">
        <f t="shared" si="101"/>
        <v>0</v>
      </c>
      <c r="W65" s="95">
        <v>0</v>
      </c>
      <c r="X65" s="95">
        <v>0</v>
      </c>
      <c r="Y65" s="93">
        <f t="shared" si="103"/>
        <v>1192383.95</v>
      </c>
      <c r="Z65" s="95">
        <v>889782.73</v>
      </c>
      <c r="AA65" s="95">
        <v>302601.21999999997</v>
      </c>
      <c r="AB65" s="93">
        <f t="shared" si="104"/>
        <v>0</v>
      </c>
      <c r="AC65" s="95"/>
      <c r="AD65" s="95"/>
      <c r="AE65" s="104">
        <f t="shared" si="105"/>
        <v>7444890.9900000002</v>
      </c>
      <c r="AF65" s="93">
        <v>0</v>
      </c>
      <c r="AG65" s="93">
        <f t="shared" si="97"/>
        <v>7444890.9900000002</v>
      </c>
      <c r="AH65" s="105" t="s">
        <v>163</v>
      </c>
      <c r="AI65" s="129" t="s">
        <v>515</v>
      </c>
      <c r="AJ65" s="103">
        <f>2700089.65+45607.36</f>
        <v>2745697.01</v>
      </c>
      <c r="AK65" s="111">
        <v>0</v>
      </c>
    </row>
    <row r="66" spans="1:37" ht="157.5" x14ac:dyDescent="0.25">
      <c r="A66" s="10">
        <v>60</v>
      </c>
      <c r="B66" s="138">
        <v>118584</v>
      </c>
      <c r="C66" s="169">
        <v>24</v>
      </c>
      <c r="D66" s="55" t="s">
        <v>176</v>
      </c>
      <c r="E66" s="11" t="s">
        <v>171</v>
      </c>
      <c r="F66" s="77" t="s">
        <v>127</v>
      </c>
      <c r="G66" s="16" t="s">
        <v>89</v>
      </c>
      <c r="H66" s="16" t="s">
        <v>88</v>
      </c>
      <c r="I66" s="79" t="s">
        <v>193</v>
      </c>
      <c r="J66" s="5" t="s">
        <v>90</v>
      </c>
      <c r="K66" s="6">
        <v>42454</v>
      </c>
      <c r="L66" s="6">
        <v>43490</v>
      </c>
      <c r="M66" s="7">
        <f t="shared" si="100"/>
        <v>83.983862869823341</v>
      </c>
      <c r="N66" s="8" t="s">
        <v>160</v>
      </c>
      <c r="O66" s="8" t="s">
        <v>161</v>
      </c>
      <c r="P66" s="8" t="s">
        <v>161</v>
      </c>
      <c r="Q66" s="13" t="s">
        <v>162</v>
      </c>
      <c r="R66" s="4" t="s">
        <v>36</v>
      </c>
      <c r="S66" s="93">
        <f t="shared" si="102"/>
        <v>2984368.02</v>
      </c>
      <c r="T66" s="95">
        <v>2406632.79</v>
      </c>
      <c r="U66" s="95">
        <v>577735.23</v>
      </c>
      <c r="V66" s="93">
        <f t="shared" si="101"/>
        <v>0</v>
      </c>
      <c r="W66" s="95">
        <v>0</v>
      </c>
      <c r="X66" s="95">
        <v>0</v>
      </c>
      <c r="Y66" s="93">
        <f t="shared" si="103"/>
        <v>569133.71</v>
      </c>
      <c r="Z66" s="95">
        <v>424699.9</v>
      </c>
      <c r="AA66" s="95">
        <v>144433.81</v>
      </c>
      <c r="AB66" s="93">
        <f t="shared" si="104"/>
        <v>0</v>
      </c>
      <c r="AC66" s="95"/>
      <c r="AD66" s="95"/>
      <c r="AE66" s="104">
        <f t="shared" si="105"/>
        <v>3553501.73</v>
      </c>
      <c r="AF66" s="104"/>
      <c r="AG66" s="93">
        <f t="shared" si="97"/>
        <v>3553501.73</v>
      </c>
      <c r="AH66" s="130" t="s">
        <v>163</v>
      </c>
      <c r="AI66" s="131" t="s">
        <v>192</v>
      </c>
      <c r="AJ66" s="103">
        <f>51639.73+64908.11</f>
        <v>116547.84</v>
      </c>
      <c r="AK66" s="111">
        <v>0</v>
      </c>
    </row>
    <row r="67" spans="1:37" ht="189" x14ac:dyDescent="0.25">
      <c r="A67" s="10">
        <v>61</v>
      </c>
      <c r="B67" s="138">
        <v>117834</v>
      </c>
      <c r="C67" s="169">
        <v>25</v>
      </c>
      <c r="D67" s="55" t="s">
        <v>178</v>
      </c>
      <c r="E67" s="11" t="s">
        <v>171</v>
      </c>
      <c r="F67" s="77" t="s">
        <v>127</v>
      </c>
      <c r="G67" s="16" t="s">
        <v>91</v>
      </c>
      <c r="H67" s="16" t="s">
        <v>85</v>
      </c>
      <c r="I67" s="79" t="s">
        <v>222</v>
      </c>
      <c r="J67" s="5" t="s">
        <v>92</v>
      </c>
      <c r="K67" s="6">
        <v>42459</v>
      </c>
      <c r="L67" s="6">
        <v>43434</v>
      </c>
      <c r="M67" s="7">
        <f t="shared" si="100"/>
        <v>83.983862877433253</v>
      </c>
      <c r="N67" s="8" t="s">
        <v>160</v>
      </c>
      <c r="O67" s="8" t="s">
        <v>161</v>
      </c>
      <c r="P67" s="8" t="s">
        <v>161</v>
      </c>
      <c r="Q67" s="13" t="s">
        <v>162</v>
      </c>
      <c r="R67" s="4" t="s">
        <v>36</v>
      </c>
      <c r="S67" s="93">
        <f t="shared" si="102"/>
        <v>11174376.890000001</v>
      </c>
      <c r="T67" s="95">
        <v>9011161.3900000006</v>
      </c>
      <c r="U67" s="95">
        <v>2163215.5</v>
      </c>
      <c r="V67" s="93">
        <f t="shared" si="101"/>
        <v>0</v>
      </c>
      <c r="W67" s="95">
        <v>0</v>
      </c>
      <c r="X67" s="95">
        <v>0</v>
      </c>
      <c r="Y67" s="93">
        <f t="shared" si="103"/>
        <v>2131008.8199999998</v>
      </c>
      <c r="Z67" s="95">
        <v>1590204.95</v>
      </c>
      <c r="AA67" s="95">
        <v>540803.87</v>
      </c>
      <c r="AB67" s="93">
        <f t="shared" si="104"/>
        <v>0</v>
      </c>
      <c r="AC67" s="95"/>
      <c r="AD67" s="95"/>
      <c r="AE67" s="104">
        <f t="shared" si="105"/>
        <v>13305385.710000001</v>
      </c>
      <c r="AF67" s="93">
        <v>0</v>
      </c>
      <c r="AG67" s="93">
        <f t="shared" si="97"/>
        <v>13305385.710000001</v>
      </c>
      <c r="AH67" s="105" t="s">
        <v>163</v>
      </c>
      <c r="AI67" s="129" t="s">
        <v>203</v>
      </c>
      <c r="AJ67" s="103">
        <f>4814425.83+239093.69</f>
        <v>5053519.5200000005</v>
      </c>
      <c r="AK67" s="111">
        <v>0</v>
      </c>
    </row>
    <row r="68" spans="1:37" ht="204.75" x14ac:dyDescent="0.25">
      <c r="A68" s="4">
        <v>62</v>
      </c>
      <c r="B68" s="138">
        <v>118419</v>
      </c>
      <c r="C68" s="169">
        <v>26</v>
      </c>
      <c r="D68" s="55" t="s">
        <v>176</v>
      </c>
      <c r="E68" s="11" t="s">
        <v>171</v>
      </c>
      <c r="F68" s="77" t="s">
        <v>127</v>
      </c>
      <c r="G68" s="16" t="s">
        <v>93</v>
      </c>
      <c r="H68" s="16" t="s">
        <v>85</v>
      </c>
      <c r="I68" s="79" t="s">
        <v>193</v>
      </c>
      <c r="J68" s="5" t="s">
        <v>94</v>
      </c>
      <c r="K68" s="6">
        <v>42458</v>
      </c>
      <c r="L68" s="6">
        <v>43553</v>
      </c>
      <c r="M68" s="7">
        <f t="shared" si="100"/>
        <v>83.983862783018438</v>
      </c>
      <c r="N68" s="8" t="s">
        <v>160</v>
      </c>
      <c r="O68" s="8" t="s">
        <v>161</v>
      </c>
      <c r="P68" s="8" t="s">
        <v>161</v>
      </c>
      <c r="Q68" s="13" t="s">
        <v>162</v>
      </c>
      <c r="R68" s="4" t="s">
        <v>36</v>
      </c>
      <c r="S68" s="93">
        <f t="shared" si="102"/>
        <v>3637178.37</v>
      </c>
      <c r="T68" s="95">
        <v>2933067.47</v>
      </c>
      <c r="U68" s="95">
        <v>704110.9</v>
      </c>
      <c r="V68" s="93">
        <f t="shared" si="101"/>
        <v>0</v>
      </c>
      <c r="W68" s="95">
        <v>0</v>
      </c>
      <c r="X68" s="95">
        <v>0</v>
      </c>
      <c r="Y68" s="93">
        <f t="shared" si="103"/>
        <v>693627.87</v>
      </c>
      <c r="Z68" s="95">
        <v>517600.14</v>
      </c>
      <c r="AA68" s="95">
        <v>176027.73</v>
      </c>
      <c r="AB68" s="93">
        <f t="shared" si="104"/>
        <v>0</v>
      </c>
      <c r="AC68" s="95"/>
      <c r="AD68" s="95"/>
      <c r="AE68" s="104">
        <f t="shared" si="105"/>
        <v>4330806.24</v>
      </c>
      <c r="AF68" s="93">
        <v>0</v>
      </c>
      <c r="AG68" s="93">
        <f t="shared" si="97"/>
        <v>4330806.24</v>
      </c>
      <c r="AH68" s="105" t="s">
        <v>163</v>
      </c>
      <c r="AI68" s="131" t="s">
        <v>199</v>
      </c>
      <c r="AJ68" s="103">
        <f>137690.72+51834.75</f>
        <v>189525.47</v>
      </c>
      <c r="AK68" s="111">
        <v>0</v>
      </c>
    </row>
    <row r="69" spans="1:37" ht="299.25" x14ac:dyDescent="0.25">
      <c r="A69" s="10">
        <v>63</v>
      </c>
      <c r="B69" s="138">
        <v>118319</v>
      </c>
      <c r="C69" s="169">
        <v>27</v>
      </c>
      <c r="D69" s="55" t="s">
        <v>180</v>
      </c>
      <c r="E69" s="11" t="s">
        <v>171</v>
      </c>
      <c r="F69" s="77" t="s">
        <v>127</v>
      </c>
      <c r="G69" s="16" t="s">
        <v>96</v>
      </c>
      <c r="H69" s="16" t="s">
        <v>95</v>
      </c>
      <c r="I69" s="79" t="s">
        <v>214</v>
      </c>
      <c r="J69" s="5" t="s">
        <v>97</v>
      </c>
      <c r="K69" s="6">
        <v>42585</v>
      </c>
      <c r="L69" s="6">
        <v>43680</v>
      </c>
      <c r="M69" s="7">
        <f t="shared" si="100"/>
        <v>83.983862824473448</v>
      </c>
      <c r="N69" s="8" t="s">
        <v>160</v>
      </c>
      <c r="O69" s="8" t="s">
        <v>161</v>
      </c>
      <c r="P69" s="8" t="s">
        <v>161</v>
      </c>
      <c r="Q69" s="13" t="s">
        <v>162</v>
      </c>
      <c r="R69" s="4" t="s">
        <v>36</v>
      </c>
      <c r="S69" s="93">
        <f t="shared" si="102"/>
        <v>17052953.060000002</v>
      </c>
      <c r="T69" s="95">
        <v>13751720.9</v>
      </c>
      <c r="U69" s="95">
        <v>3301232.16</v>
      </c>
      <c r="V69" s="93">
        <f t="shared" si="101"/>
        <v>0</v>
      </c>
      <c r="W69" s="95">
        <v>0</v>
      </c>
      <c r="X69" s="95">
        <v>0</v>
      </c>
      <c r="Y69" s="93">
        <f t="shared" si="103"/>
        <v>3252082.32</v>
      </c>
      <c r="Z69" s="95">
        <v>2426774.2799999998</v>
      </c>
      <c r="AA69" s="95">
        <v>825308.04</v>
      </c>
      <c r="AB69" s="93">
        <f t="shared" si="104"/>
        <v>0</v>
      </c>
      <c r="AC69" s="95"/>
      <c r="AD69" s="95"/>
      <c r="AE69" s="104">
        <f t="shared" si="105"/>
        <v>20305035.380000003</v>
      </c>
      <c r="AF69" s="93">
        <v>0</v>
      </c>
      <c r="AG69" s="93">
        <f t="shared" si="97"/>
        <v>20305035.380000003</v>
      </c>
      <c r="AH69" s="105" t="s">
        <v>163</v>
      </c>
      <c r="AI69" s="102" t="s">
        <v>524</v>
      </c>
      <c r="AJ69" s="103">
        <v>9339801.1999999993</v>
      </c>
      <c r="AK69" s="111">
        <v>0</v>
      </c>
    </row>
    <row r="70" spans="1:37" ht="220.5" x14ac:dyDescent="0.25">
      <c r="A70" s="10">
        <v>64</v>
      </c>
      <c r="B70" s="138">
        <v>117834</v>
      </c>
      <c r="C70" s="169">
        <v>28</v>
      </c>
      <c r="D70" s="55" t="s">
        <v>182</v>
      </c>
      <c r="E70" s="11" t="s">
        <v>171</v>
      </c>
      <c r="F70" s="77" t="s">
        <v>127</v>
      </c>
      <c r="G70" s="16" t="s">
        <v>98</v>
      </c>
      <c r="H70" s="16" t="s">
        <v>85</v>
      </c>
      <c r="I70" s="79" t="s">
        <v>218</v>
      </c>
      <c r="J70" s="5" t="s">
        <v>99</v>
      </c>
      <c r="K70" s="6">
        <v>42515</v>
      </c>
      <c r="L70" s="6">
        <v>43610</v>
      </c>
      <c r="M70" s="7">
        <f t="shared" si="100"/>
        <v>83.983862839308514</v>
      </c>
      <c r="N70" s="8" t="s">
        <v>160</v>
      </c>
      <c r="O70" s="8" t="s">
        <v>161</v>
      </c>
      <c r="P70" s="8" t="s">
        <v>161</v>
      </c>
      <c r="Q70" s="13" t="s">
        <v>162</v>
      </c>
      <c r="R70" s="4" t="s">
        <v>36</v>
      </c>
      <c r="S70" s="93">
        <f t="shared" si="102"/>
        <v>36908560.939999998</v>
      </c>
      <c r="T70" s="95">
        <v>29763538.73</v>
      </c>
      <c r="U70" s="95">
        <v>7145022.21</v>
      </c>
      <c r="V70" s="93">
        <f t="shared" si="101"/>
        <v>0</v>
      </c>
      <c r="W70" s="95">
        <v>0</v>
      </c>
      <c r="X70" s="95">
        <v>0</v>
      </c>
      <c r="Y70" s="93">
        <f t="shared" si="103"/>
        <v>7038644.7400000002</v>
      </c>
      <c r="Z70" s="95">
        <v>5252389.1900000004</v>
      </c>
      <c r="AA70" s="95">
        <v>1786255.55</v>
      </c>
      <c r="AB70" s="93">
        <f t="shared" si="104"/>
        <v>0</v>
      </c>
      <c r="AC70" s="95"/>
      <c r="AD70" s="95"/>
      <c r="AE70" s="104">
        <f t="shared" si="105"/>
        <v>43947205.68</v>
      </c>
      <c r="AF70" s="93">
        <v>0</v>
      </c>
      <c r="AG70" s="93">
        <f t="shared" si="97"/>
        <v>43947205.68</v>
      </c>
      <c r="AH70" s="105" t="s">
        <v>163</v>
      </c>
      <c r="AI70" s="102" t="s">
        <v>499</v>
      </c>
      <c r="AJ70" s="103">
        <v>11464350.640000001</v>
      </c>
      <c r="AK70" s="111">
        <v>0</v>
      </c>
    </row>
    <row r="71" spans="1:37" ht="252" x14ac:dyDescent="0.25">
      <c r="A71" s="4">
        <v>65</v>
      </c>
      <c r="B71" s="138">
        <v>119993</v>
      </c>
      <c r="C71" s="169">
        <v>29</v>
      </c>
      <c r="D71" s="55" t="s">
        <v>178</v>
      </c>
      <c r="E71" s="11" t="s">
        <v>171</v>
      </c>
      <c r="F71" s="77" t="s">
        <v>127</v>
      </c>
      <c r="G71" s="16" t="s">
        <v>101</v>
      </c>
      <c r="H71" s="16" t="s">
        <v>100</v>
      </c>
      <c r="I71" s="79" t="s">
        <v>223</v>
      </c>
      <c r="J71" s="5" t="s">
        <v>102</v>
      </c>
      <c r="K71" s="6">
        <v>42569</v>
      </c>
      <c r="L71" s="6">
        <v>44030</v>
      </c>
      <c r="M71" s="7">
        <f t="shared" si="100"/>
        <v>83.98386282616714</v>
      </c>
      <c r="N71" s="8" t="s">
        <v>160</v>
      </c>
      <c r="O71" s="8" t="s">
        <v>161</v>
      </c>
      <c r="P71" s="8" t="s">
        <v>161</v>
      </c>
      <c r="Q71" s="13" t="s">
        <v>162</v>
      </c>
      <c r="R71" s="4" t="s">
        <v>36</v>
      </c>
      <c r="S71" s="93">
        <f t="shared" si="102"/>
        <v>35912411.909999996</v>
      </c>
      <c r="T71" s="95">
        <v>28960231.329999998</v>
      </c>
      <c r="U71" s="95">
        <v>6952180.5800000001</v>
      </c>
      <c r="V71" s="93">
        <f t="shared" si="101"/>
        <v>0</v>
      </c>
      <c r="W71" s="95">
        <v>0</v>
      </c>
      <c r="X71" s="95">
        <v>0</v>
      </c>
      <c r="Y71" s="93">
        <f t="shared" si="103"/>
        <v>6848674.209999999</v>
      </c>
      <c r="Z71" s="95">
        <v>5110629.0599999996</v>
      </c>
      <c r="AA71" s="95">
        <v>1738045.15</v>
      </c>
      <c r="AB71" s="93">
        <f t="shared" si="104"/>
        <v>0</v>
      </c>
      <c r="AC71" s="95"/>
      <c r="AD71" s="95"/>
      <c r="AE71" s="104">
        <f t="shared" si="105"/>
        <v>42761086.119999997</v>
      </c>
      <c r="AF71" s="93">
        <v>0</v>
      </c>
      <c r="AG71" s="93">
        <f t="shared" ref="AG71:AG142" si="106">AE71+AF71</f>
        <v>42761086.119999997</v>
      </c>
      <c r="AH71" s="105" t="s">
        <v>163</v>
      </c>
      <c r="AI71" s="129" t="s">
        <v>204</v>
      </c>
      <c r="AJ71" s="103">
        <v>28176.63</v>
      </c>
      <c r="AK71" s="111">
        <v>0</v>
      </c>
    </row>
    <row r="72" spans="1:37" ht="409.5" x14ac:dyDescent="0.25">
      <c r="A72" s="10">
        <v>66</v>
      </c>
      <c r="B72" s="138">
        <v>118292</v>
      </c>
      <c r="C72" s="169">
        <v>30</v>
      </c>
      <c r="D72" s="55" t="s">
        <v>181</v>
      </c>
      <c r="E72" s="11" t="s">
        <v>171</v>
      </c>
      <c r="F72" s="77" t="s">
        <v>127</v>
      </c>
      <c r="G72" s="16" t="s">
        <v>104</v>
      </c>
      <c r="H72" s="16" t="s">
        <v>103</v>
      </c>
      <c r="I72" s="79" t="s">
        <v>211</v>
      </c>
      <c r="J72" s="5" t="s">
        <v>105</v>
      </c>
      <c r="K72" s="6">
        <v>42446</v>
      </c>
      <c r="L72" s="6">
        <v>43237</v>
      </c>
      <c r="M72" s="7">
        <f t="shared" si="100"/>
        <v>83.983862811384185</v>
      </c>
      <c r="N72" s="8" t="s">
        <v>160</v>
      </c>
      <c r="O72" s="8" t="s">
        <v>161</v>
      </c>
      <c r="P72" s="8" t="s">
        <v>161</v>
      </c>
      <c r="Q72" s="13" t="s">
        <v>162</v>
      </c>
      <c r="R72" s="4" t="s">
        <v>36</v>
      </c>
      <c r="S72" s="93">
        <f t="shared" si="102"/>
        <v>23983572.759999998</v>
      </c>
      <c r="T72" s="95">
        <v>19340661.859999999</v>
      </c>
      <c r="U72" s="95">
        <v>4642910.9000000004</v>
      </c>
      <c r="V72" s="93">
        <f t="shared" si="101"/>
        <v>0</v>
      </c>
      <c r="W72" s="95">
        <v>0</v>
      </c>
      <c r="X72" s="95">
        <v>0</v>
      </c>
      <c r="Y72" s="93">
        <f t="shared" si="103"/>
        <v>4573785.71</v>
      </c>
      <c r="Z72" s="95">
        <v>3413057.98</v>
      </c>
      <c r="AA72" s="95">
        <v>1160727.73</v>
      </c>
      <c r="AB72" s="93">
        <f t="shared" si="104"/>
        <v>0</v>
      </c>
      <c r="AC72" s="95"/>
      <c r="AD72" s="95"/>
      <c r="AE72" s="104">
        <f t="shared" si="105"/>
        <v>28557358.469999999</v>
      </c>
      <c r="AF72" s="93">
        <v>54654.13</v>
      </c>
      <c r="AG72" s="93">
        <f t="shared" si="106"/>
        <v>28612012.599999998</v>
      </c>
      <c r="AH72" s="105" t="s">
        <v>389</v>
      </c>
      <c r="AI72" s="102" t="s">
        <v>532</v>
      </c>
      <c r="AJ72" s="103">
        <v>19540647.709999997</v>
      </c>
      <c r="AK72" s="111">
        <v>0</v>
      </c>
    </row>
    <row r="73" spans="1:37" ht="141.75" x14ac:dyDescent="0.25">
      <c r="A73" s="10">
        <v>67</v>
      </c>
      <c r="B73" s="138">
        <v>120208</v>
      </c>
      <c r="C73" s="169">
        <v>47</v>
      </c>
      <c r="D73" s="55" t="s">
        <v>180</v>
      </c>
      <c r="E73" s="11" t="s">
        <v>171</v>
      </c>
      <c r="F73" s="77" t="s">
        <v>130</v>
      </c>
      <c r="G73" s="16" t="s">
        <v>131</v>
      </c>
      <c r="H73" s="16" t="s">
        <v>391</v>
      </c>
      <c r="I73" s="79" t="s">
        <v>193</v>
      </c>
      <c r="J73" s="5" t="s">
        <v>132</v>
      </c>
      <c r="K73" s="6">
        <v>42914</v>
      </c>
      <c r="L73" s="6">
        <v>43827</v>
      </c>
      <c r="M73" s="7">
        <f t="shared" si="100"/>
        <v>83.983862839866035</v>
      </c>
      <c r="N73" s="8" t="s">
        <v>160</v>
      </c>
      <c r="O73" s="8" t="s">
        <v>161</v>
      </c>
      <c r="P73" s="8" t="s">
        <v>161</v>
      </c>
      <c r="Q73" s="13" t="s">
        <v>162</v>
      </c>
      <c r="R73" s="4" t="s">
        <v>36</v>
      </c>
      <c r="S73" s="93">
        <f t="shared" si="102"/>
        <v>6085613.1800000006</v>
      </c>
      <c r="T73" s="95">
        <v>4907516.82</v>
      </c>
      <c r="U73" s="95">
        <v>1178096.3600000001</v>
      </c>
      <c r="V73" s="93">
        <f>W73+X73</f>
        <v>0</v>
      </c>
      <c r="W73" s="95">
        <v>0</v>
      </c>
      <c r="X73" s="95">
        <v>0</v>
      </c>
      <c r="Y73" s="93">
        <f t="shared" si="103"/>
        <v>1160556.47</v>
      </c>
      <c r="Z73" s="95">
        <v>866032.38</v>
      </c>
      <c r="AA73" s="95">
        <v>294524.09000000003</v>
      </c>
      <c r="AB73" s="93">
        <f t="shared" si="104"/>
        <v>0</v>
      </c>
      <c r="AC73" s="95"/>
      <c r="AD73" s="95"/>
      <c r="AE73" s="104">
        <f t="shared" si="105"/>
        <v>7246169.6500000004</v>
      </c>
      <c r="AF73" s="93">
        <v>0</v>
      </c>
      <c r="AG73" s="93">
        <f t="shared" si="106"/>
        <v>7246169.6500000004</v>
      </c>
      <c r="AH73" s="105" t="s">
        <v>163</v>
      </c>
      <c r="AI73" s="128" t="s">
        <v>193</v>
      </c>
      <c r="AJ73" s="103">
        <v>162774.72</v>
      </c>
      <c r="AK73" s="111">
        <v>0</v>
      </c>
    </row>
    <row r="74" spans="1:37" ht="220.5" x14ac:dyDescent="0.25">
      <c r="A74" s="4">
        <v>68</v>
      </c>
      <c r="B74" s="138">
        <v>119991</v>
      </c>
      <c r="C74" s="169">
        <v>48</v>
      </c>
      <c r="D74" s="55" t="s">
        <v>178</v>
      </c>
      <c r="E74" s="11" t="s">
        <v>171</v>
      </c>
      <c r="F74" s="77" t="s">
        <v>130</v>
      </c>
      <c r="G74" s="16" t="s">
        <v>134</v>
      </c>
      <c r="H74" s="16" t="s">
        <v>133</v>
      </c>
      <c r="I74" s="79" t="s">
        <v>193</v>
      </c>
      <c r="J74" s="5" t="s">
        <v>135</v>
      </c>
      <c r="K74" s="6">
        <v>43004</v>
      </c>
      <c r="L74" s="6">
        <v>43916</v>
      </c>
      <c r="M74" s="7">
        <f t="shared" si="100"/>
        <v>83.9838628091575</v>
      </c>
      <c r="N74" s="8" t="s">
        <v>160</v>
      </c>
      <c r="O74" s="8" t="s">
        <v>161</v>
      </c>
      <c r="P74" s="8" t="s">
        <v>161</v>
      </c>
      <c r="Q74" s="13" t="s">
        <v>162</v>
      </c>
      <c r="R74" s="4" t="s">
        <v>36</v>
      </c>
      <c r="S74" s="93">
        <f t="shared" si="102"/>
        <v>12597407.540000001</v>
      </c>
      <c r="T74" s="95">
        <v>10158711.630000001</v>
      </c>
      <c r="U74" s="95">
        <v>2438695.91</v>
      </c>
      <c r="V74" s="93">
        <f t="shared" si="101"/>
        <v>0</v>
      </c>
      <c r="W74" s="95">
        <v>0</v>
      </c>
      <c r="X74" s="95">
        <v>0</v>
      </c>
      <c r="Y74" s="93">
        <f t="shared" si="103"/>
        <v>2402387.7999999998</v>
      </c>
      <c r="Z74" s="95">
        <v>1792713.82</v>
      </c>
      <c r="AA74" s="95">
        <v>609673.98</v>
      </c>
      <c r="AB74" s="93">
        <f t="shared" si="104"/>
        <v>0</v>
      </c>
      <c r="AC74" s="95"/>
      <c r="AD74" s="95"/>
      <c r="AE74" s="104">
        <f t="shared" si="105"/>
        <v>14999795.34</v>
      </c>
      <c r="AF74" s="93">
        <v>2999990</v>
      </c>
      <c r="AG74" s="93">
        <f t="shared" si="106"/>
        <v>17999785.34</v>
      </c>
      <c r="AH74" s="105" t="s">
        <v>163</v>
      </c>
      <c r="AI74" s="128" t="s">
        <v>193</v>
      </c>
      <c r="AJ74" s="103">
        <v>0</v>
      </c>
      <c r="AK74" s="132">
        <v>0</v>
      </c>
    </row>
    <row r="75" spans="1:37" s="2" customFormat="1" ht="330" customHeight="1" x14ac:dyDescent="0.25">
      <c r="A75" s="10">
        <v>69</v>
      </c>
      <c r="B75" s="138">
        <v>119992</v>
      </c>
      <c r="C75" s="169">
        <v>49</v>
      </c>
      <c r="D75" s="55" t="s">
        <v>178</v>
      </c>
      <c r="E75" s="11" t="s">
        <v>171</v>
      </c>
      <c r="F75" s="77" t="s">
        <v>130</v>
      </c>
      <c r="G75" s="16" t="s">
        <v>136</v>
      </c>
      <c r="H75" s="16" t="s">
        <v>133</v>
      </c>
      <c r="I75" s="79" t="s">
        <v>193</v>
      </c>
      <c r="J75" s="5" t="s">
        <v>137</v>
      </c>
      <c r="K75" s="6">
        <v>43004</v>
      </c>
      <c r="L75" s="6">
        <v>43916</v>
      </c>
      <c r="M75" s="7">
        <f t="shared" si="100"/>
        <v>83.98386278575461</v>
      </c>
      <c r="N75" s="8" t="s">
        <v>160</v>
      </c>
      <c r="O75" s="8" t="s">
        <v>161</v>
      </c>
      <c r="P75" s="8" t="s">
        <v>161</v>
      </c>
      <c r="Q75" s="13" t="s">
        <v>162</v>
      </c>
      <c r="R75" s="4" t="s">
        <v>36</v>
      </c>
      <c r="S75" s="93">
        <f t="shared" si="102"/>
        <v>11755282.280000001</v>
      </c>
      <c r="T75" s="95">
        <v>9479610.9800000004</v>
      </c>
      <c r="U75" s="95">
        <v>2275671.2999999998</v>
      </c>
      <c r="V75" s="93">
        <f t="shared" si="101"/>
        <v>0</v>
      </c>
      <c r="W75" s="95">
        <v>0</v>
      </c>
      <c r="X75" s="95">
        <v>0</v>
      </c>
      <c r="Y75" s="93">
        <f t="shared" si="103"/>
        <v>2241790.36</v>
      </c>
      <c r="Z75" s="95">
        <v>1672872.53</v>
      </c>
      <c r="AA75" s="95">
        <v>568917.82999999996</v>
      </c>
      <c r="AB75" s="93">
        <f t="shared" si="104"/>
        <v>0</v>
      </c>
      <c r="AC75" s="95"/>
      <c r="AD75" s="95"/>
      <c r="AE75" s="104">
        <f t="shared" si="105"/>
        <v>13997072.640000001</v>
      </c>
      <c r="AF75" s="93">
        <v>0</v>
      </c>
      <c r="AG75" s="93">
        <f t="shared" si="106"/>
        <v>13997072.640000001</v>
      </c>
      <c r="AH75" s="105" t="s">
        <v>163</v>
      </c>
      <c r="AI75" s="128" t="s">
        <v>193</v>
      </c>
      <c r="AJ75" s="103">
        <v>0</v>
      </c>
      <c r="AK75" s="132">
        <v>0</v>
      </c>
    </row>
    <row r="76" spans="1:37" s="2" customFormat="1" ht="220.5" x14ac:dyDescent="0.25">
      <c r="A76" s="10">
        <v>70</v>
      </c>
      <c r="B76" s="138">
        <v>119731</v>
      </c>
      <c r="C76" s="169">
        <v>51</v>
      </c>
      <c r="D76" s="55" t="s">
        <v>180</v>
      </c>
      <c r="E76" s="11" t="s">
        <v>171</v>
      </c>
      <c r="F76" s="77" t="s">
        <v>130</v>
      </c>
      <c r="G76" s="16" t="s">
        <v>138</v>
      </c>
      <c r="H76" s="16" t="s">
        <v>64</v>
      </c>
      <c r="I76" s="79" t="s">
        <v>193</v>
      </c>
      <c r="J76" s="5" t="s">
        <v>139</v>
      </c>
      <c r="K76" s="6">
        <v>42956</v>
      </c>
      <c r="L76" s="6">
        <v>43870</v>
      </c>
      <c r="M76" s="7">
        <f t="shared" si="100"/>
        <v>83.983862780427785</v>
      </c>
      <c r="N76" s="8" t="s">
        <v>160</v>
      </c>
      <c r="O76" s="8" t="s">
        <v>161</v>
      </c>
      <c r="P76" s="8" t="s">
        <v>161</v>
      </c>
      <c r="Q76" s="13" t="s">
        <v>162</v>
      </c>
      <c r="R76" s="4" t="s">
        <v>36</v>
      </c>
      <c r="S76" s="93">
        <f t="shared" si="102"/>
        <v>10449475.91</v>
      </c>
      <c r="T76" s="95">
        <v>8426591.9100000001</v>
      </c>
      <c r="U76" s="95">
        <v>2022884</v>
      </c>
      <c r="V76" s="93">
        <f t="shared" si="101"/>
        <v>0</v>
      </c>
      <c r="W76" s="95">
        <v>0</v>
      </c>
      <c r="X76" s="95">
        <v>0</v>
      </c>
      <c r="Y76" s="93">
        <f t="shared" si="103"/>
        <v>1992766.64</v>
      </c>
      <c r="Z76" s="95">
        <v>1487045.64</v>
      </c>
      <c r="AA76" s="95">
        <v>505721</v>
      </c>
      <c r="AB76" s="93">
        <f t="shared" si="104"/>
        <v>0</v>
      </c>
      <c r="AC76" s="95"/>
      <c r="AD76" s="95"/>
      <c r="AE76" s="104">
        <f t="shared" si="105"/>
        <v>12442242.550000001</v>
      </c>
      <c r="AF76" s="93">
        <v>0</v>
      </c>
      <c r="AG76" s="93">
        <f t="shared" si="106"/>
        <v>12442242.550000001</v>
      </c>
      <c r="AH76" s="105" t="s">
        <v>163</v>
      </c>
      <c r="AI76" s="128" t="s">
        <v>193</v>
      </c>
      <c r="AJ76" s="103">
        <v>69562.990000000005</v>
      </c>
      <c r="AK76" s="132">
        <v>0</v>
      </c>
    </row>
    <row r="77" spans="1:37" s="2" customFormat="1" ht="173.25" x14ac:dyDescent="0.25">
      <c r="A77" s="4">
        <v>71</v>
      </c>
      <c r="B77" s="138">
        <v>120194</v>
      </c>
      <c r="C77" s="169">
        <v>52</v>
      </c>
      <c r="D77" s="55" t="s">
        <v>181</v>
      </c>
      <c r="E77" s="11" t="s">
        <v>171</v>
      </c>
      <c r="F77" s="77" t="s">
        <v>130</v>
      </c>
      <c r="G77" s="16" t="s">
        <v>141</v>
      </c>
      <c r="H77" s="16" t="s">
        <v>140</v>
      </c>
      <c r="I77" s="79" t="s">
        <v>193</v>
      </c>
      <c r="J77" s="5" t="s">
        <v>142</v>
      </c>
      <c r="K77" s="6">
        <v>42963</v>
      </c>
      <c r="L77" s="6">
        <v>43877</v>
      </c>
      <c r="M77" s="7">
        <f t="shared" si="100"/>
        <v>83.983862831024851</v>
      </c>
      <c r="N77" s="8" t="s">
        <v>160</v>
      </c>
      <c r="O77" s="8" t="s">
        <v>161</v>
      </c>
      <c r="P77" s="8" t="s">
        <v>161</v>
      </c>
      <c r="Q77" s="13" t="s">
        <v>162</v>
      </c>
      <c r="R77" s="4" t="s">
        <v>36</v>
      </c>
      <c r="S77" s="93">
        <f t="shared" si="102"/>
        <v>12243037.969999999</v>
      </c>
      <c r="T77" s="95">
        <v>9872943.4499999993</v>
      </c>
      <c r="U77" s="95">
        <v>2370094.52</v>
      </c>
      <c r="V77" s="93">
        <f t="shared" si="101"/>
        <v>0</v>
      </c>
      <c r="W77" s="95">
        <v>0</v>
      </c>
      <c r="X77" s="95">
        <v>0</v>
      </c>
      <c r="Y77" s="93">
        <f t="shared" si="103"/>
        <v>2334807.77</v>
      </c>
      <c r="Z77" s="95">
        <v>1742284.14</v>
      </c>
      <c r="AA77" s="95">
        <v>592523.63</v>
      </c>
      <c r="AB77" s="93">
        <f t="shared" si="104"/>
        <v>0</v>
      </c>
      <c r="AC77" s="95"/>
      <c r="AD77" s="95"/>
      <c r="AE77" s="104">
        <f t="shared" si="105"/>
        <v>14577845.739999998</v>
      </c>
      <c r="AF77" s="93">
        <v>0</v>
      </c>
      <c r="AG77" s="93">
        <f t="shared" si="106"/>
        <v>14577845.739999998</v>
      </c>
      <c r="AH77" s="105" t="s">
        <v>163</v>
      </c>
      <c r="AI77" s="128" t="s">
        <v>193</v>
      </c>
      <c r="AJ77" s="103">
        <v>18637.330000000002</v>
      </c>
      <c r="AK77" s="132">
        <v>0</v>
      </c>
    </row>
    <row r="78" spans="1:37" s="2" customFormat="1" ht="267.75" x14ac:dyDescent="0.25">
      <c r="A78" s="10">
        <v>72</v>
      </c>
      <c r="B78" s="138">
        <v>119983</v>
      </c>
      <c r="C78" s="169">
        <v>58</v>
      </c>
      <c r="D78" s="55" t="s">
        <v>183</v>
      </c>
      <c r="E78" s="11" t="s">
        <v>171</v>
      </c>
      <c r="F78" s="77" t="s">
        <v>130</v>
      </c>
      <c r="G78" s="16" t="s">
        <v>143</v>
      </c>
      <c r="H78" s="16" t="s">
        <v>76</v>
      </c>
      <c r="I78" s="79" t="s">
        <v>210</v>
      </c>
      <c r="J78" s="5" t="s">
        <v>144</v>
      </c>
      <c r="K78" s="6">
        <v>42963</v>
      </c>
      <c r="L78" s="6">
        <v>43693</v>
      </c>
      <c r="M78" s="7">
        <f t="shared" si="100"/>
        <v>83.983862872994763</v>
      </c>
      <c r="N78" s="8" t="s">
        <v>160</v>
      </c>
      <c r="O78" s="8" t="s">
        <v>161</v>
      </c>
      <c r="P78" s="8" t="s">
        <v>161</v>
      </c>
      <c r="Q78" s="13" t="s">
        <v>162</v>
      </c>
      <c r="R78" s="4" t="s">
        <v>36</v>
      </c>
      <c r="S78" s="93">
        <f t="shared" si="102"/>
        <v>8062160.4699999997</v>
      </c>
      <c r="T78" s="95">
        <v>6501430</v>
      </c>
      <c r="U78" s="95">
        <v>1560730.47</v>
      </c>
      <c r="V78" s="93">
        <f t="shared" si="101"/>
        <v>0</v>
      </c>
      <c r="W78" s="95">
        <v>0</v>
      </c>
      <c r="X78" s="95">
        <v>0</v>
      </c>
      <c r="Y78" s="93">
        <f t="shared" si="103"/>
        <v>1537493.79</v>
      </c>
      <c r="Z78" s="95">
        <v>1147311.17</v>
      </c>
      <c r="AA78" s="95">
        <v>390182.62</v>
      </c>
      <c r="AB78" s="93">
        <f t="shared" si="104"/>
        <v>0</v>
      </c>
      <c r="AC78" s="95"/>
      <c r="AD78" s="95"/>
      <c r="AE78" s="104">
        <f t="shared" si="105"/>
        <v>9599654.2599999998</v>
      </c>
      <c r="AF78" s="93">
        <v>655333</v>
      </c>
      <c r="AG78" s="93">
        <f t="shared" si="106"/>
        <v>10254987.26</v>
      </c>
      <c r="AH78" s="105" t="s">
        <v>163</v>
      </c>
      <c r="AI78" s="128" t="s">
        <v>193</v>
      </c>
      <c r="AJ78" s="103">
        <v>27068</v>
      </c>
      <c r="AK78" s="132">
        <v>0</v>
      </c>
    </row>
    <row r="79" spans="1:37" ht="157.5" x14ac:dyDescent="0.25">
      <c r="A79" s="10">
        <v>73</v>
      </c>
      <c r="B79" s="138">
        <v>119622</v>
      </c>
      <c r="C79" s="169">
        <v>45</v>
      </c>
      <c r="D79" s="55" t="s">
        <v>169</v>
      </c>
      <c r="E79" s="11" t="s">
        <v>172</v>
      </c>
      <c r="F79" s="77" t="s">
        <v>189</v>
      </c>
      <c r="G79" s="16" t="s">
        <v>124</v>
      </c>
      <c r="H79" s="16" t="s">
        <v>123</v>
      </c>
      <c r="I79" s="79" t="s">
        <v>193</v>
      </c>
      <c r="J79" s="5" t="s">
        <v>125</v>
      </c>
      <c r="K79" s="6">
        <v>42793</v>
      </c>
      <c r="L79" s="6">
        <v>43765</v>
      </c>
      <c r="M79" s="7">
        <f t="shared" si="100"/>
        <v>83.983862835522956</v>
      </c>
      <c r="N79" s="8" t="s">
        <v>160</v>
      </c>
      <c r="O79" s="8" t="s">
        <v>161</v>
      </c>
      <c r="P79" s="8" t="s">
        <v>161</v>
      </c>
      <c r="Q79" s="13" t="s">
        <v>162</v>
      </c>
      <c r="R79" s="4" t="s">
        <v>36</v>
      </c>
      <c r="S79" s="93">
        <f t="shared" si="102"/>
        <v>37233996.450000003</v>
      </c>
      <c r="T79" s="95">
        <v>30025974.120000001</v>
      </c>
      <c r="U79" s="95">
        <v>7208022.3300000001</v>
      </c>
      <c r="V79" s="93">
        <f t="shared" si="101"/>
        <v>0</v>
      </c>
      <c r="W79" s="95">
        <v>0</v>
      </c>
      <c r="X79" s="95">
        <v>0</v>
      </c>
      <c r="Y79" s="93">
        <f t="shared" si="103"/>
        <v>7100706.9000000004</v>
      </c>
      <c r="Z79" s="95">
        <v>5298701.32</v>
      </c>
      <c r="AA79" s="95">
        <v>1802005.58</v>
      </c>
      <c r="AB79" s="93">
        <f t="shared" si="104"/>
        <v>0</v>
      </c>
      <c r="AC79" s="95"/>
      <c r="AD79" s="95"/>
      <c r="AE79" s="104">
        <f t="shared" si="105"/>
        <v>44334703.350000001</v>
      </c>
      <c r="AF79" s="93">
        <v>427346.26</v>
      </c>
      <c r="AG79" s="93">
        <f t="shared" si="106"/>
        <v>44762049.609999999</v>
      </c>
      <c r="AH79" s="105" t="s">
        <v>163</v>
      </c>
      <c r="AI79" s="133" t="s">
        <v>520</v>
      </c>
      <c r="AJ79" s="103">
        <f>4923177.41+2008542</f>
        <v>6931719.4100000001</v>
      </c>
      <c r="AK79" s="132">
        <v>0</v>
      </c>
    </row>
    <row r="80" spans="1:37" ht="94.5" x14ac:dyDescent="0.25">
      <c r="A80" s="4">
        <v>74</v>
      </c>
      <c r="B80" s="138">
        <v>119689</v>
      </c>
      <c r="C80" s="169">
        <v>53</v>
      </c>
      <c r="D80" s="55" t="s">
        <v>169</v>
      </c>
      <c r="E80" s="11" t="s">
        <v>175</v>
      </c>
      <c r="F80" s="77" t="s">
        <v>146</v>
      </c>
      <c r="G80" s="16" t="s">
        <v>114</v>
      </c>
      <c r="H80" s="16" t="s">
        <v>113</v>
      </c>
      <c r="I80" s="79" t="s">
        <v>193</v>
      </c>
      <c r="J80" s="5" t="s">
        <v>115</v>
      </c>
      <c r="K80" s="6">
        <v>42943</v>
      </c>
      <c r="L80" s="6">
        <v>44039</v>
      </c>
      <c r="M80" s="7">
        <f t="shared" si="100"/>
        <v>83.983862843305559</v>
      </c>
      <c r="N80" s="8" t="s">
        <v>160</v>
      </c>
      <c r="O80" s="8" t="s">
        <v>161</v>
      </c>
      <c r="P80" s="8" t="s">
        <v>161</v>
      </c>
      <c r="Q80" s="13" t="s">
        <v>162</v>
      </c>
      <c r="R80" s="4" t="s">
        <v>36</v>
      </c>
      <c r="S80" s="93">
        <f t="shared" si="102"/>
        <v>46010993.850000001</v>
      </c>
      <c r="T80" s="95">
        <v>37103857.82</v>
      </c>
      <c r="U80" s="95">
        <v>8907136.0299999993</v>
      </c>
      <c r="V80" s="93">
        <f t="shared" si="101"/>
        <v>0</v>
      </c>
      <c r="W80" s="95">
        <v>0</v>
      </c>
      <c r="X80" s="95">
        <v>0</v>
      </c>
      <c r="Y80" s="93">
        <f t="shared" si="103"/>
        <v>8774523.620000001</v>
      </c>
      <c r="Z80" s="95">
        <v>6547739.6100000003</v>
      </c>
      <c r="AA80" s="95">
        <v>2226784.0099999998</v>
      </c>
      <c r="AB80" s="93">
        <f t="shared" si="104"/>
        <v>0</v>
      </c>
      <c r="AC80" s="95"/>
      <c r="AD80" s="95"/>
      <c r="AE80" s="104">
        <f t="shared" si="105"/>
        <v>54785517.469999999</v>
      </c>
      <c r="AF80" s="93">
        <v>0</v>
      </c>
      <c r="AG80" s="93">
        <f t="shared" si="106"/>
        <v>54785517.469999999</v>
      </c>
      <c r="AH80" s="105" t="s">
        <v>163</v>
      </c>
      <c r="AI80" s="102" t="s">
        <v>193</v>
      </c>
      <c r="AJ80" s="103">
        <v>126946.35999999999</v>
      </c>
      <c r="AK80" s="111">
        <v>0</v>
      </c>
    </row>
    <row r="81" spans="1:37" ht="173.25" x14ac:dyDescent="0.25">
      <c r="A81" s="10">
        <v>75</v>
      </c>
      <c r="B81" s="138">
        <v>119240</v>
      </c>
      <c r="C81" s="169">
        <v>54</v>
      </c>
      <c r="D81" s="55" t="s">
        <v>169</v>
      </c>
      <c r="E81" s="11" t="s">
        <v>175</v>
      </c>
      <c r="F81" s="77" t="s">
        <v>146</v>
      </c>
      <c r="G81" s="16" t="s">
        <v>116</v>
      </c>
      <c r="H81" s="16" t="s">
        <v>113</v>
      </c>
      <c r="I81" s="79" t="s">
        <v>193</v>
      </c>
      <c r="J81" s="5" t="s">
        <v>117</v>
      </c>
      <c r="K81" s="6">
        <v>42943</v>
      </c>
      <c r="L81" s="6">
        <v>44039</v>
      </c>
      <c r="M81" s="7">
        <f t="shared" si="100"/>
        <v>83.983862856059488</v>
      </c>
      <c r="N81" s="8" t="s">
        <v>160</v>
      </c>
      <c r="O81" s="8" t="s">
        <v>161</v>
      </c>
      <c r="P81" s="8" t="s">
        <v>161</v>
      </c>
      <c r="Q81" s="13" t="s">
        <v>162</v>
      </c>
      <c r="R81" s="4" t="s">
        <v>36</v>
      </c>
      <c r="S81" s="93">
        <f t="shared" si="102"/>
        <v>11805482.93</v>
      </c>
      <c r="T81" s="95">
        <v>9520093.4299999997</v>
      </c>
      <c r="U81" s="95">
        <v>2285389.5</v>
      </c>
      <c r="V81" s="93">
        <f t="shared" si="101"/>
        <v>0</v>
      </c>
      <c r="W81" s="95">
        <v>0</v>
      </c>
      <c r="X81" s="95">
        <v>0</v>
      </c>
      <c r="Y81" s="93">
        <f t="shared" si="103"/>
        <v>2251363.86</v>
      </c>
      <c r="Z81" s="95">
        <v>1680016.49</v>
      </c>
      <c r="AA81" s="95">
        <v>571347.37</v>
      </c>
      <c r="AB81" s="93">
        <f t="shared" si="104"/>
        <v>0</v>
      </c>
      <c r="AC81" s="95"/>
      <c r="AD81" s="95"/>
      <c r="AE81" s="104">
        <f t="shared" si="105"/>
        <v>14056846.789999999</v>
      </c>
      <c r="AF81" s="93">
        <v>216877.5</v>
      </c>
      <c r="AG81" s="93">
        <f t="shared" si="106"/>
        <v>14273724.289999999</v>
      </c>
      <c r="AH81" s="105" t="s">
        <v>163</v>
      </c>
      <c r="AI81" s="102" t="s">
        <v>193</v>
      </c>
      <c r="AJ81" s="103">
        <v>96902.13</v>
      </c>
      <c r="AK81" s="111">
        <v>0</v>
      </c>
    </row>
    <row r="82" spans="1:37" ht="204.75" x14ac:dyDescent="0.25">
      <c r="A82" s="10">
        <v>76</v>
      </c>
      <c r="B82" s="138">
        <v>120068</v>
      </c>
      <c r="C82" s="169">
        <v>55</v>
      </c>
      <c r="D82" s="55" t="s">
        <v>169</v>
      </c>
      <c r="E82" s="11" t="s">
        <v>175</v>
      </c>
      <c r="F82" s="77" t="s">
        <v>146</v>
      </c>
      <c r="G82" s="16" t="s">
        <v>119</v>
      </c>
      <c r="H82" s="16" t="s">
        <v>118</v>
      </c>
      <c r="I82" s="82" t="s">
        <v>208</v>
      </c>
      <c r="J82" s="5" t="s">
        <v>120</v>
      </c>
      <c r="K82" s="6">
        <v>43060</v>
      </c>
      <c r="L82" s="6">
        <v>43606</v>
      </c>
      <c r="M82" s="7">
        <f t="shared" si="100"/>
        <v>83.983862867470734</v>
      </c>
      <c r="N82" s="8" t="s">
        <v>160</v>
      </c>
      <c r="O82" s="8" t="s">
        <v>161</v>
      </c>
      <c r="P82" s="8" t="s">
        <v>161</v>
      </c>
      <c r="Q82" s="15" t="s">
        <v>162</v>
      </c>
      <c r="R82" s="8" t="s">
        <v>36</v>
      </c>
      <c r="S82" s="93">
        <f t="shared" si="102"/>
        <v>8678209.1799999997</v>
      </c>
      <c r="T82" s="95">
        <v>6998219.6100000003</v>
      </c>
      <c r="U82" s="95">
        <v>1679989.57</v>
      </c>
      <c r="V82" s="93">
        <f t="shared" si="101"/>
        <v>0</v>
      </c>
      <c r="W82" s="95">
        <v>0</v>
      </c>
      <c r="X82" s="95">
        <v>0</v>
      </c>
      <c r="Y82" s="93">
        <f t="shared" si="103"/>
        <v>1654977.3199999998</v>
      </c>
      <c r="Z82" s="95">
        <v>1234979.93</v>
      </c>
      <c r="AA82" s="95">
        <v>419997.39</v>
      </c>
      <c r="AB82" s="93">
        <f t="shared" si="104"/>
        <v>0</v>
      </c>
      <c r="AC82" s="95">
        <v>0</v>
      </c>
      <c r="AD82" s="95">
        <v>0</v>
      </c>
      <c r="AE82" s="104">
        <f t="shared" si="105"/>
        <v>10333186.5</v>
      </c>
      <c r="AF82" s="93">
        <v>0</v>
      </c>
      <c r="AG82" s="93">
        <f t="shared" si="106"/>
        <v>10333186.5</v>
      </c>
      <c r="AH82" s="105" t="s">
        <v>163</v>
      </c>
      <c r="AI82" s="102" t="s">
        <v>193</v>
      </c>
      <c r="AJ82" s="103">
        <v>0</v>
      </c>
      <c r="AK82" s="111">
        <v>0</v>
      </c>
    </row>
    <row r="83" spans="1:37" ht="94.5" x14ac:dyDescent="0.25">
      <c r="A83" s="4">
        <v>77</v>
      </c>
      <c r="B83" s="138">
        <v>120082</v>
      </c>
      <c r="C83" s="169">
        <v>56</v>
      </c>
      <c r="D83" s="55" t="s">
        <v>174</v>
      </c>
      <c r="E83" s="11" t="s">
        <v>175</v>
      </c>
      <c r="F83" s="77" t="s">
        <v>146</v>
      </c>
      <c r="G83" s="16" t="s">
        <v>147</v>
      </c>
      <c r="H83" s="16" t="s">
        <v>145</v>
      </c>
      <c r="I83" s="79" t="s">
        <v>220</v>
      </c>
      <c r="J83" s="5" t="s">
        <v>148</v>
      </c>
      <c r="K83" s="6">
        <v>43006</v>
      </c>
      <c r="L83" s="6">
        <v>44102</v>
      </c>
      <c r="M83" s="7">
        <f t="shared" si="100"/>
        <v>83.98386279749451</v>
      </c>
      <c r="N83" s="8" t="s">
        <v>160</v>
      </c>
      <c r="O83" s="8" t="s">
        <v>161</v>
      </c>
      <c r="P83" s="8" t="s">
        <v>161</v>
      </c>
      <c r="Q83" s="13" t="s">
        <v>162</v>
      </c>
      <c r="R83" s="4" t="s">
        <v>36</v>
      </c>
      <c r="S83" s="93">
        <f t="shared" si="102"/>
        <v>5145385.2700000005</v>
      </c>
      <c r="T83" s="95">
        <v>4149304.93</v>
      </c>
      <c r="U83" s="95">
        <v>996080.34</v>
      </c>
      <c r="V83" s="93">
        <f t="shared" si="101"/>
        <v>0</v>
      </c>
      <c r="W83" s="95">
        <v>0</v>
      </c>
      <c r="X83" s="95">
        <v>0</v>
      </c>
      <c r="Y83" s="93">
        <f t="shared" si="103"/>
        <v>981250.37</v>
      </c>
      <c r="Z83" s="95">
        <v>732230.28</v>
      </c>
      <c r="AA83" s="95">
        <v>249020.09</v>
      </c>
      <c r="AB83" s="93">
        <f t="shared" si="104"/>
        <v>0</v>
      </c>
      <c r="AC83" s="95"/>
      <c r="AD83" s="95"/>
      <c r="AE83" s="104">
        <f t="shared" si="105"/>
        <v>6126635.6400000006</v>
      </c>
      <c r="AF83" s="93">
        <v>0</v>
      </c>
      <c r="AG83" s="93">
        <f t="shared" si="106"/>
        <v>6126635.6400000006</v>
      </c>
      <c r="AH83" s="105" t="s">
        <v>163</v>
      </c>
      <c r="AI83" s="128" t="s">
        <v>193</v>
      </c>
      <c r="AJ83" s="103">
        <v>15818.36</v>
      </c>
      <c r="AK83" s="111">
        <v>0</v>
      </c>
    </row>
    <row r="84" spans="1:37" ht="78.75" x14ac:dyDescent="0.25">
      <c r="A84" s="10">
        <v>78</v>
      </c>
      <c r="B84" s="138">
        <v>120126</v>
      </c>
      <c r="C84" s="169">
        <v>57</v>
      </c>
      <c r="D84" s="55" t="s">
        <v>174</v>
      </c>
      <c r="E84" s="11" t="s">
        <v>175</v>
      </c>
      <c r="F84" s="77" t="s">
        <v>146</v>
      </c>
      <c r="G84" s="16" t="s">
        <v>121</v>
      </c>
      <c r="H84" s="16" t="s">
        <v>118</v>
      </c>
      <c r="I84" s="79" t="s">
        <v>193</v>
      </c>
      <c r="J84" s="5" t="s">
        <v>122</v>
      </c>
      <c r="K84" s="6">
        <v>43060</v>
      </c>
      <c r="L84" s="6">
        <v>43789</v>
      </c>
      <c r="M84" s="7">
        <f t="shared" si="100"/>
        <v>83.98386273060467</v>
      </c>
      <c r="N84" s="8" t="s">
        <v>160</v>
      </c>
      <c r="O84" s="8" t="s">
        <v>161</v>
      </c>
      <c r="P84" s="8" t="s">
        <v>161</v>
      </c>
      <c r="Q84" s="13" t="s">
        <v>162</v>
      </c>
      <c r="R84" s="4" t="s">
        <v>36</v>
      </c>
      <c r="S84" s="93">
        <f t="shared" si="102"/>
        <v>2709276.16</v>
      </c>
      <c r="T84" s="95">
        <v>2184795.1800000002</v>
      </c>
      <c r="U84" s="95">
        <v>524480.98</v>
      </c>
      <c r="V84" s="93">
        <f t="shared" si="101"/>
        <v>0</v>
      </c>
      <c r="W84" s="95">
        <v>0</v>
      </c>
      <c r="X84" s="95">
        <v>0</v>
      </c>
      <c r="Y84" s="93">
        <f t="shared" si="103"/>
        <v>516672.34</v>
      </c>
      <c r="Z84" s="95">
        <v>385552.09</v>
      </c>
      <c r="AA84" s="95">
        <v>131120.25</v>
      </c>
      <c r="AB84" s="93">
        <f t="shared" si="104"/>
        <v>0</v>
      </c>
      <c r="AC84" s="95"/>
      <c r="AD84" s="95"/>
      <c r="AE84" s="104">
        <f t="shared" si="105"/>
        <v>3225948.5</v>
      </c>
      <c r="AF84" s="93">
        <v>0</v>
      </c>
      <c r="AG84" s="93">
        <f t="shared" si="106"/>
        <v>3225948.5</v>
      </c>
      <c r="AH84" s="105" t="s">
        <v>163</v>
      </c>
      <c r="AI84" s="128" t="s">
        <v>193</v>
      </c>
      <c r="AJ84" s="103">
        <v>0</v>
      </c>
      <c r="AK84" s="111">
        <v>0</v>
      </c>
    </row>
    <row r="85" spans="1:37" ht="267.75" x14ac:dyDescent="0.25">
      <c r="A85" s="10">
        <v>79</v>
      </c>
      <c r="B85" s="138">
        <v>119957</v>
      </c>
      <c r="C85" s="169">
        <v>136</v>
      </c>
      <c r="D85" s="55" t="s">
        <v>176</v>
      </c>
      <c r="E85" s="11" t="s">
        <v>185</v>
      </c>
      <c r="F85" s="77" t="s">
        <v>149</v>
      </c>
      <c r="G85" s="16" t="s">
        <v>150</v>
      </c>
      <c r="H85" s="16" t="s">
        <v>88</v>
      </c>
      <c r="I85" s="79" t="s">
        <v>216</v>
      </c>
      <c r="J85" s="5" t="s">
        <v>151</v>
      </c>
      <c r="K85" s="6">
        <v>43047</v>
      </c>
      <c r="L85" s="6">
        <v>43838</v>
      </c>
      <c r="M85" s="7">
        <f t="shared" si="100"/>
        <v>83.983862849270778</v>
      </c>
      <c r="N85" s="8" t="s">
        <v>160</v>
      </c>
      <c r="O85" s="8" t="s">
        <v>161</v>
      </c>
      <c r="P85" s="8" t="s">
        <v>161</v>
      </c>
      <c r="Q85" s="13" t="s">
        <v>162</v>
      </c>
      <c r="R85" s="4" t="s">
        <v>36</v>
      </c>
      <c r="S85" s="93">
        <f t="shared" si="102"/>
        <v>30804926.539999999</v>
      </c>
      <c r="T85" s="95">
        <v>24841489.370000001</v>
      </c>
      <c r="U85" s="95">
        <v>5963437.1699999999</v>
      </c>
      <c r="V85" s="93">
        <f t="shared" si="101"/>
        <v>0</v>
      </c>
      <c r="W85" s="95">
        <v>0</v>
      </c>
      <c r="X85" s="95">
        <v>0</v>
      </c>
      <c r="Y85" s="93">
        <f t="shared" si="103"/>
        <v>5874651.5300000003</v>
      </c>
      <c r="Z85" s="95">
        <v>4383792.24</v>
      </c>
      <c r="AA85" s="95">
        <v>1490859.29</v>
      </c>
      <c r="AB85" s="93">
        <f t="shared" si="104"/>
        <v>0</v>
      </c>
      <c r="AC85" s="95"/>
      <c r="AD85" s="95"/>
      <c r="AE85" s="104">
        <f t="shared" si="105"/>
        <v>36679578.07</v>
      </c>
      <c r="AF85" s="93">
        <v>0</v>
      </c>
      <c r="AG85" s="93">
        <f t="shared" si="106"/>
        <v>36679578.07</v>
      </c>
      <c r="AH85" s="105" t="s">
        <v>163</v>
      </c>
      <c r="AI85" s="128" t="s">
        <v>227</v>
      </c>
      <c r="AJ85" s="103">
        <v>279828.68</v>
      </c>
      <c r="AK85" s="111">
        <v>0</v>
      </c>
    </row>
    <row r="86" spans="1:37" s="2" customFormat="1" ht="204.75" x14ac:dyDescent="0.25">
      <c r="A86" s="4">
        <v>80</v>
      </c>
      <c r="B86" s="138">
        <v>118963</v>
      </c>
      <c r="C86" s="169">
        <v>34</v>
      </c>
      <c r="D86" s="55" t="s">
        <v>176</v>
      </c>
      <c r="E86" s="11" t="s">
        <v>173</v>
      </c>
      <c r="F86" s="77" t="s">
        <v>188</v>
      </c>
      <c r="G86" s="16" t="s">
        <v>106</v>
      </c>
      <c r="H86" s="16" t="s">
        <v>88</v>
      </c>
      <c r="I86" s="79" t="s">
        <v>624</v>
      </c>
      <c r="J86" s="5" t="s">
        <v>107</v>
      </c>
      <c r="K86" s="6">
        <v>42629</v>
      </c>
      <c r="L86" s="6">
        <v>43540</v>
      </c>
      <c r="M86" s="7">
        <f t="shared" si="100"/>
        <v>83.983862803496507</v>
      </c>
      <c r="N86" s="8" t="s">
        <v>160</v>
      </c>
      <c r="O86" s="8" t="s">
        <v>161</v>
      </c>
      <c r="P86" s="8" t="s">
        <v>161</v>
      </c>
      <c r="Q86" s="13" t="s">
        <v>162</v>
      </c>
      <c r="R86" s="4" t="s">
        <v>36</v>
      </c>
      <c r="S86" s="93">
        <f t="shared" si="102"/>
        <v>4117071.25</v>
      </c>
      <c r="T86" s="95">
        <v>3320059.26</v>
      </c>
      <c r="U86" s="95">
        <v>797011.99</v>
      </c>
      <c r="V86" s="93">
        <f t="shared" si="101"/>
        <v>0</v>
      </c>
      <c r="W86" s="95">
        <v>0</v>
      </c>
      <c r="X86" s="95">
        <v>0</v>
      </c>
      <c r="Y86" s="93">
        <f t="shared" si="103"/>
        <v>785145.81</v>
      </c>
      <c r="Z86" s="95">
        <v>585892.81000000006</v>
      </c>
      <c r="AA86" s="95">
        <v>199253</v>
      </c>
      <c r="AB86" s="93">
        <f t="shared" si="104"/>
        <v>0</v>
      </c>
      <c r="AC86" s="95"/>
      <c r="AD86" s="95"/>
      <c r="AE86" s="104">
        <f t="shared" si="105"/>
        <v>4902217.0600000005</v>
      </c>
      <c r="AF86" s="93">
        <v>0</v>
      </c>
      <c r="AG86" s="93">
        <f t="shared" si="106"/>
        <v>4902217.0600000005</v>
      </c>
      <c r="AH86" s="105" t="s">
        <v>163</v>
      </c>
      <c r="AI86" s="102" t="s">
        <v>200</v>
      </c>
      <c r="AJ86" s="103">
        <v>1460741.83</v>
      </c>
      <c r="AK86" s="111">
        <v>0</v>
      </c>
    </row>
    <row r="87" spans="1:37" s="2" customFormat="1" ht="110.25" x14ac:dyDescent="0.25">
      <c r="A87" s="10">
        <v>81</v>
      </c>
      <c r="B87" s="138">
        <v>118964</v>
      </c>
      <c r="C87" s="169">
        <v>35</v>
      </c>
      <c r="D87" s="55" t="s">
        <v>177</v>
      </c>
      <c r="E87" s="11" t="s">
        <v>173</v>
      </c>
      <c r="F87" s="77" t="s">
        <v>188</v>
      </c>
      <c r="G87" s="16" t="s">
        <v>109</v>
      </c>
      <c r="H87" s="16" t="s">
        <v>108</v>
      </c>
      <c r="I87" s="79" t="s">
        <v>224</v>
      </c>
      <c r="J87" s="5" t="s">
        <v>110</v>
      </c>
      <c r="K87" s="6">
        <v>42670</v>
      </c>
      <c r="L87" s="6">
        <v>43308</v>
      </c>
      <c r="M87" s="7">
        <f t="shared" si="100"/>
        <v>83.983863323195678</v>
      </c>
      <c r="N87" s="8" t="s">
        <v>160</v>
      </c>
      <c r="O87" s="8" t="s">
        <v>161</v>
      </c>
      <c r="P87" s="8" t="s">
        <v>161</v>
      </c>
      <c r="Q87" s="13" t="s">
        <v>162</v>
      </c>
      <c r="R87" s="4" t="s">
        <v>36</v>
      </c>
      <c r="S87" s="93">
        <f t="shared" si="102"/>
        <v>1279634.31</v>
      </c>
      <c r="T87" s="95">
        <v>1031913.58</v>
      </c>
      <c r="U87" s="95">
        <v>247720.73</v>
      </c>
      <c r="V87" s="93">
        <f t="shared" si="101"/>
        <v>0</v>
      </c>
      <c r="W87" s="95">
        <v>0</v>
      </c>
      <c r="X87" s="95">
        <v>0</v>
      </c>
      <c r="Y87" s="93">
        <f t="shared" si="103"/>
        <v>244032.57</v>
      </c>
      <c r="Z87" s="95">
        <v>182102.39</v>
      </c>
      <c r="AA87" s="95">
        <v>61930.18</v>
      </c>
      <c r="AB87" s="93">
        <f t="shared" si="104"/>
        <v>0</v>
      </c>
      <c r="AC87" s="95"/>
      <c r="AD87" s="95"/>
      <c r="AE87" s="104">
        <f t="shared" si="105"/>
        <v>1523666.8800000001</v>
      </c>
      <c r="AF87" s="93">
        <v>0</v>
      </c>
      <c r="AG87" s="93">
        <f t="shared" si="106"/>
        <v>1523666.8800000001</v>
      </c>
      <c r="AH87" s="105" t="s">
        <v>163</v>
      </c>
      <c r="AI87" s="102" t="s">
        <v>206</v>
      </c>
      <c r="AJ87" s="103">
        <v>122689.41</v>
      </c>
      <c r="AK87" s="111">
        <v>0</v>
      </c>
    </row>
    <row r="88" spans="1:37" s="2" customFormat="1" ht="141.75" x14ac:dyDescent="0.25">
      <c r="A88" s="10">
        <v>82</v>
      </c>
      <c r="B88" s="138">
        <v>119981</v>
      </c>
      <c r="C88" s="169">
        <v>36</v>
      </c>
      <c r="D88" s="55" t="s">
        <v>176</v>
      </c>
      <c r="E88" s="11" t="s">
        <v>173</v>
      </c>
      <c r="F88" s="77" t="s">
        <v>188</v>
      </c>
      <c r="G88" s="16" t="s">
        <v>111</v>
      </c>
      <c r="H88" s="16" t="s">
        <v>85</v>
      </c>
      <c r="I88" s="79" t="s">
        <v>193</v>
      </c>
      <c r="J88" s="5" t="s">
        <v>112</v>
      </c>
      <c r="K88" s="6">
        <v>42579</v>
      </c>
      <c r="L88" s="6">
        <v>43462</v>
      </c>
      <c r="M88" s="7">
        <f t="shared" si="100"/>
        <v>83.983863111728837</v>
      </c>
      <c r="N88" s="8" t="s">
        <v>160</v>
      </c>
      <c r="O88" s="8" t="s">
        <v>161</v>
      </c>
      <c r="P88" s="8" t="s">
        <v>161</v>
      </c>
      <c r="Q88" s="13" t="s">
        <v>162</v>
      </c>
      <c r="R88" s="4" t="s">
        <v>36</v>
      </c>
      <c r="S88" s="93">
        <f t="shared" si="102"/>
        <v>1627939.8599999999</v>
      </c>
      <c r="T88" s="95">
        <v>1312791.6599999999</v>
      </c>
      <c r="U88" s="95">
        <v>315148.2</v>
      </c>
      <c r="V88" s="93">
        <f t="shared" si="101"/>
        <v>0</v>
      </c>
      <c r="W88" s="95">
        <v>0</v>
      </c>
      <c r="X88" s="95">
        <v>0</v>
      </c>
      <c r="Y88" s="93">
        <f t="shared" si="103"/>
        <v>310456.15999999997</v>
      </c>
      <c r="Z88" s="95">
        <v>231669.11</v>
      </c>
      <c r="AA88" s="95">
        <v>78787.05</v>
      </c>
      <c r="AB88" s="93">
        <f t="shared" si="104"/>
        <v>0</v>
      </c>
      <c r="AC88" s="95"/>
      <c r="AD88" s="95"/>
      <c r="AE88" s="104">
        <f t="shared" si="105"/>
        <v>1938396.0199999998</v>
      </c>
      <c r="AF88" s="93">
        <v>0</v>
      </c>
      <c r="AG88" s="93">
        <f t="shared" si="106"/>
        <v>1938396.0199999998</v>
      </c>
      <c r="AH88" s="105" t="s">
        <v>163</v>
      </c>
      <c r="AI88" s="102" t="s">
        <v>201</v>
      </c>
      <c r="AJ88" s="103">
        <f>559604.06+125761.16</f>
        <v>685365.22000000009</v>
      </c>
      <c r="AK88" s="111">
        <v>0</v>
      </c>
    </row>
    <row r="89" spans="1:37" s="2" customFormat="1" ht="189" x14ac:dyDescent="0.25">
      <c r="A89" s="4">
        <v>83</v>
      </c>
      <c r="B89" s="138">
        <v>120414</v>
      </c>
      <c r="C89" s="169">
        <v>61</v>
      </c>
      <c r="D89" s="55" t="s">
        <v>180</v>
      </c>
      <c r="E89" s="11" t="s">
        <v>173</v>
      </c>
      <c r="F89" s="77" t="s">
        <v>152</v>
      </c>
      <c r="G89" s="16" t="s">
        <v>153</v>
      </c>
      <c r="H89" s="16" t="s">
        <v>391</v>
      </c>
      <c r="I89" s="79" t="s">
        <v>215</v>
      </c>
      <c r="J89" s="5" t="s">
        <v>154</v>
      </c>
      <c r="K89" s="6">
        <v>42893</v>
      </c>
      <c r="L89" s="6">
        <v>43562</v>
      </c>
      <c r="M89" s="7">
        <f t="shared" si="100"/>
        <v>83.395347070002629</v>
      </c>
      <c r="N89" s="8" t="s">
        <v>160</v>
      </c>
      <c r="O89" s="8" t="s">
        <v>161</v>
      </c>
      <c r="P89" s="8" t="s">
        <v>161</v>
      </c>
      <c r="Q89" s="13" t="s">
        <v>162</v>
      </c>
      <c r="R89" s="4" t="s">
        <v>36</v>
      </c>
      <c r="S89" s="93">
        <f t="shared" si="102"/>
        <v>9816719.1999999993</v>
      </c>
      <c r="T89" s="95">
        <v>7916328.7599999998</v>
      </c>
      <c r="U89" s="95">
        <v>1900390.44</v>
      </c>
      <c r="V89" s="93">
        <f t="shared" si="101"/>
        <v>647352.26</v>
      </c>
      <c r="W89" s="95">
        <v>483068.28</v>
      </c>
      <c r="X89" s="95">
        <v>164283.98000000001</v>
      </c>
      <c r="Y89" s="93">
        <f t="shared" si="103"/>
        <v>1307231.79</v>
      </c>
      <c r="Z89" s="95">
        <v>979654.51000000013</v>
      </c>
      <c r="AA89" s="95">
        <v>327577.27999999997</v>
      </c>
      <c r="AB89" s="93">
        <f t="shared" si="104"/>
        <v>0</v>
      </c>
      <c r="AC89" s="95"/>
      <c r="AD89" s="95"/>
      <c r="AE89" s="104">
        <f t="shared" si="105"/>
        <v>11771303.25</v>
      </c>
      <c r="AF89" s="93">
        <v>0</v>
      </c>
      <c r="AG89" s="93">
        <f t="shared" si="106"/>
        <v>11771303.25</v>
      </c>
      <c r="AH89" s="105" t="s">
        <v>163</v>
      </c>
      <c r="AI89" s="102" t="s">
        <v>362</v>
      </c>
      <c r="AJ89" s="103">
        <f>1634522.3-47130.14</f>
        <v>1587392.1600000001</v>
      </c>
      <c r="AK89" s="103">
        <f>69261.08+47130.14</f>
        <v>116391.22</v>
      </c>
    </row>
    <row r="90" spans="1:37" ht="94.5" x14ac:dyDescent="0.25">
      <c r="A90" s="10">
        <v>84</v>
      </c>
      <c r="B90" s="138">
        <v>119988</v>
      </c>
      <c r="C90" s="169">
        <v>62</v>
      </c>
      <c r="D90" s="55" t="s">
        <v>169</v>
      </c>
      <c r="E90" s="11" t="s">
        <v>173</v>
      </c>
      <c r="F90" s="77" t="s">
        <v>152</v>
      </c>
      <c r="G90" s="16" t="s">
        <v>155</v>
      </c>
      <c r="H90" s="16" t="s">
        <v>118</v>
      </c>
      <c r="I90" s="83" t="s">
        <v>225</v>
      </c>
      <c r="J90" s="5" t="s">
        <v>156</v>
      </c>
      <c r="K90" s="6">
        <v>43060</v>
      </c>
      <c r="L90" s="6">
        <v>43729</v>
      </c>
      <c r="M90" s="7">
        <f t="shared" si="100"/>
        <v>83.983862836233868</v>
      </c>
      <c r="N90" s="8" t="s">
        <v>160</v>
      </c>
      <c r="O90" s="8" t="s">
        <v>161</v>
      </c>
      <c r="P90" s="8" t="s">
        <v>161</v>
      </c>
      <c r="Q90" s="13" t="s">
        <v>162</v>
      </c>
      <c r="R90" s="8" t="s">
        <v>36</v>
      </c>
      <c r="S90" s="93">
        <f t="shared" si="102"/>
        <v>3950537.5</v>
      </c>
      <c r="T90" s="95">
        <v>3185764.3</v>
      </c>
      <c r="U90" s="95">
        <v>764773.2</v>
      </c>
      <c r="V90" s="93">
        <f t="shared" si="101"/>
        <v>0</v>
      </c>
      <c r="W90" s="95">
        <v>0</v>
      </c>
      <c r="X90" s="95">
        <v>0</v>
      </c>
      <c r="Y90" s="93">
        <f t="shared" si="103"/>
        <v>753387</v>
      </c>
      <c r="Z90" s="95">
        <v>562193.69999999995</v>
      </c>
      <c r="AA90" s="95">
        <v>191193.3</v>
      </c>
      <c r="AB90" s="93">
        <f t="shared" si="104"/>
        <v>0</v>
      </c>
      <c r="AC90" s="95"/>
      <c r="AD90" s="95"/>
      <c r="AE90" s="104">
        <f t="shared" si="105"/>
        <v>4703924.5</v>
      </c>
      <c r="AF90" s="93"/>
      <c r="AG90" s="93">
        <f t="shared" si="106"/>
        <v>4703924.5</v>
      </c>
      <c r="AH90" s="105" t="s">
        <v>163</v>
      </c>
      <c r="AI90" s="102" t="s">
        <v>193</v>
      </c>
      <c r="AJ90" s="103">
        <v>0</v>
      </c>
      <c r="AK90" s="103">
        <v>0</v>
      </c>
    </row>
    <row r="91" spans="1:37" ht="220.5" x14ac:dyDescent="0.25">
      <c r="A91" s="10">
        <v>85</v>
      </c>
      <c r="B91" s="138">
        <v>119741</v>
      </c>
      <c r="C91" s="169">
        <v>63</v>
      </c>
      <c r="D91" s="55" t="s">
        <v>183</v>
      </c>
      <c r="E91" s="11" t="s">
        <v>173</v>
      </c>
      <c r="F91" s="77" t="s">
        <v>152</v>
      </c>
      <c r="G91" s="52" t="s">
        <v>158</v>
      </c>
      <c r="H91" s="16" t="s">
        <v>157</v>
      </c>
      <c r="I91" s="79" t="s">
        <v>193</v>
      </c>
      <c r="J91" s="5" t="s">
        <v>159</v>
      </c>
      <c r="K91" s="6">
        <v>43063</v>
      </c>
      <c r="L91" s="6">
        <v>43609</v>
      </c>
      <c r="M91" s="7">
        <f t="shared" si="100"/>
        <v>83.983862837339956</v>
      </c>
      <c r="N91" s="8" t="s">
        <v>160</v>
      </c>
      <c r="O91" s="8" t="s">
        <v>161</v>
      </c>
      <c r="P91" s="8" t="s">
        <v>161</v>
      </c>
      <c r="Q91" s="13" t="s">
        <v>162</v>
      </c>
      <c r="R91" s="8" t="s">
        <v>36</v>
      </c>
      <c r="S91" s="93">
        <f t="shared" si="102"/>
        <v>2267315.5699999998</v>
      </c>
      <c r="T91" s="95">
        <v>1828392.47</v>
      </c>
      <c r="U91" s="95">
        <v>438923.1</v>
      </c>
      <c r="V91" s="93">
        <f t="shared" si="101"/>
        <v>0</v>
      </c>
      <c r="W91" s="95">
        <v>0</v>
      </c>
      <c r="X91" s="95">
        <v>0</v>
      </c>
      <c r="Y91" s="93">
        <f t="shared" si="103"/>
        <v>432388.27</v>
      </c>
      <c r="Z91" s="95">
        <v>322657.49</v>
      </c>
      <c r="AA91" s="95">
        <v>109730.78</v>
      </c>
      <c r="AB91" s="93">
        <f t="shared" si="104"/>
        <v>0</v>
      </c>
      <c r="AC91" s="95"/>
      <c r="AD91" s="95"/>
      <c r="AE91" s="104">
        <f t="shared" si="105"/>
        <v>2699703.84</v>
      </c>
      <c r="AF91" s="93">
        <v>0</v>
      </c>
      <c r="AG91" s="93">
        <f t="shared" si="106"/>
        <v>2699703.84</v>
      </c>
      <c r="AH91" s="105" t="s">
        <v>163</v>
      </c>
      <c r="AI91" s="128" t="s">
        <v>193</v>
      </c>
      <c r="AJ91" s="103">
        <v>13624.7</v>
      </c>
      <c r="AK91" s="103">
        <v>0</v>
      </c>
    </row>
    <row r="92" spans="1:37" ht="126" x14ac:dyDescent="0.25">
      <c r="A92" s="4">
        <v>86</v>
      </c>
      <c r="B92" s="138">
        <v>122485</v>
      </c>
      <c r="C92" s="169">
        <v>38</v>
      </c>
      <c r="D92" s="55" t="s">
        <v>169</v>
      </c>
      <c r="E92" s="12" t="s">
        <v>168</v>
      </c>
      <c r="F92" s="77" t="s">
        <v>25</v>
      </c>
      <c r="G92" s="52" t="s">
        <v>27</v>
      </c>
      <c r="H92" s="16" t="s">
        <v>390</v>
      </c>
      <c r="I92" s="79" t="s">
        <v>193</v>
      </c>
      <c r="J92" s="5" t="s">
        <v>28</v>
      </c>
      <c r="K92" s="6">
        <v>42488</v>
      </c>
      <c r="L92" s="6">
        <v>44314</v>
      </c>
      <c r="M92" s="7">
        <f t="shared" si="100"/>
        <v>84.695097599999997</v>
      </c>
      <c r="N92" s="8" t="s">
        <v>160</v>
      </c>
      <c r="O92" s="8" t="s">
        <v>161</v>
      </c>
      <c r="P92" s="8" t="s">
        <v>161</v>
      </c>
      <c r="Q92" s="13" t="s">
        <v>162</v>
      </c>
      <c r="R92" s="4" t="s">
        <v>26</v>
      </c>
      <c r="S92" s="93">
        <f t="shared" si="102"/>
        <v>16939019.52</v>
      </c>
      <c r="T92" s="95">
        <v>15963331.810000001</v>
      </c>
      <c r="U92" s="95">
        <v>975687.71</v>
      </c>
      <c r="V92" s="93">
        <f t="shared" si="101"/>
        <v>0</v>
      </c>
      <c r="W92" s="95">
        <v>0</v>
      </c>
      <c r="X92" s="95">
        <v>0</v>
      </c>
      <c r="Y92" s="93">
        <f t="shared" si="103"/>
        <v>3060980.48</v>
      </c>
      <c r="Z92" s="95">
        <v>2817058.55</v>
      </c>
      <c r="AA92" s="95">
        <v>243921.93</v>
      </c>
      <c r="AB92" s="93">
        <f t="shared" si="104"/>
        <v>0</v>
      </c>
      <c r="AC92" s="95"/>
      <c r="AD92" s="95"/>
      <c r="AE92" s="104">
        <f t="shared" si="105"/>
        <v>20000000</v>
      </c>
      <c r="AF92" s="93">
        <v>200000</v>
      </c>
      <c r="AG92" s="93">
        <f t="shared" si="106"/>
        <v>20200000</v>
      </c>
      <c r="AH92" s="105" t="s">
        <v>163</v>
      </c>
      <c r="AI92" s="102" t="s">
        <v>194</v>
      </c>
      <c r="AJ92" s="134">
        <v>367086.52</v>
      </c>
      <c r="AK92" s="135">
        <v>0</v>
      </c>
    </row>
    <row r="93" spans="1:37" ht="78.75" x14ac:dyDescent="0.25">
      <c r="A93" s="10">
        <v>87</v>
      </c>
      <c r="B93" s="138">
        <v>122484</v>
      </c>
      <c r="C93" s="169">
        <v>39</v>
      </c>
      <c r="D93" s="55" t="s">
        <v>169</v>
      </c>
      <c r="E93" s="12" t="s">
        <v>167</v>
      </c>
      <c r="F93" s="77" t="s">
        <v>25</v>
      </c>
      <c r="G93" s="52" t="s">
        <v>30</v>
      </c>
      <c r="H93" s="16" t="s">
        <v>390</v>
      </c>
      <c r="I93" s="79" t="s">
        <v>193</v>
      </c>
      <c r="J93" s="5" t="s">
        <v>31</v>
      </c>
      <c r="K93" s="6">
        <v>42488</v>
      </c>
      <c r="L93" s="6">
        <v>44314</v>
      </c>
      <c r="M93" s="7">
        <f t="shared" si="100"/>
        <v>84.695097596566526</v>
      </c>
      <c r="N93" s="8" t="s">
        <v>160</v>
      </c>
      <c r="O93" s="8" t="s">
        <v>161</v>
      </c>
      <c r="P93" s="8" t="s">
        <v>161</v>
      </c>
      <c r="Q93" s="13" t="s">
        <v>162</v>
      </c>
      <c r="R93" s="4" t="s">
        <v>29</v>
      </c>
      <c r="S93" s="93">
        <f t="shared" si="102"/>
        <v>59201873.219999999</v>
      </c>
      <c r="T93" s="95">
        <v>55791844.670000002</v>
      </c>
      <c r="U93" s="95">
        <v>3410028.55</v>
      </c>
      <c r="V93" s="93">
        <f t="shared" si="101"/>
        <v>0</v>
      </c>
      <c r="W93" s="95">
        <v>0</v>
      </c>
      <c r="X93" s="95">
        <v>0</v>
      </c>
      <c r="Y93" s="93">
        <f t="shared" si="103"/>
        <v>10698126.780000001</v>
      </c>
      <c r="Z93" s="95">
        <v>9845619.6400000006</v>
      </c>
      <c r="AA93" s="95">
        <v>852507.14</v>
      </c>
      <c r="AB93" s="93">
        <f t="shared" si="104"/>
        <v>0</v>
      </c>
      <c r="AC93" s="95"/>
      <c r="AD93" s="95"/>
      <c r="AE93" s="104">
        <f t="shared" si="105"/>
        <v>69900000</v>
      </c>
      <c r="AF93" s="93">
        <v>600000</v>
      </c>
      <c r="AG93" s="93">
        <f t="shared" si="106"/>
        <v>70500000</v>
      </c>
      <c r="AH93" s="105" t="s">
        <v>163</v>
      </c>
      <c r="AI93" s="102" t="s">
        <v>195</v>
      </c>
      <c r="AJ93" s="103">
        <f>1614958.09+116790.02</f>
        <v>1731748.11</v>
      </c>
      <c r="AK93" s="111">
        <v>0</v>
      </c>
    </row>
    <row r="94" spans="1:37" ht="63" x14ac:dyDescent="0.25">
      <c r="A94" s="10">
        <v>88</v>
      </c>
      <c r="B94" s="138">
        <v>112483</v>
      </c>
      <c r="C94" s="169">
        <v>40</v>
      </c>
      <c r="D94" s="55" t="s">
        <v>169</v>
      </c>
      <c r="E94" s="12" t="s">
        <v>167</v>
      </c>
      <c r="F94" s="77" t="s">
        <v>25</v>
      </c>
      <c r="G94" s="52" t="s">
        <v>33</v>
      </c>
      <c r="H94" s="16" t="s">
        <v>390</v>
      </c>
      <c r="I94" s="79" t="s">
        <v>193</v>
      </c>
      <c r="J94" s="5" t="s">
        <v>34</v>
      </c>
      <c r="K94" s="6">
        <v>42488</v>
      </c>
      <c r="L94" s="6">
        <v>44314</v>
      </c>
      <c r="M94" s="7">
        <f t="shared" si="100"/>
        <v>84.695097599999997</v>
      </c>
      <c r="N94" s="8" t="s">
        <v>160</v>
      </c>
      <c r="O94" s="8" t="s">
        <v>161</v>
      </c>
      <c r="P94" s="8" t="s">
        <v>161</v>
      </c>
      <c r="Q94" s="13" t="s">
        <v>162</v>
      </c>
      <c r="R94" s="4" t="s">
        <v>32</v>
      </c>
      <c r="S94" s="93">
        <f t="shared" si="102"/>
        <v>50817058.560000002</v>
      </c>
      <c r="T94" s="95">
        <v>47889995.43</v>
      </c>
      <c r="U94" s="95">
        <v>2927063.13</v>
      </c>
      <c r="V94" s="93">
        <f t="shared" si="101"/>
        <v>0</v>
      </c>
      <c r="W94" s="95">
        <v>0</v>
      </c>
      <c r="X94" s="95">
        <v>0</v>
      </c>
      <c r="Y94" s="93">
        <f t="shared" si="103"/>
        <v>9182941.4399999995</v>
      </c>
      <c r="Z94" s="95">
        <v>8451175.6600000001</v>
      </c>
      <c r="AA94" s="95">
        <v>731765.78</v>
      </c>
      <c r="AB94" s="93">
        <f t="shared" si="104"/>
        <v>0</v>
      </c>
      <c r="AC94" s="95"/>
      <c r="AD94" s="95"/>
      <c r="AE94" s="104">
        <f t="shared" si="105"/>
        <v>60000000</v>
      </c>
      <c r="AF94" s="93">
        <v>1936000</v>
      </c>
      <c r="AG94" s="93">
        <f t="shared" si="106"/>
        <v>61936000</v>
      </c>
      <c r="AH94" s="105" t="s">
        <v>163</v>
      </c>
      <c r="AI94" s="102" t="s">
        <v>229</v>
      </c>
      <c r="AJ94" s="103">
        <f>18028067.88+2522724.79</f>
        <v>20550792.669999998</v>
      </c>
      <c r="AK94" s="111">
        <v>0</v>
      </c>
    </row>
    <row r="95" spans="1:37" ht="165.75" customHeight="1" x14ac:dyDescent="0.25">
      <c r="A95" s="4">
        <v>89</v>
      </c>
      <c r="B95" s="138">
        <v>109937</v>
      </c>
      <c r="C95" s="169">
        <v>162</v>
      </c>
      <c r="D95" s="55" t="s">
        <v>182</v>
      </c>
      <c r="E95" s="34" t="s">
        <v>171</v>
      </c>
      <c r="F95" s="75" t="s">
        <v>381</v>
      </c>
      <c r="G95" s="52" t="s">
        <v>589</v>
      </c>
      <c r="H95" s="16" t="s">
        <v>382</v>
      </c>
      <c r="I95" s="79" t="s">
        <v>193</v>
      </c>
      <c r="J95" s="48" t="s">
        <v>590</v>
      </c>
      <c r="K95" s="6">
        <v>43173</v>
      </c>
      <c r="L95" s="6">
        <v>43660</v>
      </c>
      <c r="M95" s="7">
        <f t="shared" si="100"/>
        <v>82.304184778160604</v>
      </c>
      <c r="N95" s="8" t="s">
        <v>383</v>
      </c>
      <c r="O95" s="8" t="s">
        <v>370</v>
      </c>
      <c r="P95" s="8" t="s">
        <v>384</v>
      </c>
      <c r="Q95" s="14" t="s">
        <v>385</v>
      </c>
      <c r="R95" s="8" t="s">
        <v>36</v>
      </c>
      <c r="S95" s="93">
        <f t="shared" si="102"/>
        <v>762655.8600000001</v>
      </c>
      <c r="T95" s="95">
        <v>147617.44</v>
      </c>
      <c r="U95" s="95">
        <v>615038.42000000004</v>
      </c>
      <c r="V95" s="93">
        <f t="shared" si="101"/>
        <v>145442.25</v>
      </c>
      <c r="W95" s="95">
        <v>36906.06</v>
      </c>
      <c r="X95" s="95">
        <v>108536.19</v>
      </c>
      <c r="Y95" s="93">
        <f t="shared" si="103"/>
        <v>0</v>
      </c>
      <c r="Z95" s="95"/>
      <c r="AA95" s="95"/>
      <c r="AB95" s="93">
        <f t="shared" si="104"/>
        <v>18532.61</v>
      </c>
      <c r="AC95" s="95">
        <v>3765.78</v>
      </c>
      <c r="AD95" s="95">
        <v>14766.83</v>
      </c>
      <c r="AE95" s="104">
        <f t="shared" si="105"/>
        <v>926630.72000000009</v>
      </c>
      <c r="AF95" s="93">
        <v>0</v>
      </c>
      <c r="AG95" s="93">
        <f t="shared" si="106"/>
        <v>926630.72000000009</v>
      </c>
      <c r="AH95" s="105" t="s">
        <v>163</v>
      </c>
      <c r="AI95" s="102"/>
      <c r="AJ95" s="103">
        <v>92663.07</v>
      </c>
      <c r="AK95" s="103">
        <v>0</v>
      </c>
    </row>
    <row r="96" spans="1:37" ht="141.75" customHeight="1" x14ac:dyDescent="0.25">
      <c r="A96" s="10">
        <v>90</v>
      </c>
      <c r="B96" s="138"/>
      <c r="C96" s="169">
        <v>96</v>
      </c>
      <c r="D96" s="55" t="s">
        <v>176</v>
      </c>
      <c r="E96" s="34" t="s">
        <v>248</v>
      </c>
      <c r="F96" s="75" t="s">
        <v>393</v>
      </c>
      <c r="G96" s="52" t="s">
        <v>405</v>
      </c>
      <c r="H96" s="16" t="s">
        <v>404</v>
      </c>
      <c r="I96" s="70" t="s">
        <v>406</v>
      </c>
      <c r="J96" s="48" t="s">
        <v>407</v>
      </c>
      <c r="K96" s="6">
        <v>43186</v>
      </c>
      <c r="L96" s="6">
        <v>43673</v>
      </c>
      <c r="M96" s="7">
        <f t="shared" si="100"/>
        <v>84.154097257132506</v>
      </c>
      <c r="N96" s="8" t="s">
        <v>160</v>
      </c>
      <c r="O96" s="8" t="s">
        <v>408</v>
      </c>
      <c r="P96" s="8" t="s">
        <v>408</v>
      </c>
      <c r="Q96" s="14" t="s">
        <v>230</v>
      </c>
      <c r="R96" s="4" t="s">
        <v>36</v>
      </c>
      <c r="S96" s="93">
        <f t="shared" si="102"/>
        <v>357519.4</v>
      </c>
      <c r="T96" s="95">
        <v>357519.4</v>
      </c>
      <c r="U96" s="95">
        <v>0</v>
      </c>
      <c r="V96" s="93">
        <f t="shared" si="101"/>
        <v>58822.79</v>
      </c>
      <c r="W96" s="95">
        <v>58822.79</v>
      </c>
      <c r="X96" s="95">
        <v>0</v>
      </c>
      <c r="Y96" s="93">
        <f t="shared" si="103"/>
        <v>8496.7800000000007</v>
      </c>
      <c r="Z96" s="95">
        <v>8496.7800000000007</v>
      </c>
      <c r="AA96" s="95">
        <v>0</v>
      </c>
      <c r="AB96" s="93">
        <f t="shared" si="104"/>
        <v>0</v>
      </c>
      <c r="AC96" s="95"/>
      <c r="AD96" s="95"/>
      <c r="AE96" s="104">
        <f t="shared" si="105"/>
        <v>424838.97000000003</v>
      </c>
      <c r="AF96" s="93">
        <v>0</v>
      </c>
      <c r="AG96" s="93">
        <f t="shared" si="106"/>
        <v>424838.97000000003</v>
      </c>
      <c r="AH96" s="130" t="s">
        <v>163</v>
      </c>
      <c r="AI96" s="102" t="s">
        <v>193</v>
      </c>
      <c r="AJ96" s="103">
        <v>42483.88</v>
      </c>
      <c r="AK96" s="103">
        <v>0</v>
      </c>
    </row>
    <row r="97" spans="1:37" ht="141.75" customHeight="1" x14ac:dyDescent="0.25">
      <c r="A97" s="10">
        <v>91</v>
      </c>
      <c r="B97" s="138"/>
      <c r="C97" s="169">
        <v>99</v>
      </c>
      <c r="D97" s="55" t="s">
        <v>176</v>
      </c>
      <c r="E97" s="34" t="s">
        <v>248</v>
      </c>
      <c r="F97" s="75" t="s">
        <v>393</v>
      </c>
      <c r="G97" s="52" t="s">
        <v>410</v>
      </c>
      <c r="H97" s="16" t="s">
        <v>415</v>
      </c>
      <c r="I97" s="71" t="s">
        <v>412</v>
      </c>
      <c r="J97" s="48" t="s">
        <v>409</v>
      </c>
      <c r="K97" s="6">
        <v>43188</v>
      </c>
      <c r="L97" s="6">
        <v>43553</v>
      </c>
      <c r="M97" s="7">
        <f t="shared" si="100"/>
        <v>84.999999426373932</v>
      </c>
      <c r="N97" s="8" t="s">
        <v>160</v>
      </c>
      <c r="O97" s="8" t="s">
        <v>417</v>
      </c>
      <c r="P97" s="8" t="s">
        <v>417</v>
      </c>
      <c r="Q97" s="14" t="s">
        <v>230</v>
      </c>
      <c r="R97" s="4" t="s">
        <v>36</v>
      </c>
      <c r="S97" s="93">
        <f t="shared" si="102"/>
        <v>444540.46</v>
      </c>
      <c r="T97" s="95">
        <v>444540.46</v>
      </c>
      <c r="U97" s="95">
        <v>0</v>
      </c>
      <c r="V97" s="93">
        <f t="shared" si="101"/>
        <v>67988.539999999994</v>
      </c>
      <c r="W97" s="95">
        <v>67988.539999999994</v>
      </c>
      <c r="X97" s="95">
        <v>0</v>
      </c>
      <c r="Y97" s="93">
        <f t="shared" si="103"/>
        <v>10459.780000000001</v>
      </c>
      <c r="Z97" s="97">
        <v>10459.780000000001</v>
      </c>
      <c r="AA97" s="95">
        <v>0</v>
      </c>
      <c r="AB97" s="93">
        <f t="shared" si="104"/>
        <v>0</v>
      </c>
      <c r="AC97" s="95"/>
      <c r="AD97" s="95"/>
      <c r="AE97" s="104">
        <f t="shared" si="105"/>
        <v>522988.78</v>
      </c>
      <c r="AF97" s="93">
        <v>0</v>
      </c>
      <c r="AG97" s="93">
        <f t="shared" si="106"/>
        <v>522988.78</v>
      </c>
      <c r="AH97" s="130" t="s">
        <v>163</v>
      </c>
      <c r="AI97" s="102" t="s">
        <v>193</v>
      </c>
      <c r="AJ97" s="103">
        <v>0</v>
      </c>
      <c r="AK97" s="103">
        <v>0</v>
      </c>
    </row>
    <row r="98" spans="1:37" ht="141.75" customHeight="1" x14ac:dyDescent="0.25">
      <c r="A98" s="4">
        <v>92</v>
      </c>
      <c r="B98" s="138"/>
      <c r="C98" s="169">
        <v>102</v>
      </c>
      <c r="D98" s="55" t="s">
        <v>176</v>
      </c>
      <c r="E98" s="34" t="s">
        <v>248</v>
      </c>
      <c r="F98" s="75" t="s">
        <v>393</v>
      </c>
      <c r="G98" s="52" t="s">
        <v>414</v>
      </c>
      <c r="H98" s="16" t="s">
        <v>411</v>
      </c>
      <c r="I98" s="71" t="s">
        <v>412</v>
      </c>
      <c r="J98" s="48" t="s">
        <v>418</v>
      </c>
      <c r="K98" s="6">
        <v>43186</v>
      </c>
      <c r="L98" s="6">
        <v>43643</v>
      </c>
      <c r="M98" s="7">
        <f t="shared" si="100"/>
        <v>85.000000246407055</v>
      </c>
      <c r="N98" s="8" t="s">
        <v>160</v>
      </c>
      <c r="O98" s="8" t="s">
        <v>413</v>
      </c>
      <c r="P98" s="8" t="s">
        <v>413</v>
      </c>
      <c r="Q98" s="14" t="s">
        <v>230</v>
      </c>
      <c r="R98" s="4" t="s">
        <v>36</v>
      </c>
      <c r="S98" s="93">
        <f t="shared" si="102"/>
        <v>344957.66</v>
      </c>
      <c r="T98" s="95">
        <v>344957.66</v>
      </c>
      <c r="U98" s="95">
        <v>0</v>
      </c>
      <c r="V98" s="93">
        <f t="shared" si="101"/>
        <v>52758.23</v>
      </c>
      <c r="W98" s="95">
        <v>52758.23</v>
      </c>
      <c r="X98" s="95">
        <v>0</v>
      </c>
      <c r="Y98" s="93">
        <f t="shared" si="103"/>
        <v>8116.65</v>
      </c>
      <c r="Z98" s="95">
        <v>8116.65</v>
      </c>
      <c r="AA98" s="95">
        <v>0</v>
      </c>
      <c r="AB98" s="93">
        <f t="shared" si="104"/>
        <v>0</v>
      </c>
      <c r="AC98" s="95"/>
      <c r="AD98" s="95"/>
      <c r="AE98" s="104">
        <f t="shared" si="105"/>
        <v>405832.54</v>
      </c>
      <c r="AF98" s="93">
        <v>0</v>
      </c>
      <c r="AG98" s="93">
        <f t="shared" si="106"/>
        <v>405832.54</v>
      </c>
      <c r="AH98" s="130" t="s">
        <v>163</v>
      </c>
      <c r="AI98" s="102" t="s">
        <v>193</v>
      </c>
      <c r="AJ98" s="103">
        <v>0</v>
      </c>
      <c r="AK98" s="103">
        <v>0</v>
      </c>
    </row>
    <row r="99" spans="1:37" ht="207.75" customHeight="1" x14ac:dyDescent="0.25">
      <c r="A99" s="10">
        <v>93</v>
      </c>
      <c r="B99" s="138">
        <v>112093</v>
      </c>
      <c r="C99" s="169">
        <v>344</v>
      </c>
      <c r="D99" s="55" t="s">
        <v>183</v>
      </c>
      <c r="E99" s="34" t="s">
        <v>171</v>
      </c>
      <c r="F99" s="76" t="s">
        <v>381</v>
      </c>
      <c r="G99" s="52" t="s">
        <v>424</v>
      </c>
      <c r="H99" s="52" t="s">
        <v>425</v>
      </c>
      <c r="I99" s="70" t="s">
        <v>412</v>
      </c>
      <c r="J99" s="32" t="s">
        <v>591</v>
      </c>
      <c r="K99" s="6">
        <v>43188</v>
      </c>
      <c r="L99" s="6">
        <v>43553</v>
      </c>
      <c r="M99" s="7">
        <f t="shared" si="100"/>
        <v>82.304184346141142</v>
      </c>
      <c r="N99" s="8" t="s">
        <v>383</v>
      </c>
      <c r="O99" s="8" t="s">
        <v>426</v>
      </c>
      <c r="P99" s="8" t="s">
        <v>426</v>
      </c>
      <c r="Q99" s="14" t="s">
        <v>385</v>
      </c>
      <c r="R99" s="11" t="s">
        <v>36</v>
      </c>
      <c r="S99" s="93">
        <f t="shared" si="102"/>
        <v>624137.28</v>
      </c>
      <c r="T99" s="95">
        <v>503312.34</v>
      </c>
      <c r="U99" s="95">
        <v>120824.94</v>
      </c>
      <c r="V99" s="93">
        <f t="shared" si="101"/>
        <v>119026.06000000001</v>
      </c>
      <c r="W99" s="95">
        <v>88819.82</v>
      </c>
      <c r="X99" s="95">
        <v>30206.240000000002</v>
      </c>
      <c r="Y99" s="93">
        <f t="shared" si="103"/>
        <v>0</v>
      </c>
      <c r="Z99" s="95"/>
      <c r="AA99" s="95"/>
      <c r="AB99" s="93">
        <f t="shared" si="104"/>
        <v>15166.61</v>
      </c>
      <c r="AC99" s="95">
        <v>12084.34</v>
      </c>
      <c r="AD99" s="95">
        <v>3082.27</v>
      </c>
      <c r="AE99" s="104">
        <f t="shared" si="105"/>
        <v>758329.95000000007</v>
      </c>
      <c r="AF99" s="93">
        <v>0</v>
      </c>
      <c r="AG99" s="93">
        <f t="shared" si="106"/>
        <v>758329.95000000007</v>
      </c>
      <c r="AH99" s="105" t="s">
        <v>427</v>
      </c>
      <c r="AI99" s="102" t="s">
        <v>416</v>
      </c>
      <c r="AJ99" s="103">
        <f>62185+73456.48</f>
        <v>135641.47999999998</v>
      </c>
      <c r="AK99" s="103">
        <v>14008.52</v>
      </c>
    </row>
    <row r="100" spans="1:37" ht="176.25" customHeight="1" x14ac:dyDescent="0.25">
      <c r="A100" s="10">
        <v>94</v>
      </c>
      <c r="B100" s="138">
        <v>110829</v>
      </c>
      <c r="C100" s="169">
        <v>345</v>
      </c>
      <c r="D100" s="55" t="s">
        <v>183</v>
      </c>
      <c r="E100" s="34" t="s">
        <v>171</v>
      </c>
      <c r="F100" s="76" t="s">
        <v>381</v>
      </c>
      <c r="G100" s="52" t="s">
        <v>428</v>
      </c>
      <c r="H100" s="52" t="s">
        <v>429</v>
      </c>
      <c r="I100" s="70" t="s">
        <v>193</v>
      </c>
      <c r="J100" s="32" t="s">
        <v>430</v>
      </c>
      <c r="K100" s="6">
        <v>43188</v>
      </c>
      <c r="L100" s="6">
        <v>43675</v>
      </c>
      <c r="M100" s="7">
        <f t="shared" si="100"/>
        <v>82.304186026137842</v>
      </c>
      <c r="N100" s="8" t="s">
        <v>383</v>
      </c>
      <c r="O100" s="8" t="s">
        <v>426</v>
      </c>
      <c r="P100" s="8" t="s">
        <v>426</v>
      </c>
      <c r="Q100" s="14" t="s">
        <v>385</v>
      </c>
      <c r="R100" s="11" t="s">
        <v>36</v>
      </c>
      <c r="S100" s="93">
        <f t="shared" si="102"/>
        <v>757586.23</v>
      </c>
      <c r="T100" s="95">
        <v>610927.28</v>
      </c>
      <c r="U100" s="95">
        <v>146658.95000000001</v>
      </c>
      <c r="V100" s="93">
        <f t="shared" si="101"/>
        <v>144475.43</v>
      </c>
      <c r="W100" s="95">
        <v>107810.7</v>
      </c>
      <c r="X100" s="95">
        <v>36664.730000000003</v>
      </c>
      <c r="Y100" s="93">
        <f t="shared" si="103"/>
        <v>0</v>
      </c>
      <c r="Z100" s="95"/>
      <c r="AA100" s="95"/>
      <c r="AB100" s="93">
        <f t="shared" si="104"/>
        <v>18409.420000000002</v>
      </c>
      <c r="AC100" s="95">
        <v>14668.12</v>
      </c>
      <c r="AD100" s="95">
        <v>3741.3</v>
      </c>
      <c r="AE100" s="104">
        <f t="shared" si="105"/>
        <v>920471.08</v>
      </c>
      <c r="AF100" s="93">
        <v>0</v>
      </c>
      <c r="AG100" s="93">
        <f t="shared" si="106"/>
        <v>920471.08</v>
      </c>
      <c r="AH100" s="105" t="s">
        <v>427</v>
      </c>
      <c r="AI100" s="102" t="s">
        <v>416</v>
      </c>
      <c r="AJ100" s="103">
        <v>89285.71</v>
      </c>
      <c r="AK100" s="103">
        <v>0</v>
      </c>
    </row>
    <row r="101" spans="1:37" ht="99" customHeight="1" x14ac:dyDescent="0.25">
      <c r="A101" s="4">
        <v>95</v>
      </c>
      <c r="B101" s="138">
        <v>111077</v>
      </c>
      <c r="C101" s="169">
        <v>352</v>
      </c>
      <c r="D101" s="55" t="s">
        <v>183</v>
      </c>
      <c r="E101" s="34" t="s">
        <v>171</v>
      </c>
      <c r="F101" s="76" t="s">
        <v>381</v>
      </c>
      <c r="G101" s="52" t="s">
        <v>431</v>
      </c>
      <c r="H101" s="52" t="s">
        <v>432</v>
      </c>
      <c r="I101" s="70" t="s">
        <v>193</v>
      </c>
      <c r="J101" s="32" t="s">
        <v>433</v>
      </c>
      <c r="K101" s="6">
        <v>43188</v>
      </c>
      <c r="L101" s="6">
        <v>43675</v>
      </c>
      <c r="M101" s="7">
        <f t="shared" si="100"/>
        <v>82.304186243592014</v>
      </c>
      <c r="N101" s="8" t="s">
        <v>383</v>
      </c>
      <c r="O101" s="8" t="s">
        <v>426</v>
      </c>
      <c r="P101" s="8" t="s">
        <v>426</v>
      </c>
      <c r="Q101" s="14" t="s">
        <v>385</v>
      </c>
      <c r="R101" s="11" t="s">
        <v>36</v>
      </c>
      <c r="S101" s="93">
        <f t="shared" si="102"/>
        <v>704316.51</v>
      </c>
      <c r="T101" s="95">
        <v>567969.9</v>
      </c>
      <c r="U101" s="95">
        <v>136346.60999999999</v>
      </c>
      <c r="V101" s="93">
        <f t="shared" si="101"/>
        <v>134316.63</v>
      </c>
      <c r="W101" s="97">
        <v>100229.98</v>
      </c>
      <c r="X101" s="97">
        <v>34086.65</v>
      </c>
      <c r="Y101" s="93">
        <f t="shared" si="103"/>
        <v>0</v>
      </c>
      <c r="Z101" s="95"/>
      <c r="AA101" s="95"/>
      <c r="AB101" s="93">
        <f t="shared" si="104"/>
        <v>17114.96</v>
      </c>
      <c r="AC101" s="95">
        <v>13636.73</v>
      </c>
      <c r="AD101" s="95">
        <v>3478.23</v>
      </c>
      <c r="AE101" s="104">
        <f t="shared" si="105"/>
        <v>855748.1</v>
      </c>
      <c r="AF101" s="93"/>
      <c r="AG101" s="93">
        <f t="shared" si="106"/>
        <v>855748.1</v>
      </c>
      <c r="AH101" s="105" t="s">
        <v>427</v>
      </c>
      <c r="AI101" s="102" t="s">
        <v>416</v>
      </c>
      <c r="AJ101" s="103">
        <v>85000</v>
      </c>
      <c r="AK101" s="103">
        <v>0</v>
      </c>
    </row>
    <row r="102" spans="1:37" ht="236.25" x14ac:dyDescent="0.25">
      <c r="A102" s="10">
        <v>96</v>
      </c>
      <c r="B102" s="138">
        <v>111631</v>
      </c>
      <c r="C102" s="169">
        <v>170</v>
      </c>
      <c r="D102" s="55" t="s">
        <v>178</v>
      </c>
      <c r="E102" s="34" t="s">
        <v>171</v>
      </c>
      <c r="F102" s="76" t="s">
        <v>381</v>
      </c>
      <c r="G102" s="52" t="s">
        <v>434</v>
      </c>
      <c r="H102" s="52" t="s">
        <v>435</v>
      </c>
      <c r="I102" s="84" t="s">
        <v>436</v>
      </c>
      <c r="J102" s="32" t="s">
        <v>592</v>
      </c>
      <c r="K102" s="6">
        <v>43189</v>
      </c>
      <c r="L102" s="6">
        <v>43676</v>
      </c>
      <c r="M102" s="7">
        <f t="shared" si="100"/>
        <v>82.304185177297953</v>
      </c>
      <c r="N102" s="8" t="s">
        <v>383</v>
      </c>
      <c r="O102" s="8" t="s">
        <v>426</v>
      </c>
      <c r="P102" s="8" t="s">
        <v>426</v>
      </c>
      <c r="Q102" s="14" t="s">
        <v>385</v>
      </c>
      <c r="R102" s="11" t="s">
        <v>36</v>
      </c>
      <c r="S102" s="93">
        <f t="shared" si="102"/>
        <v>822209.74</v>
      </c>
      <c r="T102" s="95">
        <v>663040.52</v>
      </c>
      <c r="U102" s="95">
        <v>159169.22</v>
      </c>
      <c r="V102" s="93">
        <f t="shared" si="101"/>
        <v>156799.45000000001</v>
      </c>
      <c r="W102" s="95">
        <v>39792.300000000003</v>
      </c>
      <c r="X102" s="95">
        <v>117007.15</v>
      </c>
      <c r="Y102" s="93">
        <f t="shared" si="103"/>
        <v>0</v>
      </c>
      <c r="Z102" s="95"/>
      <c r="AA102" s="95"/>
      <c r="AB102" s="93">
        <f t="shared" si="104"/>
        <v>19979.79</v>
      </c>
      <c r="AC102" s="95">
        <v>15919.35</v>
      </c>
      <c r="AD102" s="95">
        <v>4060.44</v>
      </c>
      <c r="AE102" s="104">
        <f t="shared" si="105"/>
        <v>998988.98</v>
      </c>
      <c r="AF102" s="93"/>
      <c r="AG102" s="93">
        <f t="shared" si="106"/>
        <v>998988.98</v>
      </c>
      <c r="AH102" s="105" t="s">
        <v>427</v>
      </c>
      <c r="AI102" s="102" t="s">
        <v>416</v>
      </c>
      <c r="AJ102" s="103">
        <v>99898.9</v>
      </c>
      <c r="AK102" s="103">
        <v>0</v>
      </c>
    </row>
    <row r="103" spans="1:37" ht="141.75" x14ac:dyDescent="0.25">
      <c r="A103" s="10">
        <v>97</v>
      </c>
      <c r="B103" s="138">
        <v>112405</v>
      </c>
      <c r="C103" s="169">
        <v>171</v>
      </c>
      <c r="D103" s="55" t="s">
        <v>178</v>
      </c>
      <c r="E103" s="34" t="s">
        <v>171</v>
      </c>
      <c r="F103" s="76" t="s">
        <v>381</v>
      </c>
      <c r="G103" s="52" t="s">
        <v>437</v>
      </c>
      <c r="H103" s="52" t="s">
        <v>438</v>
      </c>
      <c r="I103" s="84" t="s">
        <v>439</v>
      </c>
      <c r="J103" s="32" t="s">
        <v>461</v>
      </c>
      <c r="K103" s="6">
        <v>43186</v>
      </c>
      <c r="L103" s="6">
        <v>43673</v>
      </c>
      <c r="M103" s="7">
        <f t="shared" si="100"/>
        <v>82.304185365731513</v>
      </c>
      <c r="N103" s="8" t="s">
        <v>383</v>
      </c>
      <c r="O103" s="8" t="s">
        <v>426</v>
      </c>
      <c r="P103" s="8" t="s">
        <v>426</v>
      </c>
      <c r="Q103" s="14" t="s">
        <v>385</v>
      </c>
      <c r="R103" s="11" t="s">
        <v>36</v>
      </c>
      <c r="S103" s="93">
        <f t="shared" si="102"/>
        <v>723131.98</v>
      </c>
      <c r="T103" s="95">
        <v>583142.93999999994</v>
      </c>
      <c r="U103" s="95">
        <v>139989.04</v>
      </c>
      <c r="V103" s="93">
        <f t="shared" si="101"/>
        <v>137904.84</v>
      </c>
      <c r="W103" s="95">
        <v>102907.58</v>
      </c>
      <c r="X103" s="95">
        <v>34997.26</v>
      </c>
      <c r="Y103" s="93">
        <f t="shared" si="103"/>
        <v>0</v>
      </c>
      <c r="Z103" s="95"/>
      <c r="AA103" s="95"/>
      <c r="AB103" s="93">
        <f t="shared" si="104"/>
        <v>17572.18</v>
      </c>
      <c r="AC103" s="95">
        <v>14001.03</v>
      </c>
      <c r="AD103" s="95">
        <v>3571.15</v>
      </c>
      <c r="AE103" s="104">
        <f t="shared" si="105"/>
        <v>878609</v>
      </c>
      <c r="AF103" s="93"/>
      <c r="AG103" s="93">
        <f t="shared" si="106"/>
        <v>878609</v>
      </c>
      <c r="AH103" s="105"/>
      <c r="AI103" s="102"/>
      <c r="AJ103" s="103">
        <v>87860.9</v>
      </c>
      <c r="AK103" s="103">
        <v>0</v>
      </c>
    </row>
    <row r="104" spans="1:37" ht="178.5" customHeight="1" x14ac:dyDescent="0.25">
      <c r="A104" s="4">
        <v>98</v>
      </c>
      <c r="B104" s="138">
        <v>109810</v>
      </c>
      <c r="C104" s="169">
        <v>257</v>
      </c>
      <c r="D104" s="55" t="s">
        <v>181</v>
      </c>
      <c r="E104" s="34" t="s">
        <v>171</v>
      </c>
      <c r="F104" s="76" t="s">
        <v>381</v>
      </c>
      <c r="G104" s="52" t="s">
        <v>440</v>
      </c>
      <c r="H104" s="52" t="s">
        <v>441</v>
      </c>
      <c r="I104" s="70" t="s">
        <v>193</v>
      </c>
      <c r="J104" s="32" t="s">
        <v>448</v>
      </c>
      <c r="K104" s="6">
        <v>43192</v>
      </c>
      <c r="L104" s="6">
        <v>43679</v>
      </c>
      <c r="M104" s="7">
        <f t="shared" si="100"/>
        <v>82.304188283311021</v>
      </c>
      <c r="N104" s="8" t="s">
        <v>383</v>
      </c>
      <c r="O104" s="8" t="s">
        <v>426</v>
      </c>
      <c r="P104" s="8" t="s">
        <v>426</v>
      </c>
      <c r="Q104" s="14" t="s">
        <v>385</v>
      </c>
      <c r="R104" s="11" t="s">
        <v>36</v>
      </c>
      <c r="S104" s="93">
        <f t="shared" si="102"/>
        <v>821139.01</v>
      </c>
      <c r="T104" s="97">
        <v>662177.06999999995</v>
      </c>
      <c r="U104" s="97">
        <v>158961.94</v>
      </c>
      <c r="V104" s="93">
        <f t="shared" si="101"/>
        <v>156595.26</v>
      </c>
      <c r="W104" s="97">
        <v>116854.78</v>
      </c>
      <c r="X104" s="97">
        <v>39740.480000000003</v>
      </c>
      <c r="Y104" s="93">
        <f t="shared" si="103"/>
        <v>0</v>
      </c>
      <c r="Z104" s="95"/>
      <c r="AA104" s="95"/>
      <c r="AB104" s="93">
        <f t="shared" si="104"/>
        <v>19953.73</v>
      </c>
      <c r="AC104" s="95">
        <v>15898.58</v>
      </c>
      <c r="AD104" s="95">
        <v>4055.15</v>
      </c>
      <c r="AE104" s="104">
        <f t="shared" si="105"/>
        <v>997688</v>
      </c>
      <c r="AF104" s="93"/>
      <c r="AG104" s="93">
        <f t="shared" si="106"/>
        <v>997688</v>
      </c>
      <c r="AH104" s="105"/>
      <c r="AI104" s="102"/>
      <c r="AJ104" s="103">
        <v>99768</v>
      </c>
      <c r="AK104" s="103">
        <v>0</v>
      </c>
    </row>
    <row r="105" spans="1:37" ht="141.75" x14ac:dyDescent="0.25">
      <c r="A105" s="10">
        <v>99</v>
      </c>
      <c r="B105" s="138">
        <v>112956</v>
      </c>
      <c r="C105" s="169">
        <v>273</v>
      </c>
      <c r="D105" s="55" t="s">
        <v>180</v>
      </c>
      <c r="E105" s="34" t="s">
        <v>171</v>
      </c>
      <c r="F105" s="76" t="s">
        <v>381</v>
      </c>
      <c r="G105" s="52" t="s">
        <v>442</v>
      </c>
      <c r="H105" s="69" t="s">
        <v>443</v>
      </c>
      <c r="I105" s="84" t="s">
        <v>444</v>
      </c>
      <c r="J105" s="32" t="s">
        <v>593</v>
      </c>
      <c r="K105" s="6">
        <v>43192</v>
      </c>
      <c r="L105" s="6">
        <v>43679</v>
      </c>
      <c r="M105" s="7">
        <f t="shared" si="100"/>
        <v>82.3041866136534</v>
      </c>
      <c r="N105" s="8" t="s">
        <v>383</v>
      </c>
      <c r="O105" s="8" t="s">
        <v>426</v>
      </c>
      <c r="P105" s="8" t="s">
        <v>426</v>
      </c>
      <c r="Q105" s="14" t="s">
        <v>385</v>
      </c>
      <c r="R105" s="11" t="s">
        <v>36</v>
      </c>
      <c r="S105" s="93">
        <f t="shared" si="102"/>
        <v>710350.48</v>
      </c>
      <c r="T105" s="95">
        <v>572835.77</v>
      </c>
      <c r="U105" s="95">
        <v>137514.71</v>
      </c>
      <c r="V105" s="93">
        <f t="shared" si="101"/>
        <v>135467.34</v>
      </c>
      <c r="W105" s="95">
        <v>101088.67</v>
      </c>
      <c r="X105" s="95">
        <v>34378.67</v>
      </c>
      <c r="Y105" s="93">
        <f t="shared" si="103"/>
        <v>0</v>
      </c>
      <c r="Z105" s="95"/>
      <c r="AA105" s="95"/>
      <c r="AB105" s="93">
        <f t="shared" si="104"/>
        <v>17261.579999999998</v>
      </c>
      <c r="AC105" s="95">
        <v>13753.55</v>
      </c>
      <c r="AD105" s="95">
        <v>3508.03</v>
      </c>
      <c r="AE105" s="104">
        <f t="shared" si="105"/>
        <v>863079.39999999991</v>
      </c>
      <c r="AF105" s="93"/>
      <c r="AG105" s="93">
        <f t="shared" si="106"/>
        <v>863079.39999999991</v>
      </c>
      <c r="AH105" s="105" t="s">
        <v>163</v>
      </c>
      <c r="AI105" s="102" t="s">
        <v>193</v>
      </c>
      <c r="AJ105" s="103">
        <v>86307.94</v>
      </c>
      <c r="AK105" s="103">
        <v>0</v>
      </c>
    </row>
    <row r="106" spans="1:37" ht="173.25" x14ac:dyDescent="0.25">
      <c r="A106" s="10">
        <v>100</v>
      </c>
      <c r="B106" s="138">
        <v>112066</v>
      </c>
      <c r="C106" s="169">
        <v>262</v>
      </c>
      <c r="D106" s="55" t="s">
        <v>180</v>
      </c>
      <c r="E106" s="34" t="s">
        <v>171</v>
      </c>
      <c r="F106" s="76" t="s">
        <v>381</v>
      </c>
      <c r="G106" s="54" t="s">
        <v>445</v>
      </c>
      <c r="H106" s="52" t="s">
        <v>446</v>
      </c>
      <c r="I106" s="85" t="s">
        <v>447</v>
      </c>
      <c r="J106" s="32" t="s">
        <v>594</v>
      </c>
      <c r="K106" s="6">
        <v>43193</v>
      </c>
      <c r="L106" s="6">
        <v>43680</v>
      </c>
      <c r="M106" s="7">
        <f t="shared" si="100"/>
        <v>82.304184459884823</v>
      </c>
      <c r="N106" s="8" t="s">
        <v>383</v>
      </c>
      <c r="O106" s="8" t="s">
        <v>426</v>
      </c>
      <c r="P106" s="8" t="s">
        <v>426</v>
      </c>
      <c r="Q106" s="14" t="s">
        <v>385</v>
      </c>
      <c r="R106" s="11" t="s">
        <v>36</v>
      </c>
      <c r="S106" s="93">
        <f t="shared" si="102"/>
        <v>822673.27</v>
      </c>
      <c r="T106" s="95">
        <v>663414.31999999995</v>
      </c>
      <c r="U106" s="95">
        <v>159258.95000000001</v>
      </c>
      <c r="V106" s="93">
        <f t="shared" si="101"/>
        <v>156887.87</v>
      </c>
      <c r="W106" s="95">
        <v>117073.13</v>
      </c>
      <c r="X106" s="95">
        <v>39814.74</v>
      </c>
      <c r="Y106" s="93">
        <f t="shared" si="103"/>
        <v>0</v>
      </c>
      <c r="Z106" s="95"/>
      <c r="AA106" s="95"/>
      <c r="AB106" s="93">
        <f t="shared" si="104"/>
        <v>19991.04</v>
      </c>
      <c r="AC106" s="95">
        <v>15928.31</v>
      </c>
      <c r="AD106" s="95">
        <v>4062.73</v>
      </c>
      <c r="AE106" s="104">
        <f t="shared" si="105"/>
        <v>999552.18</v>
      </c>
      <c r="AF106" s="93"/>
      <c r="AG106" s="93">
        <f t="shared" si="106"/>
        <v>999552.18</v>
      </c>
      <c r="AH106" s="105" t="s">
        <v>163</v>
      </c>
      <c r="AI106" s="102" t="s">
        <v>193</v>
      </c>
      <c r="AJ106" s="103">
        <v>99955</v>
      </c>
      <c r="AK106" s="103">
        <v>0</v>
      </c>
    </row>
    <row r="107" spans="1:37" ht="125.25" customHeight="1" x14ac:dyDescent="0.25">
      <c r="A107" s="4">
        <v>101</v>
      </c>
      <c r="B107" s="138">
        <v>121460</v>
      </c>
      <c r="C107" s="169">
        <v>59</v>
      </c>
      <c r="D107" s="55" t="s">
        <v>183</v>
      </c>
      <c r="E107" s="11" t="s">
        <v>171</v>
      </c>
      <c r="F107" s="76" t="s">
        <v>130</v>
      </c>
      <c r="G107" s="53" t="s">
        <v>466</v>
      </c>
      <c r="H107" s="52" t="s">
        <v>468</v>
      </c>
      <c r="I107" s="70" t="s">
        <v>412</v>
      </c>
      <c r="J107" s="32" t="s">
        <v>467</v>
      </c>
      <c r="K107" s="6">
        <v>43207</v>
      </c>
      <c r="L107" s="6">
        <v>44121</v>
      </c>
      <c r="M107" s="7">
        <f t="shared" si="100"/>
        <v>83.983862848746611</v>
      </c>
      <c r="N107" s="4" t="s">
        <v>383</v>
      </c>
      <c r="O107" s="8" t="s">
        <v>426</v>
      </c>
      <c r="P107" s="8" t="s">
        <v>426</v>
      </c>
      <c r="Q107" s="14" t="s">
        <v>162</v>
      </c>
      <c r="R107" s="8" t="s">
        <v>36</v>
      </c>
      <c r="S107" s="93">
        <f t="shared" si="102"/>
        <v>6975407.25</v>
      </c>
      <c r="T107" s="95">
        <v>5625058.21</v>
      </c>
      <c r="U107" s="95">
        <v>1350349.04</v>
      </c>
      <c r="V107" s="93">
        <f t="shared" si="101"/>
        <v>0</v>
      </c>
      <c r="W107" s="95">
        <v>0</v>
      </c>
      <c r="X107" s="95">
        <v>0</v>
      </c>
      <c r="Y107" s="93">
        <f t="shared" si="103"/>
        <v>1330244.5899999999</v>
      </c>
      <c r="Z107" s="97">
        <v>992657.33</v>
      </c>
      <c r="AA107" s="95">
        <v>337587.26</v>
      </c>
      <c r="AB107" s="93">
        <f t="shared" si="104"/>
        <v>0</v>
      </c>
      <c r="AC107" s="95">
        <v>0</v>
      </c>
      <c r="AD107" s="95">
        <v>0</v>
      </c>
      <c r="AE107" s="104">
        <f t="shared" si="105"/>
        <v>8305651.8399999999</v>
      </c>
      <c r="AF107" s="93">
        <v>0</v>
      </c>
      <c r="AG107" s="93">
        <f t="shared" si="106"/>
        <v>8305651.8399999999</v>
      </c>
      <c r="AH107" s="101" t="s">
        <v>163</v>
      </c>
      <c r="AI107" s="102" t="s">
        <v>193</v>
      </c>
      <c r="AJ107" s="103">
        <v>0</v>
      </c>
      <c r="AK107" s="103">
        <v>0</v>
      </c>
    </row>
    <row r="108" spans="1:37" s="3" customFormat="1" ht="178.5" customHeight="1" x14ac:dyDescent="0.25">
      <c r="A108" s="10">
        <v>102</v>
      </c>
      <c r="B108" s="138">
        <v>109749</v>
      </c>
      <c r="C108" s="169">
        <v>253</v>
      </c>
      <c r="D108" s="55" t="s">
        <v>181</v>
      </c>
      <c r="E108" s="34" t="s">
        <v>171</v>
      </c>
      <c r="F108" s="76" t="s">
        <v>381</v>
      </c>
      <c r="G108" s="53" t="s">
        <v>453</v>
      </c>
      <c r="H108" s="57" t="s">
        <v>454</v>
      </c>
      <c r="I108" s="70" t="s">
        <v>193</v>
      </c>
      <c r="J108" s="32" t="s">
        <v>595</v>
      </c>
      <c r="K108" s="6">
        <v>43208</v>
      </c>
      <c r="L108" s="6">
        <v>43695</v>
      </c>
      <c r="M108" s="7">
        <f t="shared" si="100"/>
        <v>82.304185790916577</v>
      </c>
      <c r="N108" s="4" t="s">
        <v>383</v>
      </c>
      <c r="O108" s="4" t="s">
        <v>476</v>
      </c>
      <c r="P108" s="4" t="s">
        <v>476</v>
      </c>
      <c r="Q108" s="58" t="s">
        <v>385</v>
      </c>
      <c r="R108" s="34" t="s">
        <v>36</v>
      </c>
      <c r="S108" s="93">
        <f t="shared" si="102"/>
        <v>808649.72</v>
      </c>
      <c r="T108" s="97">
        <v>652105.54</v>
      </c>
      <c r="U108" s="97">
        <v>156544.18</v>
      </c>
      <c r="V108" s="93">
        <f t="shared" si="101"/>
        <v>154213.49</v>
      </c>
      <c r="W108" s="97">
        <v>115077.45</v>
      </c>
      <c r="X108" s="97">
        <v>39136.04</v>
      </c>
      <c r="Y108" s="93">
        <f t="shared" si="103"/>
        <v>0</v>
      </c>
      <c r="Z108" s="95">
        <v>0</v>
      </c>
      <c r="AA108" s="95">
        <v>0</v>
      </c>
      <c r="AB108" s="93">
        <f t="shared" si="104"/>
        <v>19650.27</v>
      </c>
      <c r="AC108" s="95">
        <v>15656.8</v>
      </c>
      <c r="AD108" s="95">
        <v>3993.47</v>
      </c>
      <c r="AE108" s="104">
        <f t="shared" si="105"/>
        <v>982513.48</v>
      </c>
      <c r="AF108" s="93"/>
      <c r="AG108" s="93">
        <f t="shared" si="106"/>
        <v>982513.48</v>
      </c>
      <c r="AH108" s="105"/>
      <c r="AI108" s="102"/>
      <c r="AJ108" s="103">
        <v>98250</v>
      </c>
      <c r="AK108" s="103">
        <v>0</v>
      </c>
    </row>
    <row r="109" spans="1:37" ht="129.75" customHeight="1" x14ac:dyDescent="0.25">
      <c r="A109" s="10">
        <v>103</v>
      </c>
      <c r="B109" s="138">
        <v>109967</v>
      </c>
      <c r="C109" s="169">
        <v>177</v>
      </c>
      <c r="D109" s="55" t="s">
        <v>178</v>
      </c>
      <c r="E109" s="34" t="s">
        <v>171</v>
      </c>
      <c r="F109" s="76" t="s">
        <v>381</v>
      </c>
      <c r="G109" s="53" t="s">
        <v>459</v>
      </c>
      <c r="H109" s="52" t="s">
        <v>460</v>
      </c>
      <c r="I109" s="70" t="s">
        <v>193</v>
      </c>
      <c r="J109" s="32" t="s">
        <v>596</v>
      </c>
      <c r="K109" s="6">
        <v>43208</v>
      </c>
      <c r="L109" s="6">
        <v>43330</v>
      </c>
      <c r="M109" s="7">
        <f t="shared" si="100"/>
        <v>82.304185620299052</v>
      </c>
      <c r="N109" s="8" t="s">
        <v>383</v>
      </c>
      <c r="O109" s="8" t="s">
        <v>426</v>
      </c>
      <c r="P109" s="8" t="s">
        <v>426</v>
      </c>
      <c r="Q109" s="14" t="s">
        <v>385</v>
      </c>
      <c r="R109" s="11" t="s">
        <v>36</v>
      </c>
      <c r="S109" s="93">
        <f t="shared" si="102"/>
        <v>804452.46</v>
      </c>
      <c r="T109" s="95">
        <v>648720.81999999995</v>
      </c>
      <c r="U109" s="95">
        <v>155731.64000000001</v>
      </c>
      <c r="V109" s="93">
        <f t="shared" si="101"/>
        <v>153413.04999999999</v>
      </c>
      <c r="W109" s="95">
        <v>114480.14</v>
      </c>
      <c r="X109" s="95">
        <v>38932.910000000003</v>
      </c>
      <c r="Y109" s="93">
        <f t="shared" si="103"/>
        <v>0</v>
      </c>
      <c r="Z109" s="136"/>
      <c r="AA109" s="136"/>
      <c r="AB109" s="93">
        <f t="shared" si="104"/>
        <v>19548.28</v>
      </c>
      <c r="AC109" s="95">
        <v>15575.53</v>
      </c>
      <c r="AD109" s="95">
        <v>3972.75</v>
      </c>
      <c r="AE109" s="104">
        <f t="shared" si="105"/>
        <v>977413.79</v>
      </c>
      <c r="AF109" s="93"/>
      <c r="AG109" s="93">
        <f t="shared" si="106"/>
        <v>977413.79</v>
      </c>
      <c r="AH109" s="105"/>
      <c r="AI109" s="102"/>
      <c r="AJ109" s="103">
        <v>97741.37</v>
      </c>
      <c r="AK109" s="103">
        <v>0</v>
      </c>
    </row>
    <row r="110" spans="1:37" ht="173.25" x14ac:dyDescent="0.25">
      <c r="A110" s="4">
        <v>104</v>
      </c>
      <c r="B110" s="138">
        <v>112811</v>
      </c>
      <c r="C110" s="71">
        <v>196</v>
      </c>
      <c r="D110" s="55" t="s">
        <v>178</v>
      </c>
      <c r="E110" s="34" t="s">
        <v>171</v>
      </c>
      <c r="F110" s="76" t="s">
        <v>381</v>
      </c>
      <c r="G110" s="53" t="s">
        <v>462</v>
      </c>
      <c r="H110" s="52" t="s">
        <v>464</v>
      </c>
      <c r="I110" s="70" t="s">
        <v>193</v>
      </c>
      <c r="J110" s="32" t="s">
        <v>465</v>
      </c>
      <c r="K110" s="6">
        <v>43208</v>
      </c>
      <c r="L110" s="6">
        <v>43573</v>
      </c>
      <c r="M110" s="7">
        <f t="shared" si="100"/>
        <v>82.304184666338784</v>
      </c>
      <c r="N110" s="8" t="s">
        <v>383</v>
      </c>
      <c r="O110" s="8" t="s">
        <v>426</v>
      </c>
      <c r="P110" s="8" t="s">
        <v>426</v>
      </c>
      <c r="Q110" s="14" t="s">
        <v>385</v>
      </c>
      <c r="R110" s="11" t="s">
        <v>463</v>
      </c>
      <c r="S110" s="93">
        <f t="shared" si="102"/>
        <v>760931.29</v>
      </c>
      <c r="T110" s="95">
        <v>613624.79</v>
      </c>
      <c r="U110" s="95">
        <v>147306.5</v>
      </c>
      <c r="V110" s="93">
        <f t="shared" si="101"/>
        <v>145113.35999999999</v>
      </c>
      <c r="W110" s="95">
        <v>108286.73</v>
      </c>
      <c r="X110" s="95">
        <v>36826.629999999997</v>
      </c>
      <c r="Y110" s="93">
        <f t="shared" si="103"/>
        <v>0</v>
      </c>
      <c r="Z110" s="95">
        <v>0</v>
      </c>
      <c r="AA110" s="95">
        <v>0</v>
      </c>
      <c r="AB110" s="93">
        <f t="shared" si="104"/>
        <v>18490.71</v>
      </c>
      <c r="AC110" s="95">
        <v>14732.89</v>
      </c>
      <c r="AD110" s="95">
        <v>3757.82</v>
      </c>
      <c r="AE110" s="104">
        <f t="shared" si="105"/>
        <v>924535.36</v>
      </c>
      <c r="AF110" s="93"/>
      <c r="AG110" s="93">
        <f t="shared" si="106"/>
        <v>924535.36</v>
      </c>
      <c r="AH110" s="105"/>
      <c r="AI110" s="102"/>
      <c r="AJ110" s="103">
        <v>91800</v>
      </c>
      <c r="AK110" s="103">
        <v>0</v>
      </c>
    </row>
    <row r="111" spans="1:37" ht="154.5" customHeight="1" x14ac:dyDescent="0.25">
      <c r="A111" s="10">
        <v>105</v>
      </c>
      <c r="B111" s="138">
        <v>112080</v>
      </c>
      <c r="C111" s="169">
        <v>354</v>
      </c>
      <c r="D111" s="55" t="s">
        <v>183</v>
      </c>
      <c r="E111" s="34" t="s">
        <v>171</v>
      </c>
      <c r="F111" s="76" t="s">
        <v>381</v>
      </c>
      <c r="G111" s="53" t="s">
        <v>475</v>
      </c>
      <c r="H111" s="53" t="s">
        <v>474</v>
      </c>
      <c r="I111" s="70" t="s">
        <v>193</v>
      </c>
      <c r="J111" s="32" t="s">
        <v>597</v>
      </c>
      <c r="K111" s="6">
        <v>43214</v>
      </c>
      <c r="L111" s="6">
        <v>43701</v>
      </c>
      <c r="M111" s="7">
        <f t="shared" ref="M111:M142" si="107">S111/AE111*100</f>
        <v>82.304185109241828</v>
      </c>
      <c r="N111" s="8" t="s">
        <v>383</v>
      </c>
      <c r="O111" s="8" t="s">
        <v>426</v>
      </c>
      <c r="P111" s="8" t="s">
        <v>426</v>
      </c>
      <c r="Q111" s="14" t="s">
        <v>385</v>
      </c>
      <c r="R111" s="11" t="s">
        <v>36</v>
      </c>
      <c r="S111" s="93">
        <f t="shared" si="102"/>
        <v>570578.29</v>
      </c>
      <c r="T111" s="95">
        <v>460121.68</v>
      </c>
      <c r="U111" s="95">
        <v>110456.61</v>
      </c>
      <c r="V111" s="93">
        <f t="shared" ref="V111:V142" si="108">W111+X111</f>
        <v>108812.1</v>
      </c>
      <c r="W111" s="95">
        <v>81197.94</v>
      </c>
      <c r="X111" s="95">
        <v>27614.16</v>
      </c>
      <c r="Y111" s="93">
        <f t="shared" si="103"/>
        <v>0</v>
      </c>
      <c r="Z111" s="95">
        <v>0</v>
      </c>
      <c r="AA111" s="95">
        <v>0</v>
      </c>
      <c r="AB111" s="93">
        <f t="shared" ref="AB111:AB124" si="109">AC111+AD111</f>
        <v>13865.11</v>
      </c>
      <c r="AC111" s="95">
        <v>11047.34</v>
      </c>
      <c r="AD111" s="95">
        <v>2817.77</v>
      </c>
      <c r="AE111" s="104">
        <f t="shared" si="105"/>
        <v>693255.5</v>
      </c>
      <c r="AF111" s="93">
        <v>0</v>
      </c>
      <c r="AG111" s="93">
        <f t="shared" si="106"/>
        <v>693255.5</v>
      </c>
      <c r="AH111" s="101" t="s">
        <v>163</v>
      </c>
      <c r="AI111" s="102" t="s">
        <v>193</v>
      </c>
      <c r="AJ111" s="103">
        <v>69325.55</v>
      </c>
      <c r="AK111" s="103">
        <v>0</v>
      </c>
    </row>
    <row r="112" spans="1:37" s="3" customFormat="1" ht="331.5" customHeight="1" x14ac:dyDescent="0.25">
      <c r="A112" s="10">
        <v>106</v>
      </c>
      <c r="B112" s="138">
        <v>111113</v>
      </c>
      <c r="C112" s="169">
        <v>252</v>
      </c>
      <c r="D112" s="55" t="s">
        <v>181</v>
      </c>
      <c r="E112" s="34" t="s">
        <v>171</v>
      </c>
      <c r="F112" s="76" t="s">
        <v>381</v>
      </c>
      <c r="G112" s="53" t="s">
        <v>477</v>
      </c>
      <c r="H112" s="53" t="s">
        <v>480</v>
      </c>
      <c r="I112" s="70" t="s">
        <v>501</v>
      </c>
      <c r="J112" s="32" t="s">
        <v>479</v>
      </c>
      <c r="K112" s="6">
        <v>43214</v>
      </c>
      <c r="L112" s="6">
        <v>43579</v>
      </c>
      <c r="M112" s="7">
        <f t="shared" si="107"/>
        <v>82.304185972255567</v>
      </c>
      <c r="N112" s="4" t="s">
        <v>383</v>
      </c>
      <c r="O112" s="4" t="s">
        <v>422</v>
      </c>
      <c r="P112" s="4" t="s">
        <v>478</v>
      </c>
      <c r="Q112" s="58" t="s">
        <v>385</v>
      </c>
      <c r="R112" s="34" t="s">
        <v>36</v>
      </c>
      <c r="S112" s="93">
        <f t="shared" ref="S112:S142" si="110">T112+U112</f>
        <v>793396.18</v>
      </c>
      <c r="T112" s="95">
        <v>639804.9</v>
      </c>
      <c r="U112" s="95">
        <v>153591.28</v>
      </c>
      <c r="V112" s="93">
        <f t="shared" si="108"/>
        <v>151304.57</v>
      </c>
      <c r="W112" s="95">
        <v>112906.75</v>
      </c>
      <c r="X112" s="95">
        <v>38397.82</v>
      </c>
      <c r="Y112" s="93">
        <f t="shared" ref="Y112:Y142" si="111">Z112+AA112</f>
        <v>0</v>
      </c>
      <c r="Z112" s="95">
        <v>0</v>
      </c>
      <c r="AA112" s="95">
        <v>0</v>
      </c>
      <c r="AB112" s="93">
        <f t="shared" si="109"/>
        <v>19279.599999999999</v>
      </c>
      <c r="AC112" s="95">
        <v>15361.46</v>
      </c>
      <c r="AD112" s="95">
        <v>3918.14</v>
      </c>
      <c r="AE112" s="104">
        <f t="shared" si="105"/>
        <v>963980.35</v>
      </c>
      <c r="AF112" s="93">
        <v>0</v>
      </c>
      <c r="AG112" s="93">
        <f t="shared" si="106"/>
        <v>963980.35</v>
      </c>
      <c r="AH112" s="101" t="s">
        <v>163</v>
      </c>
      <c r="AI112" s="102" t="s">
        <v>193</v>
      </c>
      <c r="AJ112" s="103">
        <v>96397</v>
      </c>
      <c r="AK112" s="103">
        <v>0</v>
      </c>
    </row>
    <row r="113" spans="1:37" ht="135.75" customHeight="1" x14ac:dyDescent="0.25">
      <c r="A113" s="4">
        <v>107</v>
      </c>
      <c r="B113" s="138">
        <v>109880</v>
      </c>
      <c r="C113" s="169">
        <v>261</v>
      </c>
      <c r="D113" s="55" t="s">
        <v>180</v>
      </c>
      <c r="E113" s="34" t="s">
        <v>171</v>
      </c>
      <c r="F113" s="76" t="s">
        <v>381</v>
      </c>
      <c r="G113" s="53" t="s">
        <v>487</v>
      </c>
      <c r="H113" s="51" t="s">
        <v>485</v>
      </c>
      <c r="I113" s="80" t="s">
        <v>486</v>
      </c>
      <c r="J113" s="32" t="s">
        <v>598</v>
      </c>
      <c r="K113" s="6">
        <v>43214</v>
      </c>
      <c r="L113" s="6">
        <v>43640</v>
      </c>
      <c r="M113" s="7">
        <f t="shared" si="107"/>
        <v>82.304184374786118</v>
      </c>
      <c r="N113" s="8" t="s">
        <v>383</v>
      </c>
      <c r="O113" s="8" t="s">
        <v>319</v>
      </c>
      <c r="P113" s="8" t="s">
        <v>488</v>
      </c>
      <c r="Q113" s="14" t="s">
        <v>385</v>
      </c>
      <c r="R113" s="34" t="s">
        <v>36</v>
      </c>
      <c r="S113" s="93">
        <f t="shared" si="110"/>
        <v>782828.76</v>
      </c>
      <c r="T113" s="95">
        <v>631283.18999999994</v>
      </c>
      <c r="U113" s="95">
        <v>151545.57</v>
      </c>
      <c r="V113" s="93">
        <f t="shared" si="108"/>
        <v>149289.32</v>
      </c>
      <c r="W113" s="95">
        <v>111402.93</v>
      </c>
      <c r="X113" s="95">
        <v>37886.39</v>
      </c>
      <c r="Y113" s="93">
        <f t="shared" si="111"/>
        <v>0</v>
      </c>
      <c r="Z113" s="95"/>
      <c r="AA113" s="95"/>
      <c r="AB113" s="93">
        <f t="shared" si="109"/>
        <v>19022.82</v>
      </c>
      <c r="AC113" s="95">
        <v>15156.86</v>
      </c>
      <c r="AD113" s="95">
        <v>3865.96</v>
      </c>
      <c r="AE113" s="104">
        <f t="shared" si="105"/>
        <v>951140.9</v>
      </c>
      <c r="AF113" s="93"/>
      <c r="AG113" s="93">
        <f t="shared" si="106"/>
        <v>951140.9</v>
      </c>
      <c r="AH113" s="105" t="s">
        <v>163</v>
      </c>
      <c r="AI113" s="102" t="s">
        <v>489</v>
      </c>
      <c r="AJ113" s="103">
        <v>90358.38</v>
      </c>
      <c r="AK113" s="103">
        <v>0</v>
      </c>
    </row>
    <row r="114" spans="1:37" ht="220.5" x14ac:dyDescent="0.25">
      <c r="A114" s="10">
        <v>108</v>
      </c>
      <c r="B114" s="138">
        <v>110309</v>
      </c>
      <c r="C114" s="169">
        <v>304</v>
      </c>
      <c r="D114" s="55" t="s">
        <v>176</v>
      </c>
      <c r="E114" s="34" t="s">
        <v>171</v>
      </c>
      <c r="F114" s="76" t="s">
        <v>381</v>
      </c>
      <c r="G114" s="16" t="s">
        <v>521</v>
      </c>
      <c r="H114" s="52" t="s">
        <v>522</v>
      </c>
      <c r="I114" s="70" t="s">
        <v>193</v>
      </c>
      <c r="J114" s="32" t="s">
        <v>523</v>
      </c>
      <c r="K114" s="6">
        <v>43217</v>
      </c>
      <c r="L114" s="6">
        <v>43704</v>
      </c>
      <c r="M114" s="7">
        <f t="shared" si="107"/>
        <v>82.304186243827388</v>
      </c>
      <c r="N114" s="4" t="s">
        <v>383</v>
      </c>
      <c r="O114" s="8" t="s">
        <v>492</v>
      </c>
      <c r="P114" s="8" t="s">
        <v>492</v>
      </c>
      <c r="Q114" s="14" t="s">
        <v>385</v>
      </c>
      <c r="R114" s="34" t="s">
        <v>36</v>
      </c>
      <c r="S114" s="93">
        <f t="shared" si="110"/>
        <v>822248.59</v>
      </c>
      <c r="T114" s="95">
        <v>663071.85</v>
      </c>
      <c r="U114" s="95">
        <v>159176.74</v>
      </c>
      <c r="V114" s="93">
        <f t="shared" si="108"/>
        <v>156806.85999999999</v>
      </c>
      <c r="W114" s="95">
        <v>117012.68</v>
      </c>
      <c r="X114" s="95">
        <v>39794.18</v>
      </c>
      <c r="Y114" s="93">
        <f t="shared" si="111"/>
        <v>0</v>
      </c>
      <c r="Z114" s="95">
        <v>0</v>
      </c>
      <c r="AA114" s="95">
        <v>0</v>
      </c>
      <c r="AB114" s="93">
        <f t="shared" si="109"/>
        <v>19980.72</v>
      </c>
      <c r="AC114" s="95">
        <v>15920.09</v>
      </c>
      <c r="AD114" s="95">
        <v>4060.63</v>
      </c>
      <c r="AE114" s="104">
        <f t="shared" si="105"/>
        <v>999036.16999999993</v>
      </c>
      <c r="AF114" s="93">
        <v>0</v>
      </c>
      <c r="AG114" s="93">
        <f t="shared" si="106"/>
        <v>999036.16999999993</v>
      </c>
      <c r="AH114" s="105" t="s">
        <v>163</v>
      </c>
      <c r="AI114" s="102" t="s">
        <v>193</v>
      </c>
      <c r="AJ114" s="103">
        <v>0</v>
      </c>
      <c r="AK114" s="103">
        <v>0</v>
      </c>
    </row>
    <row r="115" spans="1:37" ht="157.5" x14ac:dyDescent="0.25">
      <c r="A115" s="10">
        <v>109</v>
      </c>
      <c r="B115" s="138">
        <v>112122</v>
      </c>
      <c r="C115" s="169">
        <v>172</v>
      </c>
      <c r="D115" s="55" t="s">
        <v>178</v>
      </c>
      <c r="E115" s="34" t="s">
        <v>171</v>
      </c>
      <c r="F115" s="76" t="s">
        <v>381</v>
      </c>
      <c r="G115" s="67" t="s">
        <v>490</v>
      </c>
      <c r="H115" s="52" t="s">
        <v>491</v>
      </c>
      <c r="I115" s="70" t="s">
        <v>193</v>
      </c>
      <c r="J115" s="32" t="s">
        <v>599</v>
      </c>
      <c r="K115" s="6">
        <v>43217</v>
      </c>
      <c r="L115" s="6">
        <v>43278</v>
      </c>
      <c r="M115" s="7">
        <f t="shared" si="107"/>
        <v>82.304186567760425</v>
      </c>
      <c r="N115" s="4" t="s">
        <v>383</v>
      </c>
      <c r="O115" s="4" t="s">
        <v>319</v>
      </c>
      <c r="P115" s="4" t="s">
        <v>488</v>
      </c>
      <c r="Q115" s="58" t="s">
        <v>385</v>
      </c>
      <c r="R115" s="34" t="s">
        <v>36</v>
      </c>
      <c r="S115" s="93">
        <f t="shared" si="110"/>
        <v>773010.2699999999</v>
      </c>
      <c r="T115" s="95">
        <v>623365.43999999994</v>
      </c>
      <c r="U115" s="95">
        <v>149644.82999999999</v>
      </c>
      <c r="V115" s="93">
        <f t="shared" si="108"/>
        <v>147416.87</v>
      </c>
      <c r="W115" s="95">
        <v>110005.66</v>
      </c>
      <c r="X115" s="95">
        <v>37411.21</v>
      </c>
      <c r="Y115" s="93">
        <f t="shared" si="111"/>
        <v>0</v>
      </c>
      <c r="Z115" s="95">
        <v>0</v>
      </c>
      <c r="AA115" s="95">
        <v>0</v>
      </c>
      <c r="AB115" s="93">
        <f t="shared" si="109"/>
        <v>18784.22</v>
      </c>
      <c r="AC115" s="95">
        <v>14966.75</v>
      </c>
      <c r="AD115" s="95">
        <v>3817.47</v>
      </c>
      <c r="AE115" s="104">
        <f t="shared" si="105"/>
        <v>939211.35999999987</v>
      </c>
      <c r="AF115" s="93">
        <v>0</v>
      </c>
      <c r="AG115" s="93">
        <f t="shared" si="106"/>
        <v>939211.35999999987</v>
      </c>
      <c r="AH115" s="105" t="s">
        <v>163</v>
      </c>
      <c r="AI115" s="102" t="s">
        <v>193</v>
      </c>
      <c r="AJ115" s="103">
        <v>93500</v>
      </c>
      <c r="AK115" s="103">
        <v>0</v>
      </c>
    </row>
    <row r="116" spans="1:37" ht="159.75" customHeight="1" x14ac:dyDescent="0.25">
      <c r="A116" s="4">
        <v>110</v>
      </c>
      <c r="B116" s="138">
        <v>111683</v>
      </c>
      <c r="C116" s="169">
        <v>339</v>
      </c>
      <c r="D116" s="55" t="s">
        <v>184</v>
      </c>
      <c r="E116" s="34" t="s">
        <v>171</v>
      </c>
      <c r="F116" s="76" t="s">
        <v>381</v>
      </c>
      <c r="G116" s="16" t="s">
        <v>502</v>
      </c>
      <c r="H116" s="16" t="s">
        <v>503</v>
      </c>
      <c r="I116" s="70" t="s">
        <v>193</v>
      </c>
      <c r="J116" s="32" t="s">
        <v>600</v>
      </c>
      <c r="K116" s="6">
        <v>43227</v>
      </c>
      <c r="L116" s="6">
        <v>43715</v>
      </c>
      <c r="M116" s="7">
        <f t="shared" si="107"/>
        <v>82.304184760647772</v>
      </c>
      <c r="N116" s="4" t="s">
        <v>383</v>
      </c>
      <c r="O116" s="4" t="s">
        <v>370</v>
      </c>
      <c r="P116" s="4" t="s">
        <v>370</v>
      </c>
      <c r="Q116" s="58" t="s">
        <v>385</v>
      </c>
      <c r="R116" s="34" t="s">
        <v>36</v>
      </c>
      <c r="S116" s="93">
        <f t="shared" si="110"/>
        <v>791387.51</v>
      </c>
      <c r="T116" s="95">
        <v>638185.07999999996</v>
      </c>
      <c r="U116" s="139">
        <v>153202.43</v>
      </c>
      <c r="V116" s="93">
        <f t="shared" si="108"/>
        <v>150921.51</v>
      </c>
      <c r="W116" s="140">
        <v>112620.9</v>
      </c>
      <c r="X116" s="95">
        <v>38300.61</v>
      </c>
      <c r="Y116" s="93">
        <f t="shared" si="111"/>
        <v>0</v>
      </c>
      <c r="Z116" s="95">
        <v>0</v>
      </c>
      <c r="AA116" s="95">
        <v>0</v>
      </c>
      <c r="AB116" s="93">
        <f t="shared" si="109"/>
        <v>19230.8</v>
      </c>
      <c r="AC116" s="95">
        <v>15322.57</v>
      </c>
      <c r="AD116" s="95">
        <v>3908.23</v>
      </c>
      <c r="AE116" s="104">
        <f t="shared" si="105"/>
        <v>961539.82000000007</v>
      </c>
      <c r="AF116" s="93"/>
      <c r="AG116" s="93">
        <f t="shared" si="106"/>
        <v>961539.82000000007</v>
      </c>
      <c r="AH116" s="105" t="s">
        <v>163</v>
      </c>
      <c r="AI116" s="102" t="s">
        <v>193</v>
      </c>
      <c r="AJ116" s="103">
        <v>0</v>
      </c>
      <c r="AK116" s="103">
        <v>0</v>
      </c>
    </row>
    <row r="117" spans="1:37" ht="408.75" customHeight="1" x14ac:dyDescent="0.25">
      <c r="A117" s="10">
        <v>111</v>
      </c>
      <c r="B117" s="138">
        <v>112332</v>
      </c>
      <c r="C117" s="169">
        <v>351</v>
      </c>
      <c r="D117" s="55" t="s">
        <v>183</v>
      </c>
      <c r="E117" s="34" t="s">
        <v>171</v>
      </c>
      <c r="F117" s="76" t="s">
        <v>381</v>
      </c>
      <c r="G117" s="142" t="s">
        <v>504</v>
      </c>
      <c r="H117" s="143" t="s">
        <v>505</v>
      </c>
      <c r="I117" s="141" t="s">
        <v>506</v>
      </c>
      <c r="J117" s="32" t="s">
        <v>507</v>
      </c>
      <c r="K117" s="6">
        <v>43227</v>
      </c>
      <c r="L117" s="6">
        <v>43653</v>
      </c>
      <c r="M117" s="7">
        <f t="shared" si="107"/>
        <v>82.304185552831029</v>
      </c>
      <c r="N117" s="4" t="s">
        <v>383</v>
      </c>
      <c r="O117" s="8" t="s">
        <v>370</v>
      </c>
      <c r="P117" s="8" t="s">
        <v>370</v>
      </c>
      <c r="Q117" s="58" t="s">
        <v>385</v>
      </c>
      <c r="R117" s="34" t="s">
        <v>36</v>
      </c>
      <c r="S117" s="93">
        <f t="shared" si="110"/>
        <v>785144.49</v>
      </c>
      <c r="T117" s="95">
        <v>633150.63</v>
      </c>
      <c r="U117" s="95">
        <v>151993.85999999999</v>
      </c>
      <c r="V117" s="93">
        <f t="shared" si="108"/>
        <v>149730.93</v>
      </c>
      <c r="W117" s="95">
        <v>111732.46</v>
      </c>
      <c r="X117" s="95">
        <v>37998.47</v>
      </c>
      <c r="Y117" s="93">
        <f t="shared" si="111"/>
        <v>0</v>
      </c>
      <c r="Z117" s="95">
        <v>0</v>
      </c>
      <c r="AA117" s="95">
        <v>0</v>
      </c>
      <c r="AB117" s="93">
        <f t="shared" si="109"/>
        <v>19079.09</v>
      </c>
      <c r="AC117" s="95">
        <v>15201.7</v>
      </c>
      <c r="AD117" s="95">
        <v>3877.39</v>
      </c>
      <c r="AE117" s="104">
        <f t="shared" si="105"/>
        <v>953954.50999999989</v>
      </c>
      <c r="AF117" s="93">
        <v>0</v>
      </c>
      <c r="AG117" s="93">
        <f t="shared" si="106"/>
        <v>953954.50999999989</v>
      </c>
      <c r="AH117" s="105" t="s">
        <v>163</v>
      </c>
      <c r="AI117" s="102" t="s">
        <v>193</v>
      </c>
      <c r="AJ117" s="103">
        <v>95395.45</v>
      </c>
      <c r="AK117" s="103">
        <v>0</v>
      </c>
    </row>
    <row r="118" spans="1:37" ht="69" customHeight="1" x14ac:dyDescent="0.25">
      <c r="A118" s="10">
        <v>112</v>
      </c>
      <c r="B118" s="138">
        <v>115657</v>
      </c>
      <c r="C118" s="169">
        <v>390</v>
      </c>
      <c r="D118" s="55" t="s">
        <v>180</v>
      </c>
      <c r="E118" s="11" t="s">
        <v>171</v>
      </c>
      <c r="F118" s="75" t="s">
        <v>509</v>
      </c>
      <c r="G118" s="16" t="s">
        <v>508</v>
      </c>
      <c r="H118" s="16" t="s">
        <v>42</v>
      </c>
      <c r="I118" s="79" t="s">
        <v>510</v>
      </c>
      <c r="J118" s="32" t="s">
        <v>511</v>
      </c>
      <c r="K118" s="6">
        <v>43223</v>
      </c>
      <c r="L118" s="6">
        <v>44015</v>
      </c>
      <c r="M118" s="7">
        <f t="shared" si="107"/>
        <v>83.983862859177265</v>
      </c>
      <c r="N118" s="8" t="s">
        <v>383</v>
      </c>
      <c r="O118" s="8" t="s">
        <v>426</v>
      </c>
      <c r="P118" s="8" t="s">
        <v>426</v>
      </c>
      <c r="Q118" s="14" t="s">
        <v>162</v>
      </c>
      <c r="R118" s="11" t="s">
        <v>36</v>
      </c>
      <c r="S118" s="93">
        <f t="shared" si="110"/>
        <v>5364996.5999999996</v>
      </c>
      <c r="T118" s="95">
        <v>4326402.33</v>
      </c>
      <c r="U118" s="95">
        <v>1038594.27</v>
      </c>
      <c r="V118" s="93">
        <f t="shared" si="108"/>
        <v>0</v>
      </c>
      <c r="W118" s="95">
        <v>0</v>
      </c>
      <c r="X118" s="95">
        <v>0</v>
      </c>
      <c r="Y118" s="93">
        <f t="shared" si="111"/>
        <v>1023131.3300000001</v>
      </c>
      <c r="Z118" s="95">
        <v>763482.76</v>
      </c>
      <c r="AA118" s="95">
        <v>259648.57</v>
      </c>
      <c r="AB118" s="93">
        <f t="shared" si="109"/>
        <v>0</v>
      </c>
      <c r="AC118" s="95">
        <v>0</v>
      </c>
      <c r="AD118" s="95">
        <v>0</v>
      </c>
      <c r="AE118" s="104">
        <f t="shared" si="105"/>
        <v>6388127.9299999997</v>
      </c>
      <c r="AF118" s="93">
        <v>0</v>
      </c>
      <c r="AG118" s="93">
        <f t="shared" si="106"/>
        <v>6388127.9299999997</v>
      </c>
      <c r="AH118" s="101" t="s">
        <v>163</v>
      </c>
      <c r="AI118" s="102" t="s">
        <v>193</v>
      </c>
      <c r="AJ118" s="103">
        <v>0</v>
      </c>
      <c r="AK118" s="103">
        <v>0</v>
      </c>
    </row>
    <row r="119" spans="1:37" ht="187.5" customHeight="1" x14ac:dyDescent="0.25">
      <c r="A119" s="4">
        <v>113</v>
      </c>
      <c r="B119" s="138">
        <v>121858</v>
      </c>
      <c r="C119" s="169">
        <v>50</v>
      </c>
      <c r="D119" s="55" t="s">
        <v>181</v>
      </c>
      <c r="E119" s="11" t="s">
        <v>171</v>
      </c>
      <c r="F119" s="76" t="s">
        <v>130</v>
      </c>
      <c r="G119" s="52" t="s">
        <v>512</v>
      </c>
      <c r="H119" s="52" t="s">
        <v>519</v>
      </c>
      <c r="I119" s="70" t="s">
        <v>412</v>
      </c>
      <c r="J119" s="32" t="s">
        <v>513</v>
      </c>
      <c r="K119" s="6">
        <v>43229</v>
      </c>
      <c r="L119" s="6">
        <v>44144</v>
      </c>
      <c r="M119" s="7">
        <v>83.983862830000007</v>
      </c>
      <c r="N119" s="4" t="s">
        <v>383</v>
      </c>
      <c r="O119" s="8" t="s">
        <v>426</v>
      </c>
      <c r="P119" s="8" t="s">
        <v>426</v>
      </c>
      <c r="Q119" s="14" t="s">
        <v>162</v>
      </c>
      <c r="R119" s="8" t="s">
        <v>36</v>
      </c>
      <c r="S119" s="93">
        <f t="shared" si="110"/>
        <v>9905083.2285711393</v>
      </c>
      <c r="T119" s="95">
        <v>7987586.6417093733</v>
      </c>
      <c r="U119" s="95">
        <v>1917496.5868617662</v>
      </c>
      <c r="V119" s="93">
        <f t="shared" si="108"/>
        <v>0</v>
      </c>
      <c r="W119" s="95">
        <v>0</v>
      </c>
      <c r="X119" s="95">
        <v>0</v>
      </c>
      <c r="Y119" s="93">
        <f t="shared" si="111"/>
        <v>1888948.2614288605</v>
      </c>
      <c r="Z119" s="97">
        <v>1409574.114471389</v>
      </c>
      <c r="AA119" s="95">
        <v>479374.14695747156</v>
      </c>
      <c r="AB119" s="93">
        <f t="shared" si="109"/>
        <v>0</v>
      </c>
      <c r="AC119" s="95">
        <v>0</v>
      </c>
      <c r="AD119" s="95">
        <v>0</v>
      </c>
      <c r="AE119" s="104">
        <f t="shared" ref="AE119:AE121" si="112">S119+V119+Y119+AB119</f>
        <v>11794031.49</v>
      </c>
      <c r="AF119" s="93">
        <v>0</v>
      </c>
      <c r="AG119" s="93">
        <f t="shared" ref="AG119" si="113">AE119+AF119</f>
        <v>11794031.49</v>
      </c>
      <c r="AH119" s="101" t="s">
        <v>163</v>
      </c>
      <c r="AI119" s="102" t="s">
        <v>193</v>
      </c>
      <c r="AJ119" s="103">
        <v>0</v>
      </c>
      <c r="AK119" s="103">
        <v>0</v>
      </c>
    </row>
    <row r="120" spans="1:37" ht="378" x14ac:dyDescent="0.25">
      <c r="A120" s="10">
        <v>114</v>
      </c>
      <c r="B120" s="138">
        <v>116172</v>
      </c>
      <c r="C120" s="169">
        <v>391</v>
      </c>
      <c r="D120" s="55" t="s">
        <v>177</v>
      </c>
      <c r="E120" s="11" t="s">
        <v>171</v>
      </c>
      <c r="F120" s="75" t="s">
        <v>509</v>
      </c>
      <c r="G120" s="47" t="s">
        <v>526</v>
      </c>
      <c r="H120" s="52" t="s">
        <v>527</v>
      </c>
      <c r="I120" s="141" t="s">
        <v>528</v>
      </c>
      <c r="J120" s="40" t="s">
        <v>601</v>
      </c>
      <c r="K120" s="6">
        <v>43230</v>
      </c>
      <c r="L120" s="6">
        <v>44022</v>
      </c>
      <c r="M120" s="7">
        <f t="shared" si="107"/>
        <v>83.983862830156468</v>
      </c>
      <c r="N120" s="4" t="s">
        <v>383</v>
      </c>
      <c r="O120" s="8" t="s">
        <v>426</v>
      </c>
      <c r="P120" s="8" t="s">
        <v>426</v>
      </c>
      <c r="Q120" s="14" t="s">
        <v>162</v>
      </c>
      <c r="R120" s="8" t="s">
        <v>36</v>
      </c>
      <c r="S120" s="93">
        <f>T120+U120</f>
        <v>6564977.1999999993</v>
      </c>
      <c r="T120" s="95">
        <v>5294082.1399999997</v>
      </c>
      <c r="U120" s="95">
        <v>1270895.06</v>
      </c>
      <c r="V120" s="93">
        <f t="shared" si="108"/>
        <v>0</v>
      </c>
      <c r="W120" s="95">
        <v>0</v>
      </c>
      <c r="X120" s="95">
        <v>0</v>
      </c>
      <c r="Y120" s="93">
        <f t="shared" si="111"/>
        <v>1251973.5555</v>
      </c>
      <c r="Z120" s="95">
        <v>934249.78949999996</v>
      </c>
      <c r="AA120" s="95">
        <v>317723.766</v>
      </c>
      <c r="AB120" s="93">
        <f t="shared" si="109"/>
        <v>0</v>
      </c>
      <c r="AC120" s="95">
        <v>0</v>
      </c>
      <c r="AD120" s="95"/>
      <c r="AE120" s="104">
        <f t="shared" si="112"/>
        <v>7816950.755499999</v>
      </c>
      <c r="AF120" s="93">
        <v>0</v>
      </c>
      <c r="AG120" s="93">
        <f t="shared" si="106"/>
        <v>7816950.755499999</v>
      </c>
      <c r="AH120" s="101" t="s">
        <v>163</v>
      </c>
      <c r="AI120" s="102" t="s">
        <v>193</v>
      </c>
      <c r="AJ120" s="103">
        <v>0</v>
      </c>
      <c r="AK120" s="103">
        <v>0</v>
      </c>
    </row>
    <row r="121" spans="1:37" ht="189" x14ac:dyDescent="0.25">
      <c r="A121" s="10">
        <v>115</v>
      </c>
      <c r="B121" s="138">
        <v>111701</v>
      </c>
      <c r="C121" s="169">
        <v>251</v>
      </c>
      <c r="D121" s="55" t="s">
        <v>181</v>
      </c>
      <c r="E121" s="34" t="s">
        <v>171</v>
      </c>
      <c r="F121" s="76" t="s">
        <v>381</v>
      </c>
      <c r="G121" s="142" t="s">
        <v>529</v>
      </c>
      <c r="H121" s="142" t="s">
        <v>530</v>
      </c>
      <c r="I121" s="153" t="s">
        <v>531</v>
      </c>
      <c r="J121" s="32" t="s">
        <v>602</v>
      </c>
      <c r="K121" s="6">
        <v>43231</v>
      </c>
      <c r="L121" s="6">
        <v>43780</v>
      </c>
      <c r="M121" s="7">
        <f t="shared" ref="M121" si="114">S121/AE121*100</f>
        <v>82.304184388107927</v>
      </c>
      <c r="N121" s="4" t="s">
        <v>383</v>
      </c>
      <c r="O121" s="8" t="s">
        <v>326</v>
      </c>
      <c r="P121" s="8" t="s">
        <v>326</v>
      </c>
      <c r="Q121" s="58" t="s">
        <v>385</v>
      </c>
      <c r="R121" s="34" t="s">
        <v>36</v>
      </c>
      <c r="S121" s="93">
        <f t="shared" ref="S121" si="115">T121+U121</f>
        <v>783324.87328936392</v>
      </c>
      <c r="T121" s="95">
        <v>631683.26391918701</v>
      </c>
      <c r="U121" s="95">
        <v>151641.60937017691</v>
      </c>
      <c r="V121" s="93">
        <f t="shared" ref="V121" si="116">W121+X121</f>
        <v>149383.92671063606</v>
      </c>
      <c r="W121" s="95">
        <v>111473.52186809185</v>
      </c>
      <c r="X121" s="95">
        <v>37910.404842544231</v>
      </c>
      <c r="Y121" s="93">
        <f t="shared" ref="Y121" si="117">Z121+AA121</f>
        <v>0</v>
      </c>
      <c r="Z121" s="95">
        <v>0</v>
      </c>
      <c r="AA121" s="95">
        <v>0</v>
      </c>
      <c r="AB121" s="93">
        <f t="shared" ref="AB121" si="118">AC121+AD121</f>
        <v>19034.880000000005</v>
      </c>
      <c r="AC121" s="95">
        <v>15166.470108916999</v>
      </c>
      <c r="AD121" s="95">
        <v>3868.4098910830062</v>
      </c>
      <c r="AE121" s="104">
        <f t="shared" si="112"/>
        <v>951743.68</v>
      </c>
      <c r="AF121" s="93">
        <v>4162.62</v>
      </c>
      <c r="AG121" s="93">
        <f t="shared" ref="AG121" si="119">AE121+AF121</f>
        <v>955906.3</v>
      </c>
      <c r="AH121" s="105" t="s">
        <v>163</v>
      </c>
      <c r="AI121" s="102" t="s">
        <v>193</v>
      </c>
      <c r="AJ121" s="103">
        <v>0</v>
      </c>
      <c r="AK121" s="103">
        <v>0</v>
      </c>
    </row>
    <row r="122" spans="1:37" ht="227.25" customHeight="1" x14ac:dyDescent="0.25">
      <c r="A122" s="4">
        <v>116</v>
      </c>
      <c r="B122" s="138">
        <v>111284</v>
      </c>
      <c r="C122" s="169">
        <v>182</v>
      </c>
      <c r="D122" s="55" t="s">
        <v>178</v>
      </c>
      <c r="E122" s="34" t="s">
        <v>171</v>
      </c>
      <c r="F122" s="76" t="s">
        <v>381</v>
      </c>
      <c r="G122" s="142" t="s">
        <v>536</v>
      </c>
      <c r="H122" s="4" t="s">
        <v>537</v>
      </c>
      <c r="I122" s="86"/>
      <c r="J122" s="48" t="s">
        <v>603</v>
      </c>
      <c r="K122" s="6">
        <v>43236</v>
      </c>
      <c r="L122" s="6">
        <v>43359</v>
      </c>
      <c r="M122" s="7">
        <f t="shared" si="107"/>
        <v>82.304186150868873</v>
      </c>
      <c r="N122" s="8" t="s">
        <v>383</v>
      </c>
      <c r="O122" s="8" t="s">
        <v>240</v>
      </c>
      <c r="P122" s="8" t="s">
        <v>538</v>
      </c>
      <c r="Q122" s="14" t="s">
        <v>385</v>
      </c>
      <c r="R122" s="34" t="s">
        <v>36</v>
      </c>
      <c r="S122" s="93">
        <f t="shared" si="110"/>
        <v>820224.26</v>
      </c>
      <c r="T122" s="95">
        <v>661439.4</v>
      </c>
      <c r="U122" s="95">
        <v>158784.85999999999</v>
      </c>
      <c r="V122" s="93">
        <f t="shared" si="108"/>
        <v>156420.81</v>
      </c>
      <c r="W122" s="95">
        <v>116724.6</v>
      </c>
      <c r="X122" s="95">
        <v>39696.21</v>
      </c>
      <c r="Y122" s="93">
        <f t="shared" si="111"/>
        <v>0</v>
      </c>
      <c r="Z122" s="95"/>
      <c r="AA122" s="95"/>
      <c r="AB122" s="93">
        <f t="shared" si="109"/>
        <v>19931.53</v>
      </c>
      <c r="AC122" s="95">
        <v>15880.9</v>
      </c>
      <c r="AD122" s="95">
        <v>4050.63</v>
      </c>
      <c r="AE122" s="104">
        <f t="shared" si="105"/>
        <v>996576.60000000009</v>
      </c>
      <c r="AF122" s="93"/>
      <c r="AG122" s="93">
        <f t="shared" si="106"/>
        <v>996576.60000000009</v>
      </c>
      <c r="AH122" s="105" t="s">
        <v>163</v>
      </c>
      <c r="AI122" s="102" t="s">
        <v>193</v>
      </c>
      <c r="AJ122" s="103">
        <v>0</v>
      </c>
      <c r="AK122" s="103">
        <v>0</v>
      </c>
    </row>
    <row r="123" spans="1:37" s="3" customFormat="1" ht="135" x14ac:dyDescent="0.25">
      <c r="A123" s="10">
        <v>117</v>
      </c>
      <c r="B123" s="138">
        <v>116994</v>
      </c>
      <c r="C123" s="169">
        <v>399</v>
      </c>
      <c r="D123" s="55" t="s">
        <v>176</v>
      </c>
      <c r="E123" s="34" t="s">
        <v>540</v>
      </c>
      <c r="F123" s="75" t="s">
        <v>509</v>
      </c>
      <c r="G123" s="155" t="s">
        <v>539</v>
      </c>
      <c r="H123" s="16" t="s">
        <v>88</v>
      </c>
      <c r="I123" s="154" t="s">
        <v>412</v>
      </c>
      <c r="J123" s="156" t="s">
        <v>604</v>
      </c>
      <c r="K123" s="6">
        <v>43236</v>
      </c>
      <c r="L123" s="6">
        <v>44028</v>
      </c>
      <c r="M123" s="7">
        <f t="shared" si="107"/>
        <v>83.983862868396045</v>
      </c>
      <c r="N123" s="4" t="s">
        <v>383</v>
      </c>
      <c r="O123" s="4"/>
      <c r="P123" s="4"/>
      <c r="Q123" s="58" t="s">
        <v>162</v>
      </c>
      <c r="R123" s="34" t="s">
        <v>36</v>
      </c>
      <c r="S123" s="93">
        <f>T123+U123</f>
        <v>6570135.6299999999</v>
      </c>
      <c r="T123" s="95">
        <v>5298241.96</v>
      </c>
      <c r="U123" s="95">
        <v>1271893.67</v>
      </c>
      <c r="V123" s="93">
        <f>W123+X123</f>
        <v>0</v>
      </c>
      <c r="W123" s="95">
        <v>0</v>
      </c>
      <c r="X123" s="95">
        <v>0</v>
      </c>
      <c r="Y123" s="93">
        <f>Z123+AA123</f>
        <v>1252957.29</v>
      </c>
      <c r="Z123" s="95">
        <v>934983.88</v>
      </c>
      <c r="AA123" s="95">
        <v>317973.40999999997</v>
      </c>
      <c r="AB123" s="93">
        <f t="shared" si="109"/>
        <v>0</v>
      </c>
      <c r="AC123" s="93">
        <v>0</v>
      </c>
      <c r="AD123" s="93">
        <v>0</v>
      </c>
      <c r="AE123" s="95">
        <f t="shared" si="105"/>
        <v>7823092.9199999999</v>
      </c>
      <c r="AF123" s="93">
        <v>0</v>
      </c>
      <c r="AG123" s="93">
        <f t="shared" si="106"/>
        <v>7823092.9199999999</v>
      </c>
      <c r="AH123" s="105" t="s">
        <v>163</v>
      </c>
      <c r="AI123" s="102"/>
      <c r="AJ123" s="103"/>
      <c r="AK123" s="103"/>
    </row>
    <row r="124" spans="1:37" ht="180" x14ac:dyDescent="0.25">
      <c r="A124" s="10">
        <v>118</v>
      </c>
      <c r="B124" s="138">
        <v>112921</v>
      </c>
      <c r="C124" s="169">
        <v>288</v>
      </c>
      <c r="D124" s="55" t="s">
        <v>176</v>
      </c>
      <c r="E124" s="34" t="s">
        <v>171</v>
      </c>
      <c r="F124" s="75" t="s">
        <v>381</v>
      </c>
      <c r="G124" s="47" t="s">
        <v>542</v>
      </c>
      <c r="H124" s="16" t="s">
        <v>541</v>
      </c>
      <c r="I124" s="70" t="s">
        <v>543</v>
      </c>
      <c r="J124" s="48" t="s">
        <v>544</v>
      </c>
      <c r="K124" s="6">
        <v>43236</v>
      </c>
      <c r="L124" s="6">
        <v>43724</v>
      </c>
      <c r="M124" s="7">
        <f t="shared" si="107"/>
        <v>82.304185665928145</v>
      </c>
      <c r="N124" s="8" t="s">
        <v>383</v>
      </c>
      <c r="O124" s="8"/>
      <c r="P124" s="8"/>
      <c r="Q124" s="14" t="s">
        <v>385</v>
      </c>
      <c r="R124" s="34" t="s">
        <v>36</v>
      </c>
      <c r="S124" s="93">
        <f>T124+U124</f>
        <v>692528.20000000007</v>
      </c>
      <c r="T124" s="95">
        <v>558463.66</v>
      </c>
      <c r="U124" s="95">
        <v>134064.54</v>
      </c>
      <c r="V124" s="93">
        <f>W124+X124</f>
        <v>132068.53999999998</v>
      </c>
      <c r="W124" s="95">
        <v>98552.4</v>
      </c>
      <c r="X124" s="95">
        <v>33516.14</v>
      </c>
      <c r="Y124" s="93">
        <f>Z124+AA124</f>
        <v>0</v>
      </c>
      <c r="Z124" s="95">
        <v>0</v>
      </c>
      <c r="AA124" s="95">
        <v>0</v>
      </c>
      <c r="AB124" s="93">
        <f t="shared" si="109"/>
        <v>16828.510000000002</v>
      </c>
      <c r="AC124" s="95">
        <v>13408.5</v>
      </c>
      <c r="AD124" s="95">
        <v>3420.01</v>
      </c>
      <c r="AE124" s="104">
        <f t="shared" ref="AE124:AE142" si="120">S124+V124+Y124+AB124</f>
        <v>841425.25</v>
      </c>
      <c r="AF124" s="93">
        <v>0</v>
      </c>
      <c r="AG124" s="93">
        <f t="shared" si="106"/>
        <v>841425.25</v>
      </c>
      <c r="AH124" s="105" t="s">
        <v>163</v>
      </c>
      <c r="AI124" s="102"/>
      <c r="AJ124" s="103">
        <v>0</v>
      </c>
      <c r="AK124" s="103">
        <v>0</v>
      </c>
    </row>
    <row r="125" spans="1:37" ht="95.25" customHeight="1" x14ac:dyDescent="0.25">
      <c r="A125" s="4">
        <v>119</v>
      </c>
      <c r="B125" s="138">
        <v>122235</v>
      </c>
      <c r="C125" s="169">
        <v>60</v>
      </c>
      <c r="D125" s="55" t="s">
        <v>174</v>
      </c>
      <c r="E125" s="34" t="s">
        <v>175</v>
      </c>
      <c r="F125" s="75" t="s">
        <v>146</v>
      </c>
      <c r="G125" s="47" t="s">
        <v>545</v>
      </c>
      <c r="H125" s="4" t="s">
        <v>546</v>
      </c>
      <c r="I125" s="71" t="s">
        <v>193</v>
      </c>
      <c r="J125" s="48" t="s">
        <v>547</v>
      </c>
      <c r="K125" s="6">
        <v>43236</v>
      </c>
      <c r="L125" s="6">
        <v>44302</v>
      </c>
      <c r="M125" s="7">
        <f>S125/AE125*100</f>
        <v>83.983862861012312</v>
      </c>
      <c r="N125" s="8" t="s">
        <v>383</v>
      </c>
      <c r="O125" s="8" t="s">
        <v>370</v>
      </c>
      <c r="P125" s="8" t="s">
        <v>370</v>
      </c>
      <c r="Q125" s="14" t="s">
        <v>162</v>
      </c>
      <c r="R125" s="4" t="s">
        <v>36</v>
      </c>
      <c r="S125" s="93">
        <f>T125+U125</f>
        <v>9422880.1500000004</v>
      </c>
      <c r="T125" s="95">
        <v>7598731.8700000001</v>
      </c>
      <c r="U125" s="95">
        <v>1824148.28</v>
      </c>
      <c r="V125" s="93">
        <f t="shared" si="108"/>
        <v>0</v>
      </c>
      <c r="W125" s="95"/>
      <c r="X125" s="95"/>
      <c r="Y125" s="93">
        <f t="shared" si="111"/>
        <v>1796989.75</v>
      </c>
      <c r="Z125" s="95">
        <v>1340952.68</v>
      </c>
      <c r="AA125" s="95">
        <v>456037.07</v>
      </c>
      <c r="AB125" s="93">
        <f>AC125+AD125</f>
        <v>0</v>
      </c>
      <c r="AC125" s="95"/>
      <c r="AD125" s="95"/>
      <c r="AE125" s="104">
        <f t="shared" si="120"/>
        <v>11219869.9</v>
      </c>
      <c r="AF125" s="93">
        <v>0</v>
      </c>
      <c r="AG125" s="93">
        <f>AE125+AF125</f>
        <v>11219869.9</v>
      </c>
      <c r="AH125" s="130" t="s">
        <v>163</v>
      </c>
      <c r="AI125" s="102" t="s">
        <v>193</v>
      </c>
      <c r="AJ125" s="103">
        <v>0</v>
      </c>
      <c r="AK125" s="103">
        <v>0</v>
      </c>
    </row>
    <row r="126" spans="1:37" ht="120" x14ac:dyDescent="0.25">
      <c r="A126" s="10">
        <v>120</v>
      </c>
      <c r="B126" s="138">
        <v>113205</v>
      </c>
      <c r="C126" s="169">
        <v>286</v>
      </c>
      <c r="D126" s="55" t="s">
        <v>176</v>
      </c>
      <c r="E126" s="34" t="s">
        <v>171</v>
      </c>
      <c r="F126" s="75" t="s">
        <v>381</v>
      </c>
      <c r="G126" s="47" t="s">
        <v>548</v>
      </c>
      <c r="H126" s="16" t="s">
        <v>549</v>
      </c>
      <c r="I126" s="70" t="s">
        <v>550</v>
      </c>
      <c r="J126" s="48" t="s">
        <v>605</v>
      </c>
      <c r="K126" s="6">
        <v>43243</v>
      </c>
      <c r="L126" s="6">
        <v>43669</v>
      </c>
      <c r="M126" s="7">
        <f t="shared" si="107"/>
        <v>82.304187102769717</v>
      </c>
      <c r="N126" s="8" t="s">
        <v>383</v>
      </c>
      <c r="O126" s="8" t="s">
        <v>370</v>
      </c>
      <c r="P126" s="8" t="s">
        <v>370</v>
      </c>
      <c r="Q126" s="14" t="s">
        <v>162</v>
      </c>
      <c r="R126" s="4" t="s">
        <v>36</v>
      </c>
      <c r="S126" s="93">
        <f t="shared" si="110"/>
        <v>750653.75</v>
      </c>
      <c r="T126" s="95">
        <v>605336.84</v>
      </c>
      <c r="U126" s="95">
        <v>145316.91</v>
      </c>
      <c r="V126" s="93">
        <f t="shared" si="108"/>
        <v>143153.35999999999</v>
      </c>
      <c r="W126" s="95">
        <v>106824.15</v>
      </c>
      <c r="X126" s="95">
        <v>36329.21</v>
      </c>
      <c r="Y126" s="93">
        <f t="shared" si="111"/>
        <v>0</v>
      </c>
      <c r="Z126" s="95">
        <v>0</v>
      </c>
      <c r="AA126" s="95">
        <v>0</v>
      </c>
      <c r="AB126" s="93">
        <f t="shared" ref="AB126:AB142" si="121">AC126+AD126</f>
        <v>18240.96</v>
      </c>
      <c r="AC126" s="95">
        <v>14533.9</v>
      </c>
      <c r="AD126" s="95">
        <v>3707.06</v>
      </c>
      <c r="AE126" s="104">
        <f t="shared" si="120"/>
        <v>912048.07</v>
      </c>
      <c r="AF126" s="93">
        <v>0</v>
      </c>
      <c r="AG126" s="93">
        <f t="shared" si="106"/>
        <v>912048.07</v>
      </c>
      <c r="AH126" s="130"/>
      <c r="AI126" s="102"/>
      <c r="AJ126" s="103"/>
      <c r="AK126" s="103"/>
    </row>
    <row r="127" spans="1:37" ht="409.5" x14ac:dyDescent="0.25">
      <c r="A127" s="10">
        <v>121</v>
      </c>
      <c r="B127" s="138">
        <v>111084</v>
      </c>
      <c r="C127" s="169">
        <v>343</v>
      </c>
      <c r="D127" s="55" t="s">
        <v>184</v>
      </c>
      <c r="E127" s="34" t="s">
        <v>171</v>
      </c>
      <c r="F127" s="75" t="s">
        <v>381</v>
      </c>
      <c r="G127" s="164" t="s">
        <v>551</v>
      </c>
      <c r="H127" s="165" t="s">
        <v>552</v>
      </c>
      <c r="I127" s="70" t="s">
        <v>551</v>
      </c>
      <c r="J127" s="48" t="s">
        <v>606</v>
      </c>
      <c r="K127" s="6">
        <v>43243</v>
      </c>
      <c r="L127" s="6">
        <v>43669</v>
      </c>
      <c r="M127" s="7">
        <f t="shared" si="107"/>
        <v>82.304185103544512</v>
      </c>
      <c r="N127" s="8" t="s">
        <v>383</v>
      </c>
      <c r="O127" s="8" t="s">
        <v>161</v>
      </c>
      <c r="P127" s="8" t="s">
        <v>161</v>
      </c>
      <c r="Q127" s="14" t="s">
        <v>385</v>
      </c>
      <c r="R127" s="4" t="s">
        <v>36</v>
      </c>
      <c r="S127" s="93">
        <f t="shared" si="110"/>
        <v>698744.26</v>
      </c>
      <c r="T127" s="161">
        <v>563476.37</v>
      </c>
      <c r="U127" s="161">
        <v>135267.89000000001</v>
      </c>
      <c r="V127" s="93">
        <f t="shared" si="108"/>
        <v>133253.97999999998</v>
      </c>
      <c r="W127" s="161">
        <v>99437.01</v>
      </c>
      <c r="X127" s="162">
        <v>33816.97</v>
      </c>
      <c r="Y127" s="93">
        <f t="shared" si="111"/>
        <v>0</v>
      </c>
      <c r="Z127" s="95"/>
      <c r="AA127" s="95"/>
      <c r="AB127" s="93">
        <f t="shared" si="121"/>
        <v>16979.560000000001</v>
      </c>
      <c r="AC127" s="161">
        <v>13528.85</v>
      </c>
      <c r="AD127" s="157">
        <v>3450.71</v>
      </c>
      <c r="AE127" s="104">
        <f t="shared" si="120"/>
        <v>848977.8</v>
      </c>
      <c r="AF127" s="93">
        <v>0</v>
      </c>
      <c r="AG127" s="93">
        <f t="shared" si="106"/>
        <v>848977.8</v>
      </c>
      <c r="AH127" s="130"/>
      <c r="AI127" s="102"/>
      <c r="AJ127" s="103"/>
      <c r="AK127" s="103"/>
    </row>
    <row r="128" spans="1:37" ht="409.5" x14ac:dyDescent="0.25">
      <c r="A128" s="4">
        <v>122</v>
      </c>
      <c r="B128" s="138">
        <v>110679</v>
      </c>
      <c r="C128" s="169">
        <v>197</v>
      </c>
      <c r="D128" s="55" t="s">
        <v>178</v>
      </c>
      <c r="E128" s="34" t="s">
        <v>171</v>
      </c>
      <c r="F128" s="75" t="s">
        <v>381</v>
      </c>
      <c r="G128" s="158" t="s">
        <v>553</v>
      </c>
      <c r="H128" s="52" t="s">
        <v>556</v>
      </c>
      <c r="I128" s="71" t="s">
        <v>193</v>
      </c>
      <c r="J128" s="32" t="s">
        <v>607</v>
      </c>
      <c r="K128" s="6">
        <v>43243</v>
      </c>
      <c r="L128" s="6">
        <v>43304</v>
      </c>
      <c r="M128" s="7">
        <f t="shared" si="107"/>
        <v>82.304185789589326</v>
      </c>
      <c r="N128" s="8" t="s">
        <v>383</v>
      </c>
      <c r="O128" s="8" t="s">
        <v>554</v>
      </c>
      <c r="P128" s="8" t="s">
        <v>555</v>
      </c>
      <c r="Q128" s="14" t="s">
        <v>385</v>
      </c>
      <c r="R128" s="4" t="s">
        <v>36</v>
      </c>
      <c r="S128" s="93">
        <f t="shared" si="110"/>
        <v>763944.72</v>
      </c>
      <c r="T128" s="95">
        <v>616054.86</v>
      </c>
      <c r="U128" s="95">
        <v>147889.85999999999</v>
      </c>
      <c r="V128" s="93">
        <f t="shared" si="108"/>
        <v>145688.03</v>
      </c>
      <c r="W128" s="95">
        <v>108715.56</v>
      </c>
      <c r="X128" s="95">
        <v>36972.47</v>
      </c>
      <c r="Y128" s="93">
        <f t="shared" si="111"/>
        <v>0</v>
      </c>
      <c r="Z128" s="95"/>
      <c r="AA128" s="95"/>
      <c r="AB128" s="93">
        <f t="shared" si="121"/>
        <v>18563.93</v>
      </c>
      <c r="AC128" s="95">
        <v>14791.23</v>
      </c>
      <c r="AD128" s="95">
        <v>3772.7</v>
      </c>
      <c r="AE128" s="104">
        <f t="shared" si="120"/>
        <v>928196.68</v>
      </c>
      <c r="AF128" s="93">
        <v>0</v>
      </c>
      <c r="AG128" s="93">
        <f t="shared" si="106"/>
        <v>928196.68</v>
      </c>
      <c r="AH128" s="105" t="s">
        <v>163</v>
      </c>
      <c r="AI128" s="159" t="s">
        <v>193</v>
      </c>
      <c r="AJ128" s="103">
        <v>0</v>
      </c>
      <c r="AK128" s="103">
        <v>0</v>
      </c>
    </row>
    <row r="129" spans="1:37" ht="173.25" x14ac:dyDescent="0.25">
      <c r="A129" s="10">
        <v>123</v>
      </c>
      <c r="B129" s="138">
        <v>112787</v>
      </c>
      <c r="C129" s="169">
        <v>276</v>
      </c>
      <c r="D129" s="55" t="s">
        <v>180</v>
      </c>
      <c r="E129" s="34" t="s">
        <v>171</v>
      </c>
      <c r="F129" s="75" t="s">
        <v>381</v>
      </c>
      <c r="G129" s="160" t="s">
        <v>557</v>
      </c>
      <c r="H129" s="160" t="s">
        <v>558</v>
      </c>
      <c r="I129" s="70" t="s">
        <v>560</v>
      </c>
      <c r="J129" s="32" t="s">
        <v>561</v>
      </c>
      <c r="K129" s="6">
        <v>43243</v>
      </c>
      <c r="L129" s="6">
        <v>43304</v>
      </c>
      <c r="M129" s="7">
        <f t="shared" si="107"/>
        <v>82.304187377441963</v>
      </c>
      <c r="N129" s="8" t="s">
        <v>383</v>
      </c>
      <c r="O129" s="8" t="s">
        <v>559</v>
      </c>
      <c r="P129" s="8" t="s">
        <v>559</v>
      </c>
      <c r="Q129" s="14" t="s">
        <v>385</v>
      </c>
      <c r="R129" s="4" t="s">
        <v>36</v>
      </c>
      <c r="S129" s="93">
        <f t="shared" si="110"/>
        <v>813947.08000000007</v>
      </c>
      <c r="T129" s="95">
        <v>656377.4</v>
      </c>
      <c r="U129" s="95">
        <v>157569.68</v>
      </c>
      <c r="V129" s="93">
        <f t="shared" si="108"/>
        <v>155223.71000000002</v>
      </c>
      <c r="W129" s="95">
        <v>115831.3</v>
      </c>
      <c r="X129" s="95">
        <v>39392.410000000003</v>
      </c>
      <c r="Y129" s="93">
        <f t="shared" si="111"/>
        <v>0</v>
      </c>
      <c r="Z129" s="95"/>
      <c r="AA129" s="95"/>
      <c r="AB129" s="93">
        <f t="shared" si="121"/>
        <v>19778.990000000002</v>
      </c>
      <c r="AC129" s="95">
        <v>15759.36</v>
      </c>
      <c r="AD129" s="95">
        <v>4019.63</v>
      </c>
      <c r="AE129" s="104">
        <f t="shared" si="120"/>
        <v>988949.78</v>
      </c>
      <c r="AF129" s="93">
        <v>0</v>
      </c>
      <c r="AG129" s="93">
        <f t="shared" si="106"/>
        <v>988949.78</v>
      </c>
      <c r="AH129" s="105" t="s">
        <v>163</v>
      </c>
      <c r="AI129" s="102" t="s">
        <v>193</v>
      </c>
      <c r="AJ129" s="103"/>
      <c r="AK129" s="103"/>
    </row>
    <row r="130" spans="1:37" ht="141.75" x14ac:dyDescent="0.25">
      <c r="A130" s="10">
        <v>124</v>
      </c>
      <c r="B130" s="138">
        <v>110998</v>
      </c>
      <c r="C130" s="169">
        <v>333</v>
      </c>
      <c r="D130" s="55" t="s">
        <v>177</v>
      </c>
      <c r="E130" s="34" t="s">
        <v>171</v>
      </c>
      <c r="F130" s="75" t="s">
        <v>381</v>
      </c>
      <c r="G130" s="160" t="s">
        <v>562</v>
      </c>
      <c r="H130" s="160" t="s">
        <v>563</v>
      </c>
      <c r="I130" s="70" t="s">
        <v>193</v>
      </c>
      <c r="J130" s="32" t="s">
        <v>608</v>
      </c>
      <c r="K130" s="6">
        <v>43244</v>
      </c>
      <c r="L130" s="6">
        <v>43732</v>
      </c>
      <c r="M130" s="7">
        <f t="shared" si="107"/>
        <v>82.304186800362686</v>
      </c>
      <c r="N130" s="8" t="s">
        <v>383</v>
      </c>
      <c r="O130" s="8" t="s">
        <v>161</v>
      </c>
      <c r="P130" s="8" t="s">
        <v>161</v>
      </c>
      <c r="Q130" s="14" t="s">
        <v>385</v>
      </c>
      <c r="R130" s="4" t="s">
        <v>36</v>
      </c>
      <c r="S130" s="93">
        <f t="shared" si="110"/>
        <v>802303.17999999993</v>
      </c>
      <c r="T130" s="95">
        <v>646987.61</v>
      </c>
      <c r="U130" s="95">
        <v>155315.57</v>
      </c>
      <c r="V130" s="93">
        <f t="shared" si="108"/>
        <v>153003.18</v>
      </c>
      <c r="W130" s="95">
        <v>114174.29</v>
      </c>
      <c r="X130" s="95">
        <v>38828.89</v>
      </c>
      <c r="Y130" s="93">
        <f t="shared" si="111"/>
        <v>0</v>
      </c>
      <c r="Z130" s="163"/>
      <c r="AA130" s="163"/>
      <c r="AB130" s="93">
        <f t="shared" si="121"/>
        <v>19496.03</v>
      </c>
      <c r="AC130" s="95">
        <v>15533.9</v>
      </c>
      <c r="AD130" s="95">
        <v>3962.13</v>
      </c>
      <c r="AE130" s="104">
        <f t="shared" si="120"/>
        <v>974802.3899999999</v>
      </c>
      <c r="AF130" s="93">
        <v>0</v>
      </c>
      <c r="AG130" s="93">
        <f t="shared" si="106"/>
        <v>974802.3899999999</v>
      </c>
      <c r="AH130" s="105" t="s">
        <v>163</v>
      </c>
      <c r="AI130" s="102" t="s">
        <v>489</v>
      </c>
      <c r="AJ130" s="103"/>
      <c r="AK130" s="103"/>
    </row>
    <row r="131" spans="1:37" ht="141.75" x14ac:dyDescent="0.25">
      <c r="A131" s="4">
        <v>125</v>
      </c>
      <c r="B131" s="138">
        <v>115539</v>
      </c>
      <c r="C131" s="169">
        <v>396</v>
      </c>
      <c r="D131" s="55" t="s">
        <v>169</v>
      </c>
      <c r="E131" s="11" t="s">
        <v>171</v>
      </c>
      <c r="F131" s="75" t="s">
        <v>509</v>
      </c>
      <c r="G131" s="16" t="s">
        <v>569</v>
      </c>
      <c r="H131" s="16" t="s">
        <v>570</v>
      </c>
      <c r="I131" s="70" t="s">
        <v>571</v>
      </c>
      <c r="J131" s="32" t="s">
        <v>609</v>
      </c>
      <c r="K131" s="6">
        <v>43249</v>
      </c>
      <c r="L131" s="6">
        <v>44041</v>
      </c>
      <c r="M131" s="7">
        <f t="shared" si="107"/>
        <v>83.983861240799271</v>
      </c>
      <c r="N131" s="8" t="s">
        <v>383</v>
      </c>
      <c r="O131" s="8" t="s">
        <v>161</v>
      </c>
      <c r="P131" s="8" t="s">
        <v>161</v>
      </c>
      <c r="Q131" s="14" t="s">
        <v>162</v>
      </c>
      <c r="R131" s="4" t="s">
        <v>36</v>
      </c>
      <c r="S131" s="93">
        <f t="shared" si="110"/>
        <v>2264152.09</v>
      </c>
      <c r="T131" s="95">
        <v>1825841.4</v>
      </c>
      <c r="U131" s="95">
        <v>438310.69</v>
      </c>
      <c r="V131" s="93">
        <f t="shared" si="108"/>
        <v>159763.60999999999</v>
      </c>
      <c r="W131" s="95">
        <v>118066.66</v>
      </c>
      <c r="X131" s="95">
        <v>41696.949999999997</v>
      </c>
      <c r="Y131" s="93">
        <f t="shared" si="111"/>
        <v>272021.42</v>
      </c>
      <c r="Z131" s="95">
        <v>204140.68</v>
      </c>
      <c r="AA131" s="95">
        <v>67880.740000000005</v>
      </c>
      <c r="AB131" s="93">
        <f t="shared" si="121"/>
        <v>0</v>
      </c>
      <c r="AC131" s="95">
        <v>0</v>
      </c>
      <c r="AD131" s="95">
        <v>0</v>
      </c>
      <c r="AE131" s="104">
        <f t="shared" si="120"/>
        <v>2695937.1199999996</v>
      </c>
      <c r="AF131" s="93">
        <v>0</v>
      </c>
      <c r="AG131" s="93">
        <f t="shared" si="106"/>
        <v>2695937.1199999996</v>
      </c>
      <c r="AH131" s="105" t="s">
        <v>163</v>
      </c>
      <c r="AI131" s="102"/>
      <c r="AJ131" s="103">
        <v>0</v>
      </c>
      <c r="AK131" s="103">
        <v>0</v>
      </c>
    </row>
    <row r="132" spans="1:37" ht="81.75" customHeight="1" thickBot="1" x14ac:dyDescent="0.3">
      <c r="A132" s="10">
        <v>126</v>
      </c>
      <c r="B132" s="138">
        <v>118716</v>
      </c>
      <c r="C132" s="169">
        <v>455</v>
      </c>
      <c r="D132" s="55" t="s">
        <v>169</v>
      </c>
      <c r="E132" s="34" t="s">
        <v>575</v>
      </c>
      <c r="F132" s="75" t="s">
        <v>574</v>
      </c>
      <c r="G132" s="16" t="s">
        <v>572</v>
      </c>
      <c r="H132" s="160" t="s">
        <v>573</v>
      </c>
      <c r="I132" s="70" t="s">
        <v>193</v>
      </c>
      <c r="J132" s="32" t="s">
        <v>610</v>
      </c>
      <c r="K132" s="6">
        <v>43249</v>
      </c>
      <c r="L132" s="6">
        <v>43980</v>
      </c>
      <c r="M132" s="7">
        <f t="shared" si="107"/>
        <v>83.983862841968545</v>
      </c>
      <c r="N132" s="8" t="s">
        <v>383</v>
      </c>
      <c r="O132" s="8" t="s">
        <v>161</v>
      </c>
      <c r="P132" s="8" t="s">
        <v>161</v>
      </c>
      <c r="Q132" s="14" t="s">
        <v>162</v>
      </c>
      <c r="R132" s="4" t="s">
        <v>36</v>
      </c>
      <c r="S132" s="93">
        <f t="shared" si="110"/>
        <v>2343689.42</v>
      </c>
      <c r="T132" s="95">
        <v>1889981.32</v>
      </c>
      <c r="U132" s="95">
        <v>453708.1</v>
      </c>
      <c r="V132" s="93">
        <f t="shared" si="108"/>
        <v>0</v>
      </c>
      <c r="W132" s="95"/>
      <c r="X132" s="95"/>
      <c r="Y132" s="93">
        <f t="shared" si="111"/>
        <v>446953.14</v>
      </c>
      <c r="Z132" s="95">
        <v>333526.12</v>
      </c>
      <c r="AA132" s="95">
        <v>113427.02</v>
      </c>
      <c r="AB132" s="93">
        <f t="shared" si="121"/>
        <v>0</v>
      </c>
      <c r="AC132" s="95"/>
      <c r="AD132" s="95"/>
      <c r="AE132" s="104">
        <f t="shared" si="120"/>
        <v>2790642.56</v>
      </c>
      <c r="AF132" s="93">
        <v>0</v>
      </c>
      <c r="AG132" s="93">
        <f t="shared" si="106"/>
        <v>2790642.56</v>
      </c>
      <c r="AH132" s="105" t="s">
        <v>163</v>
      </c>
      <c r="AI132" s="102"/>
      <c r="AJ132" s="103"/>
      <c r="AK132" s="103"/>
    </row>
    <row r="133" spans="1:37" ht="174" customHeight="1" x14ac:dyDescent="0.25">
      <c r="A133" s="10">
        <v>127</v>
      </c>
      <c r="B133" s="138">
        <v>109777</v>
      </c>
      <c r="C133" s="169">
        <v>363</v>
      </c>
      <c r="D133" s="55" t="s">
        <v>183</v>
      </c>
      <c r="E133" s="34" t="s">
        <v>171</v>
      </c>
      <c r="F133" s="76" t="s">
        <v>381</v>
      </c>
      <c r="G133" s="142" t="s">
        <v>577</v>
      </c>
      <c r="H133" s="170" t="s">
        <v>576</v>
      </c>
      <c r="I133" s="173" t="s">
        <v>193</v>
      </c>
      <c r="J133" s="171" t="s">
        <v>578</v>
      </c>
      <c r="K133" s="172">
        <v>43251</v>
      </c>
      <c r="L133" s="172">
        <v>43708</v>
      </c>
      <c r="M133" s="7">
        <f t="shared" si="107"/>
        <v>82.304185429325983</v>
      </c>
      <c r="N133" s="8" t="s">
        <v>383</v>
      </c>
      <c r="O133" s="8" t="s">
        <v>319</v>
      </c>
      <c r="P133" s="8" t="s">
        <v>488</v>
      </c>
      <c r="Q133" s="14" t="s">
        <v>385</v>
      </c>
      <c r="R133" s="4" t="s">
        <v>36</v>
      </c>
      <c r="S133" s="93">
        <f t="shared" si="110"/>
        <v>809738</v>
      </c>
      <c r="T133" s="95">
        <v>652983.16</v>
      </c>
      <c r="U133" s="95">
        <v>156754.84</v>
      </c>
      <c r="V133" s="93">
        <f t="shared" si="108"/>
        <v>154421.03</v>
      </c>
      <c r="W133" s="95">
        <v>115232.31</v>
      </c>
      <c r="X133" s="95">
        <v>39188.720000000001</v>
      </c>
      <c r="Y133" s="93">
        <f>Z133+AA133</f>
        <v>0</v>
      </c>
      <c r="Z133" s="95">
        <v>0</v>
      </c>
      <c r="AA133" s="95">
        <v>0</v>
      </c>
      <c r="AB133" s="93">
        <f>AC133+AD133</f>
        <v>19676.72</v>
      </c>
      <c r="AC133" s="95">
        <v>15677.86</v>
      </c>
      <c r="AD133" s="95">
        <v>3998.86</v>
      </c>
      <c r="AE133" s="104">
        <f t="shared" si="120"/>
        <v>983835.75</v>
      </c>
      <c r="AF133" s="166">
        <v>0</v>
      </c>
      <c r="AG133" s="93">
        <f t="shared" si="106"/>
        <v>983835.75</v>
      </c>
      <c r="AH133" s="105" t="s">
        <v>163</v>
      </c>
      <c r="AI133" s="102"/>
      <c r="AJ133" s="166" t="s">
        <v>23</v>
      </c>
      <c r="AK133" s="103"/>
    </row>
    <row r="134" spans="1:37" s="3" customFormat="1" ht="221.25" customHeight="1" x14ac:dyDescent="0.25">
      <c r="A134" s="4">
        <v>128</v>
      </c>
      <c r="B134" s="138">
        <v>112263</v>
      </c>
      <c r="C134" s="169">
        <v>212</v>
      </c>
      <c r="D134" s="55" t="s">
        <v>179</v>
      </c>
      <c r="E134" s="34" t="s">
        <v>171</v>
      </c>
      <c r="F134" s="75" t="s">
        <v>381</v>
      </c>
      <c r="G134" s="160" t="s">
        <v>581</v>
      </c>
      <c r="H134" s="160" t="s">
        <v>582</v>
      </c>
      <c r="I134" s="70" t="s">
        <v>193</v>
      </c>
      <c r="J134" s="32" t="s">
        <v>611</v>
      </c>
      <c r="K134" s="6">
        <v>43257</v>
      </c>
      <c r="L134" s="6">
        <v>43744</v>
      </c>
      <c r="M134" s="7">
        <f t="shared" si="107"/>
        <v>82.304186636665435</v>
      </c>
      <c r="N134" s="4" t="s">
        <v>383</v>
      </c>
      <c r="O134" s="4" t="s">
        <v>370</v>
      </c>
      <c r="P134" s="4" t="s">
        <v>612</v>
      </c>
      <c r="Q134" s="58" t="s">
        <v>385</v>
      </c>
      <c r="R134" s="4" t="s">
        <v>36</v>
      </c>
      <c r="S134" s="93">
        <v>804068.06</v>
      </c>
      <c r="T134" s="95">
        <v>648410.84</v>
      </c>
      <c r="U134" s="95">
        <v>155657.22</v>
      </c>
      <c r="V134" s="93">
        <v>153339.75</v>
      </c>
      <c r="W134" s="95">
        <v>114425.44</v>
      </c>
      <c r="X134" s="95">
        <v>38914.300000000003</v>
      </c>
      <c r="Y134" s="174"/>
      <c r="Z134" s="175"/>
      <c r="AA134" s="176"/>
      <c r="AB134" s="93">
        <v>19538.919999999998</v>
      </c>
      <c r="AC134" s="95">
        <v>15568.08</v>
      </c>
      <c r="AD134" s="95">
        <v>3970.84</v>
      </c>
      <c r="AE134" s="93">
        <f>S134+V134+Y134+AB134</f>
        <v>976946.7300000001</v>
      </c>
      <c r="AF134" s="93">
        <v>0</v>
      </c>
      <c r="AG134" s="93">
        <f t="shared" si="106"/>
        <v>976946.7300000001</v>
      </c>
      <c r="AH134" s="105" t="s">
        <v>163</v>
      </c>
      <c r="AI134" s="102"/>
      <c r="AJ134" s="103"/>
      <c r="AK134" s="103"/>
    </row>
    <row r="135" spans="1:37" ht="120" customHeight="1" x14ac:dyDescent="0.25">
      <c r="A135" s="10">
        <v>129</v>
      </c>
      <c r="B135" s="138">
        <v>118978</v>
      </c>
      <c r="C135" s="169">
        <v>453</v>
      </c>
      <c r="D135" s="55" t="s">
        <v>169</v>
      </c>
      <c r="E135" s="34" t="s">
        <v>575</v>
      </c>
      <c r="F135" s="75" t="s">
        <v>574</v>
      </c>
      <c r="G135" s="160" t="s">
        <v>580</v>
      </c>
      <c r="H135" s="160" t="s">
        <v>579</v>
      </c>
      <c r="I135" s="70" t="s">
        <v>193</v>
      </c>
      <c r="J135" s="32" t="s">
        <v>619</v>
      </c>
      <c r="K135" s="6">
        <v>43257</v>
      </c>
      <c r="L135" s="6">
        <v>43988</v>
      </c>
      <c r="M135" s="7">
        <f t="shared" si="107"/>
        <v>83.98386277890792</v>
      </c>
      <c r="N135" s="8" t="s">
        <v>383</v>
      </c>
      <c r="O135" s="8" t="s">
        <v>161</v>
      </c>
      <c r="P135" s="8" t="s">
        <v>161</v>
      </c>
      <c r="Q135" s="14" t="s">
        <v>162</v>
      </c>
      <c r="R135" s="4" t="s">
        <v>36</v>
      </c>
      <c r="S135" s="93">
        <f t="shared" si="110"/>
        <v>10919952.98</v>
      </c>
      <c r="T135" s="95">
        <v>8805990.6699999999</v>
      </c>
      <c r="U135" s="95">
        <v>2113962.31</v>
      </c>
      <c r="V135" s="93">
        <f t="shared" si="108"/>
        <v>0</v>
      </c>
      <c r="W135" s="95">
        <v>0</v>
      </c>
      <c r="X135" s="95">
        <v>0</v>
      </c>
      <c r="Y135" s="93">
        <f t="shared" si="111"/>
        <v>2082488.94</v>
      </c>
      <c r="Z135" s="95">
        <v>1553998.37</v>
      </c>
      <c r="AA135" s="95">
        <v>528490.56999999995</v>
      </c>
      <c r="AB135" s="93">
        <f t="shared" si="121"/>
        <v>0</v>
      </c>
      <c r="AC135" s="95">
        <v>0</v>
      </c>
      <c r="AD135" s="95">
        <v>0</v>
      </c>
      <c r="AE135" s="104">
        <f t="shared" si="120"/>
        <v>13002441.92</v>
      </c>
      <c r="AF135" s="93">
        <v>1503920</v>
      </c>
      <c r="AG135" s="93">
        <f t="shared" si="106"/>
        <v>14506361.92</v>
      </c>
      <c r="AH135" s="105" t="s">
        <v>163</v>
      </c>
      <c r="AI135" s="102"/>
      <c r="AJ135" s="103"/>
      <c r="AK135" s="103"/>
    </row>
    <row r="136" spans="1:37" ht="78.75" x14ac:dyDescent="0.25">
      <c r="A136" s="10">
        <v>130</v>
      </c>
      <c r="B136" s="138">
        <v>119317</v>
      </c>
      <c r="C136" s="169">
        <v>456</v>
      </c>
      <c r="D136" s="55" t="s">
        <v>169</v>
      </c>
      <c r="E136" s="34" t="s">
        <v>575</v>
      </c>
      <c r="F136" s="75" t="s">
        <v>574</v>
      </c>
      <c r="G136" s="160" t="s">
        <v>620</v>
      </c>
      <c r="H136" s="160" t="s">
        <v>620</v>
      </c>
      <c r="I136" s="70" t="s">
        <v>193</v>
      </c>
      <c r="J136" s="32" t="s">
        <v>621</v>
      </c>
      <c r="K136" s="6">
        <v>43257</v>
      </c>
      <c r="L136" s="6">
        <v>43988</v>
      </c>
      <c r="M136" s="7">
        <f t="shared" si="107"/>
        <v>83.983862821417162</v>
      </c>
      <c r="N136" s="8" t="s">
        <v>383</v>
      </c>
      <c r="O136" s="8" t="s">
        <v>161</v>
      </c>
      <c r="P136" s="8" t="s">
        <v>161</v>
      </c>
      <c r="Q136" s="14" t="s">
        <v>162</v>
      </c>
      <c r="R136" s="4" t="s">
        <v>36</v>
      </c>
      <c r="S136" s="93">
        <f t="shared" si="110"/>
        <v>26702638.32</v>
      </c>
      <c r="T136" s="95">
        <v>21533351.34</v>
      </c>
      <c r="U136" s="95">
        <v>5169286.9800000004</v>
      </c>
      <c r="V136" s="93">
        <f t="shared" si="108"/>
        <v>0</v>
      </c>
      <c r="W136" s="95"/>
      <c r="X136" s="95"/>
      <c r="Y136" s="93">
        <f t="shared" si="111"/>
        <v>5092324.93</v>
      </c>
      <c r="Z136" s="95">
        <v>3800003.18</v>
      </c>
      <c r="AA136" s="95">
        <v>1292321.75</v>
      </c>
      <c r="AB136" s="93">
        <f t="shared" si="121"/>
        <v>0</v>
      </c>
      <c r="AC136" s="95">
        <v>0</v>
      </c>
      <c r="AD136" s="95">
        <v>0</v>
      </c>
      <c r="AE136" s="104">
        <f t="shared" si="120"/>
        <v>31794963.25</v>
      </c>
      <c r="AF136" s="93">
        <v>0</v>
      </c>
      <c r="AG136" s="93">
        <f t="shared" si="106"/>
        <v>31794963.25</v>
      </c>
      <c r="AH136" s="105" t="s">
        <v>163</v>
      </c>
      <c r="AI136" s="102"/>
      <c r="AJ136" s="103"/>
      <c r="AK136" s="103"/>
    </row>
    <row r="137" spans="1:37" ht="362.25" x14ac:dyDescent="0.25">
      <c r="A137" s="4">
        <v>131</v>
      </c>
      <c r="B137" s="138">
        <v>111319</v>
      </c>
      <c r="C137" s="169">
        <v>359</v>
      </c>
      <c r="D137" s="55" t="s">
        <v>183</v>
      </c>
      <c r="E137" s="34" t="s">
        <v>171</v>
      </c>
      <c r="F137" s="75" t="s">
        <v>381</v>
      </c>
      <c r="G137" s="180" t="s">
        <v>625</v>
      </c>
      <c r="H137" s="160" t="s">
        <v>623</v>
      </c>
      <c r="I137" s="181" t="s">
        <v>626</v>
      </c>
      <c r="J137" s="32" t="s">
        <v>627</v>
      </c>
      <c r="K137" s="6">
        <v>43256</v>
      </c>
      <c r="L137" s="6">
        <v>43743</v>
      </c>
      <c r="M137" s="7">
        <f t="shared" si="107"/>
        <v>82.304189744785745</v>
      </c>
      <c r="N137" s="4" t="s">
        <v>383</v>
      </c>
      <c r="O137" s="4" t="s">
        <v>370</v>
      </c>
      <c r="P137" s="4" t="s">
        <v>612</v>
      </c>
      <c r="Q137" s="58" t="s">
        <v>385</v>
      </c>
      <c r="R137" s="4" t="s">
        <v>36</v>
      </c>
      <c r="S137" s="93">
        <f t="shared" si="110"/>
        <v>822860.82000000007</v>
      </c>
      <c r="T137" s="95">
        <v>663565.56000000006</v>
      </c>
      <c r="U137" s="95">
        <v>159295.26</v>
      </c>
      <c r="V137" s="93">
        <f t="shared" si="108"/>
        <v>156923.62</v>
      </c>
      <c r="W137" s="95">
        <v>117099.8</v>
      </c>
      <c r="X137" s="95">
        <v>39823.82</v>
      </c>
      <c r="Y137" s="93">
        <f t="shared" si="111"/>
        <v>0</v>
      </c>
      <c r="Z137" s="95"/>
      <c r="AA137" s="95"/>
      <c r="AB137" s="93">
        <f t="shared" si="121"/>
        <v>19995.55</v>
      </c>
      <c r="AC137" s="95">
        <v>15931.91</v>
      </c>
      <c r="AD137" s="95">
        <v>4063.64</v>
      </c>
      <c r="AE137" s="104">
        <f t="shared" si="120"/>
        <v>999779.99000000011</v>
      </c>
      <c r="AF137" s="93">
        <v>0</v>
      </c>
      <c r="AG137" s="93">
        <f t="shared" si="106"/>
        <v>999779.99000000011</v>
      </c>
      <c r="AH137" s="105" t="s">
        <v>163</v>
      </c>
      <c r="AI137" s="102"/>
      <c r="AJ137" s="103"/>
      <c r="AK137" s="103"/>
    </row>
    <row r="138" spans="1:37" ht="274.5" customHeight="1" x14ac:dyDescent="0.25">
      <c r="A138" s="10">
        <v>132</v>
      </c>
      <c r="B138" s="138">
        <v>111320</v>
      </c>
      <c r="C138" s="169">
        <v>132</v>
      </c>
      <c r="D138" s="55" t="s">
        <v>182</v>
      </c>
      <c r="E138" s="34" t="s">
        <v>171</v>
      </c>
      <c r="F138" s="75" t="s">
        <v>381</v>
      </c>
      <c r="G138" s="160" t="s">
        <v>628</v>
      </c>
      <c r="H138" s="160" t="s">
        <v>629</v>
      </c>
      <c r="I138" s="70" t="s">
        <v>489</v>
      </c>
      <c r="J138" s="32" t="s">
        <v>630</v>
      </c>
      <c r="K138" s="6">
        <v>43258</v>
      </c>
      <c r="L138" s="6">
        <v>43745</v>
      </c>
      <c r="M138" s="7">
        <f t="shared" si="107"/>
        <v>82.304187096462158</v>
      </c>
      <c r="N138" s="4" t="s">
        <v>383</v>
      </c>
      <c r="O138" s="4" t="s">
        <v>370</v>
      </c>
      <c r="P138" s="4" t="s">
        <v>612</v>
      </c>
      <c r="Q138" s="58" t="s">
        <v>385</v>
      </c>
      <c r="R138" s="4" t="s">
        <v>36</v>
      </c>
      <c r="S138" s="93">
        <f t="shared" si="110"/>
        <v>745773.49</v>
      </c>
      <c r="T138" s="95">
        <v>601401.34</v>
      </c>
      <c r="U138" s="95">
        <v>144372.15</v>
      </c>
      <c r="V138" s="93">
        <f t="shared" si="108"/>
        <v>142222.68</v>
      </c>
      <c r="W138" s="95">
        <v>106129.65</v>
      </c>
      <c r="X138" s="95">
        <v>36093.03</v>
      </c>
      <c r="Y138" s="93">
        <f t="shared" si="111"/>
        <v>0</v>
      </c>
      <c r="Z138" s="95"/>
      <c r="AA138" s="95"/>
      <c r="AB138" s="93">
        <f t="shared" si="121"/>
        <v>18122.359700000001</v>
      </c>
      <c r="AC138" s="95">
        <v>14439.398999999999</v>
      </c>
      <c r="AD138" s="95">
        <v>3682.9607000000001</v>
      </c>
      <c r="AE138" s="104">
        <f t="shared" si="120"/>
        <v>906118.52969999996</v>
      </c>
      <c r="AF138" s="93"/>
      <c r="AG138" s="93">
        <f t="shared" si="106"/>
        <v>906118.52969999996</v>
      </c>
      <c r="AH138" s="105" t="s">
        <v>163</v>
      </c>
      <c r="AI138" s="102"/>
      <c r="AJ138" s="103"/>
      <c r="AK138" s="103"/>
    </row>
    <row r="139" spans="1:37" ht="173.25" x14ac:dyDescent="0.25">
      <c r="A139" s="10">
        <v>133</v>
      </c>
      <c r="B139" s="138">
        <v>110527</v>
      </c>
      <c r="C139" s="182">
        <v>353</v>
      </c>
      <c r="D139" s="55" t="s">
        <v>183</v>
      </c>
      <c r="E139" s="34" t="s">
        <v>171</v>
      </c>
      <c r="F139" s="75" t="s">
        <v>381</v>
      </c>
      <c r="G139" s="160" t="s">
        <v>631</v>
      </c>
      <c r="H139" s="160" t="s">
        <v>632</v>
      </c>
      <c r="I139" s="70" t="s">
        <v>633</v>
      </c>
      <c r="J139" s="32" t="s">
        <v>634</v>
      </c>
      <c r="K139" s="6">
        <v>43258</v>
      </c>
      <c r="L139" s="6">
        <v>43745</v>
      </c>
      <c r="M139" s="7">
        <f t="shared" si="107"/>
        <v>82.304183804307399</v>
      </c>
      <c r="N139" s="8"/>
      <c r="O139" s="8"/>
      <c r="P139" s="8"/>
      <c r="Q139" s="14"/>
      <c r="R139" s="4"/>
      <c r="S139" s="93">
        <f t="shared" si="110"/>
        <v>797101.36999999988</v>
      </c>
      <c r="T139" s="95">
        <v>642792.81999999995</v>
      </c>
      <c r="U139" s="95">
        <v>154308.54999999999</v>
      </c>
      <c r="V139" s="93">
        <f t="shared" si="108"/>
        <v>152011.18</v>
      </c>
      <c r="W139" s="95">
        <v>113434.03</v>
      </c>
      <c r="X139" s="95">
        <v>38577.15</v>
      </c>
      <c r="Y139" s="93">
        <f t="shared" si="111"/>
        <v>0</v>
      </c>
      <c r="Z139" s="95"/>
      <c r="AA139" s="95"/>
      <c r="AB139" s="93">
        <f t="shared" si="121"/>
        <v>19369.649999999998</v>
      </c>
      <c r="AC139" s="95">
        <v>15433.21</v>
      </c>
      <c r="AD139" s="95">
        <v>3936.44</v>
      </c>
      <c r="AE139" s="104">
        <f t="shared" si="120"/>
        <v>968482.19999999984</v>
      </c>
      <c r="AF139" s="93"/>
      <c r="AG139" s="93">
        <f t="shared" si="106"/>
        <v>968482.19999999984</v>
      </c>
      <c r="AH139" s="105" t="s">
        <v>163</v>
      </c>
      <c r="AI139" s="102"/>
      <c r="AJ139" s="103"/>
      <c r="AK139" s="103"/>
    </row>
    <row r="140" spans="1:37" ht="204.75" x14ac:dyDescent="0.25">
      <c r="A140" s="4">
        <v>134</v>
      </c>
      <c r="B140" s="138">
        <v>112412</v>
      </c>
      <c r="C140" s="169">
        <v>269</v>
      </c>
      <c r="D140" s="55" t="s">
        <v>180</v>
      </c>
      <c r="E140" s="34" t="s">
        <v>171</v>
      </c>
      <c r="F140" s="75" t="s">
        <v>381</v>
      </c>
      <c r="G140" s="160" t="s">
        <v>635</v>
      </c>
      <c r="H140" s="180" t="s">
        <v>636</v>
      </c>
      <c r="I140" s="181" t="s">
        <v>637</v>
      </c>
      <c r="J140" s="32" t="s">
        <v>638</v>
      </c>
      <c r="K140" s="6">
        <v>43259</v>
      </c>
      <c r="L140" s="6">
        <v>43746</v>
      </c>
      <c r="M140" s="7">
        <f t="shared" si="107"/>
        <v>82.304183541065214</v>
      </c>
      <c r="N140" s="4" t="s">
        <v>383</v>
      </c>
      <c r="O140" s="4" t="s">
        <v>370</v>
      </c>
      <c r="P140" s="4" t="s">
        <v>370</v>
      </c>
      <c r="Q140" s="58" t="s">
        <v>385</v>
      </c>
      <c r="R140" s="4" t="s">
        <v>36</v>
      </c>
      <c r="S140" s="93">
        <f t="shared" si="110"/>
        <v>789670.74</v>
      </c>
      <c r="T140" s="95">
        <v>636800.65</v>
      </c>
      <c r="U140" s="95">
        <v>152870.09</v>
      </c>
      <c r="V140" s="93">
        <f t="shared" si="108"/>
        <v>150594.14000000001</v>
      </c>
      <c r="W140" s="95">
        <v>112376.61</v>
      </c>
      <c r="X140" s="95">
        <v>38217.53</v>
      </c>
      <c r="Y140" s="93">
        <f t="shared" si="111"/>
        <v>0</v>
      </c>
      <c r="Z140" s="95"/>
      <c r="AA140" s="95"/>
      <c r="AB140" s="93">
        <f t="shared" si="121"/>
        <v>19189.07</v>
      </c>
      <c r="AC140" s="95">
        <v>15289.33</v>
      </c>
      <c r="AD140" s="95">
        <v>3899.74</v>
      </c>
      <c r="AE140" s="104">
        <f t="shared" si="120"/>
        <v>959453.95</v>
      </c>
      <c r="AF140" s="93"/>
      <c r="AG140" s="93">
        <f t="shared" si="106"/>
        <v>959453.95</v>
      </c>
      <c r="AH140" s="105" t="s">
        <v>163</v>
      </c>
      <c r="AI140" s="102" t="s">
        <v>489</v>
      </c>
      <c r="AJ140" s="103"/>
      <c r="AK140" s="103"/>
    </row>
    <row r="141" spans="1:37" ht="409.5" x14ac:dyDescent="0.25">
      <c r="A141" s="10">
        <v>135</v>
      </c>
      <c r="B141" s="138">
        <v>113035</v>
      </c>
      <c r="C141" s="169">
        <v>332</v>
      </c>
      <c r="D141" s="55" t="s">
        <v>177</v>
      </c>
      <c r="E141" s="34" t="s">
        <v>171</v>
      </c>
      <c r="F141" s="75" t="s">
        <v>381</v>
      </c>
      <c r="G141" s="53" t="s">
        <v>639</v>
      </c>
      <c r="H141" s="52" t="s">
        <v>640</v>
      </c>
      <c r="I141" s="70" t="s">
        <v>489</v>
      </c>
      <c r="J141" s="32" t="s">
        <v>641</v>
      </c>
      <c r="K141" s="6">
        <v>43258</v>
      </c>
      <c r="L141" s="6">
        <v>43745</v>
      </c>
      <c r="M141" s="7">
        <f t="shared" si="107"/>
        <v>83.983861971971891</v>
      </c>
      <c r="N141" s="4" t="s">
        <v>383</v>
      </c>
      <c r="O141" s="4" t="s">
        <v>370</v>
      </c>
      <c r="P141" s="4" t="s">
        <v>370</v>
      </c>
      <c r="Q141" s="58" t="s">
        <v>385</v>
      </c>
      <c r="R141" s="4" t="s">
        <v>36</v>
      </c>
      <c r="S141" s="93">
        <f t="shared" si="110"/>
        <v>830219.99</v>
      </c>
      <c r="T141" s="95">
        <v>669500.09</v>
      </c>
      <c r="U141" s="95">
        <v>160719.9</v>
      </c>
      <c r="V141" s="93">
        <f t="shared" si="108"/>
        <v>138556.1</v>
      </c>
      <c r="W141" s="95">
        <v>102394.12</v>
      </c>
      <c r="X141" s="95">
        <v>36161.980000000003</v>
      </c>
      <c r="Y141" s="93">
        <f t="shared" si="111"/>
        <v>0</v>
      </c>
      <c r="Z141" s="95"/>
      <c r="AA141" s="95"/>
      <c r="AB141" s="93">
        <f t="shared" si="121"/>
        <v>19770.96</v>
      </c>
      <c r="AC141" s="95">
        <v>15752.96</v>
      </c>
      <c r="AD141" s="95">
        <v>4018</v>
      </c>
      <c r="AE141" s="104">
        <f t="shared" si="120"/>
        <v>988547.04999999993</v>
      </c>
      <c r="AF141" s="93">
        <v>0</v>
      </c>
      <c r="AG141" s="93">
        <f t="shared" si="106"/>
        <v>988547.04999999993</v>
      </c>
      <c r="AH141" s="105" t="s">
        <v>163</v>
      </c>
      <c r="AI141" s="102" t="s">
        <v>489</v>
      </c>
      <c r="AJ141" s="103"/>
      <c r="AK141" s="103"/>
    </row>
    <row r="142" spans="1:37" ht="267.75" x14ac:dyDescent="0.25">
      <c r="A142" s="10">
        <v>136</v>
      </c>
      <c r="B142" s="138">
        <v>112992</v>
      </c>
      <c r="C142" s="184">
        <v>233</v>
      </c>
      <c r="D142" s="138" t="s">
        <v>177</v>
      </c>
      <c r="E142" s="34" t="s">
        <v>171</v>
      </c>
      <c r="F142" s="75" t="s">
        <v>381</v>
      </c>
      <c r="G142" s="185" t="s">
        <v>642</v>
      </c>
      <c r="H142" s="52" t="s">
        <v>643</v>
      </c>
      <c r="I142" s="70" t="s">
        <v>489</v>
      </c>
      <c r="J142" s="40" t="s">
        <v>644</v>
      </c>
      <c r="K142" s="6">
        <v>43259</v>
      </c>
      <c r="L142" s="6">
        <v>43381</v>
      </c>
      <c r="M142" s="7">
        <f t="shared" si="107"/>
        <v>82.304185804634827</v>
      </c>
      <c r="N142" s="4" t="s">
        <v>383</v>
      </c>
      <c r="O142" s="4" t="s">
        <v>370</v>
      </c>
      <c r="P142" s="4" t="s">
        <v>370</v>
      </c>
      <c r="Q142" s="58" t="s">
        <v>385</v>
      </c>
      <c r="R142" s="4" t="s">
        <v>36</v>
      </c>
      <c r="S142" s="93">
        <f t="shared" si="110"/>
        <v>413202.42000000004</v>
      </c>
      <c r="T142" s="95">
        <v>333211.76</v>
      </c>
      <c r="U142" s="95">
        <v>79990.66</v>
      </c>
      <c r="V142" s="93">
        <f t="shared" si="108"/>
        <v>78799.740000000005</v>
      </c>
      <c r="W142" s="95">
        <v>58802.080000000002</v>
      </c>
      <c r="X142" s="95">
        <v>19997.66</v>
      </c>
      <c r="Y142" s="93">
        <f t="shared" si="111"/>
        <v>0</v>
      </c>
      <c r="Z142" s="95"/>
      <c r="AA142" s="95"/>
      <c r="AB142" s="93">
        <f t="shared" si="121"/>
        <v>10040.86</v>
      </c>
      <c r="AC142" s="95">
        <v>8000.27</v>
      </c>
      <c r="AD142" s="95">
        <v>2040.59</v>
      </c>
      <c r="AE142" s="104">
        <f t="shared" si="120"/>
        <v>502043.02</v>
      </c>
      <c r="AF142" s="93">
        <v>96.29</v>
      </c>
      <c r="AG142" s="93">
        <f t="shared" si="106"/>
        <v>502139.31</v>
      </c>
      <c r="AH142" s="105" t="s">
        <v>163</v>
      </c>
      <c r="AI142" s="102" t="s">
        <v>489</v>
      </c>
      <c r="AJ142" s="103"/>
      <c r="AK142" s="103"/>
    </row>
    <row r="143" spans="1:37" ht="252" x14ac:dyDescent="0.25">
      <c r="A143" s="4">
        <v>137</v>
      </c>
      <c r="B143" s="138">
        <v>109834</v>
      </c>
      <c r="C143" s="184">
        <v>202</v>
      </c>
      <c r="D143" s="138" t="s">
        <v>179</v>
      </c>
      <c r="E143" s="34" t="s">
        <v>171</v>
      </c>
      <c r="F143" s="75" t="s">
        <v>381</v>
      </c>
      <c r="G143" s="185" t="s">
        <v>654</v>
      </c>
      <c r="H143" s="52" t="s">
        <v>655</v>
      </c>
      <c r="I143" s="70" t="s">
        <v>489</v>
      </c>
      <c r="J143" s="40" t="s">
        <v>656</v>
      </c>
      <c r="K143" s="6">
        <v>43264</v>
      </c>
      <c r="L143" s="6">
        <v>43751</v>
      </c>
      <c r="M143" s="7">
        <f>S143/AE143*100</f>
        <v>82.304183457349851</v>
      </c>
      <c r="N143" s="4" t="s">
        <v>383</v>
      </c>
      <c r="O143" s="4" t="s">
        <v>370</v>
      </c>
      <c r="P143" s="4" t="s">
        <v>370</v>
      </c>
      <c r="Q143" s="58" t="s">
        <v>385</v>
      </c>
      <c r="R143" s="4" t="s">
        <v>36</v>
      </c>
      <c r="S143" s="93">
        <f>T143+U143</f>
        <v>757659.49</v>
      </c>
      <c r="T143" s="95">
        <v>610986.37</v>
      </c>
      <c r="U143" s="95">
        <v>146673.12</v>
      </c>
      <c r="V143" s="93">
        <f>W143+X143</f>
        <v>144489.42000000001</v>
      </c>
      <c r="W143" s="95">
        <v>107821.13</v>
      </c>
      <c r="X143" s="95">
        <v>36668.29</v>
      </c>
      <c r="Y143" s="93">
        <f>Z143+AA143</f>
        <v>0</v>
      </c>
      <c r="Z143" s="95"/>
      <c r="AA143" s="95"/>
      <c r="AB143" s="93">
        <f>AC143+AD143</f>
        <v>18411.21</v>
      </c>
      <c r="AC143" s="95">
        <v>14669.55</v>
      </c>
      <c r="AD143" s="95">
        <v>3741.66</v>
      </c>
      <c r="AE143" s="104">
        <f>S143+V143+Y143+AB143</f>
        <v>920560.12</v>
      </c>
      <c r="AF143" s="93">
        <v>0</v>
      </c>
      <c r="AG143" s="93">
        <f>AE143+AF143</f>
        <v>920560.12</v>
      </c>
      <c r="AH143" s="105" t="s">
        <v>163</v>
      </c>
      <c r="AI143" s="102" t="s">
        <v>489</v>
      </c>
      <c r="AJ143" s="103"/>
      <c r="AK143" s="103"/>
    </row>
    <row r="144" spans="1:37" ht="267.75" x14ac:dyDescent="0.25">
      <c r="A144" s="10">
        <v>138</v>
      </c>
      <c r="B144" s="138">
        <v>111613</v>
      </c>
      <c r="C144" s="184">
        <v>289</v>
      </c>
      <c r="D144" s="138" t="s">
        <v>176</v>
      </c>
      <c r="E144" s="34" t="s">
        <v>171</v>
      </c>
      <c r="F144" s="75" t="s">
        <v>381</v>
      </c>
      <c r="G144" s="185" t="s">
        <v>657</v>
      </c>
      <c r="H144" s="52" t="s">
        <v>658</v>
      </c>
      <c r="I144" s="70" t="s">
        <v>659</v>
      </c>
      <c r="J144" s="40" t="s">
        <v>660</v>
      </c>
      <c r="K144" s="6">
        <v>43264</v>
      </c>
      <c r="L144" s="6">
        <v>43751</v>
      </c>
      <c r="M144" s="7">
        <f t="shared" ref="M144:M146" si="122">S144/AE144*100</f>
        <v>82.304185024184278</v>
      </c>
      <c r="N144" s="4" t="s">
        <v>383</v>
      </c>
      <c r="O144" s="4" t="s">
        <v>661</v>
      </c>
      <c r="P144" s="4" t="s">
        <v>661</v>
      </c>
      <c r="Q144" s="58" t="s">
        <v>385</v>
      </c>
      <c r="R144" s="4" t="s">
        <v>36</v>
      </c>
      <c r="S144" s="93">
        <f>T144+U144</f>
        <v>790560.66</v>
      </c>
      <c r="T144" s="95">
        <v>637518.30000000005</v>
      </c>
      <c r="U144" s="95">
        <v>153042.35999999999</v>
      </c>
      <c r="V144" s="93">
        <f>W144+X144</f>
        <v>150763.83000000002</v>
      </c>
      <c r="W144" s="95">
        <v>112503.22</v>
      </c>
      <c r="X144" s="95">
        <v>38260.61</v>
      </c>
      <c r="Y144" s="93">
        <v>0</v>
      </c>
      <c r="Z144" s="95"/>
      <c r="AA144" s="95"/>
      <c r="AB144" s="93">
        <f>AC144+AD144</f>
        <v>19210.7</v>
      </c>
      <c r="AC144" s="95">
        <v>15306.57</v>
      </c>
      <c r="AD144" s="95">
        <v>3904.13</v>
      </c>
      <c r="AE144" s="104">
        <f>S144+V144+Y144+AB144</f>
        <v>960535.19</v>
      </c>
      <c r="AF144" s="93">
        <v>0</v>
      </c>
      <c r="AG144" s="93">
        <f>AE144+AF144</f>
        <v>960535.19</v>
      </c>
      <c r="AH144" s="105" t="s">
        <v>662</v>
      </c>
      <c r="AI144" s="102" t="s">
        <v>489</v>
      </c>
      <c r="AJ144" s="103"/>
      <c r="AK144" s="103"/>
    </row>
    <row r="145" spans="1:37" ht="173.25" x14ac:dyDescent="0.25">
      <c r="A145" s="10">
        <v>139</v>
      </c>
      <c r="B145" s="138">
        <v>112219</v>
      </c>
      <c r="C145" s="184">
        <v>274</v>
      </c>
      <c r="D145" s="138" t="s">
        <v>180</v>
      </c>
      <c r="E145" s="34" t="s">
        <v>171</v>
      </c>
      <c r="F145" s="75" t="s">
        <v>381</v>
      </c>
      <c r="G145" s="160" t="s">
        <v>667</v>
      </c>
      <c r="H145" s="52" t="s">
        <v>668</v>
      </c>
      <c r="I145" s="70" t="s">
        <v>669</v>
      </c>
      <c r="J145" s="40" t="s">
        <v>672</v>
      </c>
      <c r="K145" s="6">
        <v>43262</v>
      </c>
      <c r="L145" s="6">
        <v>43749</v>
      </c>
      <c r="M145" s="7">
        <f t="shared" si="122"/>
        <v>82.30418549066529</v>
      </c>
      <c r="N145" s="4" t="s">
        <v>383</v>
      </c>
      <c r="O145" s="4" t="s">
        <v>670</v>
      </c>
      <c r="P145" s="4" t="s">
        <v>671</v>
      </c>
      <c r="Q145" s="58" t="s">
        <v>385</v>
      </c>
      <c r="R145" s="4" t="s">
        <v>36</v>
      </c>
      <c r="S145" s="93">
        <f t="shared" ref="S145:S146" si="123">T145+U145</f>
        <v>796961.1399999999</v>
      </c>
      <c r="T145" s="95">
        <v>642679.71</v>
      </c>
      <c r="U145" s="95">
        <v>154281.43</v>
      </c>
      <c r="V145" s="93">
        <f t="shared" ref="V145:V146" si="124">W145+X145</f>
        <v>151984.41</v>
      </c>
      <c r="W145" s="95">
        <v>113414.08</v>
      </c>
      <c r="X145" s="95">
        <v>38570.33</v>
      </c>
      <c r="Y145" s="93">
        <f t="shared" ref="Y145" si="125">Z145+AA145</f>
        <v>0</v>
      </c>
      <c r="Z145" s="95"/>
      <c r="AA145" s="95"/>
      <c r="AB145" s="93">
        <f t="shared" ref="AB145:AB146" si="126">AC145+AD145</f>
        <v>19366.25</v>
      </c>
      <c r="AC145" s="95">
        <v>15430.49</v>
      </c>
      <c r="AD145" s="95">
        <v>3935.76</v>
      </c>
      <c r="AE145" s="104">
        <f t="shared" ref="AE145:AE146" si="127">S145+V145+Y145+AB145</f>
        <v>968311.79999999993</v>
      </c>
      <c r="AF145" s="93"/>
      <c r="AG145" s="93">
        <f t="shared" ref="AG145:AG146" si="128">AE145+AF145</f>
        <v>968311.79999999993</v>
      </c>
      <c r="AH145" s="105" t="s">
        <v>163</v>
      </c>
      <c r="AI145" s="102" t="s">
        <v>489</v>
      </c>
      <c r="AJ145" s="103"/>
      <c r="AK145" s="103"/>
    </row>
    <row r="146" spans="1:37" ht="110.25" x14ac:dyDescent="0.25">
      <c r="A146" s="4">
        <v>140</v>
      </c>
      <c r="B146" s="138">
        <v>111981</v>
      </c>
      <c r="C146" s="184">
        <v>264</v>
      </c>
      <c r="D146" s="138" t="s">
        <v>180</v>
      </c>
      <c r="E146" s="34" t="s">
        <v>171</v>
      </c>
      <c r="F146" s="75" t="s">
        <v>381</v>
      </c>
      <c r="G146" s="160" t="s">
        <v>673</v>
      </c>
      <c r="H146" s="52" t="s">
        <v>674</v>
      </c>
      <c r="I146" s="70" t="s">
        <v>675</v>
      </c>
      <c r="J146" s="40" t="s">
        <v>677</v>
      </c>
      <c r="K146" s="6">
        <v>43264</v>
      </c>
      <c r="L146" s="6">
        <v>43751</v>
      </c>
      <c r="M146" s="7">
        <f t="shared" si="122"/>
        <v>82.304187524210803</v>
      </c>
      <c r="N146" s="4" t="s">
        <v>383</v>
      </c>
      <c r="O146" s="4" t="s">
        <v>676</v>
      </c>
      <c r="P146" s="4" t="s">
        <v>488</v>
      </c>
      <c r="Q146" s="58" t="s">
        <v>385</v>
      </c>
      <c r="R146" s="4" t="s">
        <v>36</v>
      </c>
      <c r="S146" s="93">
        <f t="shared" si="123"/>
        <v>771066.18</v>
      </c>
      <c r="T146" s="95">
        <v>621797.65</v>
      </c>
      <c r="U146" s="95">
        <v>149268.53</v>
      </c>
      <c r="V146" s="93">
        <f t="shared" si="124"/>
        <v>147046.1</v>
      </c>
      <c r="W146" s="95">
        <v>109729</v>
      </c>
      <c r="X146" s="95">
        <v>37317.1</v>
      </c>
      <c r="Y146" s="93">
        <f t="shared" ref="Y146" si="129">Z146+AA146</f>
        <v>0</v>
      </c>
      <c r="Z146" s="95"/>
      <c r="AA146" s="95"/>
      <c r="AB146" s="93">
        <f t="shared" si="126"/>
        <v>18736.989999999998</v>
      </c>
      <c r="AC146" s="95">
        <v>14929.14</v>
      </c>
      <c r="AD146" s="95">
        <v>3807.85</v>
      </c>
      <c r="AE146" s="104">
        <f t="shared" si="127"/>
        <v>936849.27</v>
      </c>
      <c r="AF146" s="93"/>
      <c r="AG146" s="93">
        <f t="shared" si="128"/>
        <v>936849.27</v>
      </c>
      <c r="AH146" s="105" t="s">
        <v>163</v>
      </c>
      <c r="AI146" s="102" t="s">
        <v>489</v>
      </c>
      <c r="AJ146" s="103"/>
      <c r="AK146" s="103"/>
    </row>
  </sheetData>
  <protectedRanges>
    <protectedRange sqref="A1:B4 I1:I2 AE1:AK4 AE6:AK6 S1:AD6 W145:X146 A6:R6 J1:R4 T18:U18 W32:X32 W18:X18 G116:L117 AL18:XFD18 T42:U42 AH118:AK118 AF116:AF118 T116:U118 W116:X118 Z117:AA118 AH134:AK143 AF145:AF146 AC116:AD118 T40:U40 T145:U146 Z146:AA146 AL1:XFD6 AL133:XFD133 AC135:AD137 N40:R40 B40:L40 C133:D133 T134:U143 AF134:AF143 C141:D143 AC139:AD143 F141:L143 N122:P143 W134:X143 AC145:AD146 R145:R146 F144 N145:P146 R125:R143 D145:L146 AH145:AK146 Z141:AA143 C120:D122 C134:L140 B32:D32 G32:H32 J32:L32 AF120:AF132 AL116:XFD118 F118:L118 F120:L120 U120 AL120:XFD120 AL121:XFD121 W120:X132 T121:U132 C125:L125 C124:D124 F124:L124 C126:D131 F126:L131 G133:L133 G121:L122 C123:L123 AC120:AD132 Z120:AA129 AL12:XFD12 AL122:XFD132 C132:L132 AL134:XFD146 AF42 C116:D118 B18:R18 AC42:AD42 AF32 W42:X42 C4:I4 AL42:XFD42 AL32:XFD32 B29:B30 AF40 T32:U32 C42:R42 Z18:AA18 AL40:XFD40 Z42:AA42 AF18 W40:X40 AC18:AD18 Z32:AA32 B19 Z40:AA40 AC32:AD32 AC40:AD40 AL147:XFD1048576 C1:H3 A147:AK1048576 AH40:AK40 AJ32:AK32 AH42:AK42 AH122:AK132 AJ120:AK120 T133:AK133 AH18:AK18" name="maria" securityDescriptor="O:WDG:WDD:(A;;CC;;;S-1-5-21-3048853270-2157241324-869001692-3245)(A;;CC;;;S-1-5-21-3048853270-2157241324-869001692-1007)"/>
    <protectedRange sqref="Q118 Q122:Q143 Q145:Q146" name="maria_1" securityDescriptor="O:WDG:WDD:(A;;CC;;;S-1-5-21-3048853270-2157241324-869001692-3245)(A;;CC;;;S-1-5-21-3048853270-2157241324-869001692-1007)"/>
    <protectedRange sqref="A7:P7 A10 A13 A16 A19 A22 A25 A28 A31 A34 A37 A40 A43 A46 A49 A52 A55 A58 A61 A64 A67 A70 A73 A76 A79 A82 A85 A88 A91 A94 A97 A100 A103 A106 A109 A112 A115 A118 A121 A124 A127 A130 A133 A136 A139 A142 A145 AJ7:XFD7" name="maria_2" securityDescriptor="O:WDG:WDD:(A;;CC;;;S-1-5-21-3048853270-2157241324-869001692-3245)(A;;CC;;;S-1-5-21-3048853270-2157241324-869001692-1007)"/>
    <protectedRange sqref="Q7:R7" name="maria_1_2" securityDescriptor="O:WDG:WDD:(A;;CC;;;S-1-5-21-3048853270-2157241324-869001692-3245)(A;;CC;;;S-1-5-21-3048853270-2157241324-869001692-1007)"/>
    <protectedRange sqref="S7:AI7 AB8" name="maria_1_1_1" securityDescriptor="O:WDG:WDD:(A;;CC;;;S-1-5-21-3048853270-2157241324-869001692-3245)(A;;CC;;;S-1-5-21-3048853270-2157241324-869001692-1007)"/>
    <protectedRange sqref="AF8 T8:U8 W8:X8 Z8:AA8 A8:P8 AC8:AD8 A11 A14 A17 A20 A23 A26 A29 A32 A35 A38 A41 A44 A47 A50 A53 A56 A59 A62 A65 A68 A71 A74 A77 A80 A83 A86 A89 A92 A95 A98 A101 A104 A107 A110 A113 A116 A119 A122 A125 A128 A131 A134 A137 A140 A143 A146 AH8:XFD8" name="maria_3" securityDescriptor="O:WDG:WDD:(A;;CC;;;S-1-5-21-3048853270-2157241324-869001692-3245)(A;;CC;;;S-1-5-21-3048853270-2157241324-869001692-1007)"/>
    <protectedRange sqref="Q8:R8" name="maria_1_3" securityDescriptor="O:WDG:WDD:(A;;CC;;;S-1-5-21-3048853270-2157241324-869001692-3245)(A;;CC;;;S-1-5-21-3048853270-2157241324-869001692-1007)"/>
    <protectedRange sqref="AE8 S8 V8 Y8 AG8" name="maria_1_1_2" securityDescriptor="O:WDG:WDD:(A;;CC;;;S-1-5-21-3048853270-2157241324-869001692-3245)(A;;CC;;;S-1-5-21-3048853270-2157241324-869001692-1007)"/>
    <protectedRange sqref="AF9 T9:U9 W9:X9 Z9:AD9 A9:P9 A12 A15 A18 A21 A24 A27 A30 A33 A36 A39 A42 A45 A48 A51 A54 A57 A60 A63 A66 A69 A72 A75 A78 A81 A84 A87 A90 A93 A96 A99 A102 A105 A108 A111 A114 A117 A120 A123 A126 A129 A132 A135 A138 A141 A144 AJ9:XFD9" name="maria_4" securityDescriptor="O:WDG:WDD:(A;;CC;;;S-1-5-21-3048853270-2157241324-869001692-3245)(A;;CC;;;S-1-5-21-3048853270-2157241324-869001692-1007)"/>
    <protectedRange sqref="Q9:R9" name="maria_1_4" securityDescriptor="O:WDG:WDD:(A;;CC;;;S-1-5-21-3048853270-2157241324-869001692-3245)(A;;CC;;;S-1-5-21-3048853270-2157241324-869001692-1007)"/>
    <protectedRange sqref="AG9:AI9 S9 AE9 Y9 V9" name="maria_1_1_3" securityDescriptor="O:WDG:WDD:(A;;CC;;;S-1-5-21-3048853270-2157241324-869001692-3245)(A;;CC;;;S-1-5-21-3048853270-2157241324-869001692-1007)"/>
    <protectedRange sqref="B10:B11 C11:P11 F10 T11:U11 W11:X11 Z11:AA11 AC11:AD11 AF11 AH11:XFD11" name="maria_5" securityDescriptor="O:WDG:WDD:(A;;CC;;;S-1-5-21-3048853270-2157241324-869001692-3245)(A;;CC;;;S-1-5-21-3048853270-2157241324-869001692-1007)"/>
    <protectedRange sqref="Q11:R11 AE11" name="maria_1_5" securityDescriptor="O:WDG:WDD:(A;;CC;;;S-1-5-21-3048853270-2157241324-869001692-3245)(A;;CC;;;S-1-5-21-3048853270-2157241324-869001692-1007)"/>
    <protectedRange sqref="C10:E10 G10:H10 AB11 Y11 V11 S11 AG11 J10:XFD10" name="maria_1_1_4" securityDescriptor="O:WDG:WDD:(A;;CC;;;S-1-5-21-3048853270-2157241324-869001692-3245)(A;;CC;;;S-1-5-21-3048853270-2157241324-869001692-1007)"/>
    <protectedRange sqref="AL13:XFD13 B12:P13 AJ12:AK13" name="maria_6" securityDescriptor="O:WDG:WDD:(A;;CC;;;S-1-5-21-3048853270-2157241324-869001692-3245)(A;;CC;;;S-1-5-21-3048853270-2157241324-869001692-1007)"/>
    <protectedRange sqref="Q12:R13" name="maria_1_6" securityDescriptor="O:WDG:WDD:(A;;CC;;;S-1-5-21-3048853270-2157241324-869001692-3245)(A;;CC;;;S-1-5-21-3048853270-2157241324-869001692-1007)"/>
    <protectedRange sqref="S12:AI13" name="maria_1_1_5" securityDescriptor="O:WDG:WDD:(A;;CC;;;S-1-5-21-3048853270-2157241324-869001692-3245)(A;;CC;;;S-1-5-21-3048853270-2157241324-869001692-1007)"/>
    <protectedRange sqref="B15:P15 O16 AJ15:XFD15" name="maria_8" securityDescriptor="O:WDG:WDD:(A;;CC;;;S-1-5-21-3048853270-2157241324-869001692-3245)(A;;CC;;;S-1-5-21-3048853270-2157241324-869001692-1007)"/>
    <protectedRange sqref="Q15:R15" name="maria_1_8" securityDescriptor="O:WDG:WDD:(A;;CC;;;S-1-5-21-3048853270-2157241324-869001692-3245)(A;;CC;;;S-1-5-21-3048853270-2157241324-869001692-1007)"/>
    <protectedRange sqref="S15:U15 W15:AA15 AC15:AI15 AG134:AG146 AG16:AG132" name="maria_1_1_7" securityDescriptor="O:WDG:WDD:(A;;CC;;;S-1-5-21-3048853270-2157241324-869001692-3245)(A;;CC;;;S-1-5-21-3048853270-2157241324-869001692-1007)"/>
    <protectedRange sqref="AF16 T16:U16 W16:X16 Z16:AA16 B16:N16 AC16:AD16 P16 AH16:XFD16" name="maria_9" securityDescriptor="O:WDG:WDD:(A;;CC;;;S-1-5-21-3048853270-2157241324-869001692-3245)(A;;CC;;;S-1-5-21-3048853270-2157241324-869001692-1007)"/>
    <protectedRange sqref="Q16:R16" name="maria_1_9" securityDescriptor="O:WDG:WDD:(A;;CC;;;S-1-5-21-3048853270-2157241324-869001692-3245)(A;;CC;;;S-1-5-21-3048853270-2157241324-869001692-1007)"/>
    <protectedRange sqref="Y16 S16 AE16" name="maria_1_1_8" securityDescriptor="O:WDG:WDD:(A;;CC;;;S-1-5-21-3048853270-2157241324-869001692-3245)(A;;CC;;;S-1-5-21-3048853270-2157241324-869001692-1007)"/>
    <protectedRange sqref="AF17 T17:U17 W17:X17 Z17:AA17 B17:P17 AC17:AD17 AH17:XFD17" name="maria_10" securityDescriptor="O:WDG:WDD:(A;;CC;;;S-1-5-21-3048853270-2157241324-869001692-3245)(A;;CC;;;S-1-5-21-3048853270-2157241324-869001692-1007)"/>
    <protectedRange sqref="Q17:R17" name="maria_1_10" securityDescriptor="O:WDG:WDD:(A;;CC;;;S-1-5-21-3048853270-2157241324-869001692-3245)(A;;CC;;;S-1-5-21-3048853270-2157241324-869001692-1007)"/>
    <protectedRange sqref="Y17:Y18 AE17:AE18 S17:S18" name="maria_1_1_9" securityDescriptor="O:WDG:WDD:(A;;CC;;;S-1-5-21-3048853270-2157241324-869001692-3245)(A;;CC;;;S-1-5-21-3048853270-2157241324-869001692-1007)"/>
    <protectedRange sqref="AF19 T19:U19 W19:X19 Z19:AA19 C19:P19 AC19:AD19 AH19:XFD19" name="maria_11" securityDescriptor="O:WDG:WDD:(A;;CC;;;S-1-5-21-3048853270-2157241324-869001692-3245)(A;;CC;;;S-1-5-21-3048853270-2157241324-869001692-1007)"/>
    <protectedRange sqref="Q19:R19" name="maria_1_11" securityDescriptor="O:WDG:WDD:(A;;CC;;;S-1-5-21-3048853270-2157241324-869001692-3245)(A;;CC;;;S-1-5-21-3048853270-2157241324-869001692-1007)"/>
    <protectedRange sqref="Y19:Y20 S19:S22 AE19:AE22" name="maria_1_1_10" securityDescriptor="O:WDG:WDD:(A;;CC;;;S-1-5-21-3048853270-2157241324-869001692-3245)(A;;CC;;;S-1-5-21-3048853270-2157241324-869001692-1007)"/>
    <protectedRange sqref="B20:R20 W20:X20 AC20:AD20 T20:U20 Z20:AA20 AF20 AH20:XFD20" name="maria_12" securityDescriptor="O:WDG:WDD:(A;;CC;;;S-1-5-21-3048853270-2157241324-869001692-3245)(A;;CC;;;S-1-5-21-3048853270-2157241324-869001692-1007)"/>
    <protectedRange sqref="AF21 T21:U21 W21:X21 Z21:AA21 B21:P21 AC21:AD21 AH21:XFD21" name="maria_13" securityDescriptor="O:WDG:WDD:(A;;CC;;;S-1-5-21-3048853270-2157241324-869001692-3245)(A;;CC;;;S-1-5-21-3048853270-2157241324-869001692-1007)"/>
    <protectedRange sqref="Q21:R21" name="maria_1_12" securityDescriptor="O:WDG:WDD:(A;;CC;;;S-1-5-21-3048853270-2157241324-869001692-3245)(A;;CC;;;S-1-5-21-3048853270-2157241324-869001692-1007)"/>
    <protectedRange sqref="Y21" name="maria_1_1_11" securityDescriptor="O:WDG:WDD:(A;;CC;;;S-1-5-21-3048853270-2157241324-869001692-3245)(A;;CC;;;S-1-5-21-3048853270-2157241324-869001692-1007)"/>
    <protectedRange sqref="AF22 T22:U22 W22:X22 Z22:AA22 B22:P22 AC22:AD22 AI22:XFD22" name="maria_14" securityDescriptor="O:WDG:WDD:(A;;CC;;;S-1-5-21-3048853270-2157241324-869001692-3245)(A;;CC;;;S-1-5-21-3048853270-2157241324-869001692-1007)"/>
    <protectedRange sqref="Q22:R22" name="maria_1_13" securityDescriptor="O:WDG:WDD:(A;;CC;;;S-1-5-21-3048853270-2157241324-869001692-3245)(A;;CC;;;S-1-5-21-3048853270-2157241324-869001692-1007)"/>
    <protectedRange sqref="Y22 AH22" name="maria_1_1_12" securityDescriptor="O:WDG:WDD:(A;;CC;;;S-1-5-21-3048853270-2157241324-869001692-3245)(A;;CC;;;S-1-5-21-3048853270-2157241324-869001692-1007)"/>
    <protectedRange sqref="AF23 T23:U23 W23:X23 Z23:AA23 B23:P23 AC23:AD23 AH23:XFD23" name="maria_15" securityDescriptor="O:WDG:WDD:(A;;CC;;;S-1-5-21-3048853270-2157241324-869001692-3245)(A;;CC;;;S-1-5-21-3048853270-2157241324-869001692-1007)"/>
    <protectedRange sqref="Q23:R23" name="maria_1_14" securityDescriptor="O:WDG:WDD:(A;;CC;;;S-1-5-21-3048853270-2157241324-869001692-3245)(A;;CC;;;S-1-5-21-3048853270-2157241324-869001692-1007)"/>
    <protectedRange sqref="Y23 AE23 S23" name="maria_1_1_13" securityDescriptor="O:WDG:WDD:(A;;CC;;;S-1-5-21-3048853270-2157241324-869001692-3245)(A;;CC;;;S-1-5-21-3048853270-2157241324-869001692-1007)"/>
    <protectedRange sqref="AF24 B24:U24 W24:AA24 AC24:AD24 AH24:XFD24" name="maria_16" securityDescriptor="O:WDG:WDD:(A;;CC;;;S-1-5-21-3048853270-2157241324-869001692-3245)(A;;CC;;;S-1-5-21-3048853270-2157241324-869001692-1007)"/>
    <protectedRange sqref="AE24" name="maria_1_15" securityDescriptor="O:WDG:WDD:(A;;CC;;;S-1-5-21-3048853270-2157241324-869001692-3245)(A;;CC;;;S-1-5-21-3048853270-2157241324-869001692-1007)"/>
    <protectedRange sqref="B26:U26 W26:AA26 AE134:AE146 AC26:AF26 AE27:AE132 AH26:XFD26" name="maria_17" securityDescriptor="O:WDG:WDD:(A;;CC;;;S-1-5-21-3048853270-2157241324-869001692-3245)(A;;CC;;;S-1-5-21-3048853270-2157241324-869001692-1007)"/>
    <protectedRange sqref="B25:P25 AJ25:XFD25" name="maria_18" securityDescriptor="O:WDG:WDD:(A;;CC;;;S-1-5-21-3048853270-2157241324-869001692-3245)(A;;CC;;;S-1-5-21-3048853270-2157241324-869001692-1007)"/>
    <protectedRange sqref="Q25:R25" name="maria_1_16" securityDescriptor="O:WDG:WDD:(A;;CC;;;S-1-5-21-3048853270-2157241324-869001692-3245)(A;;CC;;;S-1-5-21-3048853270-2157241324-869001692-1007)"/>
    <protectedRange sqref="S25:U25 W25:AA25 AH25:AI25 AC25:AF25" name="maria_1_1_14" securityDescriptor="O:WDG:WDD:(A;;CC;;;S-1-5-21-3048853270-2157241324-869001692-3245)(A;;CC;;;S-1-5-21-3048853270-2157241324-869001692-1007)"/>
    <protectedRange sqref="AF28 T28:U28 W28:X28 Z28:AA28 C28:P28 AC28:AD28 O29:P30 AI28:XFD28" name="maria_19" securityDescriptor="O:WDG:WDD:(A;;CC;;;S-1-5-21-3048853270-2157241324-869001692-3245)(A;;CC;;;S-1-5-21-3048853270-2157241324-869001692-1007)"/>
    <protectedRange sqref="Q28:R28" name="maria_1_17" securityDescriptor="O:WDG:WDD:(A;;CC;;;S-1-5-21-3048853270-2157241324-869001692-3245)(A;;CC;;;S-1-5-21-3048853270-2157241324-869001692-1007)"/>
    <protectedRange sqref="AH28 Y28:Y30 S28:S30" name="maria_1_1_15" securityDescriptor="O:WDG:WDD:(A;;CC;;;S-1-5-21-3048853270-2157241324-869001692-3245)(A;;CC;;;S-1-5-21-3048853270-2157241324-869001692-1007)"/>
    <protectedRange sqref="AF27 T27:U27 W27:X27 Z27:AA27 B27:P27 AC27:AD27 B28 AI27:XFD27" name="maria_20" securityDescriptor="O:WDG:WDD:(A;;CC;;;S-1-5-21-3048853270-2157241324-869001692-3245)(A;;CC;;;S-1-5-21-3048853270-2157241324-869001692-1007)"/>
    <protectedRange sqref="Q27:R27" name="maria_1_18" securityDescriptor="O:WDG:WDD:(A;;CC;;;S-1-5-21-3048853270-2157241324-869001692-3245)(A;;CC;;;S-1-5-21-3048853270-2157241324-869001692-1007)"/>
    <protectedRange sqref="AH27 Y27 S27" name="maria_1_1_16" securityDescriptor="O:WDG:WDD:(A;;CC;;;S-1-5-21-3048853270-2157241324-869001692-3245)(A;;CC;;;S-1-5-21-3048853270-2157241324-869001692-1007)"/>
    <protectedRange sqref="B33:P33 B34:B36 AJ33:XFD33" name="maria_21" securityDescriptor="O:WDG:WDD:(A;;CC;;;S-1-5-21-3048853270-2157241324-869001692-3245)(A;;CC;;;S-1-5-21-3048853270-2157241324-869001692-1007)"/>
    <protectedRange sqref="Q33:R33" name="maria_1_19" securityDescriptor="O:WDG:WDD:(A;;CC;;;S-1-5-21-3048853270-2157241324-869001692-3245)(A;;CC;;;S-1-5-21-3048853270-2157241324-869001692-1007)"/>
    <protectedRange sqref="S33:U33 W33:AA33 AF33 AH33:AI33 AC33:AD33" name="maria_1_1_17" securityDescriptor="O:WDG:WDD:(A;;CC;;;S-1-5-21-3048853270-2157241324-869001692-3245)(A;;CC;;;S-1-5-21-3048853270-2157241324-869001692-1007)"/>
    <protectedRange sqref="B31:N31 E32:F32 I32 P31:P32 M32:N32 AJ31:XFD31" name="maria_22" securityDescriptor="O:WDG:WDD:(A;;CC;;;S-1-5-21-3048853270-2157241324-869001692-3245)(A;;CC;;;S-1-5-21-3048853270-2157241324-869001692-1007)"/>
    <protectedRange sqref="Q31:R32" name="maria_1_20" securityDescriptor="O:WDG:WDD:(A;;CC;;;S-1-5-21-3048853270-2157241324-869001692-3245)(A;;CC;;;S-1-5-21-3048853270-2157241324-869001692-1007)"/>
    <protectedRange sqref="S31:U31 W31:AA31 AF31 AC31:AD31 Y32 S32 AH31:AI32" name="maria_1_1_18" securityDescriptor="O:WDG:WDD:(A;;CC;;;S-1-5-21-3048853270-2157241324-869001692-3245)(A;;CC;;;S-1-5-21-3048853270-2157241324-869001692-1007)"/>
    <protectedRange sqref="AF34:AF35 U34:U35 W34:X35 Z34:AA35 C34:P35 AC34:AD35 AI34:XFD35" name="maria_23" securityDescriptor="O:WDG:WDD:(A;;CC;;;S-1-5-21-3048853270-2157241324-869001692-3245)(A;;CC;;;S-1-5-21-3048853270-2157241324-869001692-1007)"/>
    <protectedRange sqref="Q34:R35" name="maria_1_21" securityDescriptor="O:WDG:WDD:(A;;CC;;;S-1-5-21-3048853270-2157241324-869001692-3245)(A;;CC;;;S-1-5-21-3048853270-2157241324-869001692-1007)"/>
    <protectedRange sqref="Y34:Y35 AH34:AH35 S34:T35" name="maria_1_1_19" securityDescriptor="O:WDG:WDD:(A;;CC;;;S-1-5-21-3048853270-2157241324-869001692-3245)(A;;CC;;;S-1-5-21-3048853270-2157241324-869001692-1007)"/>
    <protectedRange sqref="AF36 T36:U36 W36:X36 Z36:AA36 C36:P36 AC36:AD36 AI36:XFD36" name="maria_24" securityDescriptor="O:WDG:WDD:(A;;CC;;;S-1-5-21-3048853270-2157241324-869001692-3245)(A;;CC;;;S-1-5-21-3048853270-2157241324-869001692-1007)"/>
    <protectedRange sqref="Q36:R36" name="maria_1_22" securityDescriptor="O:WDG:WDD:(A;;CC;;;S-1-5-21-3048853270-2157241324-869001692-3245)(A;;CC;;;S-1-5-21-3048853270-2157241324-869001692-1007)"/>
    <protectedRange sqref="AH36 Y36 S36" name="maria_1_1_20" securityDescriptor="O:WDG:WDD:(A;;CC;;;S-1-5-21-3048853270-2157241324-869001692-3245)(A;;CC;;;S-1-5-21-3048853270-2157241324-869001692-1007)"/>
    <protectedRange sqref="AF38 T38:U38 W38:X38 Z38:AA38 B38:P38 AC38:AD38 B39 B41:B42 AH38:XFD38" name="maria_25" securityDescriptor="O:WDG:WDD:(A;;CC;;;S-1-5-21-3048853270-2157241324-869001692-3245)(A;;CC;;;S-1-5-21-3048853270-2157241324-869001692-1007)"/>
    <protectedRange sqref="Q38:R38" name="maria_1_23" securityDescriptor="O:WDG:WDD:(A;;CC;;;S-1-5-21-3048853270-2157241324-869001692-3245)(A;;CC;;;S-1-5-21-3048853270-2157241324-869001692-1007)"/>
    <protectedRange sqref="S38 Y38" name="maria_1_1_21" securityDescriptor="O:WDG:WDD:(A;;CC;;;S-1-5-21-3048853270-2157241324-869001692-3245)(A;;CC;;;S-1-5-21-3048853270-2157241324-869001692-1007)"/>
    <protectedRange sqref="R14 AF14 T14:U14 W14:X14 Z14:AD14 B14:P14 AB15:AB54 AI14:XFD14" name="maria_26" securityDescriptor="O:WDG:WDD:(A;;CC;;;S-1-5-21-3048853270-2157241324-869001692-3245)(A;;CC;;;S-1-5-21-3048853270-2157241324-869001692-1007)"/>
    <protectedRange sqref="Q14" name="maria_1_24" securityDescriptor="O:WDG:WDD:(A;;CC;;;S-1-5-21-3048853270-2157241324-869001692-3245)(A;;CC;;;S-1-5-21-3048853270-2157241324-869001692-1007)"/>
    <protectedRange sqref="AG14:AH14 Y14 AE14 S14 V14:V45" name="maria_1_1_22" securityDescriptor="O:WDG:WDD:(A;;CC;;;S-1-5-21-3048853270-2157241324-869001692-3245)(A;;CC;;;S-1-5-21-3048853270-2157241324-869001692-1007)"/>
    <protectedRange sqref="B43:U43 W43:AA43 AF43 AC43:AD43 Y44:Y45 S44:S45 AH43:XFD43" name="maria_28" securityDescriptor="O:WDG:WDD:(A;;CC;;;S-1-5-21-3048853270-2157241324-869001692-3245)(A;;CC;;;S-1-5-21-3048853270-2157241324-869001692-1007)"/>
    <protectedRange sqref="B44:P45 Z44:AA45 W44:X45 T44:U45 AF44:AF45 AC44:AD45 AI44:XFD45" name="maria_29" securityDescriptor="O:WDG:WDD:(A;;CC;;;S-1-5-21-3048853270-2157241324-869001692-3245)(A;;CC;;;S-1-5-21-3048853270-2157241324-869001692-1007)"/>
    <protectedRange sqref="Q44:R45" name="maria_1_25" securityDescriptor="O:WDG:WDD:(A;;CC;;;S-1-5-21-3048853270-2157241324-869001692-3245)(A;;CC;;;S-1-5-21-3048853270-2157241324-869001692-1007)"/>
    <protectedRange sqref="AH44:AH45" name="maria_1_1_23" securityDescriptor="O:WDG:WDD:(A;;CC;;;S-1-5-21-3048853270-2157241324-869001692-3245)(A;;CC;;;S-1-5-21-3048853270-2157241324-869001692-1007)"/>
    <protectedRange sqref="AF41 T41:U41 W41:X41 Z41:AA41 C41:P41 AH41:XFD41" name="maria_30" securityDescriptor="O:WDG:WDD:(A;;CC;;;S-1-5-21-3048853270-2157241324-869001692-3245)(A;;CC;;;S-1-5-21-3048853270-2157241324-869001692-1007)"/>
    <protectedRange sqref="Q41:R41" name="maria_1_26" securityDescriptor="O:WDG:WDD:(A;;CC;;;S-1-5-21-3048853270-2157241324-869001692-3245)(A;;CC;;;S-1-5-21-3048853270-2157241324-869001692-1007)"/>
    <protectedRange sqref="S41:S42 Y41:Y42" name="maria_1_1_24" securityDescriptor="O:WDG:WDD:(A;;CC;;;S-1-5-21-3048853270-2157241324-869001692-3245)(A;;CC;;;S-1-5-21-3048853270-2157241324-869001692-1007)"/>
    <protectedRange sqref="AF39 T39:U39 W39:X39 Z39:AA39 C39:P39 AC39:AD39 M40 AI39:XFD39" name="maria_31" securityDescriptor="O:WDG:WDD:(A;;CC;;;S-1-5-21-3048853270-2157241324-869001692-3245)(A;;CC;;;S-1-5-21-3048853270-2157241324-869001692-1007)"/>
    <protectedRange sqref="Q39:R39" name="maria_1_27" securityDescriptor="O:WDG:WDD:(A;;CC;;;S-1-5-21-3048853270-2157241324-869001692-3245)(A;;CC;;;S-1-5-21-3048853270-2157241324-869001692-1007)"/>
    <protectedRange sqref="AH39 Y39:Y40 S39:S40" name="maria_1_1_25" securityDescriptor="O:WDG:WDD:(A;;CC;;;S-1-5-21-3048853270-2157241324-869001692-3245)(A;;CC;;;S-1-5-21-3048853270-2157241324-869001692-1007)"/>
    <protectedRange sqref="B37 F37" name="maria_32" securityDescriptor="O:WDG:WDD:(A;;CC;;;S-1-5-21-3048853270-2157241324-869001692-3245)(A;;CC;;;S-1-5-21-3048853270-2157241324-869001692-1007)"/>
    <protectedRange sqref="C37:E37 G37:H37 J37:U37 W37:AA37 AF37 AC37:AD37 AH37:XFD37" name="maria_1_28" securityDescriptor="O:WDG:WDD:(A;;CC;;;S-1-5-21-3048853270-2157241324-869001692-3245)(A;;CC;;;S-1-5-21-3048853270-2157241324-869001692-1007)"/>
    <protectedRange sqref="C90:H90 C47:H82 C91:I94 J82:L82 C83:L89 J90:L94 T48:U94 B46:AA46 W64:X94 Z64:AA94 I47:L81 AF46:AF94 AC46:AD94 W47:AA63 N48:R94 N47:U47 V47:V132 Y64:Y132 AB55:AB132 Y135:Y146 S48:S146 M47:M146 AB134:AB146 V134:V146 B47:B143 C145:C146 AH46:XFD94" name="maria_33" securityDescriptor="O:WDG:WDD:(A;;CC;;;S-1-5-21-3048853270-2157241324-869001692-3245)(A;;CC;;;S-1-5-21-3048853270-2157241324-869001692-1007)"/>
    <protectedRange sqref="AF95 T95:U95 W95:X95 Z95:AA95 C95:L95 AC95:AD95 N95:P95 AH95:XFD95" name="maria_34" securityDescriptor="O:WDG:WDD:(A;;CC;;;S-1-5-21-3048853270-2157241324-869001692-3245)(A;;CC;;;S-1-5-21-3048853270-2157241324-869001692-1007)"/>
    <protectedRange sqref="Q95:R95" name="maria_1_29" securityDescriptor="O:WDG:WDD:(A;;CC;;;S-1-5-21-3048853270-2157241324-869001692-3245)(A;;CC;;;S-1-5-21-3048853270-2157241324-869001692-1007)"/>
    <protectedRange sqref="O96:P96 R96:R98 O98:P98 AF96:AF98 T96:U98 W96:X98 Z96 AA96:AA97 C96:L98 Z98:AA98 AC96:AD98 N96:N98 AH96:XFD98" name="maria_35" securityDescriptor="O:WDG:WDD:(A;;CC;;;S-1-5-21-3048853270-2157241324-869001692-3245)(A;;CC;;;S-1-5-21-3048853270-2157241324-869001692-1007)"/>
    <protectedRange sqref="Q96:Q98" name="maria_1_30" securityDescriptor="O:WDG:WDD:(A;;CC;;;S-1-5-21-3048853270-2157241324-869001692-3245)(A;;CC;;;S-1-5-21-3048853270-2157241324-869001692-1007)"/>
    <protectedRange sqref="Z97" name="maria_1_1_27" securityDescriptor="O:WDG:WDD:(A;;CC;;;S-1-5-21-3048853270-2157241324-869001692-3245)(A;;CC;;;S-1-5-21-3048853270-2157241324-869001692-1007)"/>
    <protectedRange sqref="AF99:AF106 T99:U106 W99:X106 Z99:AA106 AC99:AD106 C99:L106 N99:P106 E110 E115:E117 E121:E122 E124 E126:E130 E133 E141:E143 AH99:XFD106" name="maria_36" securityDescriptor="O:WDG:WDD:(A;;CC;;;S-1-5-21-3048853270-2157241324-869001692-3245)(A;;CC;;;S-1-5-21-3048853270-2157241324-869001692-1007)"/>
    <protectedRange sqref="Q99:R106" name="maria_1_31" securityDescriptor="O:WDG:WDD:(A;;CC;;;S-1-5-21-3048853270-2157241324-869001692-3245)(A;;CC;;;S-1-5-21-3048853270-2157241324-869001692-1007)"/>
    <protectedRange sqref="AL107:XFD107 AL108:XFD108 AF107:AF108 T107:U108 W107:X108 Z108 AA107:AA108 C107:L108 AC107:AD108 N107:P108 AI119:AK119 AF119 T119:U119 W119:X119 AA119 C119:L119 AC119:AD119 AL119:XFD119 E118 E120 N119:P120 AI120 E131 AH108:AK108 AI107:AK107" name="maria_37" securityDescriptor="O:WDG:WDD:(A;;CC;;;S-1-5-21-3048853270-2157241324-869001692-3245)(A;;CC;;;S-1-5-21-3048853270-2157241324-869001692-1007)"/>
    <protectedRange sqref="Q107:R108 Q119:R120" name="maria_1_32" securityDescriptor="O:WDG:WDD:(A;;CC;;;S-1-5-21-3048853270-2157241324-869001692-3245)(A;;CC;;;S-1-5-21-3048853270-2157241324-869001692-1007)"/>
    <protectedRange sqref="AH107 Z107 Z119 AH119:AH120" name="maria_1_1_29" securityDescriptor="O:WDG:WDD:(A;;CC;;;S-1-5-21-3048853270-2157241324-869001692-3245)(A;;CC;;;S-1-5-21-3048853270-2157241324-869001692-1007)"/>
    <protectedRange sqref="AF109:AF110 T109:U110 W109:X110 Z110:AA110 AC109:AD110 C109:L109 N109:P110 C110:D110 F110:L110 AH109:XFD110" name="maria_38" securityDescriptor="O:WDG:WDD:(A;;CC;;;S-1-5-21-3048853270-2157241324-869001692-3245)(A;;CC;;;S-1-5-21-3048853270-2157241324-869001692-1007)"/>
    <protectedRange sqref="Q109:R110" name="maria_1_33" securityDescriptor="O:WDG:WDD:(A;;CC;;;S-1-5-21-3048853270-2157241324-869001692-3245)(A;;CC;;;S-1-5-21-3048853270-2157241324-869001692-1007)"/>
    <protectedRange sqref="AL111:XFD112 H113:I113 G111:I112 AL113:XFD113 AF111:AF113 C111:F113 T111:U113 W111:X113 Z111:AA113 J111:L113 AC111:AD113 N118:P118 N111:P113 AH113:AK113 AI111:AK112" name="maria_39" securityDescriptor="O:WDG:WDD:(A;;CC;;;S-1-5-21-3048853270-2157241324-869001692-3245)(A;;CC;;;S-1-5-21-3048853270-2157241324-869001692-1007)"/>
    <protectedRange sqref="Q111:R113 R118" name="maria_1_34" securityDescriptor="O:WDG:WDD:(A;;CC;;;S-1-5-21-3048853270-2157241324-869001692-3245)(A;;CC;;;S-1-5-21-3048853270-2157241324-869001692-1007)"/>
    <protectedRange sqref="AH111:AH112" name="maria_1_1_31" securityDescriptor="O:WDG:WDD:(A;;CC;;;S-1-5-21-3048853270-2157241324-869001692-3245)(A;;CC;;;S-1-5-21-3048853270-2157241324-869001692-1007)"/>
    <protectedRange sqref="AL114:XFD115 AF114:AF115 T114:U115 W114:X115 C114:L114 AC114:AD115 Z114:AA116 N114:P117 AH121:AK121 N121:P121 C115:D115 F115:L115 F116:F117 F121:F122 F133 AH114:AK117" name="maria_40" securityDescriptor="O:WDG:WDD:(A;;CC;;;S-1-5-21-3048853270-2157241324-869001692-3245)(A;;CC;;;S-1-5-21-3048853270-2157241324-869001692-1007)"/>
    <protectedRange sqref="Q114:R117 Q121:R121 R122:R124" name="maria_1_35" securityDescriptor="O:WDG:WDD:(A;;CC;;;S-1-5-21-3048853270-2157241324-869001692-3245)(A;;CC;;;S-1-5-21-3048853270-2157241324-869001692-1007)"/>
    <protectedRange sqref="AF29:AF30 T29:U30 W29:X30 Z29:AA30 AC29:AD30 C29:N30 AI29:XFD30" name="maria_42" securityDescriptor="O:WDG:WDD:(A;;CC;;;S-1-5-21-3048853270-2157241324-869001692-3245)(A;;CC;;;S-1-5-21-3048853270-2157241324-869001692-1007)"/>
    <protectedRange sqref="Q29:R30" name="maria_1_37" securityDescriptor="O:WDG:WDD:(A;;CC;;;S-1-5-21-3048853270-2157241324-869001692-3245)(A;;CC;;;S-1-5-21-3048853270-2157241324-869001692-1007)"/>
    <protectedRange sqref="AH29:AH30" name="maria_1_1_34" securityDescriptor="O:WDG:WDD:(A;;CC;;;S-1-5-21-3048853270-2157241324-869001692-3245)(A;;CC;;;S-1-5-21-3048853270-2157241324-869001692-1007)"/>
  </protectedRanges>
  <autoFilter ref="A6:AK146"/>
  <sortState ref="A6:AK26">
    <sortCondition descending="1" ref="E7:E16"/>
    <sortCondition ref="C7:C16"/>
  </sortState>
  <customSheetViews>
    <customSheetView guid="{367764B8-4876-4AD1-9E45-0338A352A0C4}" scale="70" showPageBreaks="1" fitToPage="1" printArea="1" showAutoFilter="1">
      <pane xSplit="9" ySplit="6" topLeftCell="J7" activePane="bottomRight" state="frozen"/>
      <selection pane="bottomRight" activeCell="AL1" sqref="AL1:NJ1048576"/>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6:AK146"/>
    </customSheetView>
    <customSheetView guid="{53ED3D47-B2C0-43A1-9A1E-F030D529F74C}" scale="70" showPageBreaks="1" fitToPage="1" printArea="1" showAutoFilter="1">
      <selection activeCell="D14" sqref="D14:D321"/>
      <pageMargins left="0.70866141732283472" right="0.70866141732283472" top="0.74803149606299213" bottom="0.74803149606299213" header="0.31496062992125984" footer="0.31496062992125984"/>
      <pageSetup paperSize="8" scale="10" fitToHeight="0" orientation="landscape" horizontalDpi="4294967294" verticalDpi="4294967294" r:id="rId2"/>
      <headerFooter>
        <oddHeader>&amp;CLISTA PROIECTELOR CONTRACTATE - PROGRAMUL OPERATIONAl CAPACITATE ADMINISTRATIVĂ</oddHeader>
        <oddFooter>Page &amp;P of &amp;N</oddFooter>
      </headerFooter>
      <autoFilter ref="A6:AL365"/>
    </customSheetView>
    <customSheetView guid="{36624B2D-80F9-4F79-AC4A-B3547C36F23F}" scale="70" showPageBreaks="1" fitToPage="1" printArea="1" hiddenColumns="1">
      <pane xSplit="1" ySplit="7" topLeftCell="B344" activePane="bottomRight" state="frozen"/>
      <selection pane="bottomRight" activeCell="AE349" sqref="AE349"/>
      <pageMargins left="0.70866141732283472" right="0.70866141732283472" top="0.74803149606299213" bottom="0.74803149606299213" header="0.31496062992125984" footer="0.31496062992125984"/>
      <pageSetup paperSize="8" scale="43" fitToHeight="0" orientation="landscape" horizontalDpi="4294967294" verticalDpi="4294967294" r:id="rId3"/>
      <headerFooter>
        <oddHeader>&amp;CLISTA PROIECTELOR CONTRACTATE - PROGRAMUL OPERATIONAl CAPACITATE ADMINISTRATIVĂ</oddHeader>
        <oddFooter>Page &amp;P of &amp;N</oddFooter>
      </headerFooter>
    </customSheetView>
    <customSheetView guid="{901F9774-8BE7-424D-87C2-1026F3FA2E93}" scale="70" showPageBreaks="1" fitToPage="1" printArea="1">
      <pane xSplit="1" ySplit="7" topLeftCell="G324" activePane="bottomRight" state="frozen"/>
      <selection pane="bottomRight" activeCell="G1" sqref="G1:G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AL349"/>
    </customSheetView>
    <customSheetView guid="{9980B309-0131-4577-BF29-212714399FDF}" scale="70" showPageBreaks="1" fitToPage="1" printArea="1" showAutoFilter="1">
      <pane xSplit="7" ySplit="4" topLeftCell="H197" activePane="bottomRight" state="frozen"/>
      <selection pane="bottomRight" activeCell="J211" sqref="J211"/>
      <pageMargins left="0.70866141732283472" right="0.70866141732283472" top="0.74803149606299213" bottom="0.74803149606299213" header="0.31496062992125984" footer="0.31496062992125984"/>
      <pageSetup paperSize="8" scale="21" fitToHeight="0" orientation="landscape" horizontalDpi="4294967294" verticalDpi="4294967294" r:id="rId6"/>
      <headerFooter>
        <oddHeader>&amp;CLISTA PROIECTELOR CONTRACTATE - PROGRAMUL OPERATIONAl CAPACITATE ADMINISTRATIVĂ</oddHeader>
        <oddFooter>Page &amp;P of &amp;N</oddFooter>
      </headerFooter>
      <autoFilter ref="A6:AL349"/>
    </customSheetView>
    <customSheetView guid="{9EA5E3FA-46F1-4729-828C-4A08518018C1}" scale="70" fitToPage="1" showAutoFilter="1">
      <pane xSplit="7" ySplit="4" topLeftCell="H5" activePane="bottomRight" state="frozen"/>
      <selection pane="bottomRight" activeCell="W211" sqref="W211:X211"/>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349"/>
    </customSheetView>
    <customSheetView guid="{65C35D6D-934F-4431-BA92-90255FC17BA4}" scale="70" showPageBreaks="1" fitToPage="1" printArea="1" showAutoFilter="1">
      <pane xSplit="7" ySplit="4" topLeftCell="Y115" activePane="bottomRight" state="frozen"/>
      <selection pane="bottomRight" activeCell="T118" sqref="T118"/>
      <pageMargins left="0.70866141732283472" right="0.70866141732283472" top="0.74803149606299213" bottom="0.74803149606299213" header="0.31496062992125984" footer="0.31496062992125984"/>
      <pageSetup paperSize="8" scale="21" fitToHeight="0" orientation="landscape" horizontalDpi="4294967294" verticalDpi="4294967294" r:id="rId8"/>
      <headerFooter>
        <oddHeader>&amp;CLISTA PROIECTELOR CONTRACTATE - PROGRAMUL OPERATIONAl CAPACITATE ADMINISTRATIVĂ</oddHeader>
        <oddFooter>Page &amp;P of &amp;N</oddFooter>
      </headerFooter>
      <autoFilter ref="A6:AL346"/>
    </customSheetView>
    <customSheetView guid="{A87F3E0E-3A8E-4B82-8170-33752259B7DB}" scale="70" showPageBreaks="1" fitToPage="1" printArea="1" showAutoFilter="1">
      <pane xSplit="7" ySplit="4" topLeftCell="AF5" activePane="bottomRight" state="frozen"/>
      <selection pane="bottomRight" activeCell="AJ340" sqref="AJ340:AK340"/>
      <pageMargins left="0.70866141732283472" right="0.70866141732283472" top="0.74803149606299213" bottom="0.74803149606299213" header="0.31496062992125984" footer="0.31496062992125984"/>
      <pageSetup paperSize="8" scale="21" fitToHeight="0" orientation="landscape" horizontalDpi="4294967294" verticalDpi="4294967294" r:id="rId9"/>
      <headerFooter>
        <oddHeader>&amp;CLISTA PROIECTELOR CONTRACTATE - PROGRAMUL OPERATIONAl CAPACITATE ADMINISTRATIVĂ</oddHeader>
        <oddFooter>Page &amp;P of &amp;N</oddFooter>
      </headerFooter>
      <autoFilter ref="A6:AL339"/>
    </customSheetView>
    <customSheetView guid="{C408A2F1-296F-4EAD-B15B-336D73846FDD}" scale="69" showPageBreaks="1" fitToPage="1" printArea="1" showAutoFilter="1">
      <selection activeCell="A8" sqref="A8"/>
      <pageMargins left="0.70866141732283472" right="0.70866141732283472" top="0.74803149606299213" bottom="0.74803149606299213" header="0.31496062992125984" footer="0.31496062992125984"/>
      <pageSetup paperSize="8" scale="21" fitToHeight="0" orientation="landscape" horizontalDpi="4294967294" verticalDpi="4294967294" r:id="rId10"/>
      <headerFooter>
        <oddHeader>&amp;CLISTA PROIECTELOR CONTRACTATE - PROGRAMUL OPERATIONAl CAPACITATE ADMINISTRATIVĂ</oddHeader>
        <oddFooter>Page &amp;P of &amp;N</oddFooter>
      </headerFooter>
      <autoFilter ref="A6:AL327"/>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1"/>
      <headerFooter>
        <oddHeader>&amp;CLISTA PROIECTELOR CONTRACTATE - PROGRAMUL OPERATIONAl CAPACITATE ADMINISTRATIVĂ</oddHeader>
        <oddFooter>Page &amp;P of &amp;N</oddFooter>
      </headerFooter>
      <autoFilter ref="A4:AH68"/>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2"/>
      <headerFooter>
        <oddHeader>&amp;CLISTA PROIECTELOR CONTRACTATE - PROGRAMUL OPERATIONAl CAPACITATE ADMINISTRATIVĂ</oddHeader>
        <oddFooter>Page &amp;P of &amp;N</oddFooter>
      </headerFooter>
      <autoFilter ref="A6:DF305"/>
    </customSheetView>
    <customSheetView guid="{5AAA4DFE-88B1-4674-95ED-5FCD7A50BC22}" scale="70" showPageBreaks="1" fitToPage="1" printArea="1" showAutoFilter="1">
      <pane ySplit="5" topLeftCell="A6" activePane="bottomLeft" state="frozen"/>
      <selection pane="bottomLeft" activeCell="G311" sqref="G311"/>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6:AL321"/>
    </customSheetView>
    <customSheetView guid="{EB0F2E6A-FA33-479E-9A47-8E3494FBB4DE}" scale="70" fitToPage="1" showAutoFilter="1" topLeftCell="N298">
      <selection activeCell="S316" sqref="S31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23"/>
    </customSheetView>
    <customSheetView guid="{EA64E7D7-BA48-4965-B650-778AE412FE0C}" scale="90" showPageBreaks="1" fitToPage="1" printArea="1">
      <pane xSplit="1" ySplit="7" topLeftCell="B303" activePane="bottomRight" state="frozen"/>
      <selection pane="bottomRight" activeCell="H303" sqref="H303"/>
      <pageMargins left="0.70866141732283472" right="0.70866141732283472" top="0.74803149606299213" bottom="0.74803149606299213" header="0.31496062992125984" footer="0.31496062992125984"/>
      <pageSetup paperSize="8" scale="21" fitToHeight="0" orientation="landscape" horizontalDpi="4294967294" verticalDpi="4294967294" r:id="rId15"/>
      <headerFooter>
        <oddHeader>&amp;CLISTA PROIECTELOR CONTRACTATE - PROGRAMUL OPERATIONAl CAPACITATE ADMINISTRATIVĂ</oddHeader>
        <oddFooter>Page &amp;P of &amp;N</oddFooter>
      </headerFooter>
    </customSheetView>
    <customSheetView guid="{FE50EAC0-52A5-4C33-B973-65E93D03D3EA}" scale="69" showPageBreaks="1" fitToPage="1" printArea="1" showAutoFilter="1">
      <pane xSplit="1" ySplit="6" topLeftCell="H318" activePane="bottomRight" state="frozen"/>
      <selection pane="bottomRight" activeCell="L318" sqref="L318"/>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3"/>
    </customSheetView>
    <customSheetView guid="{EF10298D-3F59-43F1-9A86-8C1CCA3B5D93}" scale="70" showPageBreaks="1" fitToPage="1" printArea="1" showAutoFilter="1">
      <pane ySplit="6" topLeftCell="A121" activePane="bottomLeft" state="frozen"/>
      <selection pane="bottomLeft" activeCell="B123" sqref="B123"/>
      <pageMargins left="0.70866141732283472" right="0.70866141732283472" top="0.74803149606299213" bottom="0.74803149606299213" header="0.31496062992125984" footer="0.31496062992125984"/>
      <pageSetup paperSize="8" scale="21" fitToHeight="0" orientation="landscape" r:id="rId17"/>
      <headerFooter>
        <oddHeader>&amp;CLISTA PROIECTELOR CONTRACTATE - PROGRAMUL OPERATIONAl CAPACITATE ADMINISTRATIVĂ</oddHeader>
        <oddFooter>Page &amp;P of &amp;N</oddFooter>
      </headerFooter>
      <autoFilter ref="A6:AL346"/>
    </customSheetView>
    <customSheetView guid="{7C1B4D6D-D666-48DD-AB17-E00791B6F0B6}" scale="70" showPageBreaks="1" fitToPage="1" printArea="1" showAutoFilter="1" topLeftCell="Y1">
      <pane ySplit="6" topLeftCell="A338" activePane="bottomLeft" state="frozen"/>
      <selection pane="bottomLeft" activeCell="AE251" sqref="AE251"/>
      <pageMargins left="0.70866141732283472" right="0.70866141732283472" top="0.74803149606299213" bottom="0.74803149606299213" header="0.31496062992125984" footer="0.31496062992125984"/>
      <pageSetup paperSize="8" scale="21" fitToHeight="0" orientation="landscape" r:id="rId18"/>
      <headerFooter>
        <oddHeader>&amp;CLISTA PROIECTELOR CONTRACTATE - PROGRAMUL OPERATIONAl CAPACITATE ADMINISTRATIVĂ</oddHeader>
        <oddFooter>Page &amp;P of &amp;N</oddFooter>
      </headerFooter>
      <autoFilter ref="A6:DG345"/>
    </customSheetView>
    <customSheetView guid="{A5B1481C-EF26-486A-984F-85CDDC2FD94F}" scale="90" showPageBreaks="1" fitToPage="1" printArea="1" showAutoFilter="1">
      <pane xSplit="7" ySplit="4" topLeftCell="R305" activePane="bottomRight" state="frozen"/>
      <selection pane="bottomRight" activeCell="X306" sqref="X30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6:AL365"/>
    </customSheetView>
    <customSheetView guid="{EBDB3592-8618-49CA-BA1B-7B27C0439DAE}" scale="70" fitToPage="1" showAutoFilter="1" topLeftCell="X1">
      <selection activeCell="D14" sqref="D14"/>
      <pageMargins left="0.70866141732283472" right="0.70866141732283472" top="0.74803149606299213" bottom="0.74803149606299213" header="0.31496062992125984" footer="0.31496062992125984"/>
      <pageSetup paperSize="8" scale="10" fitToHeight="0" orientation="landscape" horizontalDpi="4294967294" verticalDpi="4294967294" r:id="rId20"/>
      <headerFooter>
        <oddHeader>&amp;CLISTA PROIECTELOR CONTRACTATE - PROGRAMUL OPERATIONAl CAPACITATE ADMINISTRATIVĂ</oddHeader>
        <oddFooter>Page &amp;P of &amp;N</oddFooter>
      </headerFooter>
      <autoFilter ref="A6:AL365"/>
    </customSheetView>
  </customSheetViews>
  <mergeCells count="56">
    <mergeCell ref="AH4:AH5"/>
    <mergeCell ref="AI4:AI5"/>
    <mergeCell ref="AJ4:AJ5"/>
    <mergeCell ref="AK4:AK5"/>
    <mergeCell ref="Q4:Q5"/>
    <mergeCell ref="R4:R5"/>
    <mergeCell ref="AE4:AE5"/>
    <mergeCell ref="AF4:AF5"/>
    <mergeCell ref="AG4:AG5"/>
    <mergeCell ref="S4:AB4"/>
    <mergeCell ref="A4:A5"/>
    <mergeCell ref="C4:C5"/>
    <mergeCell ref="D4:D5"/>
    <mergeCell ref="E4:E5"/>
    <mergeCell ref="F4:F5"/>
    <mergeCell ref="B4:B5"/>
    <mergeCell ref="G4:G5"/>
    <mergeCell ref="H4:H5"/>
    <mergeCell ref="I4:I5"/>
    <mergeCell ref="J4:J5"/>
    <mergeCell ref="K4:K5"/>
    <mergeCell ref="L4:L5"/>
    <mergeCell ref="M4:M5"/>
    <mergeCell ref="N4:N5"/>
    <mergeCell ref="O4:O5"/>
    <mergeCell ref="P4:P5"/>
    <mergeCell ref="A1:A3"/>
    <mergeCell ref="G1:G3"/>
    <mergeCell ref="H1:H3"/>
    <mergeCell ref="N1:N3"/>
    <mergeCell ref="O1:O3"/>
    <mergeCell ref="C1:C3"/>
    <mergeCell ref="D1:D3"/>
    <mergeCell ref="F1:F3"/>
    <mergeCell ref="E1:E3"/>
    <mergeCell ref="J1:J3"/>
    <mergeCell ref="K1:K3"/>
    <mergeCell ref="L1:L3"/>
    <mergeCell ref="M1:M3"/>
    <mergeCell ref="I1:I3"/>
    <mergeCell ref="B1:B3"/>
    <mergeCell ref="Y2:Y3"/>
    <mergeCell ref="P1:P3"/>
    <mergeCell ref="Q1:Q3"/>
    <mergeCell ref="R1:R3"/>
    <mergeCell ref="S1:AB1"/>
    <mergeCell ref="S2:X2"/>
    <mergeCell ref="AJ1:AK1"/>
    <mergeCell ref="AJ2:AJ3"/>
    <mergeCell ref="AK2:AK3"/>
    <mergeCell ref="AB2:AB3"/>
    <mergeCell ref="AG1:AG3"/>
    <mergeCell ref="AH1:AH3"/>
    <mergeCell ref="AI1:AI3"/>
    <mergeCell ref="AF2:AF3"/>
    <mergeCell ref="AE1:AE3"/>
  </mergeCells>
  <pageMargins left="0.70866141732283472" right="0.70866141732283472" top="0.74803149606299213" bottom="0.74803149606299213" header="0.31496062992125984" footer="0.31496062992125984"/>
  <pageSetup paperSize="8" scale="21" fitToHeight="0" orientation="landscape" horizontalDpi="4294967294" verticalDpi="4294967294" r:id="rId21"/>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mircea.pavel</cp:lastModifiedBy>
  <cp:lastPrinted>2018-06-15T08:55:04Z</cp:lastPrinted>
  <dcterms:created xsi:type="dcterms:W3CDTF">2016-07-18T10:59:34Z</dcterms:created>
  <dcterms:modified xsi:type="dcterms:W3CDTF">2018-06-28T14:24:44Z</dcterms:modified>
</cp:coreProperties>
</file>